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aveExternalLinkValues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ikl\Documents\VBA\Codes\Zeiterfassung\"/>
    </mc:Choice>
  </mc:AlternateContent>
  <xr:revisionPtr revIDLastSave="0" documentId="13_ncr:1_{DB0F8374-EC37-44E3-97AA-7FF1BD0C9C2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Zusammenfassung" sheetId="7" r:id="rId1"/>
    <sheet name="Zeitliste" sheetId="3" r:id="rId2"/>
    <sheet name="coplan_Auswertung" sheetId="12" state="veryHidden" r:id="rId3"/>
    <sheet name="ToDo" sheetId="10" state="veryHidden" r:id="rId4"/>
    <sheet name="Tagessummen" sheetId="1" state="veryHidden" r:id="rId5"/>
    <sheet name="Aufteilung" sheetId="13" state="veryHidden" r:id="rId6"/>
    <sheet name="Anleitung" sheetId="6" r:id="rId7"/>
    <sheet name="Version" sheetId="2" state="veryHidden" r:id="rId8"/>
    <sheet name="Anforderungen" sheetId="5" state="veryHidden" r:id="rId9"/>
    <sheet name="setup" sheetId="9" state="veryHidden" r:id="rId10"/>
    <sheet name="Listenblatt" sheetId="8" state="veryHidden" r:id="rId11"/>
  </sheets>
  <definedNames>
    <definedName name="_xlnm._FilterDatabase" localSheetId="5" hidden="1">Aufteilung!$A$16:$B$382</definedName>
    <definedName name="_xlnm._FilterDatabase" localSheetId="4" hidden="1">Tagessummen!$A$13:$J$379</definedName>
    <definedName name="_xlnm._FilterDatabase" localSheetId="1" hidden="1">Zeitliste!$A$13:$O$2000</definedName>
    <definedName name="AN_YN" comment="Zelle unter der dem Kästchen, nimmte den Wert des Kästchens auf">Anleitung!$A$100</definedName>
    <definedName name="_xlnm.Print_Area" localSheetId="6">Anleitung!$A:$A</definedName>
    <definedName name="_xlnm.Print_Area" localSheetId="5">Aufteilung!$A$1:$B$382</definedName>
    <definedName name="_xlnm.Print_Area" localSheetId="2">coplan_Auswertung!$A$1:$R$68</definedName>
    <definedName name="_xlnm.Print_Area" localSheetId="4">Tagessummen!$A$1:$J$379</definedName>
    <definedName name="_xlnm.Print_Area" localSheetId="1">Zeitliste!$A$16:$O$588</definedName>
    <definedName name="_xlnm.Print_Titles" localSheetId="5">Aufteilung!$1:$16</definedName>
    <definedName name="_xlnm.Print_Titles" localSheetId="4">Tagessummen!$1:$13</definedName>
    <definedName name="_xlnm.Print_Titles" localSheetId="1">Zeitliste!$1:$13</definedName>
    <definedName name="Liste_AP" comment="Liste für Gültigkeitsprüfung (alle AP's, die PTE oder PTU zugewiesen wurden)Wird aus der Zusammenfassung generiert" localSheetId="2">OFFSET(coplan_Auswertung!ZU_AP_Start,,,,coplan_Auswertung!ZU_AP_ANZ)</definedName>
    <definedName name="Liste_AP" comment="Liste für Gültigkeitsprüfung (alle AP's, die PTE oder PTU zugewiesen wurden)Wird aus der Zusammenfassung generiert">OFFSET(ZU_AP_Start,,,,ZU_AP_ANZ)</definedName>
    <definedName name="SU_Aktionskennung" comment="Der Kennugsteil wird aus der Vertragsnummer extrahiert">setup!$A$2</definedName>
    <definedName name="SU_Aktionskennung_Pruefung" comment="Es wird überprüft, ob die Kennung in der List der Aktionen vorkommt - wenn ja, wird eine Zahl ausgewiesen, wenn nein, ein Felherwert">setup!$A$6</definedName>
    <definedName name="SU_Stufe" comment="Es wird aus der Aktionstabelle ein Wert ausgelesen, der festlegt. ob nur Zeitaufzeichnungen (unter 20), inkl. AP's (unter 30) oder AP's mit Zuweiseungern (ab 30) zu erfassen sind." localSheetId="5">IF(ISERROR(VLOOKUP([0]!SU_Aktionskennung,SU_Aktionstabelle[],3,FALSE)),0,VLOOKUP([0]!SU_Aktionskennung,SU_Aktionstabelle[],3,FALSE))</definedName>
    <definedName name="SU_Stufe" localSheetId="2">IF(ISERROR(VLOOKUP(SU_Aktionskennung,SU_Aktionstabelle[],3,FALSE)),0,VLOOKUP(SU_Aktionskennung,SU_Aktionstabelle[],3,FALSE))</definedName>
    <definedName name="SU_Stufe" comment="Es wird aus der Aktionstabelle ein Wert ausgelesen, der festlegt. ob nur Zeitaufzeichnungen (unter 20), inkl. AP's (unter 30) oder AP's mit Zuweiseungern (ab 30) zu erfassen sind.">IF(ISERROR(VLOOKUP(SU_Aktionskennung,SU_Aktionstabelle[],3,FALSE)),0,VLOOKUP(SU_Aktionskennung,SU_Aktionstabelle[],3,FALSE))</definedName>
    <definedName name="V_Version">Version!$A$1</definedName>
    <definedName name="Z_BKN" comment="Wert aus Aktionstabelle (legt fest, ab welcher Zeichenzahl ein Text als kanpp bezeichnet wird)" localSheetId="5">IF(ISTEXT(ZU_Produktnummer),VLOOKUP([0]!SU_Aktionskennung,SU_Aktionstabelle[],6,FALSE),"")</definedName>
    <definedName name="Z_BKN" comment="Wert aus Aktionstabelle (legt fest, ab welcher Zeichenzahl ein Text als kanpp bezeichnet wird)" localSheetId="2">IF(ISTEXT(coplan_Auswertung!ZU_Produktnummer),VLOOKUP(SU_Aktionskennung,SU_Aktionstabelle[],6,FALSE),"")</definedName>
    <definedName name="Z_BKN" comment="Wert aus Aktionstabelle (legt fest, ab welcher Zeichenzahl ein Text als kanpp bezeichnet wird)">IF(ISTEXT(ZU_Produktnummer),VLOOKUP(SU_Aktionskennung,SU_Aktionstabelle[],6,FALSE),"")</definedName>
    <definedName name="Z_BKU" comment="Wert aus Aktionstabelle (legt fest, ab welcher Zeichenzahl ein Text als kurz bezeichnet wird)" localSheetId="5">IF(ISTEXT(ZU_Produktnummer),VLOOKUP([0]!SU_Aktionskennung,SU_Aktionstabelle[],5,FALSE),"")</definedName>
    <definedName name="Z_BKU" comment="Wert aus Aktionstabelle (legt fest, ab welcher Zeichenzahl ein Text als kurz bezeichnet wird)" localSheetId="2">IF(ISTEXT(coplan_Auswertung!ZU_Produktnummer),VLOOKUP(SU_Aktionskennung,SU_Aktionstabelle[],5,FALSE),"")</definedName>
    <definedName name="Z_BKU" comment="Wert aus Aktionstabelle (legt fest, ab welcher Zeichenzahl ein Text als kurz bezeichnet wird)">IF(ISTEXT(ZU_Produktnummer),VLOOKUP(SU_Aktionskennung,SU_Aktionstabelle[],5,FALSE),"")</definedName>
    <definedName name="Z_THAZ" localSheetId="5">IF(ISTEXT(ZU_Produktnummer),VLOOKUP([0]!SU_Aktionskennung,SU_Aktionstabelle[],7,FALSE),"")</definedName>
    <definedName name="Z_THAZ" localSheetId="2">IF(ISTEXT(coplan_Auswertung!ZU_Produktnummer),VLOOKUP(SU_Aktionskennung,SU_Aktionstabelle[],7,FALSE),"")</definedName>
    <definedName name="Z_THAZ">IF(ISTEXT(ZU_Produktnummer),VLOOKUP(SU_Aktionskennung,SU_Aktionstabelle[],7,FALSE),"")</definedName>
    <definedName name="Z_Unterf" localSheetId="5">IF(ISTEXT(ZU_Produktnummer),VLOOKUP([0]!SU_Aktionskennung,SU_Aktionstabelle[],8,FALSE),"")</definedName>
    <definedName name="Z_Unterf" localSheetId="2">IF(ISTEXT(coplan_Auswertung!ZU_Produktnummer),VLOOKUP(SU_Aktionskennung,SU_Aktionstabelle[],8,FALSE),"")</definedName>
    <definedName name="Z_Unterf">IF(ISTEXT(ZU_Produktnummer),VLOOKUP(SU_Aktionskennung,SU_Aktionstabelle[],8,FALSE),"")</definedName>
    <definedName name="Z_Unterf_MA" localSheetId="5">IF(ISTEXT(ZU_Produktnummer),VLOOKUP([0]!SU_Aktionskennung,SU_Aktionstabelle[],9,FALSE),"")</definedName>
    <definedName name="Z_Unterf_MA" localSheetId="2">IF(ISTEXT(coplan_Auswertung!ZU_Produktnummer),VLOOKUP(SU_Aktionskennung,SU_Aktionstabelle[],9,FALSE),"")</definedName>
    <definedName name="Z_Unterf_MA">IF(ISTEXT(ZU_Produktnummer),VLOOKUP(SU_Aktionskennung,SU_Aktionstabelle[],9,FALSE),"")</definedName>
    <definedName name="ZL_AP" comment="Bereich der Spalte der Arbeitspakete, dient zum Vergleich mit den Überschriften in der Zusammenfassung">OFFSET(ZL_AP_Start,2,,ZL_Maxi_Zeile-ROW(ZL_Maxi_Zeile),)</definedName>
    <definedName name="ZL_AP_Start" comment="Start der AP List (Überschriftszeile), Bereich beginnt 2 Zeilen darunter">Zeitliste!$N$12</definedName>
    <definedName name="ZL_bis" comment="Spalte der Zeiterfassung - zur Berechnung (mit Start - aus Zeile12 )">OFFSET(ZL_bis_Start,2,,ZL_Maxi_Zeile-ROW(ZL_Maxi_Zeile),)</definedName>
    <definedName name="ZL_bis_Start" comment="Spalte der Zeiterfassung - zur Berechnung (mit Start - aus Zeile12 )">Zeitliste!$K$12</definedName>
    <definedName name="ZL_Datum" comment="Spalte der Zeiterfassung - zur Berechnung (mit Start - aus Zeile12 )">OFFSET(ZL_Datum_Start,2,,ZL_Maxi_Zeile-ROW(ZL_Maxi_Zeile),)</definedName>
    <definedName name="ZL_Datum_Start" comment="Spalte der Zeiterfassung - zur Berechnung (mit Start - aus Zeile12 )">Zeitliste!$A$12</definedName>
    <definedName name="ZL_dez" comment="Spalte der Zeiterfassung - zur Berechnung (mit Start - aus Zeile12 )">OFFSET(ZL_dez_Start,2,,ZL_Maxi_Zeile-ROW(ZL_Maxi_Zeile),)</definedName>
    <definedName name="ZL_dez_Start" comment="Spalte der Zeiterfassung - zur Berechnung (mit Start - aus Zeile12 )">Zeitliste!$M$12</definedName>
    <definedName name="ZL_gesamt" comment="gesamter Erfassungs und Auswertungsberich der Zeitliste">OFFSET(ZL_Datum_Start,2,,MAX(1,ZL_Maxi_Zeile-13),COLUMN(ZL_Maxi_Spalte))</definedName>
    <definedName name="ZL_Maxi_Spalte" comment="Bestimmt die Nummer der Spalte 0 - für Erstellung eines dynamischen Druckbereiches...(Druckbereich funktioniert nicht, fix gesetzt)">Zeitliste!$O$13</definedName>
    <definedName name="ZL_Maxi_Zeile" comment="Zur Berechnung der Spaltenbereiche, hinterlegt unter den Arbeispaketen, Wert für Stufe &lt;20 aus Maximum der Zeiteinträge, ab 20 Maximum aus AP-Spalte">Zeitliste!$N$13</definedName>
    <definedName name="ZL_Mon" comment="Spalte der Zeiterfassung - zur Berechnung (mit Start - aus Zeile12 )">OFFSET(ZL_Mon_Start,2,,ZL_Maxi_Zeile-ROW(ZL_Maxi_Zeile),)</definedName>
    <definedName name="ZL_Mon_Start" comment="Spalte der Zeiterfassung - zur Berechnung (mit Start - aus Zeile12 )">Zeitliste!$C$12</definedName>
    <definedName name="ZL_von" comment="Spalte der Zeiterfassung - zur Berechnung (mit Start - aus Zeile12 )">OFFSET(ZL_von_Start,2,,ZL_Maxi_Zeile-ROW(ZL_Maxi_Zeile),)</definedName>
    <definedName name="ZL_von_Start" comment="Spalte der Zeiterfassung - zur Berechnung (mit Start - aus Zeile12 )">Zeitliste!$J$12</definedName>
    <definedName name="ZU_AP_ANZ" localSheetId="2">coplan_Auswertung!$I$3</definedName>
    <definedName name="ZU_AP_ANZ" comment="Eigabefeld: Enthält die Anzahl der Arbeitspakete">Zusammenfassung!$I$3</definedName>
    <definedName name="ZU_AP_Start" comment="Enthält das erste Abreitspaket, bei Stufen ab 20 - Auch als Beginn der Liste der Arbeitspakte für Gültigkeisprüfung" localSheetId="2">coplan_Auswertung!$E$17</definedName>
    <definedName name="ZU_AP_Start" comment="Enthält das erste Abreitspaket, bei Stufen ab 20 - Auch als Beginn der Liste der Arbeitspakte für Gültigkeisprüfung">Zusammenfassung!$E$17</definedName>
    <definedName name="ZU_Firma" localSheetId="2">coplan_Auswertung!$C$5</definedName>
    <definedName name="ZU_Firma" comment="Erfassungsfeld">Zusammenfassung!$C$5</definedName>
    <definedName name="ZU_Jahr" localSheetId="2">coplan_Auswertung!$C$4</definedName>
    <definedName name="ZU_Jahr" comment="Erfassungsfeld">Zusammenfassung!$C$4</definedName>
    <definedName name="ZU_Kuerzel" localSheetId="2">coplan_Auswertung!$C$10</definedName>
    <definedName name="ZU_Kuerzel" comment="Erfassungsfeld">Zusammenfassung!$C$10</definedName>
    <definedName name="ZU_Max_Spalte" comment="Gibt die letzte Spalte mit Inhalt aus der Zeile 17  (=Höchste Arbeitspaketnummer)" localSheetId="2">coplan_Auswertung!$A$17</definedName>
    <definedName name="ZU_Max_Spalte" comment="Gibt die letzte Spalte mit Inhalt aus der Zeile 17  (=Höchste Arbeitspaketnummer)">Zusammenfassung!$A$17</definedName>
    <definedName name="ZU_Nachname" localSheetId="2">coplan_Auswertung!$C$8</definedName>
    <definedName name="ZU_Nachname" comment="Erfassungsfeld">Zusammenfassung!$C$8</definedName>
    <definedName name="ZU_Personennummer" localSheetId="2">coplan_Auswertung!$C$11</definedName>
    <definedName name="ZU_Personennummer" comment="Erfassungsfeld">Zusammenfassung!$C$11</definedName>
    <definedName name="ZU_Produktnummer" localSheetId="2">coplan_Auswertung!$C$3</definedName>
    <definedName name="ZU_Produktnummer" comment="Erfassungsfeld ">Zusammenfassung!$C$3</definedName>
    <definedName name="ZU_Projektbezeichnung" localSheetId="2">coplan_Auswertung!$C$6</definedName>
    <definedName name="ZU_Projektbezeichnung" comment="Erfassungsfeld">Zusammenfassung!$C$6</definedName>
    <definedName name="ZU_Stellenbezeichnung" localSheetId="2">coplan_Auswertung!$C$12</definedName>
    <definedName name="ZU_Stellenbezeichnung" comment="Erfassungsfeld">Zusammenfassung!$C$12</definedName>
    <definedName name="ZU_Vorname" localSheetId="2">coplan_Auswertung!$C$9</definedName>
    <definedName name="ZU_Vorname" comment="Erfassungsfeld">Zusammenfassung!$C$9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6" i="6" l="1"/>
  <c r="M95" i="6"/>
  <c r="M74" i="6"/>
  <c r="M64" i="6"/>
  <c r="M63" i="6"/>
  <c r="M51" i="6"/>
  <c r="M43" i="6"/>
  <c r="M39" i="6"/>
  <c r="M38" i="6"/>
  <c r="M37" i="6"/>
  <c r="M35" i="6"/>
  <c r="M31" i="6"/>
  <c r="M29" i="6"/>
  <c r="M28" i="6"/>
  <c r="M27" i="6"/>
  <c r="M25" i="6"/>
  <c r="M24" i="6"/>
  <c r="M19" i="6"/>
  <c r="M18" i="6"/>
  <c r="M15" i="6"/>
  <c r="M13" i="6"/>
  <c r="M12" i="6"/>
  <c r="M11" i="6"/>
  <c r="M6" i="6"/>
  <c r="M4" i="6"/>
  <c r="M2" i="6"/>
  <c r="G7" i="6"/>
  <c r="H7" i="6"/>
  <c r="J7" i="6"/>
  <c r="L6" i="6"/>
  <c r="L96" i="6" l="1"/>
  <c r="L95" i="6"/>
  <c r="L84" i="6"/>
  <c r="L83" i="6"/>
  <c r="L82" i="6"/>
  <c r="L81" i="6"/>
  <c r="L80" i="6"/>
  <c r="L79" i="6"/>
  <c r="L78" i="6"/>
  <c r="L77" i="6"/>
  <c r="L76" i="6"/>
  <c r="L74" i="6"/>
  <c r="L72" i="6"/>
  <c r="L71" i="6"/>
  <c r="L70" i="6"/>
  <c r="L69" i="6"/>
  <c r="L67" i="6"/>
  <c r="L66" i="6"/>
  <c r="L65" i="6"/>
  <c r="L64" i="6"/>
  <c r="L63" i="6"/>
  <c r="L62" i="6"/>
  <c r="L61" i="6"/>
  <c r="L60" i="6"/>
  <c r="L59" i="6"/>
  <c r="L58" i="6"/>
  <c r="L57" i="6"/>
  <c r="L55" i="6"/>
  <c r="L54" i="6"/>
  <c r="L53" i="6"/>
  <c r="L51" i="6"/>
  <c r="L48" i="6"/>
  <c r="L47" i="6"/>
  <c r="L45" i="6"/>
  <c r="L43" i="6"/>
  <c r="L41" i="6"/>
  <c r="L39" i="6"/>
  <c r="L38" i="6"/>
  <c r="L37" i="6"/>
  <c r="L35" i="6"/>
  <c r="L33" i="6"/>
  <c r="L31" i="6"/>
  <c r="L30" i="6"/>
  <c r="L29" i="6"/>
  <c r="L28" i="6"/>
  <c r="L27" i="6"/>
  <c r="L25" i="6"/>
  <c r="L24" i="6"/>
  <c r="L19" i="6"/>
  <c r="L18" i="6"/>
  <c r="L17" i="6"/>
  <c r="L16" i="6"/>
  <c r="L15" i="6"/>
  <c r="L13" i="6"/>
  <c r="L12" i="6"/>
  <c r="L11" i="6"/>
  <c r="L9" i="6"/>
  <c r="L4" i="6"/>
  <c r="L2" i="6"/>
  <c r="AC13" i="13" l="1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D16" i="13" l="1"/>
  <c r="F16" i="13"/>
  <c r="H16" i="13"/>
  <c r="J16" i="13"/>
  <c r="L16" i="13"/>
  <c r="N16" i="13"/>
  <c r="P16" i="13"/>
  <c r="R16" i="13"/>
  <c r="T16" i="13"/>
  <c r="V16" i="13"/>
  <c r="X16" i="13"/>
  <c r="Z16" i="13"/>
  <c r="AB16" i="13"/>
  <c r="AD16" i="13"/>
  <c r="AC14" i="13"/>
  <c r="AD14" i="13" s="1"/>
  <c r="AA14" i="13"/>
  <c r="AB14" i="13" s="1"/>
  <c r="Y14" i="13"/>
  <c r="Z14" i="13" s="1"/>
  <c r="W14" i="13"/>
  <c r="X14" i="13" s="1"/>
  <c r="U14" i="13"/>
  <c r="V14" i="13" s="1"/>
  <c r="S14" i="13"/>
  <c r="T14" i="13" s="1"/>
  <c r="Q14" i="13"/>
  <c r="R14" i="13" s="1"/>
  <c r="O14" i="13"/>
  <c r="P14" i="13" s="1"/>
  <c r="M14" i="13"/>
  <c r="N14" i="13" s="1"/>
  <c r="K14" i="13"/>
  <c r="L14" i="13" s="1"/>
  <c r="I14" i="13"/>
  <c r="J14" i="13" s="1"/>
  <c r="G14" i="13"/>
  <c r="H14" i="13" s="1"/>
  <c r="E14" i="13"/>
  <c r="F14" i="13" s="1"/>
  <c r="D14" i="13"/>
  <c r="C14" i="13"/>
  <c r="X181" i="3" l="1"/>
  <c r="D1" i="13" l="1"/>
  <c r="D2" i="13"/>
  <c r="D3" i="13"/>
  <c r="D4" i="13"/>
  <c r="D5" i="13"/>
  <c r="D6" i="13"/>
  <c r="D7" i="13"/>
  <c r="D8" i="13"/>
  <c r="D9" i="13"/>
  <c r="D10" i="13"/>
  <c r="F1" i="13" l="1"/>
  <c r="A17" i="13"/>
  <c r="AH17" i="13" s="1"/>
  <c r="A18" i="13" l="1"/>
  <c r="AH18" i="13" s="1"/>
  <c r="P7" i="12"/>
  <c r="P8" i="12"/>
  <c r="P9" i="12"/>
  <c r="P10" i="12"/>
  <c r="P18" i="12" s="1"/>
  <c r="P36" i="12" s="1"/>
  <c r="P54" i="12" s="1"/>
  <c r="P11" i="12"/>
  <c r="Q18" i="12" s="1"/>
  <c r="Q36" i="12" s="1"/>
  <c r="Q54" i="12" s="1"/>
  <c r="P12" i="12"/>
  <c r="R18" i="12" s="1"/>
  <c r="R36" i="12" s="1"/>
  <c r="R54" i="12" s="1"/>
  <c r="P6" i="12"/>
  <c r="K7" i="12"/>
  <c r="K8" i="12"/>
  <c r="K9" i="12"/>
  <c r="K10" i="12"/>
  <c r="K11" i="12"/>
  <c r="K12" i="12"/>
  <c r="K6" i="12"/>
  <c r="A19" i="13" l="1"/>
  <c r="AH19" i="13" s="1"/>
  <c r="A20" i="13" l="1"/>
  <c r="AH20" i="13" s="1"/>
  <c r="A21" i="13" l="1"/>
  <c r="AH21" i="13" s="1"/>
  <c r="A22" i="13" l="1"/>
  <c r="AH22" i="13" s="1"/>
  <c r="A23" i="13" l="1"/>
  <c r="AH23" i="13" s="1"/>
  <c r="A24" i="13"/>
  <c r="AH24" i="13" s="1"/>
  <c r="A25" i="13" l="1"/>
  <c r="AH25" i="13" s="1"/>
  <c r="A26" i="13" l="1"/>
  <c r="AH26" i="13" s="1"/>
  <c r="O18" i="12"/>
  <c r="O36" i="12" s="1"/>
  <c r="O54" i="12" s="1"/>
  <c r="N18" i="12"/>
  <c r="N36" i="12" s="1"/>
  <c r="N54" i="12" s="1"/>
  <c r="A27" i="13" l="1"/>
  <c r="AH27" i="13" s="1"/>
  <c r="A28" i="13" l="1"/>
  <c r="AH28" i="13" s="1"/>
  <c r="A29" i="13" l="1"/>
  <c r="AH29" i="13" s="1"/>
  <c r="I18" i="12"/>
  <c r="I36" i="12" s="1"/>
  <c r="I54" i="12" s="1"/>
  <c r="E17" i="12"/>
  <c r="M18" i="12"/>
  <c r="M36" i="12" s="1"/>
  <c r="M54" i="12" s="1"/>
  <c r="L18" i="12"/>
  <c r="L36" i="12" s="1"/>
  <c r="L54" i="12" s="1"/>
  <c r="F18" i="12"/>
  <c r="F36" i="12" s="1"/>
  <c r="F54" i="12" s="1"/>
  <c r="G18" i="12"/>
  <c r="G36" i="12" s="1"/>
  <c r="G54" i="12" s="1"/>
  <c r="H18" i="12"/>
  <c r="H36" i="12" s="1"/>
  <c r="H54" i="12" s="1"/>
  <c r="J18" i="12"/>
  <c r="J36" i="12" s="1"/>
  <c r="J54" i="12" s="1"/>
  <c r="K18" i="12"/>
  <c r="K36" i="12" s="1"/>
  <c r="K54" i="12" s="1"/>
  <c r="E18" i="12"/>
  <c r="E36" i="12" s="1"/>
  <c r="E54" i="12" s="1"/>
  <c r="A30" i="13" l="1"/>
  <c r="AH30" i="13" s="1"/>
  <c r="K39" i="6"/>
  <c r="K22" i="6"/>
  <c r="K23" i="6"/>
  <c r="K21" i="6"/>
  <c r="K95" i="6"/>
  <c r="K96" i="6"/>
  <c r="K97" i="6"/>
  <c r="K61" i="6"/>
  <c r="K62" i="6"/>
  <c r="K63" i="6"/>
  <c r="K64" i="6"/>
  <c r="K65" i="6"/>
  <c r="K66" i="6"/>
  <c r="K67" i="6"/>
  <c r="K69" i="6"/>
  <c r="K70" i="6"/>
  <c r="K71" i="6"/>
  <c r="K72" i="6"/>
  <c r="K74" i="6"/>
  <c r="K76" i="6"/>
  <c r="K77" i="6"/>
  <c r="K78" i="6"/>
  <c r="K79" i="6"/>
  <c r="K80" i="6"/>
  <c r="K81" i="6"/>
  <c r="K82" i="6"/>
  <c r="K83" i="6"/>
  <c r="K84" i="6"/>
  <c r="K24" i="6"/>
  <c r="K25" i="6"/>
  <c r="K27" i="6"/>
  <c r="K28" i="6"/>
  <c r="K29" i="6"/>
  <c r="K30" i="6"/>
  <c r="K31" i="6"/>
  <c r="K33" i="6"/>
  <c r="K35" i="6"/>
  <c r="K37" i="6"/>
  <c r="K38" i="6"/>
  <c r="K41" i="6"/>
  <c r="K43" i="6"/>
  <c r="K45" i="6"/>
  <c r="K47" i="6"/>
  <c r="K48" i="6"/>
  <c r="K51" i="6"/>
  <c r="K53" i="6"/>
  <c r="K54" i="6"/>
  <c r="K55" i="6"/>
  <c r="K57" i="6"/>
  <c r="K58" i="6"/>
  <c r="K59" i="6"/>
  <c r="K60" i="6"/>
  <c r="K4" i="6"/>
  <c r="K6" i="6"/>
  <c r="K9" i="6"/>
  <c r="K11" i="6"/>
  <c r="K12" i="6"/>
  <c r="K13" i="6"/>
  <c r="K15" i="6"/>
  <c r="K16" i="6"/>
  <c r="K17" i="6"/>
  <c r="K18" i="6"/>
  <c r="K19" i="6"/>
  <c r="K2" i="6"/>
  <c r="A31" i="13" l="1"/>
  <c r="AH31" i="13" s="1"/>
  <c r="C1" i="8"/>
  <c r="E1" i="8" s="1"/>
  <c r="C2" i="8"/>
  <c r="E2" i="8" s="1"/>
  <c r="C3" i="8"/>
  <c r="E3" i="8" s="1"/>
  <c r="C4" i="8"/>
  <c r="E4" i="8" s="1"/>
  <c r="C5" i="8"/>
  <c r="E5" i="8" s="1"/>
  <c r="C6" i="8"/>
  <c r="E6" i="8" s="1"/>
  <c r="C7" i="8"/>
  <c r="E7" i="8" s="1"/>
  <c r="A32" i="13" l="1"/>
  <c r="AH32" i="13" s="1"/>
  <c r="J4" i="6"/>
  <c r="J5" i="6"/>
  <c r="J6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4" i="6"/>
  <c r="J25" i="6"/>
  <c r="J26" i="6"/>
  <c r="J27" i="6"/>
  <c r="J28" i="6"/>
  <c r="J29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5" i="6"/>
  <c r="J86" i="6"/>
  <c r="J87" i="6"/>
  <c r="J89" i="6"/>
  <c r="J91" i="6"/>
  <c r="J93" i="6"/>
  <c r="J94" i="6"/>
  <c r="J95" i="6"/>
  <c r="J96" i="6"/>
  <c r="J97" i="6"/>
  <c r="J2" i="6"/>
  <c r="A33" i="13" l="1"/>
  <c r="AH33" i="13" s="1"/>
  <c r="H4" i="6"/>
  <c r="H5" i="6"/>
  <c r="H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2" i="6"/>
  <c r="G2" i="6"/>
  <c r="G4" i="6"/>
  <c r="G5" i="6"/>
  <c r="A34" i="13" l="1"/>
  <c r="AH34" i="13" s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M55" i="6" s="1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6" i="6"/>
  <c r="A35" i="13" l="1"/>
  <c r="AH35" i="13" s="1"/>
  <c r="B877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58" i="3"/>
  <c r="B87" i="3"/>
  <c r="B95" i="3"/>
  <c r="B104" i="3"/>
  <c r="B114" i="3"/>
  <c r="B122" i="3"/>
  <c r="B130" i="3"/>
  <c r="B135" i="3"/>
  <c r="B139" i="3"/>
  <c r="B150" i="3"/>
  <c r="B160" i="3"/>
  <c r="B171" i="3"/>
  <c r="B181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30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7" i="3"/>
  <c r="B958" i="3"/>
  <c r="B959" i="3"/>
  <c r="B960" i="3"/>
  <c r="B961" i="3"/>
  <c r="B962" i="3"/>
  <c r="B963" i="3"/>
  <c r="B964" i="3"/>
  <c r="B965" i="3"/>
  <c r="B966" i="3"/>
  <c r="B955" i="3"/>
  <c r="B95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1053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37" i="3"/>
  <c r="B1197" i="3"/>
  <c r="B1202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14" i="3"/>
  <c r="A36" i="13" l="1"/>
  <c r="AH36" i="13" s="1"/>
  <c r="B31" i="3"/>
  <c r="B926" i="3"/>
  <c r="B1116" i="3"/>
  <c r="F10" i="1"/>
  <c r="F9" i="1"/>
  <c r="F8" i="1"/>
  <c r="F6" i="1"/>
  <c r="F7" i="1"/>
  <c r="F4" i="1"/>
  <c r="F3" i="1"/>
  <c r="F2" i="1"/>
  <c r="F1" i="1"/>
  <c r="L10" i="3"/>
  <c r="L9" i="3"/>
  <c r="L8" i="3"/>
  <c r="L6" i="3"/>
  <c r="L7" i="3"/>
  <c r="L4" i="3"/>
  <c r="L3" i="3"/>
  <c r="L2" i="3"/>
  <c r="A37" i="13" l="1"/>
  <c r="AH37" i="13" s="1"/>
  <c r="B32" i="3"/>
  <c r="B1117" i="3"/>
  <c r="B927" i="3"/>
  <c r="B992" i="3"/>
  <c r="B879" i="3"/>
  <c r="B878" i="3"/>
  <c r="A2" i="9"/>
  <c r="A7" i="6"/>
  <c r="J45" i="7" l="1"/>
  <c r="A38" i="13"/>
  <c r="AH38" i="13" s="1"/>
  <c r="B33" i="3"/>
  <c r="B1118" i="3"/>
  <c r="B928" i="3"/>
  <c r="B993" i="3"/>
  <c r="D17" i="7"/>
  <c r="O45" i="7"/>
  <c r="A32" i="7"/>
  <c r="N12" i="3"/>
  <c r="I1" i="7"/>
  <c r="C2" i="7"/>
  <c r="I6" i="7"/>
  <c r="E17" i="7" s="1"/>
  <c r="N12" i="7"/>
  <c r="R17" i="7" s="1"/>
  <c r="N8" i="7"/>
  <c r="N17" i="7" s="1"/>
  <c r="I11" i="7"/>
  <c r="J17" i="7" s="1"/>
  <c r="N10" i="7"/>
  <c r="P17" i="7" s="1"/>
  <c r="N6" i="7"/>
  <c r="L17" i="7" s="1"/>
  <c r="I9" i="7"/>
  <c r="H17" i="7" s="1"/>
  <c r="N11" i="7"/>
  <c r="Q17" i="7" s="1"/>
  <c r="N7" i="7"/>
  <c r="M17" i="7" s="1"/>
  <c r="I10" i="7"/>
  <c r="I17" i="7" s="1"/>
  <c r="N9" i="7"/>
  <c r="O17" i="7" s="1"/>
  <c r="I12" i="7"/>
  <c r="K17" i="7" s="1"/>
  <c r="I8" i="7"/>
  <c r="G17" i="7" s="1"/>
  <c r="A34" i="7"/>
  <c r="D19" i="7"/>
  <c r="C19" i="7"/>
  <c r="I7" i="7"/>
  <c r="F17" i="7" s="1"/>
  <c r="D18" i="7"/>
  <c r="E18" i="7"/>
  <c r="O5" i="7"/>
  <c r="J5" i="7"/>
  <c r="I5" i="7"/>
  <c r="P5" i="7"/>
  <c r="N5" i="7"/>
  <c r="K5" i="7"/>
  <c r="J3" i="7"/>
  <c r="C1" i="7"/>
  <c r="A6" i="9"/>
  <c r="C14" i="3"/>
  <c r="C15" i="3"/>
  <c r="A28" i="6"/>
  <c r="A31" i="6"/>
  <c r="A9" i="6"/>
  <c r="A66" i="6"/>
  <c r="A53" i="6"/>
  <c r="A56" i="6"/>
  <c r="A94" i="6"/>
  <c r="A19" i="6"/>
  <c r="A4" i="6"/>
  <c r="A38" i="6"/>
  <c r="A18" i="6"/>
  <c r="A93" i="6"/>
  <c r="A15" i="6"/>
  <c r="A47" i="6"/>
  <c r="A55" i="6"/>
  <c r="A80" i="6"/>
  <c r="A20" i="6"/>
  <c r="A90" i="6"/>
  <c r="A21" i="6"/>
  <c r="A76" i="6"/>
  <c r="A77" i="6"/>
  <c r="A42" i="6"/>
  <c r="A39" i="6"/>
  <c r="A59" i="6"/>
  <c r="A92" i="6"/>
  <c r="A6" i="6"/>
  <c r="A13" i="6"/>
  <c r="A58" i="6"/>
  <c r="A16" i="6"/>
  <c r="A98" i="6"/>
  <c r="A46" i="6"/>
  <c r="A17" i="6"/>
  <c r="A30" i="6"/>
  <c r="A48" i="6"/>
  <c r="A57" i="6"/>
  <c r="A63" i="6"/>
  <c r="A11" i="6"/>
  <c r="A27" i="6"/>
  <c r="A25" i="6"/>
  <c r="A67" i="6"/>
  <c r="A85" i="6"/>
  <c r="A45" i="6"/>
  <c r="A83" i="6"/>
  <c r="A26" i="6"/>
  <c r="A71" i="6"/>
  <c r="A65" i="6"/>
  <c r="A32" i="6"/>
  <c r="A89" i="6"/>
  <c r="A54" i="6"/>
  <c r="A70" i="6"/>
  <c r="A86" i="6"/>
  <c r="A40" i="6"/>
  <c r="A91" i="6"/>
  <c r="A97" i="6"/>
  <c r="A88" i="6"/>
  <c r="A79" i="6"/>
  <c r="A78" i="6"/>
  <c r="A5" i="6"/>
  <c r="A62" i="6"/>
  <c r="A29" i="6"/>
  <c r="A69" i="6"/>
  <c r="A44" i="6"/>
  <c r="A60" i="6"/>
  <c r="A75" i="6"/>
  <c r="A10" i="6"/>
  <c r="A81" i="6"/>
  <c r="A14" i="6"/>
  <c r="A73" i="6"/>
  <c r="A37" i="6"/>
  <c r="A12" i="6"/>
  <c r="A35" i="6"/>
  <c r="A52" i="6"/>
  <c r="A96" i="6"/>
  <c r="A36" i="6"/>
  <c r="A34" i="6"/>
  <c r="A87" i="6"/>
  <c r="A8" i="6"/>
  <c r="A51" i="6"/>
  <c r="A84" i="6"/>
  <c r="A72" i="6"/>
  <c r="A82" i="6"/>
  <c r="A49" i="6"/>
  <c r="A61" i="6"/>
  <c r="A24" i="6"/>
  <c r="A64" i="6"/>
  <c r="A95" i="6"/>
  <c r="A33" i="6"/>
  <c r="A99" i="6"/>
  <c r="A23" i="6"/>
  <c r="A50" i="6"/>
  <c r="A2" i="6"/>
  <c r="A74" i="6"/>
  <c r="A68" i="6"/>
  <c r="A43" i="6"/>
  <c r="A41" i="6"/>
  <c r="A22" i="6"/>
  <c r="A39" i="13" l="1"/>
  <c r="AH39" i="13" s="1"/>
  <c r="B34" i="3"/>
  <c r="B1119" i="3"/>
  <c r="B929" i="3"/>
  <c r="B994" i="3"/>
  <c r="A17" i="7" a="1"/>
  <c r="A17" i="7" s="1"/>
  <c r="L18" i="7"/>
  <c r="J18" i="7"/>
  <c r="N18" i="7"/>
  <c r="H18" i="7"/>
  <c r="P18" i="7"/>
  <c r="R18" i="7"/>
  <c r="I18" i="7"/>
  <c r="M18" i="7"/>
  <c r="K18" i="7"/>
  <c r="O18" i="7"/>
  <c r="Q18" i="7"/>
  <c r="A40" i="13" l="1"/>
  <c r="AH40" i="13" s="1"/>
  <c r="B35" i="3"/>
  <c r="B1120" i="3"/>
  <c r="B931" i="3"/>
  <c r="B995" i="3"/>
  <c r="C13" i="7"/>
  <c r="A41" i="13" l="1"/>
  <c r="AH41" i="13" s="1"/>
  <c r="B36" i="3"/>
  <c r="B1121" i="3"/>
  <c r="B996" i="3"/>
  <c r="C16" i="3"/>
  <c r="C17" i="3"/>
  <c r="C18" i="3"/>
  <c r="C19" i="3"/>
  <c r="C20" i="3"/>
  <c r="C21" i="3"/>
  <c r="C22" i="3"/>
  <c r="C23" i="3"/>
  <c r="A42" i="13" l="1"/>
  <c r="AH42" i="13" s="1"/>
  <c r="B37" i="3"/>
  <c r="B1122" i="3"/>
  <c r="B997" i="3"/>
  <c r="A1" i="2"/>
  <c r="A43" i="13" l="1"/>
  <c r="AH43" i="13" s="1"/>
  <c r="B38" i="3"/>
  <c r="B1123" i="3"/>
  <c r="B998" i="3"/>
  <c r="F3" i="6"/>
  <c r="L3" i="6" s="1"/>
  <c r="E3" i="6"/>
  <c r="K3" i="6" s="1"/>
  <c r="D3" i="6"/>
  <c r="J3" i="6" s="1"/>
  <c r="Q1" i="3"/>
  <c r="R3" i="7"/>
  <c r="L1" i="1"/>
  <c r="G18" i="7"/>
  <c r="F18" i="7"/>
  <c r="A27" i="7"/>
  <c r="A31" i="7"/>
  <c r="A28" i="7"/>
  <c r="A29" i="7"/>
  <c r="A30" i="7"/>
  <c r="A26" i="7"/>
  <c r="A25" i="7"/>
  <c r="A24" i="7"/>
  <c r="A23" i="7"/>
  <c r="A22" i="7"/>
  <c r="A21" i="7"/>
  <c r="A20" i="7"/>
  <c r="A44" i="13" l="1"/>
  <c r="AH44" i="13" s="1"/>
  <c r="B39" i="3"/>
  <c r="B1124" i="3"/>
  <c r="B999" i="3"/>
  <c r="G3" i="6"/>
  <c r="H3" i="6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58" i="3"/>
  <c r="C87" i="3"/>
  <c r="C95" i="3"/>
  <c r="C104" i="3"/>
  <c r="C114" i="3"/>
  <c r="C122" i="3"/>
  <c r="C130" i="3"/>
  <c r="C135" i="3"/>
  <c r="C139" i="3"/>
  <c r="C150" i="3"/>
  <c r="C160" i="3"/>
  <c r="C171" i="3"/>
  <c r="C181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7" i="3"/>
  <c r="C958" i="3"/>
  <c r="C959" i="3"/>
  <c r="C960" i="3"/>
  <c r="C961" i="3"/>
  <c r="C962" i="3"/>
  <c r="C963" i="3"/>
  <c r="C964" i="3"/>
  <c r="C965" i="3"/>
  <c r="C966" i="3"/>
  <c r="C955" i="3"/>
  <c r="C95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53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37" i="3"/>
  <c r="C1197" i="3"/>
  <c r="C1202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A3" i="6"/>
  <c r="A45" i="13" l="1"/>
  <c r="AH45" i="13" s="1"/>
  <c r="C40" i="3"/>
  <c r="B40" i="3"/>
  <c r="B1125" i="3"/>
  <c r="C1000" i="3"/>
  <c r="B1000" i="3"/>
  <c r="A14" i="1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7" i="3"/>
  <c r="X958" i="3"/>
  <c r="X959" i="3"/>
  <c r="X960" i="3"/>
  <c r="X961" i="3"/>
  <c r="X962" i="3"/>
  <c r="X963" i="3"/>
  <c r="X964" i="3"/>
  <c r="X965" i="3"/>
  <c r="X966" i="3"/>
  <c r="X955" i="3"/>
  <c r="X95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53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37" i="3"/>
  <c r="X1197" i="3"/>
  <c r="X1202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58" i="3"/>
  <c r="X87" i="3"/>
  <c r="X95" i="3"/>
  <c r="X104" i="3"/>
  <c r="X114" i="3"/>
  <c r="X122" i="3"/>
  <c r="X130" i="3"/>
  <c r="X135" i="3"/>
  <c r="X139" i="3"/>
  <c r="X150" i="3"/>
  <c r="X160" i="3"/>
  <c r="X171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41" i="3" l="1"/>
  <c r="A46" i="13"/>
  <c r="AH46" i="13" s="1"/>
  <c r="B41" i="3"/>
  <c r="C41" i="3"/>
  <c r="B1126" i="3"/>
  <c r="C1126" i="3"/>
  <c r="B1001" i="3"/>
  <c r="C1001" i="3"/>
  <c r="A15" i="1"/>
  <c r="B9" i="8"/>
  <c r="B10" i="8"/>
  <c r="B11" i="8"/>
  <c r="B12" i="8"/>
  <c r="B13" i="8"/>
  <c r="B14" i="8"/>
  <c r="B8" i="8"/>
  <c r="B7" i="8"/>
  <c r="B2" i="8"/>
  <c r="B3" i="8"/>
  <c r="B4" i="8"/>
  <c r="B5" i="8"/>
  <c r="B6" i="8"/>
  <c r="B1" i="8"/>
  <c r="C9" i="8"/>
  <c r="E9" i="8" s="1"/>
  <c r="C10" i="8"/>
  <c r="E10" i="8" s="1"/>
  <c r="C11" i="8"/>
  <c r="E11" i="8" s="1"/>
  <c r="C12" i="8"/>
  <c r="E12" i="8" s="1"/>
  <c r="C13" i="8"/>
  <c r="E13" i="8" s="1"/>
  <c r="C14" i="8"/>
  <c r="E14" i="8" s="1"/>
  <c r="C8" i="8"/>
  <c r="E8" i="8" s="1"/>
  <c r="F5" i="1"/>
  <c r="L5" i="3"/>
  <c r="L1" i="3"/>
  <c r="A47" i="13" l="1"/>
  <c r="AH47" i="13" s="1"/>
  <c r="B42" i="3"/>
  <c r="C42" i="3"/>
  <c r="X42" i="3"/>
  <c r="B1127" i="3"/>
  <c r="C1127" i="3"/>
  <c r="X1127" i="3"/>
  <c r="B1002" i="3"/>
  <c r="C1002" i="3"/>
  <c r="X1002" i="3"/>
  <c r="A16" i="1"/>
  <c r="H1999" i="3"/>
  <c r="I1999" i="3"/>
  <c r="J1999" i="3"/>
  <c r="K1999" i="3"/>
  <c r="H34" i="3"/>
  <c r="I34" i="3"/>
  <c r="J34" i="3"/>
  <c r="K34" i="3"/>
  <c r="M1999" i="3"/>
  <c r="L1999" i="3"/>
  <c r="A48" i="13" l="1"/>
  <c r="AH48" i="13" s="1"/>
  <c r="B43" i="3"/>
  <c r="C43" i="3"/>
  <c r="X43" i="3"/>
  <c r="B1128" i="3"/>
  <c r="C1128" i="3"/>
  <c r="X1128" i="3"/>
  <c r="B1003" i="3"/>
  <c r="C1003" i="3"/>
  <c r="X1003" i="3"/>
  <c r="V1999" i="3"/>
  <c r="W1999" i="3"/>
  <c r="U1999" i="3"/>
  <c r="T1999" i="3"/>
  <c r="A17" i="1"/>
  <c r="L34" i="3"/>
  <c r="M34" i="3" s="1"/>
  <c r="A49" i="13" l="1"/>
  <c r="AH49" i="13" s="1"/>
  <c r="B44" i="3"/>
  <c r="C44" i="3"/>
  <c r="X44" i="3"/>
  <c r="B1129" i="3"/>
  <c r="C1129" i="3"/>
  <c r="X1129" i="3"/>
  <c r="H1004" i="3"/>
  <c r="B1004" i="3"/>
  <c r="C1004" i="3"/>
  <c r="X1004" i="3"/>
  <c r="W34" i="3"/>
  <c r="V34" i="3"/>
  <c r="U34" i="3"/>
  <c r="T34" i="3"/>
  <c r="A18" i="1"/>
  <c r="Q1999" i="3"/>
  <c r="H1998" i="3"/>
  <c r="H1997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31" i="3"/>
  <c r="H1830" i="3"/>
  <c r="H1829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9" i="3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H1774" i="3"/>
  <c r="H1773" i="3"/>
  <c r="H1772" i="3"/>
  <c r="H1771" i="3"/>
  <c r="H1770" i="3"/>
  <c r="H1769" i="3"/>
  <c r="H1768" i="3"/>
  <c r="H1767" i="3"/>
  <c r="H1766" i="3"/>
  <c r="H1765" i="3"/>
  <c r="H1764" i="3"/>
  <c r="H1763" i="3"/>
  <c r="H1762" i="3"/>
  <c r="H1761" i="3"/>
  <c r="H1760" i="3"/>
  <c r="H1759" i="3"/>
  <c r="H1758" i="3"/>
  <c r="H1757" i="3"/>
  <c r="H1756" i="3"/>
  <c r="H1755" i="3"/>
  <c r="H1754" i="3"/>
  <c r="H1753" i="3"/>
  <c r="H1752" i="3"/>
  <c r="H1751" i="3"/>
  <c r="H1750" i="3"/>
  <c r="H1749" i="3"/>
  <c r="H1748" i="3"/>
  <c r="H1747" i="3"/>
  <c r="H1746" i="3"/>
  <c r="H1745" i="3"/>
  <c r="H1744" i="3"/>
  <c r="H1743" i="3"/>
  <c r="H1742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9" i="3"/>
  <c r="H1718" i="3"/>
  <c r="H1717" i="3"/>
  <c r="H1716" i="3"/>
  <c r="H1715" i="3"/>
  <c r="H1714" i="3"/>
  <c r="H1713" i="3"/>
  <c r="H1712" i="3"/>
  <c r="H1711" i="3"/>
  <c r="H1710" i="3"/>
  <c r="H1709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3" i="3"/>
  <c r="H1682" i="3"/>
  <c r="H1681" i="3"/>
  <c r="H1680" i="3"/>
  <c r="H1679" i="3"/>
  <c r="H1678" i="3"/>
  <c r="H1677" i="3"/>
  <c r="H1676" i="3"/>
  <c r="H1675" i="3"/>
  <c r="H1674" i="3"/>
  <c r="H1673" i="3"/>
  <c r="H1672" i="3"/>
  <c r="H1671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3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2" i="3"/>
  <c r="H1601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8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5" i="3"/>
  <c r="H1574" i="3"/>
  <c r="H1573" i="3"/>
  <c r="H1572" i="3"/>
  <c r="H1571" i="3"/>
  <c r="H1570" i="3"/>
  <c r="H1569" i="3"/>
  <c r="H1568" i="3"/>
  <c r="H1567" i="3"/>
  <c r="H1566" i="3"/>
  <c r="H1565" i="3"/>
  <c r="H1564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05" i="3"/>
  <c r="H1202" i="3"/>
  <c r="H1197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3" i="3"/>
  <c r="H1050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56" i="3"/>
  <c r="H955" i="3"/>
  <c r="H966" i="3"/>
  <c r="H965" i="3"/>
  <c r="H964" i="3"/>
  <c r="H963" i="3"/>
  <c r="H962" i="3"/>
  <c r="H961" i="3"/>
  <c r="H960" i="3"/>
  <c r="H959" i="3"/>
  <c r="H958" i="3"/>
  <c r="H957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185" i="3"/>
  <c r="H181" i="3"/>
  <c r="H171" i="3"/>
  <c r="H169" i="3"/>
  <c r="H160" i="3"/>
  <c r="H157" i="3"/>
  <c r="H150" i="3"/>
  <c r="H147" i="3"/>
  <c r="H139" i="3"/>
  <c r="H135" i="3"/>
  <c r="H133" i="3"/>
  <c r="H130" i="3"/>
  <c r="H122" i="3"/>
  <c r="H119" i="3"/>
  <c r="H114" i="3"/>
  <c r="H104" i="3"/>
  <c r="H101" i="3"/>
  <c r="H95" i="3"/>
  <c r="H92" i="3"/>
  <c r="H87" i="3"/>
  <c r="H69" i="3"/>
  <c r="H67" i="3"/>
  <c r="H58" i="3"/>
  <c r="H44" i="3"/>
  <c r="H43" i="3"/>
  <c r="H42" i="3"/>
  <c r="H41" i="3"/>
  <c r="H40" i="3"/>
  <c r="H39" i="3"/>
  <c r="H38" i="3"/>
  <c r="H37" i="3"/>
  <c r="H36" i="3"/>
  <c r="H35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I1998" i="3"/>
  <c r="I1997" i="3"/>
  <c r="I1996" i="3"/>
  <c r="I1995" i="3"/>
  <c r="I1994" i="3"/>
  <c r="I1993" i="3"/>
  <c r="I1992" i="3"/>
  <c r="I1991" i="3"/>
  <c r="I1990" i="3"/>
  <c r="I1989" i="3"/>
  <c r="I1988" i="3"/>
  <c r="I1987" i="3"/>
  <c r="I1986" i="3"/>
  <c r="I1985" i="3"/>
  <c r="I1984" i="3"/>
  <c r="I1983" i="3"/>
  <c r="I1982" i="3"/>
  <c r="I1981" i="3"/>
  <c r="I1980" i="3"/>
  <c r="I1979" i="3"/>
  <c r="I1978" i="3"/>
  <c r="I1977" i="3"/>
  <c r="I1976" i="3"/>
  <c r="I1975" i="3"/>
  <c r="I1974" i="3"/>
  <c r="I1973" i="3"/>
  <c r="I1972" i="3"/>
  <c r="I1971" i="3"/>
  <c r="I1970" i="3"/>
  <c r="I1969" i="3"/>
  <c r="I1968" i="3"/>
  <c r="I1967" i="3"/>
  <c r="I1966" i="3"/>
  <c r="I1965" i="3"/>
  <c r="I1964" i="3"/>
  <c r="I1963" i="3"/>
  <c r="I1962" i="3"/>
  <c r="I1961" i="3"/>
  <c r="I1960" i="3"/>
  <c r="I1959" i="3"/>
  <c r="I1958" i="3"/>
  <c r="I1957" i="3"/>
  <c r="I1956" i="3"/>
  <c r="I1955" i="3"/>
  <c r="I1954" i="3"/>
  <c r="I1953" i="3"/>
  <c r="I1952" i="3"/>
  <c r="I1951" i="3"/>
  <c r="I1950" i="3"/>
  <c r="I1949" i="3"/>
  <c r="I1948" i="3"/>
  <c r="I1947" i="3"/>
  <c r="I1946" i="3"/>
  <c r="I1945" i="3"/>
  <c r="I1944" i="3"/>
  <c r="I1943" i="3"/>
  <c r="I1942" i="3"/>
  <c r="I1941" i="3"/>
  <c r="I1940" i="3"/>
  <c r="I1939" i="3"/>
  <c r="I1938" i="3"/>
  <c r="I1937" i="3"/>
  <c r="I1936" i="3"/>
  <c r="I1935" i="3"/>
  <c r="I1934" i="3"/>
  <c r="I1933" i="3"/>
  <c r="I1932" i="3"/>
  <c r="I1931" i="3"/>
  <c r="I1930" i="3"/>
  <c r="I1929" i="3"/>
  <c r="I1928" i="3"/>
  <c r="I1927" i="3"/>
  <c r="I1926" i="3"/>
  <c r="I1925" i="3"/>
  <c r="I1924" i="3"/>
  <c r="I1923" i="3"/>
  <c r="I1922" i="3"/>
  <c r="I1921" i="3"/>
  <c r="I1920" i="3"/>
  <c r="I1919" i="3"/>
  <c r="I1918" i="3"/>
  <c r="I1917" i="3"/>
  <c r="I1916" i="3"/>
  <c r="I1915" i="3"/>
  <c r="I1914" i="3"/>
  <c r="I1913" i="3"/>
  <c r="I1912" i="3"/>
  <c r="I1911" i="3"/>
  <c r="I1910" i="3"/>
  <c r="I1909" i="3"/>
  <c r="I1908" i="3"/>
  <c r="I1907" i="3"/>
  <c r="I1906" i="3"/>
  <c r="I1905" i="3"/>
  <c r="I1904" i="3"/>
  <c r="I1903" i="3"/>
  <c r="I1902" i="3"/>
  <c r="I1901" i="3"/>
  <c r="I1900" i="3"/>
  <c r="I1899" i="3"/>
  <c r="I1898" i="3"/>
  <c r="I1897" i="3"/>
  <c r="I1896" i="3"/>
  <c r="I1895" i="3"/>
  <c r="I1894" i="3"/>
  <c r="I1893" i="3"/>
  <c r="I1892" i="3"/>
  <c r="I1891" i="3"/>
  <c r="I1890" i="3"/>
  <c r="I1889" i="3"/>
  <c r="I1888" i="3"/>
  <c r="I1887" i="3"/>
  <c r="I1886" i="3"/>
  <c r="I1885" i="3"/>
  <c r="I1884" i="3"/>
  <c r="I1883" i="3"/>
  <c r="I1882" i="3"/>
  <c r="I1881" i="3"/>
  <c r="I1880" i="3"/>
  <c r="I1879" i="3"/>
  <c r="I1878" i="3"/>
  <c r="I1877" i="3"/>
  <c r="I1876" i="3"/>
  <c r="I1875" i="3"/>
  <c r="I1874" i="3"/>
  <c r="I1873" i="3"/>
  <c r="I1872" i="3"/>
  <c r="I1871" i="3"/>
  <c r="I1870" i="3"/>
  <c r="I1869" i="3"/>
  <c r="I1868" i="3"/>
  <c r="I1867" i="3"/>
  <c r="I1866" i="3"/>
  <c r="I1865" i="3"/>
  <c r="I1864" i="3"/>
  <c r="I1863" i="3"/>
  <c r="I1862" i="3"/>
  <c r="I1861" i="3"/>
  <c r="I1860" i="3"/>
  <c r="I1859" i="3"/>
  <c r="I1858" i="3"/>
  <c r="I1857" i="3"/>
  <c r="I1856" i="3"/>
  <c r="I1855" i="3"/>
  <c r="I1854" i="3"/>
  <c r="I1853" i="3"/>
  <c r="I1852" i="3"/>
  <c r="I1851" i="3"/>
  <c r="I1850" i="3"/>
  <c r="I1849" i="3"/>
  <c r="I1848" i="3"/>
  <c r="I1847" i="3"/>
  <c r="I1846" i="3"/>
  <c r="I1845" i="3"/>
  <c r="I1844" i="3"/>
  <c r="I1843" i="3"/>
  <c r="I1842" i="3"/>
  <c r="I1841" i="3"/>
  <c r="I1840" i="3"/>
  <c r="I1839" i="3"/>
  <c r="I1838" i="3"/>
  <c r="I1837" i="3"/>
  <c r="I1836" i="3"/>
  <c r="I1835" i="3"/>
  <c r="I1834" i="3"/>
  <c r="I1833" i="3"/>
  <c r="I1832" i="3"/>
  <c r="I1831" i="3"/>
  <c r="I1830" i="3"/>
  <c r="I1829" i="3"/>
  <c r="I1828" i="3"/>
  <c r="I1827" i="3"/>
  <c r="I1826" i="3"/>
  <c r="I1825" i="3"/>
  <c r="I1824" i="3"/>
  <c r="I1823" i="3"/>
  <c r="I1822" i="3"/>
  <c r="I1821" i="3"/>
  <c r="I1820" i="3"/>
  <c r="I1819" i="3"/>
  <c r="I1818" i="3"/>
  <c r="I1817" i="3"/>
  <c r="I1816" i="3"/>
  <c r="I1815" i="3"/>
  <c r="I1814" i="3"/>
  <c r="I1813" i="3"/>
  <c r="I1812" i="3"/>
  <c r="I1811" i="3"/>
  <c r="I1810" i="3"/>
  <c r="I1809" i="3"/>
  <c r="I1808" i="3"/>
  <c r="I1807" i="3"/>
  <c r="I1806" i="3"/>
  <c r="I1805" i="3"/>
  <c r="I1804" i="3"/>
  <c r="I1803" i="3"/>
  <c r="I1802" i="3"/>
  <c r="I1801" i="3"/>
  <c r="I1800" i="3"/>
  <c r="I1799" i="3"/>
  <c r="I1798" i="3"/>
  <c r="I1797" i="3"/>
  <c r="I1796" i="3"/>
  <c r="I1795" i="3"/>
  <c r="I1794" i="3"/>
  <c r="I1793" i="3"/>
  <c r="I1792" i="3"/>
  <c r="I1791" i="3"/>
  <c r="I1790" i="3"/>
  <c r="I1789" i="3"/>
  <c r="I1788" i="3"/>
  <c r="I1787" i="3"/>
  <c r="I1786" i="3"/>
  <c r="I1785" i="3"/>
  <c r="I1784" i="3"/>
  <c r="I1783" i="3"/>
  <c r="I1782" i="3"/>
  <c r="I1781" i="3"/>
  <c r="I1780" i="3"/>
  <c r="I1779" i="3"/>
  <c r="I1778" i="3"/>
  <c r="I1777" i="3"/>
  <c r="I1776" i="3"/>
  <c r="I1775" i="3"/>
  <c r="I1774" i="3"/>
  <c r="I1773" i="3"/>
  <c r="I1772" i="3"/>
  <c r="I1771" i="3"/>
  <c r="I1770" i="3"/>
  <c r="I1769" i="3"/>
  <c r="I1768" i="3"/>
  <c r="I1767" i="3"/>
  <c r="I1766" i="3"/>
  <c r="I1765" i="3"/>
  <c r="I1764" i="3"/>
  <c r="I1763" i="3"/>
  <c r="I1762" i="3"/>
  <c r="I1761" i="3"/>
  <c r="I1760" i="3"/>
  <c r="I1759" i="3"/>
  <c r="I1758" i="3"/>
  <c r="I1757" i="3"/>
  <c r="I1756" i="3"/>
  <c r="I1755" i="3"/>
  <c r="I1754" i="3"/>
  <c r="I1753" i="3"/>
  <c r="I1752" i="3"/>
  <c r="I1751" i="3"/>
  <c r="I1750" i="3"/>
  <c r="I1749" i="3"/>
  <c r="I1748" i="3"/>
  <c r="I1747" i="3"/>
  <c r="I1746" i="3"/>
  <c r="I1745" i="3"/>
  <c r="I1744" i="3"/>
  <c r="I1743" i="3"/>
  <c r="I1742" i="3"/>
  <c r="I1741" i="3"/>
  <c r="I1740" i="3"/>
  <c r="I1739" i="3"/>
  <c r="I1738" i="3"/>
  <c r="I1737" i="3"/>
  <c r="I1736" i="3"/>
  <c r="I1735" i="3"/>
  <c r="I1734" i="3"/>
  <c r="I1733" i="3"/>
  <c r="I1732" i="3"/>
  <c r="I1731" i="3"/>
  <c r="I1730" i="3"/>
  <c r="I1729" i="3"/>
  <c r="I1728" i="3"/>
  <c r="I1727" i="3"/>
  <c r="I1726" i="3"/>
  <c r="I1725" i="3"/>
  <c r="I1724" i="3"/>
  <c r="I1723" i="3"/>
  <c r="I1722" i="3"/>
  <c r="I1721" i="3"/>
  <c r="I1720" i="3"/>
  <c r="I1719" i="3"/>
  <c r="I1718" i="3"/>
  <c r="I1717" i="3"/>
  <c r="I1716" i="3"/>
  <c r="I1715" i="3"/>
  <c r="I1714" i="3"/>
  <c r="I1713" i="3"/>
  <c r="I1712" i="3"/>
  <c r="I1711" i="3"/>
  <c r="I1710" i="3"/>
  <c r="I1709" i="3"/>
  <c r="I1708" i="3"/>
  <c r="I1707" i="3"/>
  <c r="I1706" i="3"/>
  <c r="I1705" i="3"/>
  <c r="I1704" i="3"/>
  <c r="I1703" i="3"/>
  <c r="I1702" i="3"/>
  <c r="I1701" i="3"/>
  <c r="I1700" i="3"/>
  <c r="I1699" i="3"/>
  <c r="I1698" i="3"/>
  <c r="I1697" i="3"/>
  <c r="I1696" i="3"/>
  <c r="I1695" i="3"/>
  <c r="I1694" i="3"/>
  <c r="I1693" i="3"/>
  <c r="I1692" i="3"/>
  <c r="I1691" i="3"/>
  <c r="I1690" i="3"/>
  <c r="I1689" i="3"/>
  <c r="I1688" i="3"/>
  <c r="I1687" i="3"/>
  <c r="I1686" i="3"/>
  <c r="I1685" i="3"/>
  <c r="I1684" i="3"/>
  <c r="I1683" i="3"/>
  <c r="I1682" i="3"/>
  <c r="I1681" i="3"/>
  <c r="I1680" i="3"/>
  <c r="I1679" i="3"/>
  <c r="I1678" i="3"/>
  <c r="I1677" i="3"/>
  <c r="I1676" i="3"/>
  <c r="I1675" i="3"/>
  <c r="I1674" i="3"/>
  <c r="I1673" i="3"/>
  <c r="I1672" i="3"/>
  <c r="I1671" i="3"/>
  <c r="I1670" i="3"/>
  <c r="I1669" i="3"/>
  <c r="I1668" i="3"/>
  <c r="I1667" i="3"/>
  <c r="I1666" i="3"/>
  <c r="I1665" i="3"/>
  <c r="I1664" i="3"/>
  <c r="I1663" i="3"/>
  <c r="I1662" i="3"/>
  <c r="I1661" i="3"/>
  <c r="I1660" i="3"/>
  <c r="I1659" i="3"/>
  <c r="I1658" i="3"/>
  <c r="I1657" i="3"/>
  <c r="I1656" i="3"/>
  <c r="I1655" i="3"/>
  <c r="I1654" i="3"/>
  <c r="I1653" i="3"/>
  <c r="I1652" i="3"/>
  <c r="I1651" i="3"/>
  <c r="I1650" i="3"/>
  <c r="I1649" i="3"/>
  <c r="I1648" i="3"/>
  <c r="I1647" i="3"/>
  <c r="I1646" i="3"/>
  <c r="I1645" i="3"/>
  <c r="I1644" i="3"/>
  <c r="I1643" i="3"/>
  <c r="I1642" i="3"/>
  <c r="I1641" i="3"/>
  <c r="I1640" i="3"/>
  <c r="I1639" i="3"/>
  <c r="I1638" i="3"/>
  <c r="I1637" i="3"/>
  <c r="I1636" i="3"/>
  <c r="I1635" i="3"/>
  <c r="I1634" i="3"/>
  <c r="I1633" i="3"/>
  <c r="I1632" i="3"/>
  <c r="I1631" i="3"/>
  <c r="I1630" i="3"/>
  <c r="I1629" i="3"/>
  <c r="I1628" i="3"/>
  <c r="I1627" i="3"/>
  <c r="I1626" i="3"/>
  <c r="I1625" i="3"/>
  <c r="I1624" i="3"/>
  <c r="I1623" i="3"/>
  <c r="I1622" i="3"/>
  <c r="I1621" i="3"/>
  <c r="I1620" i="3"/>
  <c r="I1619" i="3"/>
  <c r="I1618" i="3"/>
  <c r="I1617" i="3"/>
  <c r="I1616" i="3"/>
  <c r="I1615" i="3"/>
  <c r="I1614" i="3"/>
  <c r="I1613" i="3"/>
  <c r="I1612" i="3"/>
  <c r="I1611" i="3"/>
  <c r="I1610" i="3"/>
  <c r="I1609" i="3"/>
  <c r="I1608" i="3"/>
  <c r="I1607" i="3"/>
  <c r="I1606" i="3"/>
  <c r="I1605" i="3"/>
  <c r="I1604" i="3"/>
  <c r="I1603" i="3"/>
  <c r="I1602" i="3"/>
  <c r="I1601" i="3"/>
  <c r="I1600" i="3"/>
  <c r="I1599" i="3"/>
  <c r="I1598" i="3"/>
  <c r="I1597" i="3"/>
  <c r="I1596" i="3"/>
  <c r="I1595" i="3"/>
  <c r="I1594" i="3"/>
  <c r="I1593" i="3"/>
  <c r="I1592" i="3"/>
  <c r="I1591" i="3"/>
  <c r="I1590" i="3"/>
  <c r="I1589" i="3"/>
  <c r="I1588" i="3"/>
  <c r="I1587" i="3"/>
  <c r="I1586" i="3"/>
  <c r="I1585" i="3"/>
  <c r="I1584" i="3"/>
  <c r="I1583" i="3"/>
  <c r="I1582" i="3"/>
  <c r="I1581" i="3"/>
  <c r="I1580" i="3"/>
  <c r="I1579" i="3"/>
  <c r="I1578" i="3"/>
  <c r="I1577" i="3"/>
  <c r="I1576" i="3"/>
  <c r="I1575" i="3"/>
  <c r="I1574" i="3"/>
  <c r="I1573" i="3"/>
  <c r="I1572" i="3"/>
  <c r="I1571" i="3"/>
  <c r="I1570" i="3"/>
  <c r="I1569" i="3"/>
  <c r="I1568" i="3"/>
  <c r="I1567" i="3"/>
  <c r="I1566" i="3"/>
  <c r="I1565" i="3"/>
  <c r="I1564" i="3"/>
  <c r="I1563" i="3"/>
  <c r="I1562" i="3"/>
  <c r="I1561" i="3"/>
  <c r="I1560" i="3"/>
  <c r="I1559" i="3"/>
  <c r="I1558" i="3"/>
  <c r="I1557" i="3"/>
  <c r="I1556" i="3"/>
  <c r="I1555" i="3"/>
  <c r="I1554" i="3"/>
  <c r="I1553" i="3"/>
  <c r="I1552" i="3"/>
  <c r="I1551" i="3"/>
  <c r="I1550" i="3"/>
  <c r="I1549" i="3"/>
  <c r="I1548" i="3"/>
  <c r="I1547" i="3"/>
  <c r="I1546" i="3"/>
  <c r="I1545" i="3"/>
  <c r="I1544" i="3"/>
  <c r="I1543" i="3"/>
  <c r="I1542" i="3"/>
  <c r="I1541" i="3"/>
  <c r="I1540" i="3"/>
  <c r="I1539" i="3"/>
  <c r="I1538" i="3"/>
  <c r="I1537" i="3"/>
  <c r="I1536" i="3"/>
  <c r="I1535" i="3"/>
  <c r="I1534" i="3"/>
  <c r="I1533" i="3"/>
  <c r="I1532" i="3"/>
  <c r="I1531" i="3"/>
  <c r="I1530" i="3"/>
  <c r="I1529" i="3"/>
  <c r="I1528" i="3"/>
  <c r="I1527" i="3"/>
  <c r="I1526" i="3"/>
  <c r="I1525" i="3"/>
  <c r="I1524" i="3"/>
  <c r="I1523" i="3"/>
  <c r="I1522" i="3"/>
  <c r="I1521" i="3"/>
  <c r="I1520" i="3"/>
  <c r="I1519" i="3"/>
  <c r="I1518" i="3"/>
  <c r="I1517" i="3"/>
  <c r="I1516" i="3"/>
  <c r="I1515" i="3"/>
  <c r="I1514" i="3"/>
  <c r="I1513" i="3"/>
  <c r="I1512" i="3"/>
  <c r="I1511" i="3"/>
  <c r="I1510" i="3"/>
  <c r="I1509" i="3"/>
  <c r="I1508" i="3"/>
  <c r="I1507" i="3"/>
  <c r="I1506" i="3"/>
  <c r="I1505" i="3"/>
  <c r="I1504" i="3"/>
  <c r="I1503" i="3"/>
  <c r="I1502" i="3"/>
  <c r="I1501" i="3"/>
  <c r="I1500" i="3"/>
  <c r="I1499" i="3"/>
  <c r="I1498" i="3"/>
  <c r="I1497" i="3"/>
  <c r="I1496" i="3"/>
  <c r="I1495" i="3"/>
  <c r="I1494" i="3"/>
  <c r="I1493" i="3"/>
  <c r="I1492" i="3"/>
  <c r="I1491" i="3"/>
  <c r="I1490" i="3"/>
  <c r="I1489" i="3"/>
  <c r="I1488" i="3"/>
  <c r="I1487" i="3"/>
  <c r="I1486" i="3"/>
  <c r="I1485" i="3"/>
  <c r="I1484" i="3"/>
  <c r="I1483" i="3"/>
  <c r="I1482" i="3"/>
  <c r="I1481" i="3"/>
  <c r="I1480" i="3"/>
  <c r="I1479" i="3"/>
  <c r="I1478" i="3"/>
  <c r="I1477" i="3"/>
  <c r="I1476" i="3"/>
  <c r="I1475" i="3"/>
  <c r="I1474" i="3"/>
  <c r="I1473" i="3"/>
  <c r="I1472" i="3"/>
  <c r="I1471" i="3"/>
  <c r="I1470" i="3"/>
  <c r="I1469" i="3"/>
  <c r="I1468" i="3"/>
  <c r="I1467" i="3"/>
  <c r="I1466" i="3"/>
  <c r="I1465" i="3"/>
  <c r="I1464" i="3"/>
  <c r="I1463" i="3"/>
  <c r="I1462" i="3"/>
  <c r="I1461" i="3"/>
  <c r="I1460" i="3"/>
  <c r="I1459" i="3"/>
  <c r="I1458" i="3"/>
  <c r="I1457" i="3"/>
  <c r="I1456" i="3"/>
  <c r="I1455" i="3"/>
  <c r="I1454" i="3"/>
  <c r="I1453" i="3"/>
  <c r="I1452" i="3"/>
  <c r="I1451" i="3"/>
  <c r="I1450" i="3"/>
  <c r="I1449" i="3"/>
  <c r="I1448" i="3"/>
  <c r="I1447" i="3"/>
  <c r="I1446" i="3"/>
  <c r="I144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05" i="3"/>
  <c r="I1202" i="3"/>
  <c r="I1197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3" i="3"/>
  <c r="I1050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56" i="3"/>
  <c r="I955" i="3"/>
  <c r="I966" i="3"/>
  <c r="I965" i="3"/>
  <c r="I964" i="3"/>
  <c r="I963" i="3"/>
  <c r="I962" i="3"/>
  <c r="I961" i="3"/>
  <c r="I960" i="3"/>
  <c r="I959" i="3"/>
  <c r="I958" i="3"/>
  <c r="I957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185" i="3"/>
  <c r="I181" i="3"/>
  <c r="I171" i="3"/>
  <c r="I169" i="3"/>
  <c r="I160" i="3"/>
  <c r="I157" i="3"/>
  <c r="I150" i="3"/>
  <c r="I147" i="3"/>
  <c r="I139" i="3"/>
  <c r="I135" i="3"/>
  <c r="I133" i="3"/>
  <c r="I130" i="3"/>
  <c r="I122" i="3"/>
  <c r="I119" i="3"/>
  <c r="I114" i="3"/>
  <c r="I104" i="3"/>
  <c r="I101" i="3"/>
  <c r="I95" i="3"/>
  <c r="I92" i="3"/>
  <c r="I87" i="3"/>
  <c r="I69" i="3"/>
  <c r="I67" i="3"/>
  <c r="I58" i="3"/>
  <c r="I44" i="3"/>
  <c r="I43" i="3"/>
  <c r="I42" i="3"/>
  <c r="I41" i="3"/>
  <c r="I40" i="3"/>
  <c r="I39" i="3"/>
  <c r="I38" i="3"/>
  <c r="I37" i="3"/>
  <c r="I36" i="3"/>
  <c r="I35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J1998" i="3"/>
  <c r="J1997" i="3"/>
  <c r="J1996" i="3"/>
  <c r="J1995" i="3"/>
  <c r="J1994" i="3"/>
  <c r="J1993" i="3"/>
  <c r="J1992" i="3"/>
  <c r="J1991" i="3"/>
  <c r="J1990" i="3"/>
  <c r="J1989" i="3"/>
  <c r="J1988" i="3"/>
  <c r="J1987" i="3"/>
  <c r="J1986" i="3"/>
  <c r="J1985" i="3"/>
  <c r="J1984" i="3"/>
  <c r="J1983" i="3"/>
  <c r="J1982" i="3"/>
  <c r="J1981" i="3"/>
  <c r="J1980" i="3"/>
  <c r="J1979" i="3"/>
  <c r="J1978" i="3"/>
  <c r="J1977" i="3"/>
  <c r="J1976" i="3"/>
  <c r="J1975" i="3"/>
  <c r="J1974" i="3"/>
  <c r="J1973" i="3"/>
  <c r="J1972" i="3"/>
  <c r="J1971" i="3"/>
  <c r="J1970" i="3"/>
  <c r="J1969" i="3"/>
  <c r="J1968" i="3"/>
  <c r="J1967" i="3"/>
  <c r="J1966" i="3"/>
  <c r="J1965" i="3"/>
  <c r="J1964" i="3"/>
  <c r="J1963" i="3"/>
  <c r="J1962" i="3"/>
  <c r="J1961" i="3"/>
  <c r="J1960" i="3"/>
  <c r="J1959" i="3"/>
  <c r="J1958" i="3"/>
  <c r="J1957" i="3"/>
  <c r="J1956" i="3"/>
  <c r="J1955" i="3"/>
  <c r="J1954" i="3"/>
  <c r="J1953" i="3"/>
  <c r="J1952" i="3"/>
  <c r="J1951" i="3"/>
  <c r="J1950" i="3"/>
  <c r="J1949" i="3"/>
  <c r="J1948" i="3"/>
  <c r="J1947" i="3"/>
  <c r="J1946" i="3"/>
  <c r="J1945" i="3"/>
  <c r="J1944" i="3"/>
  <c r="J1943" i="3"/>
  <c r="J1942" i="3"/>
  <c r="J1941" i="3"/>
  <c r="J1940" i="3"/>
  <c r="J1939" i="3"/>
  <c r="J1938" i="3"/>
  <c r="J1937" i="3"/>
  <c r="J1936" i="3"/>
  <c r="J1935" i="3"/>
  <c r="J1934" i="3"/>
  <c r="J1933" i="3"/>
  <c r="J1932" i="3"/>
  <c r="J1931" i="3"/>
  <c r="J1930" i="3"/>
  <c r="J1929" i="3"/>
  <c r="J1928" i="3"/>
  <c r="J1927" i="3"/>
  <c r="J1926" i="3"/>
  <c r="J1925" i="3"/>
  <c r="J1924" i="3"/>
  <c r="J1923" i="3"/>
  <c r="J1922" i="3"/>
  <c r="J1921" i="3"/>
  <c r="J1920" i="3"/>
  <c r="J1919" i="3"/>
  <c r="J1918" i="3"/>
  <c r="J1917" i="3"/>
  <c r="J1916" i="3"/>
  <c r="J1915" i="3"/>
  <c r="J1914" i="3"/>
  <c r="J1913" i="3"/>
  <c r="J1912" i="3"/>
  <c r="J1911" i="3"/>
  <c r="J1910" i="3"/>
  <c r="J1909" i="3"/>
  <c r="J1908" i="3"/>
  <c r="J1907" i="3"/>
  <c r="J1906" i="3"/>
  <c r="J1905" i="3"/>
  <c r="J1904" i="3"/>
  <c r="J1903" i="3"/>
  <c r="J1902" i="3"/>
  <c r="J1901" i="3"/>
  <c r="J1900" i="3"/>
  <c r="J1899" i="3"/>
  <c r="J1898" i="3"/>
  <c r="J1897" i="3"/>
  <c r="J1896" i="3"/>
  <c r="J1895" i="3"/>
  <c r="J1894" i="3"/>
  <c r="J1893" i="3"/>
  <c r="J1892" i="3"/>
  <c r="J1891" i="3"/>
  <c r="J1890" i="3"/>
  <c r="J1889" i="3"/>
  <c r="J1888" i="3"/>
  <c r="J1887" i="3"/>
  <c r="J1886" i="3"/>
  <c r="J1885" i="3"/>
  <c r="J1884" i="3"/>
  <c r="J1883" i="3"/>
  <c r="J1882" i="3"/>
  <c r="J1881" i="3"/>
  <c r="J1880" i="3"/>
  <c r="J1879" i="3"/>
  <c r="J1878" i="3"/>
  <c r="J1877" i="3"/>
  <c r="J1876" i="3"/>
  <c r="J1875" i="3"/>
  <c r="J1874" i="3"/>
  <c r="J1873" i="3"/>
  <c r="J1872" i="3"/>
  <c r="J1871" i="3"/>
  <c r="J1870" i="3"/>
  <c r="J1869" i="3"/>
  <c r="J1868" i="3"/>
  <c r="J1867" i="3"/>
  <c r="J1866" i="3"/>
  <c r="J1865" i="3"/>
  <c r="J1864" i="3"/>
  <c r="J1863" i="3"/>
  <c r="J1862" i="3"/>
  <c r="J1861" i="3"/>
  <c r="J1860" i="3"/>
  <c r="J1859" i="3"/>
  <c r="J1858" i="3"/>
  <c r="J1857" i="3"/>
  <c r="J1856" i="3"/>
  <c r="J1855" i="3"/>
  <c r="J1854" i="3"/>
  <c r="J1853" i="3"/>
  <c r="J1852" i="3"/>
  <c r="J1851" i="3"/>
  <c r="J1850" i="3"/>
  <c r="J1849" i="3"/>
  <c r="J1848" i="3"/>
  <c r="J1847" i="3"/>
  <c r="J1846" i="3"/>
  <c r="J1845" i="3"/>
  <c r="J1844" i="3"/>
  <c r="J1843" i="3"/>
  <c r="J1842" i="3"/>
  <c r="J1841" i="3"/>
  <c r="J1840" i="3"/>
  <c r="J1839" i="3"/>
  <c r="J1838" i="3"/>
  <c r="J1837" i="3"/>
  <c r="J1836" i="3"/>
  <c r="J1835" i="3"/>
  <c r="J1834" i="3"/>
  <c r="J1833" i="3"/>
  <c r="J1832" i="3"/>
  <c r="J1831" i="3"/>
  <c r="J1830" i="3"/>
  <c r="J1829" i="3"/>
  <c r="J1828" i="3"/>
  <c r="J1827" i="3"/>
  <c r="J1826" i="3"/>
  <c r="J1825" i="3"/>
  <c r="J1824" i="3"/>
  <c r="J1823" i="3"/>
  <c r="J1822" i="3"/>
  <c r="J1821" i="3"/>
  <c r="J1820" i="3"/>
  <c r="J1819" i="3"/>
  <c r="J1818" i="3"/>
  <c r="J1817" i="3"/>
  <c r="J1816" i="3"/>
  <c r="J1815" i="3"/>
  <c r="J1814" i="3"/>
  <c r="J1813" i="3"/>
  <c r="J1812" i="3"/>
  <c r="J1811" i="3"/>
  <c r="J1810" i="3"/>
  <c r="J1809" i="3"/>
  <c r="J1808" i="3"/>
  <c r="J1807" i="3"/>
  <c r="J1806" i="3"/>
  <c r="J1805" i="3"/>
  <c r="J1804" i="3"/>
  <c r="J1803" i="3"/>
  <c r="J1802" i="3"/>
  <c r="J1801" i="3"/>
  <c r="J1800" i="3"/>
  <c r="J1799" i="3"/>
  <c r="J1798" i="3"/>
  <c r="J1797" i="3"/>
  <c r="J1796" i="3"/>
  <c r="J1795" i="3"/>
  <c r="J1794" i="3"/>
  <c r="J1793" i="3"/>
  <c r="J1792" i="3"/>
  <c r="J1791" i="3"/>
  <c r="J1790" i="3"/>
  <c r="J1789" i="3"/>
  <c r="J1788" i="3"/>
  <c r="J1787" i="3"/>
  <c r="J1786" i="3"/>
  <c r="J1785" i="3"/>
  <c r="J1784" i="3"/>
  <c r="J1783" i="3"/>
  <c r="J1782" i="3"/>
  <c r="J1781" i="3"/>
  <c r="J1780" i="3"/>
  <c r="J1779" i="3"/>
  <c r="J1778" i="3"/>
  <c r="J1777" i="3"/>
  <c r="J1776" i="3"/>
  <c r="J1775" i="3"/>
  <c r="J1774" i="3"/>
  <c r="J1773" i="3"/>
  <c r="J1772" i="3"/>
  <c r="J1771" i="3"/>
  <c r="J1770" i="3"/>
  <c r="J1769" i="3"/>
  <c r="J1768" i="3"/>
  <c r="J1767" i="3"/>
  <c r="J1766" i="3"/>
  <c r="J1765" i="3"/>
  <c r="J1764" i="3"/>
  <c r="J1763" i="3"/>
  <c r="J1762" i="3"/>
  <c r="J1761" i="3"/>
  <c r="J1760" i="3"/>
  <c r="J1759" i="3"/>
  <c r="J1758" i="3"/>
  <c r="J1757" i="3"/>
  <c r="J1756" i="3"/>
  <c r="J1755" i="3"/>
  <c r="J1754" i="3"/>
  <c r="J1753" i="3"/>
  <c r="J1752" i="3"/>
  <c r="J1751" i="3"/>
  <c r="J1750" i="3"/>
  <c r="J1749" i="3"/>
  <c r="J1748" i="3"/>
  <c r="J1747" i="3"/>
  <c r="J1746" i="3"/>
  <c r="J1745" i="3"/>
  <c r="J1744" i="3"/>
  <c r="J1743" i="3"/>
  <c r="J1742" i="3"/>
  <c r="J1741" i="3"/>
  <c r="J1740" i="3"/>
  <c r="J1739" i="3"/>
  <c r="J1738" i="3"/>
  <c r="J1737" i="3"/>
  <c r="J1736" i="3"/>
  <c r="J1735" i="3"/>
  <c r="J1734" i="3"/>
  <c r="J1733" i="3"/>
  <c r="J1732" i="3"/>
  <c r="J1731" i="3"/>
  <c r="J1730" i="3"/>
  <c r="J1729" i="3"/>
  <c r="J1728" i="3"/>
  <c r="J1727" i="3"/>
  <c r="J1726" i="3"/>
  <c r="J1725" i="3"/>
  <c r="J1724" i="3"/>
  <c r="J1723" i="3"/>
  <c r="J1722" i="3"/>
  <c r="J1721" i="3"/>
  <c r="J1720" i="3"/>
  <c r="J1719" i="3"/>
  <c r="J1718" i="3"/>
  <c r="J1717" i="3"/>
  <c r="J1716" i="3"/>
  <c r="J1715" i="3"/>
  <c r="J1714" i="3"/>
  <c r="J1713" i="3"/>
  <c r="J1712" i="3"/>
  <c r="J1711" i="3"/>
  <c r="J1710" i="3"/>
  <c r="J1709" i="3"/>
  <c r="J1708" i="3"/>
  <c r="J1707" i="3"/>
  <c r="J1706" i="3"/>
  <c r="J1705" i="3"/>
  <c r="J1704" i="3"/>
  <c r="J1703" i="3"/>
  <c r="J1702" i="3"/>
  <c r="J1701" i="3"/>
  <c r="J1700" i="3"/>
  <c r="J1699" i="3"/>
  <c r="J1698" i="3"/>
  <c r="J1697" i="3"/>
  <c r="J1696" i="3"/>
  <c r="J1695" i="3"/>
  <c r="J1694" i="3"/>
  <c r="J1693" i="3"/>
  <c r="J1692" i="3"/>
  <c r="J1691" i="3"/>
  <c r="J1690" i="3"/>
  <c r="J1689" i="3"/>
  <c r="J1688" i="3"/>
  <c r="J1687" i="3"/>
  <c r="J1686" i="3"/>
  <c r="J1685" i="3"/>
  <c r="J1684" i="3"/>
  <c r="J1683" i="3"/>
  <c r="J1682" i="3"/>
  <c r="J1681" i="3"/>
  <c r="J1680" i="3"/>
  <c r="J1679" i="3"/>
  <c r="J1678" i="3"/>
  <c r="J1677" i="3"/>
  <c r="J1676" i="3"/>
  <c r="J1675" i="3"/>
  <c r="J1674" i="3"/>
  <c r="J1673" i="3"/>
  <c r="J1672" i="3"/>
  <c r="J1671" i="3"/>
  <c r="J1670" i="3"/>
  <c r="J1669" i="3"/>
  <c r="J1668" i="3"/>
  <c r="J1667" i="3"/>
  <c r="J1666" i="3"/>
  <c r="J1665" i="3"/>
  <c r="J1664" i="3"/>
  <c r="J1663" i="3"/>
  <c r="J1662" i="3"/>
  <c r="J1661" i="3"/>
  <c r="J1660" i="3"/>
  <c r="J1659" i="3"/>
  <c r="J1658" i="3"/>
  <c r="J1657" i="3"/>
  <c r="J1656" i="3"/>
  <c r="J1655" i="3"/>
  <c r="J1654" i="3"/>
  <c r="J1653" i="3"/>
  <c r="J1652" i="3"/>
  <c r="J1651" i="3"/>
  <c r="J1650" i="3"/>
  <c r="J1649" i="3"/>
  <c r="J1648" i="3"/>
  <c r="J1647" i="3"/>
  <c r="J1646" i="3"/>
  <c r="J1645" i="3"/>
  <c r="J1644" i="3"/>
  <c r="J1643" i="3"/>
  <c r="J1642" i="3"/>
  <c r="J1641" i="3"/>
  <c r="J1640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J1596" i="3"/>
  <c r="J1595" i="3"/>
  <c r="J1594" i="3"/>
  <c r="J1593" i="3"/>
  <c r="J1592" i="3"/>
  <c r="J1591" i="3"/>
  <c r="J1590" i="3"/>
  <c r="J1589" i="3"/>
  <c r="J1588" i="3"/>
  <c r="J1587" i="3"/>
  <c r="J1586" i="3"/>
  <c r="J1585" i="3"/>
  <c r="J1584" i="3"/>
  <c r="J1583" i="3"/>
  <c r="J1582" i="3"/>
  <c r="J1581" i="3"/>
  <c r="J1580" i="3"/>
  <c r="J1579" i="3"/>
  <c r="J1578" i="3"/>
  <c r="J1577" i="3"/>
  <c r="J1576" i="3"/>
  <c r="J1575" i="3"/>
  <c r="J1574" i="3"/>
  <c r="J1573" i="3"/>
  <c r="J1572" i="3"/>
  <c r="J1571" i="3"/>
  <c r="J1570" i="3"/>
  <c r="J1569" i="3"/>
  <c r="J1568" i="3"/>
  <c r="J1567" i="3"/>
  <c r="J1566" i="3"/>
  <c r="J1565" i="3"/>
  <c r="J1564" i="3"/>
  <c r="J1563" i="3"/>
  <c r="J1562" i="3"/>
  <c r="J1561" i="3"/>
  <c r="J1560" i="3"/>
  <c r="J1559" i="3"/>
  <c r="J1558" i="3"/>
  <c r="J1557" i="3"/>
  <c r="J1556" i="3"/>
  <c r="J1555" i="3"/>
  <c r="J1554" i="3"/>
  <c r="J1553" i="3"/>
  <c r="J1552" i="3"/>
  <c r="J1551" i="3"/>
  <c r="J1550" i="3"/>
  <c r="J1549" i="3"/>
  <c r="J1548" i="3"/>
  <c r="J1547" i="3"/>
  <c r="J1546" i="3"/>
  <c r="J1545" i="3"/>
  <c r="J1544" i="3"/>
  <c r="J1543" i="3"/>
  <c r="J1542" i="3"/>
  <c r="J1541" i="3"/>
  <c r="J1540" i="3"/>
  <c r="J1539" i="3"/>
  <c r="J1538" i="3"/>
  <c r="J1537" i="3"/>
  <c r="J1536" i="3"/>
  <c r="J1535" i="3"/>
  <c r="J1534" i="3"/>
  <c r="J1533" i="3"/>
  <c r="J1532" i="3"/>
  <c r="J1531" i="3"/>
  <c r="J1530" i="3"/>
  <c r="J1529" i="3"/>
  <c r="J1528" i="3"/>
  <c r="J1527" i="3"/>
  <c r="J1526" i="3"/>
  <c r="J1525" i="3"/>
  <c r="J1524" i="3"/>
  <c r="J1523" i="3"/>
  <c r="J1522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05" i="3"/>
  <c r="J1202" i="3"/>
  <c r="J1197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3" i="3"/>
  <c r="J1050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56" i="3"/>
  <c r="J955" i="3"/>
  <c r="J966" i="3"/>
  <c r="J965" i="3"/>
  <c r="J964" i="3"/>
  <c r="J963" i="3"/>
  <c r="J962" i="3"/>
  <c r="J961" i="3"/>
  <c r="J960" i="3"/>
  <c r="J959" i="3"/>
  <c r="J958" i="3"/>
  <c r="J957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185" i="3"/>
  <c r="J181" i="3"/>
  <c r="J171" i="3"/>
  <c r="J169" i="3"/>
  <c r="J160" i="3"/>
  <c r="J157" i="3"/>
  <c r="J150" i="3"/>
  <c r="J147" i="3"/>
  <c r="J139" i="3"/>
  <c r="J135" i="3"/>
  <c r="J133" i="3"/>
  <c r="J130" i="3"/>
  <c r="J122" i="3"/>
  <c r="J119" i="3"/>
  <c r="J114" i="3"/>
  <c r="J104" i="3"/>
  <c r="J101" i="3"/>
  <c r="J95" i="3"/>
  <c r="J92" i="3"/>
  <c r="J87" i="3"/>
  <c r="J69" i="3"/>
  <c r="J67" i="3"/>
  <c r="J58" i="3"/>
  <c r="J44" i="3"/>
  <c r="J43" i="3"/>
  <c r="J42" i="3"/>
  <c r="J41" i="3"/>
  <c r="J40" i="3"/>
  <c r="J39" i="3"/>
  <c r="J38" i="3"/>
  <c r="J37" i="3"/>
  <c r="J36" i="3"/>
  <c r="J35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K1998" i="3"/>
  <c r="K1997" i="3"/>
  <c r="K1996" i="3"/>
  <c r="K1995" i="3"/>
  <c r="K1994" i="3"/>
  <c r="K1993" i="3"/>
  <c r="K1992" i="3"/>
  <c r="K1991" i="3"/>
  <c r="K1990" i="3"/>
  <c r="K1989" i="3"/>
  <c r="K1988" i="3"/>
  <c r="K1987" i="3"/>
  <c r="K1986" i="3"/>
  <c r="K1985" i="3"/>
  <c r="K1984" i="3"/>
  <c r="K1983" i="3"/>
  <c r="K1982" i="3"/>
  <c r="K1981" i="3"/>
  <c r="K1980" i="3"/>
  <c r="K1979" i="3"/>
  <c r="K1978" i="3"/>
  <c r="K1977" i="3"/>
  <c r="K1976" i="3"/>
  <c r="K1975" i="3"/>
  <c r="K1974" i="3"/>
  <c r="K1973" i="3"/>
  <c r="K1972" i="3"/>
  <c r="K1971" i="3"/>
  <c r="K1970" i="3"/>
  <c r="K1969" i="3"/>
  <c r="K1968" i="3"/>
  <c r="K1967" i="3"/>
  <c r="K1966" i="3"/>
  <c r="K1965" i="3"/>
  <c r="K1964" i="3"/>
  <c r="K1963" i="3"/>
  <c r="K1962" i="3"/>
  <c r="K1961" i="3"/>
  <c r="K1960" i="3"/>
  <c r="K1959" i="3"/>
  <c r="K1958" i="3"/>
  <c r="K1957" i="3"/>
  <c r="K1956" i="3"/>
  <c r="K1955" i="3"/>
  <c r="K1954" i="3"/>
  <c r="K1953" i="3"/>
  <c r="K1952" i="3"/>
  <c r="K1951" i="3"/>
  <c r="K1950" i="3"/>
  <c r="K1949" i="3"/>
  <c r="K1948" i="3"/>
  <c r="K1947" i="3"/>
  <c r="K1946" i="3"/>
  <c r="K1945" i="3"/>
  <c r="K1944" i="3"/>
  <c r="K1943" i="3"/>
  <c r="K1942" i="3"/>
  <c r="K1941" i="3"/>
  <c r="K1940" i="3"/>
  <c r="K1939" i="3"/>
  <c r="K1938" i="3"/>
  <c r="K1937" i="3"/>
  <c r="K1936" i="3"/>
  <c r="K1935" i="3"/>
  <c r="K1934" i="3"/>
  <c r="K1933" i="3"/>
  <c r="K1932" i="3"/>
  <c r="K1931" i="3"/>
  <c r="K1930" i="3"/>
  <c r="K1929" i="3"/>
  <c r="K1928" i="3"/>
  <c r="K1927" i="3"/>
  <c r="K1926" i="3"/>
  <c r="K1925" i="3"/>
  <c r="K1924" i="3"/>
  <c r="K1923" i="3"/>
  <c r="K1922" i="3"/>
  <c r="K1921" i="3"/>
  <c r="K1920" i="3"/>
  <c r="K1919" i="3"/>
  <c r="K1918" i="3"/>
  <c r="K1917" i="3"/>
  <c r="K1916" i="3"/>
  <c r="K1915" i="3"/>
  <c r="K1914" i="3"/>
  <c r="K1913" i="3"/>
  <c r="K1912" i="3"/>
  <c r="K1911" i="3"/>
  <c r="K1910" i="3"/>
  <c r="K1909" i="3"/>
  <c r="K1908" i="3"/>
  <c r="K1907" i="3"/>
  <c r="K1906" i="3"/>
  <c r="K1905" i="3"/>
  <c r="K1904" i="3"/>
  <c r="K1903" i="3"/>
  <c r="K1902" i="3"/>
  <c r="K1901" i="3"/>
  <c r="K1900" i="3"/>
  <c r="K1899" i="3"/>
  <c r="K1898" i="3"/>
  <c r="K1897" i="3"/>
  <c r="K1896" i="3"/>
  <c r="K1895" i="3"/>
  <c r="K1894" i="3"/>
  <c r="K1893" i="3"/>
  <c r="K1892" i="3"/>
  <c r="K1891" i="3"/>
  <c r="K1890" i="3"/>
  <c r="K1889" i="3"/>
  <c r="K1888" i="3"/>
  <c r="K1887" i="3"/>
  <c r="K1886" i="3"/>
  <c r="K1885" i="3"/>
  <c r="K1884" i="3"/>
  <c r="K1883" i="3"/>
  <c r="K1882" i="3"/>
  <c r="K1881" i="3"/>
  <c r="K1880" i="3"/>
  <c r="K1879" i="3"/>
  <c r="K1878" i="3"/>
  <c r="K1877" i="3"/>
  <c r="K1876" i="3"/>
  <c r="K1875" i="3"/>
  <c r="K1874" i="3"/>
  <c r="K1873" i="3"/>
  <c r="K1872" i="3"/>
  <c r="K1871" i="3"/>
  <c r="K1870" i="3"/>
  <c r="K1869" i="3"/>
  <c r="K1868" i="3"/>
  <c r="K1867" i="3"/>
  <c r="K1866" i="3"/>
  <c r="K1865" i="3"/>
  <c r="K1864" i="3"/>
  <c r="K1863" i="3"/>
  <c r="K1862" i="3"/>
  <c r="K1861" i="3"/>
  <c r="K1860" i="3"/>
  <c r="K1859" i="3"/>
  <c r="K1858" i="3"/>
  <c r="K1857" i="3"/>
  <c r="K1856" i="3"/>
  <c r="K1855" i="3"/>
  <c r="K1854" i="3"/>
  <c r="K1853" i="3"/>
  <c r="K1852" i="3"/>
  <c r="K1851" i="3"/>
  <c r="K1850" i="3"/>
  <c r="K1849" i="3"/>
  <c r="K1848" i="3"/>
  <c r="K1847" i="3"/>
  <c r="K1846" i="3"/>
  <c r="K1845" i="3"/>
  <c r="K1844" i="3"/>
  <c r="K1843" i="3"/>
  <c r="K1842" i="3"/>
  <c r="K1841" i="3"/>
  <c r="K1840" i="3"/>
  <c r="K1839" i="3"/>
  <c r="K1838" i="3"/>
  <c r="K1837" i="3"/>
  <c r="K1836" i="3"/>
  <c r="K1835" i="3"/>
  <c r="K1834" i="3"/>
  <c r="K1833" i="3"/>
  <c r="K1832" i="3"/>
  <c r="K1831" i="3"/>
  <c r="K1830" i="3"/>
  <c r="K1829" i="3"/>
  <c r="K1828" i="3"/>
  <c r="K1827" i="3"/>
  <c r="K1826" i="3"/>
  <c r="K1825" i="3"/>
  <c r="K1824" i="3"/>
  <c r="K1823" i="3"/>
  <c r="K1822" i="3"/>
  <c r="K1821" i="3"/>
  <c r="K1820" i="3"/>
  <c r="K1819" i="3"/>
  <c r="K1818" i="3"/>
  <c r="K1817" i="3"/>
  <c r="K1816" i="3"/>
  <c r="K1815" i="3"/>
  <c r="K1814" i="3"/>
  <c r="K1813" i="3"/>
  <c r="K1812" i="3"/>
  <c r="K1811" i="3"/>
  <c r="K1810" i="3"/>
  <c r="K1809" i="3"/>
  <c r="K1808" i="3"/>
  <c r="K1807" i="3"/>
  <c r="K1806" i="3"/>
  <c r="K1805" i="3"/>
  <c r="K1804" i="3"/>
  <c r="K1803" i="3"/>
  <c r="K1802" i="3"/>
  <c r="K1801" i="3"/>
  <c r="K1800" i="3"/>
  <c r="K1799" i="3"/>
  <c r="K1798" i="3"/>
  <c r="K1797" i="3"/>
  <c r="K1796" i="3"/>
  <c r="K1795" i="3"/>
  <c r="K1794" i="3"/>
  <c r="K1793" i="3"/>
  <c r="K1792" i="3"/>
  <c r="K1791" i="3"/>
  <c r="K1790" i="3"/>
  <c r="K1789" i="3"/>
  <c r="K1788" i="3"/>
  <c r="K1787" i="3"/>
  <c r="K1786" i="3"/>
  <c r="K1785" i="3"/>
  <c r="K1784" i="3"/>
  <c r="K1783" i="3"/>
  <c r="K1782" i="3"/>
  <c r="K1781" i="3"/>
  <c r="K1780" i="3"/>
  <c r="K1779" i="3"/>
  <c r="K1778" i="3"/>
  <c r="K1777" i="3"/>
  <c r="K1776" i="3"/>
  <c r="K1775" i="3"/>
  <c r="K1774" i="3"/>
  <c r="K1773" i="3"/>
  <c r="K1772" i="3"/>
  <c r="K1771" i="3"/>
  <c r="K1770" i="3"/>
  <c r="K1769" i="3"/>
  <c r="K1768" i="3"/>
  <c r="K1767" i="3"/>
  <c r="K1766" i="3"/>
  <c r="K1765" i="3"/>
  <c r="K1764" i="3"/>
  <c r="K1763" i="3"/>
  <c r="K1762" i="3"/>
  <c r="K1761" i="3"/>
  <c r="K1760" i="3"/>
  <c r="K1759" i="3"/>
  <c r="K1758" i="3"/>
  <c r="K1757" i="3"/>
  <c r="K1756" i="3"/>
  <c r="K1755" i="3"/>
  <c r="K1754" i="3"/>
  <c r="K1753" i="3"/>
  <c r="K1752" i="3"/>
  <c r="K1751" i="3"/>
  <c r="K1750" i="3"/>
  <c r="K1749" i="3"/>
  <c r="K1748" i="3"/>
  <c r="K1747" i="3"/>
  <c r="K1746" i="3"/>
  <c r="K1745" i="3"/>
  <c r="K1744" i="3"/>
  <c r="K1743" i="3"/>
  <c r="K1742" i="3"/>
  <c r="K1741" i="3"/>
  <c r="K1740" i="3"/>
  <c r="K1739" i="3"/>
  <c r="K1738" i="3"/>
  <c r="K1737" i="3"/>
  <c r="K1736" i="3"/>
  <c r="K1735" i="3"/>
  <c r="K1734" i="3"/>
  <c r="K1733" i="3"/>
  <c r="K1732" i="3"/>
  <c r="K1731" i="3"/>
  <c r="K1730" i="3"/>
  <c r="K1729" i="3"/>
  <c r="K1728" i="3"/>
  <c r="K1727" i="3"/>
  <c r="K1726" i="3"/>
  <c r="K1725" i="3"/>
  <c r="K1724" i="3"/>
  <c r="K1723" i="3"/>
  <c r="K1722" i="3"/>
  <c r="K1721" i="3"/>
  <c r="K1720" i="3"/>
  <c r="K1719" i="3"/>
  <c r="K1718" i="3"/>
  <c r="K1717" i="3"/>
  <c r="K1716" i="3"/>
  <c r="K1715" i="3"/>
  <c r="K1714" i="3"/>
  <c r="K1713" i="3"/>
  <c r="K1712" i="3"/>
  <c r="K1711" i="3"/>
  <c r="K1710" i="3"/>
  <c r="K1709" i="3"/>
  <c r="K1708" i="3"/>
  <c r="K1707" i="3"/>
  <c r="K1706" i="3"/>
  <c r="K1705" i="3"/>
  <c r="K1704" i="3"/>
  <c r="K1703" i="3"/>
  <c r="K1702" i="3"/>
  <c r="K1701" i="3"/>
  <c r="K1700" i="3"/>
  <c r="K1699" i="3"/>
  <c r="K1698" i="3"/>
  <c r="K1697" i="3"/>
  <c r="K1696" i="3"/>
  <c r="K1695" i="3"/>
  <c r="K1694" i="3"/>
  <c r="K1693" i="3"/>
  <c r="K1692" i="3"/>
  <c r="K1691" i="3"/>
  <c r="K1690" i="3"/>
  <c r="K1689" i="3"/>
  <c r="K1688" i="3"/>
  <c r="K1687" i="3"/>
  <c r="K1686" i="3"/>
  <c r="K1685" i="3"/>
  <c r="K1684" i="3"/>
  <c r="K1683" i="3"/>
  <c r="K1682" i="3"/>
  <c r="K1681" i="3"/>
  <c r="K1680" i="3"/>
  <c r="K1679" i="3"/>
  <c r="K1678" i="3"/>
  <c r="K1677" i="3"/>
  <c r="K1676" i="3"/>
  <c r="K1675" i="3"/>
  <c r="K1674" i="3"/>
  <c r="K1673" i="3"/>
  <c r="K1672" i="3"/>
  <c r="K1671" i="3"/>
  <c r="K1670" i="3"/>
  <c r="K1669" i="3"/>
  <c r="K1668" i="3"/>
  <c r="K1667" i="3"/>
  <c r="K1666" i="3"/>
  <c r="K1665" i="3"/>
  <c r="K1664" i="3"/>
  <c r="K1663" i="3"/>
  <c r="K1662" i="3"/>
  <c r="K1661" i="3"/>
  <c r="K1660" i="3"/>
  <c r="K1659" i="3"/>
  <c r="K1658" i="3"/>
  <c r="K1657" i="3"/>
  <c r="K1656" i="3"/>
  <c r="K1655" i="3"/>
  <c r="K1654" i="3"/>
  <c r="K1653" i="3"/>
  <c r="K1652" i="3"/>
  <c r="K1651" i="3"/>
  <c r="K1650" i="3"/>
  <c r="K1649" i="3"/>
  <c r="K1648" i="3"/>
  <c r="K1647" i="3"/>
  <c r="K1646" i="3"/>
  <c r="K1645" i="3"/>
  <c r="K1644" i="3"/>
  <c r="K1643" i="3"/>
  <c r="K1642" i="3"/>
  <c r="K1641" i="3"/>
  <c r="K1640" i="3"/>
  <c r="K1639" i="3"/>
  <c r="K1638" i="3"/>
  <c r="K1637" i="3"/>
  <c r="K1636" i="3"/>
  <c r="K1635" i="3"/>
  <c r="K1634" i="3"/>
  <c r="K1633" i="3"/>
  <c r="K1632" i="3"/>
  <c r="K1631" i="3"/>
  <c r="K1630" i="3"/>
  <c r="K1629" i="3"/>
  <c r="K1628" i="3"/>
  <c r="K1627" i="3"/>
  <c r="K1626" i="3"/>
  <c r="K1625" i="3"/>
  <c r="K1624" i="3"/>
  <c r="K1623" i="3"/>
  <c r="K1622" i="3"/>
  <c r="K1621" i="3"/>
  <c r="K1620" i="3"/>
  <c r="K1619" i="3"/>
  <c r="K1618" i="3"/>
  <c r="K1617" i="3"/>
  <c r="K1616" i="3"/>
  <c r="K1615" i="3"/>
  <c r="K1614" i="3"/>
  <c r="K1613" i="3"/>
  <c r="K1612" i="3"/>
  <c r="K1611" i="3"/>
  <c r="K1610" i="3"/>
  <c r="K1609" i="3"/>
  <c r="K1608" i="3"/>
  <c r="K1607" i="3"/>
  <c r="K1606" i="3"/>
  <c r="K1605" i="3"/>
  <c r="K1604" i="3"/>
  <c r="K1603" i="3"/>
  <c r="K1602" i="3"/>
  <c r="K1601" i="3"/>
  <c r="K1600" i="3"/>
  <c r="K1599" i="3"/>
  <c r="K1598" i="3"/>
  <c r="K1597" i="3"/>
  <c r="K1596" i="3"/>
  <c r="K1595" i="3"/>
  <c r="K1594" i="3"/>
  <c r="K1593" i="3"/>
  <c r="K1592" i="3"/>
  <c r="K1591" i="3"/>
  <c r="K1590" i="3"/>
  <c r="K1589" i="3"/>
  <c r="K1588" i="3"/>
  <c r="K1587" i="3"/>
  <c r="K1586" i="3"/>
  <c r="K1585" i="3"/>
  <c r="K1584" i="3"/>
  <c r="K1583" i="3"/>
  <c r="K1582" i="3"/>
  <c r="K1581" i="3"/>
  <c r="K1580" i="3"/>
  <c r="K1579" i="3"/>
  <c r="K1578" i="3"/>
  <c r="K1577" i="3"/>
  <c r="K1576" i="3"/>
  <c r="K1575" i="3"/>
  <c r="K1574" i="3"/>
  <c r="K1573" i="3"/>
  <c r="K1572" i="3"/>
  <c r="K1571" i="3"/>
  <c r="K1570" i="3"/>
  <c r="K1569" i="3"/>
  <c r="K1568" i="3"/>
  <c r="K1567" i="3"/>
  <c r="K1566" i="3"/>
  <c r="K1565" i="3"/>
  <c r="K1564" i="3"/>
  <c r="K1563" i="3"/>
  <c r="K1562" i="3"/>
  <c r="K1561" i="3"/>
  <c r="K1560" i="3"/>
  <c r="K1559" i="3"/>
  <c r="K1558" i="3"/>
  <c r="K1557" i="3"/>
  <c r="K1556" i="3"/>
  <c r="K1555" i="3"/>
  <c r="K1554" i="3"/>
  <c r="K1553" i="3"/>
  <c r="K1552" i="3"/>
  <c r="K1551" i="3"/>
  <c r="K1550" i="3"/>
  <c r="K1549" i="3"/>
  <c r="K1548" i="3"/>
  <c r="K1547" i="3"/>
  <c r="K1546" i="3"/>
  <c r="K1545" i="3"/>
  <c r="K1544" i="3"/>
  <c r="K1543" i="3"/>
  <c r="K1542" i="3"/>
  <c r="K1541" i="3"/>
  <c r="K1540" i="3"/>
  <c r="K1539" i="3"/>
  <c r="K1538" i="3"/>
  <c r="K1537" i="3"/>
  <c r="K1536" i="3"/>
  <c r="K1535" i="3"/>
  <c r="K1534" i="3"/>
  <c r="K1533" i="3"/>
  <c r="K1532" i="3"/>
  <c r="K1531" i="3"/>
  <c r="K1530" i="3"/>
  <c r="K1529" i="3"/>
  <c r="K1528" i="3"/>
  <c r="K1527" i="3"/>
  <c r="K1526" i="3"/>
  <c r="K1525" i="3"/>
  <c r="K1524" i="3"/>
  <c r="K1523" i="3"/>
  <c r="K1522" i="3"/>
  <c r="K1521" i="3"/>
  <c r="K1520" i="3"/>
  <c r="K1519" i="3"/>
  <c r="K1518" i="3"/>
  <c r="K1517" i="3"/>
  <c r="K1516" i="3"/>
  <c r="K1515" i="3"/>
  <c r="K1514" i="3"/>
  <c r="K1513" i="3"/>
  <c r="K1512" i="3"/>
  <c r="K1511" i="3"/>
  <c r="K1510" i="3"/>
  <c r="K1509" i="3"/>
  <c r="K1508" i="3"/>
  <c r="K1507" i="3"/>
  <c r="K1506" i="3"/>
  <c r="K1505" i="3"/>
  <c r="K1504" i="3"/>
  <c r="K1503" i="3"/>
  <c r="K1502" i="3"/>
  <c r="K1501" i="3"/>
  <c r="K1500" i="3"/>
  <c r="K1499" i="3"/>
  <c r="K1498" i="3"/>
  <c r="K1497" i="3"/>
  <c r="K1496" i="3"/>
  <c r="K1495" i="3"/>
  <c r="K1494" i="3"/>
  <c r="K1493" i="3"/>
  <c r="K1492" i="3"/>
  <c r="K1491" i="3"/>
  <c r="K1490" i="3"/>
  <c r="K1489" i="3"/>
  <c r="K1488" i="3"/>
  <c r="K1487" i="3"/>
  <c r="K1486" i="3"/>
  <c r="K1485" i="3"/>
  <c r="K1484" i="3"/>
  <c r="K1483" i="3"/>
  <c r="K1482" i="3"/>
  <c r="K1481" i="3"/>
  <c r="K1480" i="3"/>
  <c r="K1479" i="3"/>
  <c r="K1478" i="3"/>
  <c r="K1477" i="3"/>
  <c r="K1476" i="3"/>
  <c r="K1475" i="3"/>
  <c r="K1474" i="3"/>
  <c r="K1473" i="3"/>
  <c r="K1472" i="3"/>
  <c r="K1471" i="3"/>
  <c r="K1470" i="3"/>
  <c r="K1469" i="3"/>
  <c r="K1468" i="3"/>
  <c r="K1467" i="3"/>
  <c r="K1466" i="3"/>
  <c r="K1465" i="3"/>
  <c r="K1464" i="3"/>
  <c r="K1463" i="3"/>
  <c r="K1462" i="3"/>
  <c r="K1461" i="3"/>
  <c r="K1460" i="3"/>
  <c r="K1459" i="3"/>
  <c r="K1458" i="3"/>
  <c r="K1457" i="3"/>
  <c r="K1456" i="3"/>
  <c r="K1455" i="3"/>
  <c r="K1454" i="3"/>
  <c r="K1453" i="3"/>
  <c r="K1452" i="3"/>
  <c r="K1451" i="3"/>
  <c r="K1450" i="3"/>
  <c r="K1449" i="3"/>
  <c r="K1448" i="3"/>
  <c r="K1447" i="3"/>
  <c r="K1446" i="3"/>
  <c r="K1445" i="3"/>
  <c r="K1444" i="3"/>
  <c r="K1443" i="3"/>
  <c r="K1442" i="3"/>
  <c r="K1441" i="3"/>
  <c r="K1440" i="3"/>
  <c r="K1439" i="3"/>
  <c r="K1438" i="3"/>
  <c r="K1437" i="3"/>
  <c r="K1436" i="3"/>
  <c r="K1435" i="3"/>
  <c r="K1434" i="3"/>
  <c r="K1433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7" i="3"/>
  <c r="K1416" i="3"/>
  <c r="K1415" i="3"/>
  <c r="K1414" i="3"/>
  <c r="K1413" i="3"/>
  <c r="K1412" i="3"/>
  <c r="K1411" i="3"/>
  <c r="K1410" i="3"/>
  <c r="K1409" i="3"/>
  <c r="K1408" i="3"/>
  <c r="K1407" i="3"/>
  <c r="K1406" i="3"/>
  <c r="K1405" i="3"/>
  <c r="K1404" i="3"/>
  <c r="K1403" i="3"/>
  <c r="K1402" i="3"/>
  <c r="K1401" i="3"/>
  <c r="K1400" i="3"/>
  <c r="K1399" i="3"/>
  <c r="K1398" i="3"/>
  <c r="K1397" i="3"/>
  <c r="K1396" i="3"/>
  <c r="K1395" i="3"/>
  <c r="K1394" i="3"/>
  <c r="K1393" i="3"/>
  <c r="K1392" i="3"/>
  <c r="K1391" i="3"/>
  <c r="K1390" i="3"/>
  <c r="K1389" i="3"/>
  <c r="K1388" i="3"/>
  <c r="K1387" i="3"/>
  <c r="K1386" i="3"/>
  <c r="K1385" i="3"/>
  <c r="K1384" i="3"/>
  <c r="K1383" i="3"/>
  <c r="K1382" i="3"/>
  <c r="K1381" i="3"/>
  <c r="K1380" i="3"/>
  <c r="K1379" i="3"/>
  <c r="K1378" i="3"/>
  <c r="K1377" i="3"/>
  <c r="K1376" i="3"/>
  <c r="K1375" i="3"/>
  <c r="K1374" i="3"/>
  <c r="K1373" i="3"/>
  <c r="K1372" i="3"/>
  <c r="K1371" i="3"/>
  <c r="K1370" i="3"/>
  <c r="K1369" i="3"/>
  <c r="K1368" i="3"/>
  <c r="K1367" i="3"/>
  <c r="K1366" i="3"/>
  <c r="K1365" i="3"/>
  <c r="K1364" i="3"/>
  <c r="K1363" i="3"/>
  <c r="K1362" i="3"/>
  <c r="K1361" i="3"/>
  <c r="K1360" i="3"/>
  <c r="K1359" i="3"/>
  <c r="K1358" i="3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7" i="3"/>
  <c r="K1326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3" i="3"/>
  <c r="K1312" i="3"/>
  <c r="K1311" i="3"/>
  <c r="K1310" i="3"/>
  <c r="K1309" i="3"/>
  <c r="K1308" i="3"/>
  <c r="K1307" i="3"/>
  <c r="K1306" i="3"/>
  <c r="K1305" i="3"/>
  <c r="K1304" i="3"/>
  <c r="K1303" i="3"/>
  <c r="K1302" i="3"/>
  <c r="K1301" i="3"/>
  <c r="K1300" i="3"/>
  <c r="K1299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4" i="3"/>
  <c r="K1273" i="3"/>
  <c r="K1272" i="3"/>
  <c r="K1271" i="3"/>
  <c r="K1270" i="3"/>
  <c r="K1269" i="3"/>
  <c r="K1268" i="3"/>
  <c r="K1267" i="3"/>
  <c r="K1266" i="3"/>
  <c r="K1265" i="3"/>
  <c r="K1264" i="3"/>
  <c r="K1263" i="3"/>
  <c r="L1263" i="3" s="1"/>
  <c r="M1263" i="3" s="1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K1245" i="3"/>
  <c r="K1244" i="3"/>
  <c r="K1243" i="3"/>
  <c r="L1243" i="3" s="1"/>
  <c r="M1243" i="3" s="1"/>
  <c r="K1242" i="3"/>
  <c r="K1241" i="3"/>
  <c r="K1240" i="3"/>
  <c r="K1239" i="3"/>
  <c r="L1239" i="3" s="1"/>
  <c r="M1239" i="3" s="1"/>
  <c r="K1238" i="3"/>
  <c r="K1237" i="3"/>
  <c r="K1236" i="3"/>
  <c r="L1236" i="3" s="1"/>
  <c r="M1236" i="3" s="1"/>
  <c r="K1235" i="3"/>
  <c r="L1235" i="3" s="1"/>
  <c r="M1235" i="3" s="1"/>
  <c r="K1234" i="3"/>
  <c r="K1233" i="3"/>
  <c r="K1232" i="3"/>
  <c r="K1231" i="3"/>
  <c r="L1231" i="3" s="1"/>
  <c r="M1231" i="3" s="1"/>
  <c r="K1230" i="3"/>
  <c r="K1229" i="3"/>
  <c r="K1228" i="3"/>
  <c r="K1227" i="3"/>
  <c r="L1227" i="3" s="1"/>
  <c r="M1227" i="3" s="1"/>
  <c r="K1226" i="3"/>
  <c r="K1225" i="3"/>
  <c r="K1224" i="3"/>
  <c r="L1224" i="3" s="1"/>
  <c r="M1224" i="3" s="1"/>
  <c r="K1223" i="3"/>
  <c r="L1223" i="3" s="1"/>
  <c r="M1223" i="3" s="1"/>
  <c r="K1222" i="3"/>
  <c r="K1221" i="3"/>
  <c r="K1220" i="3"/>
  <c r="K1205" i="3"/>
  <c r="L1205" i="3" s="1"/>
  <c r="M1205" i="3" s="1"/>
  <c r="K1202" i="3"/>
  <c r="K1197" i="3"/>
  <c r="K1129" i="3"/>
  <c r="L1129" i="3" s="1"/>
  <c r="M1129" i="3" s="1"/>
  <c r="K1128" i="3"/>
  <c r="K1127" i="3"/>
  <c r="L1127" i="3" s="1"/>
  <c r="M1127" i="3" s="1"/>
  <c r="K1126" i="3"/>
  <c r="K1125" i="3"/>
  <c r="K1124" i="3"/>
  <c r="K1123" i="3"/>
  <c r="K1122" i="3"/>
  <c r="K1121" i="3"/>
  <c r="L1121" i="3" s="1"/>
  <c r="M1121" i="3" s="1"/>
  <c r="K1120" i="3"/>
  <c r="L1120" i="3" s="1"/>
  <c r="M1120" i="3" s="1"/>
  <c r="K1119" i="3"/>
  <c r="K1118" i="3"/>
  <c r="K1117" i="3"/>
  <c r="L1117" i="3" s="1"/>
  <c r="M1117" i="3" s="1"/>
  <c r="K1116" i="3"/>
  <c r="K1115" i="3"/>
  <c r="L1115" i="3" s="1"/>
  <c r="M1115" i="3" s="1"/>
  <c r="K1114" i="3"/>
  <c r="K1113" i="3"/>
  <c r="K1112" i="3"/>
  <c r="L1112" i="3" s="1"/>
  <c r="M1112" i="3" s="1"/>
  <c r="K1111" i="3"/>
  <c r="L1111" i="3" s="1"/>
  <c r="M1111" i="3" s="1"/>
  <c r="K1110" i="3"/>
  <c r="K1109" i="3"/>
  <c r="L1109" i="3" s="1"/>
  <c r="M1109" i="3" s="1"/>
  <c r="K1108" i="3"/>
  <c r="L1108" i="3" s="1"/>
  <c r="M1108" i="3" s="1"/>
  <c r="K1107" i="3"/>
  <c r="L1107" i="3" s="1"/>
  <c r="M1107" i="3" s="1"/>
  <c r="K1106" i="3"/>
  <c r="K1105" i="3"/>
  <c r="K1104" i="3"/>
  <c r="L1104" i="3" s="1"/>
  <c r="M1104" i="3" s="1"/>
  <c r="K1103" i="3"/>
  <c r="L1103" i="3" s="1"/>
  <c r="M1103" i="3" s="1"/>
  <c r="K1102" i="3"/>
  <c r="K1101" i="3"/>
  <c r="L1101" i="3" s="1"/>
  <c r="M1101" i="3" s="1"/>
  <c r="K1100" i="3"/>
  <c r="K1099" i="3"/>
  <c r="K1098" i="3"/>
  <c r="K1097" i="3"/>
  <c r="K1096" i="3"/>
  <c r="K1095" i="3"/>
  <c r="L1095" i="3" s="1"/>
  <c r="M1095" i="3" s="1"/>
  <c r="K1094" i="3"/>
  <c r="K1093" i="3"/>
  <c r="L1093" i="3" s="1"/>
  <c r="M1093" i="3" s="1"/>
  <c r="K1092" i="3"/>
  <c r="K1091" i="3"/>
  <c r="L1091" i="3" s="1"/>
  <c r="M1091" i="3" s="1"/>
  <c r="K1090" i="3"/>
  <c r="K1089" i="3"/>
  <c r="K1088" i="3"/>
  <c r="L1088" i="3" s="1"/>
  <c r="M1088" i="3" s="1"/>
  <c r="K1087" i="3"/>
  <c r="L1087" i="3" s="1"/>
  <c r="M1087" i="3" s="1"/>
  <c r="K1086" i="3"/>
  <c r="K1085" i="3"/>
  <c r="K1084" i="3"/>
  <c r="L1084" i="3" s="1"/>
  <c r="M1084" i="3" s="1"/>
  <c r="K1083" i="3"/>
  <c r="L1083" i="3" s="1"/>
  <c r="M1083" i="3" s="1"/>
  <c r="K1082" i="3"/>
  <c r="K1081" i="3"/>
  <c r="L1081" i="3" s="1"/>
  <c r="M1081" i="3" s="1"/>
  <c r="K1080" i="3"/>
  <c r="L1080" i="3" s="1"/>
  <c r="M1080" i="3" s="1"/>
  <c r="K1079" i="3"/>
  <c r="L1079" i="3" s="1"/>
  <c r="M1079" i="3" s="1"/>
  <c r="K1078" i="3"/>
  <c r="K1077" i="3"/>
  <c r="L1077" i="3" s="1"/>
  <c r="M1077" i="3" s="1"/>
  <c r="K1076" i="3"/>
  <c r="L1076" i="3" s="1"/>
  <c r="M1076" i="3" s="1"/>
  <c r="K1075" i="3"/>
  <c r="L1075" i="3" s="1"/>
  <c r="M1075" i="3" s="1"/>
  <c r="K1074" i="3"/>
  <c r="K1073" i="3"/>
  <c r="K1072" i="3"/>
  <c r="L1072" i="3" s="1"/>
  <c r="M1072" i="3" s="1"/>
  <c r="K1071" i="3"/>
  <c r="L1071" i="3" s="1"/>
  <c r="M1071" i="3" s="1"/>
  <c r="K1070" i="3"/>
  <c r="K1069" i="3"/>
  <c r="K1068" i="3"/>
  <c r="L1068" i="3" s="1"/>
  <c r="M1068" i="3" s="1"/>
  <c r="K1067" i="3"/>
  <c r="L1067" i="3" s="1"/>
  <c r="M1067" i="3" s="1"/>
  <c r="K1066" i="3"/>
  <c r="K1065" i="3"/>
  <c r="L1065" i="3" s="1"/>
  <c r="M1065" i="3" s="1"/>
  <c r="K1064" i="3"/>
  <c r="L1064" i="3" s="1"/>
  <c r="M1064" i="3" s="1"/>
  <c r="K1063" i="3"/>
  <c r="L1063" i="3" s="1"/>
  <c r="M1063" i="3" s="1"/>
  <c r="K1062" i="3"/>
  <c r="K1061" i="3"/>
  <c r="L1061" i="3" s="1"/>
  <c r="M1061" i="3" s="1"/>
  <c r="K1060" i="3"/>
  <c r="L1060" i="3" s="1"/>
  <c r="M1060" i="3" s="1"/>
  <c r="K1059" i="3"/>
  <c r="L1059" i="3" s="1"/>
  <c r="M1059" i="3" s="1"/>
  <c r="K1058" i="3"/>
  <c r="K1057" i="3"/>
  <c r="K1053" i="3"/>
  <c r="L1053" i="3" s="1"/>
  <c r="M1053" i="3" s="1"/>
  <c r="K1050" i="3"/>
  <c r="L1050" i="3" s="1"/>
  <c r="M1050" i="3" s="1"/>
  <c r="K1004" i="3"/>
  <c r="K1003" i="3"/>
  <c r="K1002" i="3"/>
  <c r="L1002" i="3" s="1"/>
  <c r="M1002" i="3" s="1"/>
  <c r="K1001" i="3"/>
  <c r="L1001" i="3" s="1"/>
  <c r="M1001" i="3" s="1"/>
  <c r="K1000" i="3"/>
  <c r="K999" i="3"/>
  <c r="L999" i="3" s="1"/>
  <c r="M999" i="3" s="1"/>
  <c r="K998" i="3"/>
  <c r="L998" i="3" s="1"/>
  <c r="M998" i="3" s="1"/>
  <c r="K997" i="3"/>
  <c r="L997" i="3" s="1"/>
  <c r="M997" i="3" s="1"/>
  <c r="K996" i="3"/>
  <c r="K995" i="3"/>
  <c r="L995" i="3" s="1"/>
  <c r="M995" i="3" s="1"/>
  <c r="K994" i="3"/>
  <c r="L994" i="3" s="1"/>
  <c r="M994" i="3" s="1"/>
  <c r="K993" i="3"/>
  <c r="L993" i="3" s="1"/>
  <c r="M993" i="3" s="1"/>
  <c r="K992" i="3"/>
  <c r="K991" i="3"/>
  <c r="K990" i="3"/>
  <c r="L990" i="3" s="1"/>
  <c r="M990" i="3" s="1"/>
  <c r="K989" i="3"/>
  <c r="L989" i="3" s="1"/>
  <c r="M989" i="3" s="1"/>
  <c r="K988" i="3"/>
  <c r="K987" i="3"/>
  <c r="K986" i="3"/>
  <c r="L986" i="3" s="1"/>
  <c r="M986" i="3" s="1"/>
  <c r="K985" i="3"/>
  <c r="L985" i="3" s="1"/>
  <c r="M985" i="3" s="1"/>
  <c r="K984" i="3"/>
  <c r="K983" i="3"/>
  <c r="L983" i="3" s="1"/>
  <c r="M983" i="3" s="1"/>
  <c r="K982" i="3"/>
  <c r="L982" i="3" s="1"/>
  <c r="M982" i="3" s="1"/>
  <c r="K981" i="3"/>
  <c r="L981" i="3" s="1"/>
  <c r="M981" i="3" s="1"/>
  <c r="K980" i="3"/>
  <c r="K979" i="3"/>
  <c r="L979" i="3" s="1"/>
  <c r="M979" i="3" s="1"/>
  <c r="K978" i="3"/>
  <c r="L978" i="3" s="1"/>
  <c r="M978" i="3" s="1"/>
  <c r="K977" i="3"/>
  <c r="L977" i="3" s="1"/>
  <c r="M977" i="3" s="1"/>
  <c r="K976" i="3"/>
  <c r="K975" i="3"/>
  <c r="K974" i="3"/>
  <c r="L974" i="3" s="1"/>
  <c r="M974" i="3" s="1"/>
  <c r="K973" i="3"/>
  <c r="L973" i="3" s="1"/>
  <c r="M973" i="3" s="1"/>
  <c r="K972" i="3"/>
  <c r="K971" i="3"/>
  <c r="K970" i="3"/>
  <c r="L970" i="3" s="1"/>
  <c r="M970" i="3" s="1"/>
  <c r="K969" i="3"/>
  <c r="L969" i="3" s="1"/>
  <c r="M969" i="3" s="1"/>
  <c r="K968" i="3"/>
  <c r="K967" i="3"/>
  <c r="L967" i="3" s="1"/>
  <c r="M967" i="3" s="1"/>
  <c r="K956" i="3"/>
  <c r="L956" i="3" s="1"/>
  <c r="M956" i="3" s="1"/>
  <c r="K955" i="3"/>
  <c r="L955" i="3" s="1"/>
  <c r="M955" i="3" s="1"/>
  <c r="K966" i="3"/>
  <c r="K965" i="3"/>
  <c r="K964" i="3"/>
  <c r="L964" i="3" s="1"/>
  <c r="M964" i="3" s="1"/>
  <c r="K963" i="3"/>
  <c r="L963" i="3" s="1"/>
  <c r="M963" i="3" s="1"/>
  <c r="K962" i="3"/>
  <c r="K961" i="3"/>
  <c r="K960" i="3"/>
  <c r="K959" i="3"/>
  <c r="K958" i="3"/>
  <c r="K957" i="3"/>
  <c r="K954" i="3"/>
  <c r="L954" i="3" s="1"/>
  <c r="M954" i="3" s="1"/>
  <c r="K953" i="3"/>
  <c r="K952" i="3"/>
  <c r="K951" i="3"/>
  <c r="K950" i="3"/>
  <c r="K949" i="3"/>
  <c r="L949" i="3" s="1"/>
  <c r="M949" i="3" s="1"/>
  <c r="K948" i="3"/>
  <c r="K947" i="3"/>
  <c r="K946" i="3"/>
  <c r="L946" i="3" s="1"/>
  <c r="M946" i="3" s="1"/>
  <c r="K945" i="3"/>
  <c r="L945" i="3" s="1"/>
  <c r="M945" i="3" s="1"/>
  <c r="K944" i="3"/>
  <c r="K943" i="3"/>
  <c r="L943" i="3" s="1"/>
  <c r="M943" i="3" s="1"/>
  <c r="K942" i="3"/>
  <c r="K941" i="3"/>
  <c r="K940" i="3"/>
  <c r="K939" i="3"/>
  <c r="K938" i="3"/>
  <c r="L938" i="3" s="1"/>
  <c r="M938" i="3" s="1"/>
  <c r="K937" i="3"/>
  <c r="K936" i="3"/>
  <c r="K935" i="3"/>
  <c r="K934" i="3"/>
  <c r="K933" i="3"/>
  <c r="K932" i="3"/>
  <c r="K931" i="3"/>
  <c r="K930" i="3"/>
  <c r="L930" i="3" s="1"/>
  <c r="M930" i="3" s="1"/>
  <c r="K929" i="3"/>
  <c r="K928" i="3"/>
  <c r="K927" i="3"/>
  <c r="K926" i="3"/>
  <c r="K925" i="3"/>
  <c r="L925" i="3" s="1"/>
  <c r="M925" i="3" s="1"/>
  <c r="K924" i="3"/>
  <c r="K923" i="3"/>
  <c r="L923" i="3" s="1"/>
  <c r="M923" i="3" s="1"/>
  <c r="K922" i="3"/>
  <c r="K921" i="3"/>
  <c r="K920" i="3"/>
  <c r="K919" i="3"/>
  <c r="K918" i="3"/>
  <c r="L918" i="3" s="1"/>
  <c r="M918" i="3" s="1"/>
  <c r="K917" i="3"/>
  <c r="K916" i="3"/>
  <c r="K915" i="3"/>
  <c r="K914" i="3"/>
  <c r="K913" i="3"/>
  <c r="L913" i="3" s="1"/>
  <c r="M913" i="3" s="1"/>
  <c r="K912" i="3"/>
  <c r="K911" i="3"/>
  <c r="K910" i="3"/>
  <c r="K909" i="3"/>
  <c r="L909" i="3" s="1"/>
  <c r="M909" i="3" s="1"/>
  <c r="K908" i="3"/>
  <c r="K907" i="3"/>
  <c r="K906" i="3"/>
  <c r="K905" i="3"/>
  <c r="K904" i="3"/>
  <c r="K903" i="3"/>
  <c r="K902" i="3"/>
  <c r="K901" i="3"/>
  <c r="L901" i="3" s="1"/>
  <c r="M901" i="3" s="1"/>
  <c r="K900" i="3"/>
  <c r="K899" i="3"/>
  <c r="K898" i="3"/>
  <c r="K897" i="3"/>
  <c r="L897" i="3" s="1"/>
  <c r="M897" i="3" s="1"/>
  <c r="K896" i="3"/>
  <c r="K895" i="3"/>
  <c r="K894" i="3"/>
  <c r="K893" i="3"/>
  <c r="L893" i="3" s="1"/>
  <c r="M893" i="3" s="1"/>
  <c r="K892" i="3"/>
  <c r="K891" i="3"/>
  <c r="K890" i="3"/>
  <c r="K889" i="3"/>
  <c r="L889" i="3" s="1"/>
  <c r="M889" i="3" s="1"/>
  <c r="K888" i="3"/>
  <c r="K887" i="3"/>
  <c r="K886" i="3"/>
  <c r="K885" i="3"/>
  <c r="L885" i="3" s="1"/>
  <c r="M885" i="3" s="1"/>
  <c r="K884" i="3"/>
  <c r="K883" i="3"/>
  <c r="K882" i="3"/>
  <c r="K881" i="3"/>
  <c r="L881" i="3" s="1"/>
  <c r="M881" i="3" s="1"/>
  <c r="K880" i="3"/>
  <c r="K879" i="3"/>
  <c r="K878" i="3"/>
  <c r="K877" i="3"/>
  <c r="L877" i="3" s="1"/>
  <c r="M877" i="3" s="1"/>
  <c r="K876" i="3"/>
  <c r="K875" i="3"/>
  <c r="K874" i="3"/>
  <c r="K873" i="3"/>
  <c r="L873" i="3" s="1"/>
  <c r="M873" i="3" s="1"/>
  <c r="K872" i="3"/>
  <c r="K871" i="3"/>
  <c r="K870" i="3"/>
  <c r="K869" i="3"/>
  <c r="L869" i="3" s="1"/>
  <c r="M869" i="3" s="1"/>
  <c r="K868" i="3"/>
  <c r="K867" i="3"/>
  <c r="K866" i="3"/>
  <c r="K865" i="3"/>
  <c r="L865" i="3" s="1"/>
  <c r="M865" i="3" s="1"/>
  <c r="K864" i="3"/>
  <c r="K863" i="3"/>
  <c r="K862" i="3"/>
  <c r="K861" i="3"/>
  <c r="L861" i="3" s="1"/>
  <c r="M861" i="3" s="1"/>
  <c r="K860" i="3"/>
  <c r="K859" i="3"/>
  <c r="K858" i="3"/>
  <c r="K857" i="3"/>
  <c r="L857" i="3" s="1"/>
  <c r="M857" i="3" s="1"/>
  <c r="K856" i="3"/>
  <c r="K855" i="3"/>
  <c r="K854" i="3"/>
  <c r="K853" i="3"/>
  <c r="L853" i="3" s="1"/>
  <c r="M853" i="3" s="1"/>
  <c r="K852" i="3"/>
  <c r="K851" i="3"/>
  <c r="K850" i="3"/>
  <c r="K849" i="3"/>
  <c r="L849" i="3" s="1"/>
  <c r="M849" i="3" s="1"/>
  <c r="K848" i="3"/>
  <c r="K847" i="3"/>
  <c r="K846" i="3"/>
  <c r="K845" i="3"/>
  <c r="L845" i="3" s="1"/>
  <c r="M845" i="3" s="1"/>
  <c r="K844" i="3"/>
  <c r="K843" i="3"/>
  <c r="K842" i="3"/>
  <c r="K841" i="3"/>
  <c r="L841" i="3" s="1"/>
  <c r="M841" i="3" s="1"/>
  <c r="K840" i="3"/>
  <c r="K839" i="3"/>
  <c r="K838" i="3"/>
  <c r="L838" i="3" s="1"/>
  <c r="M838" i="3" s="1"/>
  <c r="K837" i="3"/>
  <c r="L837" i="3" s="1"/>
  <c r="M837" i="3" s="1"/>
  <c r="K836" i="3"/>
  <c r="K835" i="3"/>
  <c r="K834" i="3"/>
  <c r="K833" i="3"/>
  <c r="L833" i="3" s="1"/>
  <c r="M833" i="3" s="1"/>
  <c r="K832" i="3"/>
  <c r="K831" i="3"/>
  <c r="K830" i="3"/>
  <c r="L830" i="3" s="1"/>
  <c r="M830" i="3" s="1"/>
  <c r="K829" i="3"/>
  <c r="L829" i="3" s="1"/>
  <c r="M829" i="3" s="1"/>
  <c r="K828" i="3"/>
  <c r="K827" i="3"/>
  <c r="K826" i="3"/>
  <c r="K825" i="3"/>
  <c r="L825" i="3" s="1"/>
  <c r="M825" i="3" s="1"/>
  <c r="K824" i="3"/>
  <c r="K823" i="3"/>
  <c r="K822" i="3"/>
  <c r="K821" i="3"/>
  <c r="L821" i="3" s="1"/>
  <c r="M821" i="3" s="1"/>
  <c r="K820" i="3"/>
  <c r="K819" i="3"/>
  <c r="K818" i="3"/>
  <c r="K817" i="3"/>
  <c r="L817" i="3" s="1"/>
  <c r="M817" i="3" s="1"/>
  <c r="K816" i="3"/>
  <c r="K815" i="3"/>
  <c r="K814" i="3"/>
  <c r="K813" i="3"/>
  <c r="L813" i="3" s="1"/>
  <c r="M813" i="3" s="1"/>
  <c r="K812" i="3"/>
  <c r="K811" i="3"/>
  <c r="K810" i="3"/>
  <c r="K809" i="3"/>
  <c r="L809" i="3" s="1"/>
  <c r="M809" i="3" s="1"/>
  <c r="K808" i="3"/>
  <c r="K807" i="3"/>
  <c r="K806" i="3"/>
  <c r="K805" i="3"/>
  <c r="L805" i="3" s="1"/>
  <c r="M805" i="3" s="1"/>
  <c r="K804" i="3"/>
  <c r="K803" i="3"/>
  <c r="K802" i="3"/>
  <c r="K801" i="3"/>
  <c r="K800" i="3"/>
  <c r="K799" i="3"/>
  <c r="K798" i="3"/>
  <c r="K797" i="3"/>
  <c r="L797" i="3" s="1"/>
  <c r="M797" i="3" s="1"/>
  <c r="K796" i="3"/>
  <c r="K795" i="3"/>
  <c r="K794" i="3"/>
  <c r="K793" i="3"/>
  <c r="L793" i="3" s="1"/>
  <c r="M793" i="3" s="1"/>
  <c r="K792" i="3"/>
  <c r="K791" i="3"/>
  <c r="K790" i="3"/>
  <c r="K789" i="3"/>
  <c r="L789" i="3" s="1"/>
  <c r="M789" i="3" s="1"/>
  <c r="K788" i="3"/>
  <c r="K787" i="3"/>
  <c r="K786" i="3"/>
  <c r="K785" i="3"/>
  <c r="L785" i="3" s="1"/>
  <c r="M785" i="3" s="1"/>
  <c r="K784" i="3"/>
  <c r="K783" i="3"/>
  <c r="K782" i="3"/>
  <c r="K781" i="3"/>
  <c r="L781" i="3" s="1"/>
  <c r="M781" i="3" s="1"/>
  <c r="K780" i="3"/>
  <c r="K779" i="3"/>
  <c r="K778" i="3"/>
  <c r="K777" i="3"/>
  <c r="L777" i="3" s="1"/>
  <c r="M777" i="3" s="1"/>
  <c r="K776" i="3"/>
  <c r="K775" i="3"/>
  <c r="K774" i="3"/>
  <c r="K773" i="3"/>
  <c r="L773" i="3" s="1"/>
  <c r="M773" i="3" s="1"/>
  <c r="K772" i="3"/>
  <c r="K771" i="3"/>
  <c r="K770" i="3"/>
  <c r="K769" i="3"/>
  <c r="L769" i="3" s="1"/>
  <c r="M769" i="3" s="1"/>
  <c r="K768" i="3"/>
  <c r="K767" i="3"/>
  <c r="K766" i="3"/>
  <c r="K765" i="3"/>
  <c r="L765" i="3" s="1"/>
  <c r="M765" i="3" s="1"/>
  <c r="K764" i="3"/>
  <c r="K763" i="3"/>
  <c r="K762" i="3"/>
  <c r="K761" i="3"/>
  <c r="L761" i="3" s="1"/>
  <c r="M761" i="3" s="1"/>
  <c r="K760" i="3"/>
  <c r="K759" i="3"/>
  <c r="K758" i="3"/>
  <c r="K757" i="3"/>
  <c r="L757" i="3" s="1"/>
  <c r="M757" i="3" s="1"/>
  <c r="K756" i="3"/>
  <c r="K755" i="3"/>
  <c r="K754" i="3"/>
  <c r="K753" i="3"/>
  <c r="L753" i="3" s="1"/>
  <c r="M753" i="3" s="1"/>
  <c r="K752" i="3"/>
  <c r="K751" i="3"/>
  <c r="K750" i="3"/>
  <c r="K749" i="3"/>
  <c r="L749" i="3" s="1"/>
  <c r="M749" i="3" s="1"/>
  <c r="K748" i="3"/>
  <c r="K747" i="3"/>
  <c r="K746" i="3"/>
  <c r="K745" i="3"/>
  <c r="L745" i="3" s="1"/>
  <c r="M745" i="3" s="1"/>
  <c r="K744" i="3"/>
  <c r="K743" i="3"/>
  <c r="K742" i="3"/>
  <c r="K741" i="3"/>
  <c r="L741" i="3" s="1"/>
  <c r="M741" i="3" s="1"/>
  <c r="K740" i="3"/>
  <c r="K739" i="3"/>
  <c r="K738" i="3"/>
  <c r="K737" i="3"/>
  <c r="K736" i="3"/>
  <c r="K735" i="3"/>
  <c r="K734" i="3"/>
  <c r="K733" i="3"/>
  <c r="L733" i="3" s="1"/>
  <c r="M733" i="3" s="1"/>
  <c r="K732" i="3"/>
  <c r="K731" i="3"/>
  <c r="K730" i="3"/>
  <c r="K729" i="3"/>
  <c r="L729" i="3" s="1"/>
  <c r="M729" i="3" s="1"/>
  <c r="K728" i="3"/>
  <c r="K727" i="3"/>
  <c r="K726" i="3"/>
  <c r="K725" i="3"/>
  <c r="L725" i="3" s="1"/>
  <c r="M725" i="3" s="1"/>
  <c r="K724" i="3"/>
  <c r="K723" i="3"/>
  <c r="K722" i="3"/>
  <c r="K721" i="3"/>
  <c r="L721" i="3" s="1"/>
  <c r="M721" i="3" s="1"/>
  <c r="K720" i="3"/>
  <c r="K719" i="3"/>
  <c r="K718" i="3"/>
  <c r="K717" i="3"/>
  <c r="L717" i="3" s="1"/>
  <c r="M717" i="3" s="1"/>
  <c r="K716" i="3"/>
  <c r="K715" i="3"/>
  <c r="K714" i="3"/>
  <c r="K713" i="3"/>
  <c r="K712" i="3"/>
  <c r="K711" i="3"/>
  <c r="K710" i="3"/>
  <c r="K709" i="3"/>
  <c r="L709" i="3" s="1"/>
  <c r="M709" i="3" s="1"/>
  <c r="K708" i="3"/>
  <c r="K707" i="3"/>
  <c r="K706" i="3"/>
  <c r="K705" i="3"/>
  <c r="L705" i="3" s="1"/>
  <c r="M705" i="3" s="1"/>
  <c r="K704" i="3"/>
  <c r="K703" i="3"/>
  <c r="L703" i="3" s="1"/>
  <c r="M703" i="3" s="1"/>
  <c r="K702" i="3"/>
  <c r="K701" i="3"/>
  <c r="L701" i="3" s="1"/>
  <c r="M701" i="3" s="1"/>
  <c r="K700" i="3"/>
  <c r="K699" i="3"/>
  <c r="K698" i="3"/>
  <c r="K697" i="3"/>
  <c r="L697" i="3" s="1"/>
  <c r="M697" i="3" s="1"/>
  <c r="K696" i="3"/>
  <c r="K695" i="3"/>
  <c r="K694" i="3"/>
  <c r="K693" i="3"/>
  <c r="L693" i="3" s="1"/>
  <c r="M693" i="3" s="1"/>
  <c r="K692" i="3"/>
  <c r="K691" i="3"/>
  <c r="K690" i="3"/>
  <c r="K689" i="3"/>
  <c r="L689" i="3" s="1"/>
  <c r="M689" i="3" s="1"/>
  <c r="K688" i="3"/>
  <c r="K687" i="3"/>
  <c r="K686" i="3"/>
  <c r="K685" i="3"/>
  <c r="K684" i="3"/>
  <c r="K683" i="3"/>
  <c r="K682" i="3"/>
  <c r="K681" i="3"/>
  <c r="L681" i="3" s="1"/>
  <c r="M681" i="3" s="1"/>
  <c r="K680" i="3"/>
  <c r="K679" i="3"/>
  <c r="K678" i="3"/>
  <c r="K677" i="3"/>
  <c r="L677" i="3" s="1"/>
  <c r="M677" i="3" s="1"/>
  <c r="K676" i="3"/>
  <c r="K675" i="3"/>
  <c r="K674" i="3"/>
  <c r="K673" i="3"/>
  <c r="K672" i="3"/>
  <c r="K671" i="3"/>
  <c r="K670" i="3"/>
  <c r="K669" i="3"/>
  <c r="L669" i="3" s="1"/>
  <c r="M669" i="3" s="1"/>
  <c r="K668" i="3"/>
  <c r="K667" i="3"/>
  <c r="K666" i="3"/>
  <c r="K665" i="3"/>
  <c r="L665" i="3" s="1"/>
  <c r="M665" i="3" s="1"/>
  <c r="K664" i="3"/>
  <c r="K663" i="3"/>
  <c r="K662" i="3"/>
  <c r="K661" i="3"/>
  <c r="L661" i="3" s="1"/>
  <c r="M661" i="3" s="1"/>
  <c r="K660" i="3"/>
  <c r="K659" i="3"/>
  <c r="K658" i="3"/>
  <c r="K657" i="3"/>
  <c r="K656" i="3"/>
  <c r="K655" i="3"/>
  <c r="K654" i="3"/>
  <c r="K653" i="3"/>
  <c r="L653" i="3" s="1"/>
  <c r="M653" i="3" s="1"/>
  <c r="K652" i="3"/>
  <c r="K651" i="3"/>
  <c r="K650" i="3"/>
  <c r="K649" i="3"/>
  <c r="L649" i="3" s="1"/>
  <c r="M649" i="3" s="1"/>
  <c r="K648" i="3"/>
  <c r="K647" i="3"/>
  <c r="K646" i="3"/>
  <c r="K645" i="3"/>
  <c r="L645" i="3" s="1"/>
  <c r="M645" i="3" s="1"/>
  <c r="K644" i="3"/>
  <c r="K643" i="3"/>
  <c r="K642" i="3"/>
  <c r="K641" i="3"/>
  <c r="K640" i="3"/>
  <c r="K639" i="3"/>
  <c r="K638" i="3"/>
  <c r="K637" i="3"/>
  <c r="L637" i="3" s="1"/>
  <c r="M637" i="3" s="1"/>
  <c r="K636" i="3"/>
  <c r="K635" i="3"/>
  <c r="K634" i="3"/>
  <c r="K633" i="3"/>
  <c r="L633" i="3" s="1"/>
  <c r="M633" i="3" s="1"/>
  <c r="K632" i="3"/>
  <c r="K631" i="3"/>
  <c r="K630" i="3"/>
  <c r="K629" i="3"/>
  <c r="L629" i="3" s="1"/>
  <c r="M629" i="3" s="1"/>
  <c r="K628" i="3"/>
  <c r="K627" i="3"/>
  <c r="K626" i="3"/>
  <c r="K625" i="3"/>
  <c r="L625" i="3" s="1"/>
  <c r="M625" i="3" s="1"/>
  <c r="K624" i="3"/>
  <c r="K623" i="3"/>
  <c r="K622" i="3"/>
  <c r="K621" i="3"/>
  <c r="L621" i="3" s="1"/>
  <c r="M621" i="3" s="1"/>
  <c r="K620" i="3"/>
  <c r="K619" i="3"/>
  <c r="K618" i="3"/>
  <c r="K617" i="3"/>
  <c r="L617" i="3" s="1"/>
  <c r="M617" i="3" s="1"/>
  <c r="K616" i="3"/>
  <c r="K615" i="3"/>
  <c r="K614" i="3"/>
  <c r="K613" i="3"/>
  <c r="L613" i="3" s="1"/>
  <c r="M613" i="3" s="1"/>
  <c r="K612" i="3"/>
  <c r="K611" i="3"/>
  <c r="K610" i="3"/>
  <c r="K609" i="3"/>
  <c r="L609" i="3" s="1"/>
  <c r="M609" i="3" s="1"/>
  <c r="K608" i="3"/>
  <c r="K607" i="3"/>
  <c r="K606" i="3"/>
  <c r="K605" i="3"/>
  <c r="L605" i="3" s="1"/>
  <c r="M605" i="3" s="1"/>
  <c r="K604" i="3"/>
  <c r="K603" i="3"/>
  <c r="K602" i="3"/>
  <c r="K601" i="3"/>
  <c r="L601" i="3" s="1"/>
  <c r="M601" i="3" s="1"/>
  <c r="K600" i="3"/>
  <c r="K599" i="3"/>
  <c r="K598" i="3"/>
  <c r="K597" i="3"/>
  <c r="K596" i="3"/>
  <c r="K595" i="3"/>
  <c r="K594" i="3"/>
  <c r="K593" i="3"/>
  <c r="L593" i="3" s="1"/>
  <c r="M593" i="3" s="1"/>
  <c r="K592" i="3"/>
  <c r="K591" i="3"/>
  <c r="K590" i="3"/>
  <c r="K589" i="3"/>
  <c r="L589" i="3" s="1"/>
  <c r="M589" i="3" s="1"/>
  <c r="K588" i="3"/>
  <c r="K587" i="3"/>
  <c r="K586" i="3"/>
  <c r="K585" i="3"/>
  <c r="L585" i="3" s="1"/>
  <c r="M585" i="3" s="1"/>
  <c r="K584" i="3"/>
  <c r="K583" i="3"/>
  <c r="K582" i="3"/>
  <c r="K581" i="3"/>
  <c r="L581" i="3" s="1"/>
  <c r="M581" i="3" s="1"/>
  <c r="K580" i="3"/>
  <c r="K579" i="3"/>
  <c r="K578" i="3"/>
  <c r="K577" i="3"/>
  <c r="L577" i="3" s="1"/>
  <c r="M577" i="3" s="1"/>
  <c r="K576" i="3"/>
  <c r="K575" i="3"/>
  <c r="K574" i="3"/>
  <c r="K573" i="3"/>
  <c r="L573" i="3" s="1"/>
  <c r="M573" i="3" s="1"/>
  <c r="K572" i="3"/>
  <c r="K571" i="3"/>
  <c r="K570" i="3"/>
  <c r="K569" i="3"/>
  <c r="L569" i="3" s="1"/>
  <c r="M569" i="3" s="1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L541" i="3" s="1"/>
  <c r="M541" i="3" s="1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L521" i="3" s="1"/>
  <c r="M521" i="3" s="1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L497" i="3" s="1"/>
  <c r="M497" i="3" s="1"/>
  <c r="K496" i="3"/>
  <c r="K495" i="3"/>
  <c r="K494" i="3"/>
  <c r="K493" i="3"/>
  <c r="K492" i="3"/>
  <c r="K491" i="3"/>
  <c r="K490" i="3"/>
  <c r="K489" i="3"/>
  <c r="K488" i="3"/>
  <c r="K487" i="3"/>
  <c r="K486" i="3"/>
  <c r="K485" i="3"/>
  <c r="L485" i="3" s="1"/>
  <c r="M485" i="3" s="1"/>
  <c r="K484" i="3"/>
  <c r="K483" i="3"/>
  <c r="K482" i="3"/>
  <c r="K481" i="3"/>
  <c r="L481" i="3" s="1"/>
  <c r="M481" i="3" s="1"/>
  <c r="K480" i="3"/>
  <c r="K479" i="3"/>
  <c r="K478" i="3"/>
  <c r="K477" i="3"/>
  <c r="L477" i="3" s="1"/>
  <c r="M477" i="3" s="1"/>
  <c r="K476" i="3"/>
  <c r="K475" i="3"/>
  <c r="K474" i="3"/>
  <c r="K473" i="3"/>
  <c r="L473" i="3" s="1"/>
  <c r="M473" i="3" s="1"/>
  <c r="K472" i="3"/>
  <c r="K471" i="3"/>
  <c r="K470" i="3"/>
  <c r="K469" i="3"/>
  <c r="L469" i="3" s="1"/>
  <c r="M469" i="3" s="1"/>
  <c r="K468" i="3"/>
  <c r="K467" i="3"/>
  <c r="K466" i="3"/>
  <c r="K465" i="3"/>
  <c r="L465" i="3" s="1"/>
  <c r="M465" i="3" s="1"/>
  <c r="K464" i="3"/>
  <c r="K463" i="3"/>
  <c r="K462" i="3"/>
  <c r="K461" i="3"/>
  <c r="L461" i="3" s="1"/>
  <c r="M461" i="3" s="1"/>
  <c r="K460" i="3"/>
  <c r="K459" i="3"/>
  <c r="K458" i="3"/>
  <c r="K457" i="3"/>
  <c r="L457" i="3" s="1"/>
  <c r="M457" i="3" s="1"/>
  <c r="K456" i="3"/>
  <c r="K455" i="3"/>
  <c r="K454" i="3"/>
  <c r="K453" i="3"/>
  <c r="L453" i="3" s="1"/>
  <c r="M453" i="3" s="1"/>
  <c r="K452" i="3"/>
  <c r="K451" i="3"/>
  <c r="K450" i="3"/>
  <c r="K449" i="3"/>
  <c r="L449" i="3" s="1"/>
  <c r="M449" i="3" s="1"/>
  <c r="K448" i="3"/>
  <c r="K447" i="3"/>
  <c r="K446" i="3"/>
  <c r="K445" i="3"/>
  <c r="L445" i="3" s="1"/>
  <c r="M445" i="3" s="1"/>
  <c r="K444" i="3"/>
  <c r="K443" i="3"/>
  <c r="K442" i="3"/>
  <c r="K441" i="3"/>
  <c r="K440" i="3"/>
  <c r="K439" i="3"/>
  <c r="K438" i="3"/>
  <c r="K437" i="3"/>
  <c r="L437" i="3" s="1"/>
  <c r="M437" i="3" s="1"/>
  <c r="K436" i="3"/>
  <c r="K435" i="3"/>
  <c r="K434" i="3"/>
  <c r="K433" i="3"/>
  <c r="L433" i="3" s="1"/>
  <c r="M433" i="3" s="1"/>
  <c r="K432" i="3"/>
  <c r="K431" i="3"/>
  <c r="K430" i="3"/>
  <c r="K429" i="3"/>
  <c r="K428" i="3"/>
  <c r="K427" i="3"/>
  <c r="K426" i="3"/>
  <c r="K425" i="3"/>
  <c r="L425" i="3" s="1"/>
  <c r="M425" i="3" s="1"/>
  <c r="K424" i="3"/>
  <c r="K423" i="3"/>
  <c r="K422" i="3"/>
  <c r="K421" i="3"/>
  <c r="K420" i="3"/>
  <c r="K419" i="3"/>
  <c r="K418" i="3"/>
  <c r="K417" i="3"/>
  <c r="L417" i="3" s="1"/>
  <c r="M417" i="3" s="1"/>
  <c r="K416" i="3"/>
  <c r="K415" i="3"/>
  <c r="K414" i="3"/>
  <c r="K413" i="3"/>
  <c r="L413" i="3" s="1"/>
  <c r="M413" i="3" s="1"/>
  <c r="K412" i="3"/>
  <c r="K411" i="3"/>
  <c r="K410" i="3"/>
  <c r="K409" i="3"/>
  <c r="L409" i="3" s="1"/>
  <c r="M409" i="3" s="1"/>
  <c r="K408" i="3"/>
  <c r="K407" i="3"/>
  <c r="K406" i="3"/>
  <c r="K405" i="3"/>
  <c r="L405" i="3" s="1"/>
  <c r="M405" i="3" s="1"/>
  <c r="K404" i="3"/>
  <c r="K403" i="3"/>
  <c r="K402" i="3"/>
  <c r="K401" i="3"/>
  <c r="L401" i="3" s="1"/>
  <c r="M401" i="3" s="1"/>
  <c r="K400" i="3"/>
  <c r="K399" i="3"/>
  <c r="K398" i="3"/>
  <c r="K397" i="3"/>
  <c r="L397" i="3" s="1"/>
  <c r="M397" i="3" s="1"/>
  <c r="K396" i="3"/>
  <c r="K395" i="3"/>
  <c r="K394" i="3"/>
  <c r="K393" i="3"/>
  <c r="L393" i="3" s="1"/>
  <c r="M393" i="3" s="1"/>
  <c r="K392" i="3"/>
  <c r="K391" i="3"/>
  <c r="K390" i="3"/>
  <c r="K389" i="3"/>
  <c r="L389" i="3" s="1"/>
  <c r="M389" i="3" s="1"/>
  <c r="K388" i="3"/>
  <c r="K387" i="3"/>
  <c r="K386" i="3"/>
  <c r="K385" i="3"/>
  <c r="L385" i="3" s="1"/>
  <c r="M385" i="3" s="1"/>
  <c r="K384" i="3"/>
  <c r="K383" i="3"/>
  <c r="K382" i="3"/>
  <c r="K381" i="3"/>
  <c r="L381" i="3" s="1"/>
  <c r="M381" i="3" s="1"/>
  <c r="K380" i="3"/>
  <c r="K379" i="3"/>
  <c r="K378" i="3"/>
  <c r="K377" i="3"/>
  <c r="L377" i="3" s="1"/>
  <c r="M377" i="3" s="1"/>
  <c r="K376" i="3"/>
  <c r="K375" i="3"/>
  <c r="K374" i="3"/>
  <c r="K373" i="3"/>
  <c r="L373" i="3" s="1"/>
  <c r="M373" i="3" s="1"/>
  <c r="K372" i="3"/>
  <c r="K371" i="3"/>
  <c r="K370" i="3"/>
  <c r="K369" i="3"/>
  <c r="L369" i="3" s="1"/>
  <c r="M369" i="3" s="1"/>
  <c r="K368" i="3"/>
  <c r="K367" i="3"/>
  <c r="K366" i="3"/>
  <c r="K365" i="3"/>
  <c r="L365" i="3" s="1"/>
  <c r="M365" i="3" s="1"/>
  <c r="K364" i="3"/>
  <c r="K363" i="3"/>
  <c r="K362" i="3"/>
  <c r="K361" i="3"/>
  <c r="K360" i="3"/>
  <c r="K359" i="3"/>
  <c r="K358" i="3"/>
  <c r="K357" i="3"/>
  <c r="L357" i="3" s="1"/>
  <c r="M357" i="3" s="1"/>
  <c r="K356" i="3"/>
  <c r="K355" i="3"/>
  <c r="K354" i="3"/>
  <c r="K353" i="3"/>
  <c r="L353" i="3" s="1"/>
  <c r="M353" i="3" s="1"/>
  <c r="K352" i="3"/>
  <c r="K351" i="3"/>
  <c r="K350" i="3"/>
  <c r="K349" i="3"/>
  <c r="L349" i="3" s="1"/>
  <c r="M349" i="3" s="1"/>
  <c r="K348" i="3"/>
  <c r="K347" i="3"/>
  <c r="K346" i="3"/>
  <c r="K345" i="3"/>
  <c r="L345" i="3" s="1"/>
  <c r="M345" i="3" s="1"/>
  <c r="K344" i="3"/>
  <c r="K343" i="3"/>
  <c r="K342" i="3"/>
  <c r="K341" i="3"/>
  <c r="L341" i="3" s="1"/>
  <c r="M341" i="3" s="1"/>
  <c r="K340" i="3"/>
  <c r="K339" i="3"/>
  <c r="K338" i="3"/>
  <c r="K337" i="3"/>
  <c r="L337" i="3" s="1"/>
  <c r="M337" i="3" s="1"/>
  <c r="K336" i="3"/>
  <c r="K335" i="3"/>
  <c r="K334" i="3"/>
  <c r="K333" i="3"/>
  <c r="L333" i="3" s="1"/>
  <c r="M333" i="3" s="1"/>
  <c r="K332" i="3"/>
  <c r="K331" i="3"/>
  <c r="K330" i="3"/>
  <c r="K329" i="3"/>
  <c r="L329" i="3" s="1"/>
  <c r="M329" i="3" s="1"/>
  <c r="K328" i="3"/>
  <c r="K327" i="3"/>
  <c r="K326" i="3"/>
  <c r="K325" i="3"/>
  <c r="L325" i="3" s="1"/>
  <c r="M325" i="3" s="1"/>
  <c r="K324" i="3"/>
  <c r="K323" i="3"/>
  <c r="K322" i="3"/>
  <c r="K321" i="3"/>
  <c r="L321" i="3" s="1"/>
  <c r="M321" i="3" s="1"/>
  <c r="K320" i="3"/>
  <c r="K319" i="3"/>
  <c r="K318" i="3"/>
  <c r="K317" i="3"/>
  <c r="L317" i="3" s="1"/>
  <c r="M317" i="3" s="1"/>
  <c r="K316" i="3"/>
  <c r="K315" i="3"/>
  <c r="K314" i="3"/>
  <c r="K313" i="3"/>
  <c r="L313" i="3" s="1"/>
  <c r="M313" i="3" s="1"/>
  <c r="K312" i="3"/>
  <c r="K311" i="3"/>
  <c r="K310" i="3"/>
  <c r="K309" i="3"/>
  <c r="L309" i="3" s="1"/>
  <c r="M309" i="3" s="1"/>
  <c r="K308" i="3"/>
  <c r="K307" i="3"/>
  <c r="K306" i="3"/>
  <c r="K305" i="3"/>
  <c r="L305" i="3" s="1"/>
  <c r="M305" i="3" s="1"/>
  <c r="K304" i="3"/>
  <c r="K303" i="3"/>
  <c r="K302" i="3"/>
  <c r="K301" i="3"/>
  <c r="L301" i="3" s="1"/>
  <c r="M301" i="3" s="1"/>
  <c r="K300" i="3"/>
  <c r="K299" i="3"/>
  <c r="K298" i="3"/>
  <c r="K297" i="3"/>
  <c r="L297" i="3" s="1"/>
  <c r="M297" i="3" s="1"/>
  <c r="K296" i="3"/>
  <c r="K295" i="3"/>
  <c r="K294" i="3"/>
  <c r="K293" i="3"/>
  <c r="L293" i="3" s="1"/>
  <c r="M293" i="3" s="1"/>
  <c r="K292" i="3"/>
  <c r="K291" i="3"/>
  <c r="K290" i="3"/>
  <c r="K289" i="3"/>
  <c r="L289" i="3" s="1"/>
  <c r="M289" i="3" s="1"/>
  <c r="K288" i="3"/>
  <c r="K287" i="3"/>
  <c r="K286" i="3"/>
  <c r="K285" i="3"/>
  <c r="L285" i="3" s="1"/>
  <c r="M285" i="3" s="1"/>
  <c r="K284" i="3"/>
  <c r="K283" i="3"/>
  <c r="K282" i="3"/>
  <c r="K281" i="3"/>
  <c r="L281" i="3" s="1"/>
  <c r="M281" i="3" s="1"/>
  <c r="K280" i="3"/>
  <c r="K279" i="3"/>
  <c r="K278" i="3"/>
  <c r="K277" i="3"/>
  <c r="L277" i="3" s="1"/>
  <c r="M277" i="3" s="1"/>
  <c r="K276" i="3"/>
  <c r="K275" i="3"/>
  <c r="K274" i="3"/>
  <c r="K273" i="3"/>
  <c r="L273" i="3" s="1"/>
  <c r="M273" i="3" s="1"/>
  <c r="K272" i="3"/>
  <c r="K271" i="3"/>
  <c r="K270" i="3"/>
  <c r="K269" i="3"/>
  <c r="L269" i="3" s="1"/>
  <c r="M269" i="3" s="1"/>
  <c r="K268" i="3"/>
  <c r="K267" i="3"/>
  <c r="K266" i="3"/>
  <c r="K265" i="3"/>
  <c r="L265" i="3" s="1"/>
  <c r="M265" i="3" s="1"/>
  <c r="K264" i="3"/>
  <c r="K263" i="3"/>
  <c r="K262" i="3"/>
  <c r="K261" i="3"/>
  <c r="L261" i="3" s="1"/>
  <c r="M261" i="3" s="1"/>
  <c r="K260" i="3"/>
  <c r="K259" i="3"/>
  <c r="K258" i="3"/>
  <c r="K257" i="3"/>
  <c r="L257" i="3" s="1"/>
  <c r="M257" i="3" s="1"/>
  <c r="K256" i="3"/>
  <c r="K255" i="3"/>
  <c r="K254" i="3"/>
  <c r="K253" i="3"/>
  <c r="L253" i="3" s="1"/>
  <c r="M253" i="3" s="1"/>
  <c r="K252" i="3"/>
  <c r="K251" i="3"/>
  <c r="K250" i="3"/>
  <c r="K249" i="3"/>
  <c r="L249" i="3" s="1"/>
  <c r="M249" i="3" s="1"/>
  <c r="K248" i="3"/>
  <c r="K247" i="3"/>
  <c r="K246" i="3"/>
  <c r="K245" i="3"/>
  <c r="L245" i="3" s="1"/>
  <c r="M245" i="3" s="1"/>
  <c r="K244" i="3"/>
  <c r="K243" i="3"/>
  <c r="K242" i="3"/>
  <c r="K241" i="3"/>
  <c r="L241" i="3" s="1"/>
  <c r="M241" i="3" s="1"/>
  <c r="K240" i="3"/>
  <c r="K239" i="3"/>
  <c r="K238" i="3"/>
  <c r="K237" i="3"/>
  <c r="L237" i="3" s="1"/>
  <c r="M237" i="3" s="1"/>
  <c r="K236" i="3"/>
  <c r="K235" i="3"/>
  <c r="K234" i="3"/>
  <c r="K233" i="3"/>
  <c r="L233" i="3" s="1"/>
  <c r="M233" i="3" s="1"/>
  <c r="K232" i="3"/>
  <c r="K231" i="3"/>
  <c r="K230" i="3"/>
  <c r="K229" i="3"/>
  <c r="K228" i="3"/>
  <c r="K227" i="3"/>
  <c r="K226" i="3"/>
  <c r="K225" i="3"/>
  <c r="L225" i="3" s="1"/>
  <c r="M225" i="3" s="1"/>
  <c r="K224" i="3"/>
  <c r="K223" i="3"/>
  <c r="K222" i="3"/>
  <c r="K221" i="3"/>
  <c r="L221" i="3" s="1"/>
  <c r="M221" i="3" s="1"/>
  <c r="K220" i="3"/>
  <c r="K219" i="3"/>
  <c r="K218" i="3"/>
  <c r="K217" i="3"/>
  <c r="L217" i="3" s="1"/>
  <c r="M217" i="3" s="1"/>
  <c r="K216" i="3"/>
  <c r="K215" i="3"/>
  <c r="K214" i="3"/>
  <c r="K185" i="3"/>
  <c r="L185" i="3" s="1"/>
  <c r="M185" i="3" s="1"/>
  <c r="K181" i="3"/>
  <c r="L181" i="3" s="1"/>
  <c r="M181" i="3" s="1"/>
  <c r="K171" i="3"/>
  <c r="K169" i="3"/>
  <c r="L169" i="3" s="1"/>
  <c r="M169" i="3" s="1"/>
  <c r="K160" i="3"/>
  <c r="K157" i="3"/>
  <c r="L157" i="3" s="1"/>
  <c r="M157" i="3" s="1"/>
  <c r="K150" i="3"/>
  <c r="K147" i="3"/>
  <c r="K139" i="3"/>
  <c r="K135" i="3"/>
  <c r="K133" i="3"/>
  <c r="K130" i="3"/>
  <c r="K122" i="3"/>
  <c r="K119" i="3"/>
  <c r="K114" i="3"/>
  <c r="K104" i="3"/>
  <c r="K101" i="3"/>
  <c r="K95" i="3"/>
  <c r="K92" i="3"/>
  <c r="K87" i="3"/>
  <c r="K69" i="3"/>
  <c r="K67" i="3"/>
  <c r="K58" i="3"/>
  <c r="K44" i="3"/>
  <c r="K43" i="3"/>
  <c r="K42" i="3"/>
  <c r="K41" i="3"/>
  <c r="K40" i="3"/>
  <c r="K39" i="3"/>
  <c r="K38" i="3"/>
  <c r="K37" i="3"/>
  <c r="K36" i="3"/>
  <c r="K35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L1998" i="3"/>
  <c r="L1997" i="3"/>
  <c r="L1996" i="3"/>
  <c r="L1995" i="3"/>
  <c r="L1994" i="3"/>
  <c r="L1993" i="3"/>
  <c r="L1992" i="3"/>
  <c r="L1991" i="3"/>
  <c r="L1990" i="3"/>
  <c r="L1989" i="3"/>
  <c r="L1988" i="3"/>
  <c r="L1987" i="3"/>
  <c r="L1986" i="3"/>
  <c r="L1985" i="3"/>
  <c r="L1984" i="3"/>
  <c r="L1983" i="3"/>
  <c r="L1982" i="3"/>
  <c r="L1981" i="3"/>
  <c r="L1980" i="3"/>
  <c r="L1979" i="3"/>
  <c r="L1978" i="3"/>
  <c r="L1977" i="3"/>
  <c r="L1976" i="3"/>
  <c r="L1975" i="3"/>
  <c r="L1974" i="3"/>
  <c r="L1973" i="3"/>
  <c r="L1972" i="3"/>
  <c r="L1971" i="3"/>
  <c r="L1970" i="3"/>
  <c r="L1969" i="3"/>
  <c r="L1968" i="3"/>
  <c r="L1967" i="3"/>
  <c r="L1966" i="3"/>
  <c r="L1965" i="3"/>
  <c r="L1964" i="3"/>
  <c r="L1963" i="3"/>
  <c r="L1962" i="3"/>
  <c r="L1961" i="3"/>
  <c r="L1960" i="3"/>
  <c r="L1959" i="3"/>
  <c r="L1958" i="3"/>
  <c r="L1957" i="3"/>
  <c r="L1956" i="3"/>
  <c r="L1955" i="3"/>
  <c r="L1954" i="3"/>
  <c r="L1953" i="3"/>
  <c r="L1952" i="3"/>
  <c r="L1951" i="3"/>
  <c r="L1950" i="3"/>
  <c r="L1949" i="3"/>
  <c r="L1948" i="3"/>
  <c r="L1947" i="3"/>
  <c r="L1946" i="3"/>
  <c r="L1945" i="3"/>
  <c r="L1944" i="3"/>
  <c r="L1943" i="3"/>
  <c r="L1942" i="3"/>
  <c r="L1941" i="3"/>
  <c r="L1940" i="3"/>
  <c r="L1939" i="3"/>
  <c r="L1938" i="3"/>
  <c r="L1937" i="3"/>
  <c r="L1936" i="3"/>
  <c r="L1935" i="3"/>
  <c r="L1934" i="3"/>
  <c r="L1933" i="3"/>
  <c r="L1932" i="3"/>
  <c r="L1931" i="3"/>
  <c r="L1930" i="3"/>
  <c r="L1929" i="3"/>
  <c r="L1928" i="3"/>
  <c r="L1927" i="3"/>
  <c r="L1926" i="3"/>
  <c r="L1925" i="3"/>
  <c r="L1924" i="3"/>
  <c r="L1923" i="3"/>
  <c r="L1922" i="3"/>
  <c r="L1921" i="3"/>
  <c r="L1920" i="3"/>
  <c r="L1919" i="3"/>
  <c r="L1918" i="3"/>
  <c r="L1917" i="3"/>
  <c r="L1916" i="3"/>
  <c r="L1915" i="3"/>
  <c r="L1914" i="3"/>
  <c r="L1913" i="3"/>
  <c r="L1912" i="3"/>
  <c r="L1911" i="3"/>
  <c r="L1910" i="3"/>
  <c r="L1909" i="3"/>
  <c r="L1908" i="3"/>
  <c r="L1907" i="3"/>
  <c r="L1906" i="3"/>
  <c r="L1905" i="3"/>
  <c r="L1904" i="3"/>
  <c r="L1903" i="3"/>
  <c r="L1902" i="3"/>
  <c r="L1901" i="3"/>
  <c r="L1900" i="3"/>
  <c r="L1899" i="3"/>
  <c r="L1898" i="3"/>
  <c r="L1897" i="3"/>
  <c r="L1896" i="3"/>
  <c r="L1895" i="3"/>
  <c r="L1894" i="3"/>
  <c r="L1893" i="3"/>
  <c r="L1892" i="3"/>
  <c r="L1891" i="3"/>
  <c r="L1890" i="3"/>
  <c r="L1889" i="3"/>
  <c r="L1888" i="3"/>
  <c r="L1887" i="3"/>
  <c r="L1886" i="3"/>
  <c r="L1885" i="3"/>
  <c r="L1884" i="3"/>
  <c r="L1883" i="3"/>
  <c r="L1882" i="3"/>
  <c r="L1881" i="3"/>
  <c r="L1880" i="3"/>
  <c r="L1879" i="3"/>
  <c r="L1878" i="3"/>
  <c r="L1877" i="3"/>
  <c r="L1876" i="3"/>
  <c r="L1875" i="3"/>
  <c r="L1874" i="3"/>
  <c r="L1873" i="3"/>
  <c r="L1872" i="3"/>
  <c r="L1871" i="3"/>
  <c r="L1870" i="3"/>
  <c r="L1869" i="3"/>
  <c r="L1868" i="3"/>
  <c r="L1867" i="3"/>
  <c r="L1866" i="3"/>
  <c r="L1865" i="3"/>
  <c r="L1864" i="3"/>
  <c r="L1863" i="3"/>
  <c r="L1862" i="3"/>
  <c r="L1861" i="3"/>
  <c r="L1860" i="3"/>
  <c r="L1859" i="3"/>
  <c r="L1858" i="3"/>
  <c r="L1857" i="3"/>
  <c r="L1856" i="3"/>
  <c r="L1855" i="3"/>
  <c r="L1854" i="3"/>
  <c r="L1853" i="3"/>
  <c r="L1852" i="3"/>
  <c r="L1851" i="3"/>
  <c r="L1850" i="3"/>
  <c r="L1849" i="3"/>
  <c r="L1848" i="3"/>
  <c r="L1847" i="3"/>
  <c r="L1846" i="3"/>
  <c r="L1845" i="3"/>
  <c r="L1844" i="3"/>
  <c r="L1843" i="3"/>
  <c r="L1842" i="3"/>
  <c r="L1841" i="3"/>
  <c r="L1840" i="3"/>
  <c r="L1839" i="3"/>
  <c r="L1838" i="3"/>
  <c r="L1837" i="3"/>
  <c r="L1836" i="3"/>
  <c r="L1835" i="3"/>
  <c r="L1834" i="3"/>
  <c r="L1833" i="3"/>
  <c r="L1832" i="3"/>
  <c r="L1831" i="3"/>
  <c r="L1830" i="3"/>
  <c r="L1829" i="3"/>
  <c r="L1828" i="3"/>
  <c r="L1827" i="3"/>
  <c r="L1826" i="3"/>
  <c r="L1825" i="3"/>
  <c r="L1824" i="3"/>
  <c r="L1823" i="3"/>
  <c r="L1822" i="3"/>
  <c r="L1821" i="3"/>
  <c r="L1820" i="3"/>
  <c r="L1819" i="3"/>
  <c r="L1818" i="3"/>
  <c r="L1817" i="3"/>
  <c r="L1816" i="3"/>
  <c r="L1815" i="3"/>
  <c r="L1814" i="3"/>
  <c r="L1813" i="3"/>
  <c r="L1812" i="3"/>
  <c r="L1811" i="3"/>
  <c r="L1810" i="3"/>
  <c r="L1809" i="3"/>
  <c r="L1808" i="3"/>
  <c r="L1807" i="3"/>
  <c r="L1806" i="3"/>
  <c r="L1805" i="3"/>
  <c r="L1804" i="3"/>
  <c r="L1803" i="3"/>
  <c r="L1802" i="3"/>
  <c r="L1801" i="3"/>
  <c r="L1800" i="3"/>
  <c r="L1799" i="3"/>
  <c r="L1798" i="3"/>
  <c r="L1797" i="3"/>
  <c r="L1796" i="3"/>
  <c r="L1795" i="3"/>
  <c r="L1794" i="3"/>
  <c r="L1793" i="3"/>
  <c r="L1792" i="3"/>
  <c r="L1791" i="3"/>
  <c r="L1790" i="3"/>
  <c r="L1789" i="3"/>
  <c r="L1788" i="3"/>
  <c r="L1787" i="3"/>
  <c r="L1786" i="3"/>
  <c r="L1785" i="3"/>
  <c r="L1784" i="3"/>
  <c r="L1783" i="3"/>
  <c r="L1782" i="3"/>
  <c r="L1781" i="3"/>
  <c r="L1780" i="3"/>
  <c r="L1779" i="3"/>
  <c r="L1778" i="3"/>
  <c r="L1777" i="3"/>
  <c r="L1776" i="3"/>
  <c r="L1775" i="3"/>
  <c r="L1774" i="3"/>
  <c r="L1773" i="3"/>
  <c r="L1772" i="3"/>
  <c r="L1771" i="3"/>
  <c r="L1770" i="3"/>
  <c r="L1769" i="3"/>
  <c r="L1768" i="3"/>
  <c r="L1767" i="3"/>
  <c r="L1766" i="3"/>
  <c r="L1765" i="3"/>
  <c r="L1764" i="3"/>
  <c r="L1763" i="3"/>
  <c r="L1762" i="3"/>
  <c r="L1761" i="3"/>
  <c r="L1760" i="3"/>
  <c r="L1759" i="3"/>
  <c r="L1758" i="3"/>
  <c r="L1757" i="3"/>
  <c r="L1756" i="3"/>
  <c r="L1755" i="3"/>
  <c r="L1754" i="3"/>
  <c r="L1753" i="3"/>
  <c r="L1752" i="3"/>
  <c r="L1751" i="3"/>
  <c r="L1750" i="3"/>
  <c r="L1749" i="3"/>
  <c r="L1748" i="3"/>
  <c r="L1747" i="3"/>
  <c r="L1746" i="3"/>
  <c r="L1745" i="3"/>
  <c r="L1744" i="3"/>
  <c r="L1743" i="3"/>
  <c r="L1742" i="3"/>
  <c r="L1741" i="3"/>
  <c r="L1740" i="3"/>
  <c r="L1739" i="3"/>
  <c r="L1738" i="3"/>
  <c r="L1737" i="3"/>
  <c r="L1736" i="3"/>
  <c r="L1735" i="3"/>
  <c r="L1734" i="3"/>
  <c r="L1733" i="3"/>
  <c r="L1732" i="3"/>
  <c r="L1731" i="3"/>
  <c r="L1730" i="3"/>
  <c r="L1729" i="3"/>
  <c r="L1728" i="3"/>
  <c r="L1727" i="3"/>
  <c r="L1726" i="3"/>
  <c r="L1725" i="3"/>
  <c r="L1724" i="3"/>
  <c r="L1723" i="3"/>
  <c r="L1722" i="3"/>
  <c r="L1721" i="3"/>
  <c r="L1720" i="3"/>
  <c r="L1719" i="3"/>
  <c r="L1718" i="3"/>
  <c r="L1717" i="3"/>
  <c r="L1716" i="3"/>
  <c r="L1715" i="3"/>
  <c r="L1714" i="3"/>
  <c r="L1713" i="3"/>
  <c r="L1712" i="3"/>
  <c r="L1711" i="3"/>
  <c r="L1710" i="3"/>
  <c r="L1709" i="3"/>
  <c r="L1708" i="3"/>
  <c r="L1707" i="3"/>
  <c r="L1706" i="3"/>
  <c r="L1705" i="3"/>
  <c r="L1704" i="3"/>
  <c r="L1703" i="3"/>
  <c r="L1702" i="3"/>
  <c r="L1701" i="3"/>
  <c r="L1700" i="3"/>
  <c r="L1699" i="3"/>
  <c r="L1698" i="3"/>
  <c r="L1697" i="3"/>
  <c r="L1696" i="3"/>
  <c r="L1695" i="3"/>
  <c r="L1694" i="3"/>
  <c r="L1693" i="3"/>
  <c r="L1692" i="3"/>
  <c r="L1691" i="3"/>
  <c r="L1690" i="3"/>
  <c r="L1689" i="3"/>
  <c r="L1688" i="3"/>
  <c r="L1687" i="3"/>
  <c r="L1686" i="3"/>
  <c r="L1685" i="3"/>
  <c r="L1684" i="3"/>
  <c r="L1683" i="3"/>
  <c r="L1682" i="3"/>
  <c r="L1681" i="3"/>
  <c r="L1680" i="3"/>
  <c r="L1679" i="3"/>
  <c r="L1678" i="3"/>
  <c r="L1677" i="3"/>
  <c r="L1676" i="3"/>
  <c r="L1675" i="3"/>
  <c r="L1674" i="3"/>
  <c r="L1673" i="3"/>
  <c r="L1672" i="3"/>
  <c r="L1671" i="3"/>
  <c r="L1670" i="3"/>
  <c r="L1669" i="3"/>
  <c r="L1668" i="3"/>
  <c r="L1667" i="3"/>
  <c r="L1666" i="3"/>
  <c r="L1665" i="3"/>
  <c r="L1664" i="3"/>
  <c r="L1663" i="3"/>
  <c r="L1662" i="3"/>
  <c r="L1661" i="3"/>
  <c r="L1660" i="3"/>
  <c r="L1659" i="3"/>
  <c r="L1658" i="3"/>
  <c r="L1657" i="3"/>
  <c r="L1656" i="3"/>
  <c r="L1655" i="3"/>
  <c r="L1654" i="3"/>
  <c r="L1653" i="3"/>
  <c r="L1652" i="3"/>
  <c r="L1651" i="3"/>
  <c r="L1650" i="3"/>
  <c r="L1649" i="3"/>
  <c r="L1648" i="3"/>
  <c r="L1647" i="3"/>
  <c r="L1646" i="3"/>
  <c r="L1645" i="3"/>
  <c r="L1644" i="3"/>
  <c r="L1643" i="3"/>
  <c r="L1642" i="3"/>
  <c r="L1641" i="3"/>
  <c r="L1640" i="3"/>
  <c r="L1639" i="3"/>
  <c r="L1638" i="3"/>
  <c r="L1637" i="3"/>
  <c r="L1636" i="3"/>
  <c r="L1635" i="3"/>
  <c r="L1634" i="3"/>
  <c r="L1633" i="3"/>
  <c r="L1632" i="3"/>
  <c r="L1631" i="3"/>
  <c r="L1630" i="3"/>
  <c r="L1629" i="3"/>
  <c r="L1628" i="3"/>
  <c r="L1627" i="3"/>
  <c r="L1626" i="3"/>
  <c r="L1625" i="3"/>
  <c r="L1624" i="3"/>
  <c r="L1623" i="3"/>
  <c r="L1622" i="3"/>
  <c r="L1621" i="3"/>
  <c r="L1620" i="3"/>
  <c r="L1619" i="3"/>
  <c r="L1618" i="3"/>
  <c r="L1617" i="3"/>
  <c r="L1616" i="3"/>
  <c r="L1615" i="3"/>
  <c r="L1614" i="3"/>
  <c r="L1613" i="3"/>
  <c r="L1612" i="3"/>
  <c r="L1611" i="3"/>
  <c r="L1610" i="3"/>
  <c r="L1609" i="3"/>
  <c r="L1608" i="3"/>
  <c r="L1607" i="3"/>
  <c r="L1606" i="3"/>
  <c r="L1605" i="3"/>
  <c r="L1604" i="3"/>
  <c r="L1603" i="3"/>
  <c r="L1602" i="3"/>
  <c r="L1601" i="3"/>
  <c r="L1600" i="3"/>
  <c r="L1599" i="3"/>
  <c r="L1598" i="3"/>
  <c r="L1597" i="3"/>
  <c r="L1596" i="3"/>
  <c r="L1595" i="3"/>
  <c r="L1594" i="3"/>
  <c r="L1593" i="3"/>
  <c r="L1592" i="3"/>
  <c r="L1591" i="3"/>
  <c r="L1590" i="3"/>
  <c r="L1589" i="3"/>
  <c r="L1588" i="3"/>
  <c r="L1587" i="3"/>
  <c r="L1586" i="3"/>
  <c r="L1585" i="3"/>
  <c r="L1584" i="3"/>
  <c r="L1583" i="3"/>
  <c r="L1582" i="3"/>
  <c r="L1581" i="3"/>
  <c r="L1580" i="3"/>
  <c r="L1579" i="3"/>
  <c r="L1578" i="3"/>
  <c r="L1577" i="3"/>
  <c r="L1576" i="3"/>
  <c r="L1575" i="3"/>
  <c r="L1574" i="3"/>
  <c r="L1573" i="3"/>
  <c r="L1572" i="3"/>
  <c r="L1571" i="3"/>
  <c r="L1570" i="3"/>
  <c r="L1569" i="3"/>
  <c r="L1568" i="3"/>
  <c r="L1567" i="3"/>
  <c r="L1566" i="3"/>
  <c r="L1565" i="3"/>
  <c r="L1564" i="3"/>
  <c r="L1563" i="3"/>
  <c r="L1562" i="3"/>
  <c r="L1561" i="3"/>
  <c r="L1560" i="3"/>
  <c r="L1559" i="3"/>
  <c r="L1558" i="3"/>
  <c r="L1557" i="3"/>
  <c r="L1556" i="3"/>
  <c r="L1555" i="3"/>
  <c r="L1554" i="3"/>
  <c r="L1553" i="3"/>
  <c r="L1552" i="3"/>
  <c r="L1551" i="3"/>
  <c r="L1550" i="3"/>
  <c r="L1549" i="3"/>
  <c r="L1548" i="3"/>
  <c r="L1547" i="3"/>
  <c r="L1546" i="3"/>
  <c r="L1545" i="3"/>
  <c r="L1544" i="3"/>
  <c r="L1543" i="3"/>
  <c r="L1542" i="3"/>
  <c r="L1541" i="3"/>
  <c r="L1540" i="3"/>
  <c r="L1539" i="3"/>
  <c r="L1538" i="3"/>
  <c r="L1537" i="3"/>
  <c r="L1536" i="3"/>
  <c r="L1535" i="3"/>
  <c r="L1534" i="3"/>
  <c r="L1533" i="3"/>
  <c r="L1532" i="3"/>
  <c r="L1531" i="3"/>
  <c r="L1530" i="3"/>
  <c r="L1529" i="3"/>
  <c r="L1528" i="3"/>
  <c r="L1527" i="3"/>
  <c r="L1526" i="3"/>
  <c r="L1525" i="3"/>
  <c r="L1524" i="3"/>
  <c r="L1523" i="3"/>
  <c r="L1522" i="3"/>
  <c r="L1521" i="3"/>
  <c r="L1520" i="3"/>
  <c r="L1519" i="3"/>
  <c r="L1518" i="3"/>
  <c r="L1517" i="3"/>
  <c r="L1516" i="3"/>
  <c r="L1515" i="3"/>
  <c r="L1514" i="3"/>
  <c r="L1513" i="3"/>
  <c r="L1512" i="3"/>
  <c r="L1511" i="3"/>
  <c r="L1510" i="3"/>
  <c r="L1509" i="3"/>
  <c r="L1508" i="3"/>
  <c r="L1507" i="3"/>
  <c r="L1506" i="3"/>
  <c r="L1505" i="3"/>
  <c r="L1504" i="3"/>
  <c r="L1503" i="3"/>
  <c r="L1502" i="3"/>
  <c r="L1501" i="3"/>
  <c r="L1500" i="3"/>
  <c r="L1499" i="3"/>
  <c r="L1498" i="3"/>
  <c r="L1497" i="3"/>
  <c r="L1496" i="3"/>
  <c r="L1495" i="3"/>
  <c r="L1494" i="3"/>
  <c r="L1493" i="3"/>
  <c r="L1492" i="3"/>
  <c r="L1491" i="3"/>
  <c r="L1490" i="3"/>
  <c r="L1489" i="3"/>
  <c r="L1488" i="3"/>
  <c r="L1487" i="3"/>
  <c r="L1486" i="3"/>
  <c r="L1485" i="3"/>
  <c r="L1484" i="3"/>
  <c r="L1483" i="3"/>
  <c r="L1482" i="3"/>
  <c r="L1481" i="3"/>
  <c r="L1480" i="3"/>
  <c r="L1479" i="3"/>
  <c r="L1478" i="3"/>
  <c r="L1477" i="3"/>
  <c r="L1476" i="3"/>
  <c r="L1475" i="3"/>
  <c r="L1474" i="3"/>
  <c r="L1473" i="3"/>
  <c r="L1472" i="3"/>
  <c r="L1471" i="3"/>
  <c r="L1470" i="3"/>
  <c r="L1469" i="3"/>
  <c r="L1468" i="3"/>
  <c r="L1467" i="3"/>
  <c r="L1466" i="3"/>
  <c r="L1465" i="3"/>
  <c r="L1464" i="3"/>
  <c r="L1463" i="3"/>
  <c r="L1462" i="3"/>
  <c r="L1461" i="3"/>
  <c r="L1460" i="3"/>
  <c r="L1459" i="3"/>
  <c r="L1458" i="3"/>
  <c r="L1457" i="3"/>
  <c r="L1456" i="3"/>
  <c r="L1455" i="3"/>
  <c r="L1454" i="3"/>
  <c r="L1453" i="3"/>
  <c r="L1452" i="3"/>
  <c r="L1451" i="3"/>
  <c r="L1450" i="3"/>
  <c r="L1449" i="3"/>
  <c r="L1448" i="3"/>
  <c r="L1447" i="3"/>
  <c r="L1446" i="3"/>
  <c r="L1445" i="3"/>
  <c r="L1444" i="3"/>
  <c r="L1443" i="3"/>
  <c r="L1442" i="3"/>
  <c r="L1441" i="3"/>
  <c r="L1440" i="3"/>
  <c r="L1439" i="3"/>
  <c r="L1438" i="3"/>
  <c r="L1437" i="3"/>
  <c r="L1436" i="3"/>
  <c r="L1435" i="3"/>
  <c r="L1434" i="3"/>
  <c r="L1433" i="3"/>
  <c r="L1432" i="3"/>
  <c r="L1431" i="3"/>
  <c r="L1430" i="3"/>
  <c r="L1429" i="3"/>
  <c r="L1428" i="3"/>
  <c r="L1427" i="3"/>
  <c r="L1426" i="3"/>
  <c r="L1425" i="3"/>
  <c r="L1424" i="3"/>
  <c r="L1423" i="3"/>
  <c r="L1422" i="3"/>
  <c r="L1421" i="3"/>
  <c r="L1420" i="3"/>
  <c r="L1419" i="3"/>
  <c r="L1418" i="3"/>
  <c r="L1417" i="3"/>
  <c r="L1416" i="3"/>
  <c r="L1415" i="3"/>
  <c r="L1414" i="3"/>
  <c r="L1413" i="3"/>
  <c r="L1412" i="3"/>
  <c r="L1411" i="3"/>
  <c r="L1410" i="3"/>
  <c r="L1409" i="3"/>
  <c r="L1408" i="3"/>
  <c r="L1407" i="3"/>
  <c r="L1406" i="3"/>
  <c r="L1405" i="3"/>
  <c r="L1404" i="3"/>
  <c r="L1403" i="3"/>
  <c r="L1402" i="3"/>
  <c r="L1401" i="3"/>
  <c r="L1400" i="3"/>
  <c r="L1399" i="3"/>
  <c r="L1398" i="3"/>
  <c r="L1397" i="3"/>
  <c r="L1396" i="3"/>
  <c r="L1395" i="3"/>
  <c r="L1394" i="3"/>
  <c r="L1393" i="3"/>
  <c r="L1392" i="3"/>
  <c r="L1391" i="3"/>
  <c r="L1390" i="3"/>
  <c r="L1389" i="3"/>
  <c r="L1388" i="3"/>
  <c r="L1387" i="3"/>
  <c r="L1386" i="3"/>
  <c r="L1385" i="3"/>
  <c r="L1384" i="3"/>
  <c r="L1383" i="3"/>
  <c r="L1382" i="3"/>
  <c r="L1381" i="3"/>
  <c r="L1380" i="3"/>
  <c r="L1379" i="3"/>
  <c r="L1378" i="3"/>
  <c r="L1377" i="3"/>
  <c r="L1376" i="3"/>
  <c r="L1375" i="3"/>
  <c r="L1374" i="3"/>
  <c r="L1373" i="3"/>
  <c r="L1372" i="3"/>
  <c r="L1371" i="3"/>
  <c r="L1370" i="3"/>
  <c r="L1369" i="3"/>
  <c r="L1368" i="3"/>
  <c r="L1367" i="3"/>
  <c r="L1366" i="3"/>
  <c r="L1365" i="3"/>
  <c r="L1364" i="3"/>
  <c r="L1363" i="3"/>
  <c r="L1362" i="3"/>
  <c r="L1361" i="3"/>
  <c r="L1360" i="3"/>
  <c r="L1359" i="3"/>
  <c r="L1358" i="3"/>
  <c r="L1357" i="3"/>
  <c r="L1356" i="3"/>
  <c r="L1355" i="3"/>
  <c r="L1354" i="3"/>
  <c r="L1353" i="3"/>
  <c r="L1352" i="3"/>
  <c r="L1351" i="3"/>
  <c r="L1350" i="3"/>
  <c r="L1349" i="3"/>
  <c r="L1348" i="3"/>
  <c r="L1347" i="3"/>
  <c r="L1346" i="3"/>
  <c r="L1345" i="3"/>
  <c r="L1344" i="3"/>
  <c r="L1343" i="3"/>
  <c r="L1342" i="3"/>
  <c r="L1341" i="3"/>
  <c r="L1340" i="3"/>
  <c r="L1339" i="3"/>
  <c r="L1338" i="3"/>
  <c r="L1337" i="3"/>
  <c r="L1336" i="3"/>
  <c r="L1335" i="3"/>
  <c r="L1334" i="3"/>
  <c r="L1333" i="3"/>
  <c r="L1332" i="3"/>
  <c r="L1331" i="3"/>
  <c r="L1330" i="3"/>
  <c r="L1329" i="3"/>
  <c r="L1328" i="3"/>
  <c r="L1327" i="3"/>
  <c r="L1326" i="3"/>
  <c r="L1325" i="3"/>
  <c r="L1324" i="3"/>
  <c r="L1323" i="3"/>
  <c r="L1322" i="3"/>
  <c r="L1321" i="3"/>
  <c r="L1320" i="3"/>
  <c r="L1319" i="3"/>
  <c r="L1318" i="3"/>
  <c r="L1317" i="3"/>
  <c r="L1316" i="3"/>
  <c r="L1315" i="3"/>
  <c r="L1314" i="3"/>
  <c r="L1313" i="3"/>
  <c r="L1312" i="3"/>
  <c r="L1311" i="3"/>
  <c r="L1310" i="3"/>
  <c r="L1309" i="3"/>
  <c r="L1308" i="3"/>
  <c r="L1307" i="3"/>
  <c r="L1306" i="3"/>
  <c r="L1305" i="3"/>
  <c r="L1304" i="3"/>
  <c r="L1303" i="3"/>
  <c r="L1302" i="3"/>
  <c r="L1301" i="3"/>
  <c r="L1300" i="3"/>
  <c r="L1299" i="3"/>
  <c r="L1298" i="3"/>
  <c r="L1297" i="3"/>
  <c r="L1296" i="3"/>
  <c r="L1295" i="3"/>
  <c r="L1294" i="3"/>
  <c r="L1293" i="3"/>
  <c r="L1292" i="3"/>
  <c r="L1291" i="3"/>
  <c r="L1290" i="3"/>
  <c r="L1289" i="3"/>
  <c r="L1288" i="3"/>
  <c r="L1287" i="3"/>
  <c r="L1286" i="3"/>
  <c r="L1285" i="3"/>
  <c r="L1284" i="3"/>
  <c r="L1283" i="3"/>
  <c r="L1282" i="3"/>
  <c r="L1281" i="3"/>
  <c r="L1280" i="3"/>
  <c r="L1279" i="3"/>
  <c r="L1278" i="3"/>
  <c r="L1277" i="3"/>
  <c r="L1276" i="3"/>
  <c r="L1275" i="3"/>
  <c r="L1274" i="3"/>
  <c r="L1273" i="3"/>
  <c r="L1272" i="3"/>
  <c r="L1271" i="3"/>
  <c r="L1270" i="3"/>
  <c r="L1269" i="3"/>
  <c r="L1268" i="3"/>
  <c r="L1267" i="3"/>
  <c r="L1266" i="3"/>
  <c r="L1265" i="3"/>
  <c r="L1264" i="3"/>
  <c r="L1262" i="3"/>
  <c r="L1261" i="3"/>
  <c r="M1261" i="3" s="1"/>
  <c r="L1260" i="3"/>
  <c r="L1259" i="3"/>
  <c r="L1258" i="3"/>
  <c r="L1257" i="3"/>
  <c r="L1256" i="3"/>
  <c r="L1255" i="3"/>
  <c r="L1254" i="3"/>
  <c r="L1253" i="3"/>
  <c r="L1252" i="3"/>
  <c r="L1251" i="3"/>
  <c r="L1250" i="3"/>
  <c r="L1249" i="3"/>
  <c r="L1248" i="3"/>
  <c r="L1247" i="3"/>
  <c r="M1247" i="3" s="1"/>
  <c r="L1246" i="3"/>
  <c r="L1245" i="3"/>
  <c r="M1245" i="3" s="1"/>
  <c r="L1244" i="3"/>
  <c r="M1244" i="3" s="1"/>
  <c r="L1242" i="3"/>
  <c r="M1242" i="3" s="1"/>
  <c r="L1240" i="3"/>
  <c r="M1240" i="3" s="1"/>
  <c r="L1238" i="3"/>
  <c r="L1232" i="3"/>
  <c r="M1232" i="3" s="1"/>
  <c r="L1230" i="3"/>
  <c r="L1228" i="3"/>
  <c r="M1228" i="3" s="1"/>
  <c r="L1226" i="3"/>
  <c r="M1226" i="3" s="1"/>
  <c r="L1222" i="3"/>
  <c r="M1222" i="3" s="1"/>
  <c r="L1220" i="3"/>
  <c r="L1202" i="3"/>
  <c r="M1202" i="3" s="1"/>
  <c r="L1197" i="3"/>
  <c r="M1197" i="3" s="1"/>
  <c r="L1123" i="3"/>
  <c r="M1123" i="3" s="1"/>
  <c r="L1119" i="3"/>
  <c r="M1119" i="3" s="1"/>
  <c r="L1118" i="3"/>
  <c r="M1118" i="3" s="1"/>
  <c r="L1114" i="3"/>
  <c r="M1114" i="3" s="1"/>
  <c r="L1099" i="3"/>
  <c r="M1099" i="3" s="1"/>
  <c r="L1094" i="3"/>
  <c r="M1094" i="3" s="1"/>
  <c r="L1090" i="3"/>
  <c r="M1090" i="3" s="1"/>
  <c r="L1089" i="3"/>
  <c r="M1089" i="3" s="1"/>
  <c r="L1082" i="3"/>
  <c r="M1082" i="3" s="1"/>
  <c r="L1078" i="3"/>
  <c r="M1078" i="3" s="1"/>
  <c r="L1073" i="3"/>
  <c r="M1073" i="3" s="1"/>
  <c r="L1070" i="3"/>
  <c r="M1070" i="3" s="1"/>
  <c r="L1066" i="3"/>
  <c r="M1066" i="3" s="1"/>
  <c r="L1057" i="3"/>
  <c r="M1057" i="3" s="1"/>
  <c r="L1004" i="3"/>
  <c r="M1004" i="3" s="1"/>
  <c r="L996" i="3"/>
  <c r="M996" i="3" s="1"/>
  <c r="L992" i="3"/>
  <c r="M992" i="3" s="1"/>
  <c r="L991" i="3"/>
  <c r="M991" i="3" s="1"/>
  <c r="L984" i="3"/>
  <c r="M984" i="3" s="1"/>
  <c r="L980" i="3"/>
  <c r="M980" i="3" s="1"/>
  <c r="L975" i="3"/>
  <c r="M975" i="3" s="1"/>
  <c r="L972" i="3"/>
  <c r="M972" i="3" s="1"/>
  <c r="L953" i="3"/>
  <c r="M953" i="3" s="1"/>
  <c r="L947" i="3"/>
  <c r="M947" i="3" s="1"/>
  <c r="L941" i="3"/>
  <c r="M941" i="3" s="1"/>
  <c r="L937" i="3"/>
  <c r="M937" i="3" s="1"/>
  <c r="L933" i="3"/>
  <c r="M933" i="3" s="1"/>
  <c r="L929" i="3"/>
  <c r="M929" i="3" s="1"/>
  <c r="L928" i="3"/>
  <c r="M928" i="3" s="1"/>
  <c r="L921" i="3"/>
  <c r="M921" i="3" s="1"/>
  <c r="L917" i="3"/>
  <c r="M917" i="3" s="1"/>
  <c r="L916" i="3"/>
  <c r="M916" i="3" s="1"/>
  <c r="L908" i="3"/>
  <c r="M908" i="3" s="1"/>
  <c r="L905" i="3"/>
  <c r="M905" i="3" s="1"/>
  <c r="L892" i="3"/>
  <c r="M892" i="3" s="1"/>
  <c r="L876" i="3"/>
  <c r="M876" i="3" s="1"/>
  <c r="L852" i="3"/>
  <c r="M852" i="3" s="1"/>
  <c r="L844" i="3"/>
  <c r="M844" i="3" s="1"/>
  <c r="L828" i="3"/>
  <c r="M828" i="3" s="1"/>
  <c r="L824" i="3"/>
  <c r="M824" i="3" s="1"/>
  <c r="L801" i="3"/>
  <c r="M801" i="3" s="1"/>
  <c r="L792" i="3"/>
  <c r="M792" i="3" s="1"/>
  <c r="L768" i="3"/>
  <c r="M768" i="3" s="1"/>
  <c r="L760" i="3"/>
  <c r="M760" i="3" s="1"/>
  <c r="L737" i="3"/>
  <c r="M737" i="3" s="1"/>
  <c r="L736" i="3"/>
  <c r="M736" i="3" s="1"/>
  <c r="L728" i="3"/>
  <c r="M728" i="3" s="1"/>
  <c r="L708" i="3"/>
  <c r="M708" i="3" s="1"/>
  <c r="L696" i="3"/>
  <c r="M696" i="3" s="1"/>
  <c r="L685" i="3"/>
  <c r="M685" i="3" s="1"/>
  <c r="L673" i="3"/>
  <c r="M673" i="3" s="1"/>
  <c r="L660" i="3"/>
  <c r="M660" i="3" s="1"/>
  <c r="L657" i="3"/>
  <c r="M657" i="3" s="1"/>
  <c r="L641" i="3"/>
  <c r="M641" i="3" s="1"/>
  <c r="L624" i="3"/>
  <c r="M624" i="3" s="1"/>
  <c r="L597" i="3"/>
  <c r="M597" i="3" s="1"/>
  <c r="L580" i="3"/>
  <c r="M580" i="3" s="1"/>
  <c r="L568" i="3"/>
  <c r="M568" i="3" s="1"/>
  <c r="L557" i="3"/>
  <c r="M557" i="3" s="1"/>
  <c r="L533" i="3"/>
  <c r="M533" i="3" s="1"/>
  <c r="L508" i="3"/>
  <c r="M508" i="3" s="1"/>
  <c r="L505" i="3"/>
  <c r="M505" i="3" s="1"/>
  <c r="L441" i="3"/>
  <c r="M441" i="3" s="1"/>
  <c r="L429" i="3"/>
  <c r="M429" i="3" s="1"/>
  <c r="L372" i="3"/>
  <c r="M372" i="3" s="1"/>
  <c r="H14" i="3"/>
  <c r="I14" i="3"/>
  <c r="J14" i="3"/>
  <c r="K14" i="3"/>
  <c r="M1998" i="3"/>
  <c r="M1997" i="3"/>
  <c r="M1996" i="3"/>
  <c r="M1995" i="3"/>
  <c r="M1994" i="3"/>
  <c r="M1993" i="3"/>
  <c r="M1992" i="3"/>
  <c r="M1991" i="3"/>
  <c r="M1990" i="3"/>
  <c r="M1989" i="3"/>
  <c r="M1988" i="3"/>
  <c r="M1987" i="3"/>
  <c r="M1986" i="3"/>
  <c r="M1985" i="3"/>
  <c r="M1984" i="3"/>
  <c r="M1983" i="3"/>
  <c r="M1982" i="3"/>
  <c r="M1981" i="3"/>
  <c r="M1980" i="3"/>
  <c r="M1979" i="3"/>
  <c r="M1978" i="3"/>
  <c r="M1977" i="3"/>
  <c r="M1976" i="3"/>
  <c r="M1975" i="3"/>
  <c r="M1974" i="3"/>
  <c r="M1973" i="3"/>
  <c r="M1972" i="3"/>
  <c r="M1971" i="3"/>
  <c r="M1970" i="3"/>
  <c r="M1969" i="3"/>
  <c r="M1968" i="3"/>
  <c r="M1967" i="3"/>
  <c r="M1966" i="3"/>
  <c r="M1965" i="3"/>
  <c r="M1964" i="3"/>
  <c r="M1963" i="3"/>
  <c r="M1962" i="3"/>
  <c r="M1961" i="3"/>
  <c r="M1960" i="3"/>
  <c r="M1959" i="3"/>
  <c r="M1958" i="3"/>
  <c r="M1957" i="3"/>
  <c r="M1956" i="3"/>
  <c r="M1955" i="3"/>
  <c r="M1954" i="3"/>
  <c r="M1953" i="3"/>
  <c r="M1952" i="3"/>
  <c r="M1951" i="3"/>
  <c r="M1950" i="3"/>
  <c r="M1949" i="3"/>
  <c r="M1948" i="3"/>
  <c r="M1947" i="3"/>
  <c r="M1946" i="3"/>
  <c r="M1945" i="3"/>
  <c r="M1944" i="3"/>
  <c r="M1943" i="3"/>
  <c r="M1942" i="3"/>
  <c r="M1941" i="3"/>
  <c r="M1940" i="3"/>
  <c r="M1939" i="3"/>
  <c r="M1938" i="3"/>
  <c r="M1937" i="3"/>
  <c r="M1936" i="3"/>
  <c r="M1935" i="3"/>
  <c r="M1934" i="3"/>
  <c r="M1933" i="3"/>
  <c r="M1932" i="3"/>
  <c r="M1931" i="3"/>
  <c r="M1930" i="3"/>
  <c r="M1929" i="3"/>
  <c r="M1928" i="3"/>
  <c r="M1927" i="3"/>
  <c r="M1926" i="3"/>
  <c r="M1925" i="3"/>
  <c r="M1924" i="3"/>
  <c r="M1923" i="3"/>
  <c r="M1922" i="3"/>
  <c r="M1921" i="3"/>
  <c r="M1920" i="3"/>
  <c r="M1919" i="3"/>
  <c r="M1918" i="3"/>
  <c r="M1917" i="3"/>
  <c r="M1916" i="3"/>
  <c r="M1915" i="3"/>
  <c r="M1914" i="3"/>
  <c r="M1913" i="3"/>
  <c r="M1912" i="3"/>
  <c r="M1911" i="3"/>
  <c r="M1910" i="3"/>
  <c r="M1909" i="3"/>
  <c r="M1908" i="3"/>
  <c r="M1907" i="3"/>
  <c r="M1906" i="3"/>
  <c r="M1905" i="3"/>
  <c r="M1904" i="3"/>
  <c r="M1903" i="3"/>
  <c r="M1902" i="3"/>
  <c r="M1901" i="3"/>
  <c r="M1900" i="3"/>
  <c r="M1899" i="3"/>
  <c r="M1898" i="3"/>
  <c r="M1897" i="3"/>
  <c r="M1896" i="3"/>
  <c r="M1895" i="3"/>
  <c r="M1894" i="3"/>
  <c r="M1893" i="3"/>
  <c r="M1892" i="3"/>
  <c r="M1891" i="3"/>
  <c r="M1890" i="3"/>
  <c r="M1889" i="3"/>
  <c r="M1888" i="3"/>
  <c r="M1887" i="3"/>
  <c r="M1886" i="3"/>
  <c r="M1885" i="3"/>
  <c r="M1884" i="3"/>
  <c r="M1883" i="3"/>
  <c r="M1882" i="3"/>
  <c r="M1881" i="3"/>
  <c r="M1880" i="3"/>
  <c r="M1879" i="3"/>
  <c r="M1878" i="3"/>
  <c r="M1877" i="3"/>
  <c r="M1876" i="3"/>
  <c r="M1875" i="3"/>
  <c r="M1874" i="3"/>
  <c r="M1873" i="3"/>
  <c r="M1872" i="3"/>
  <c r="M1871" i="3"/>
  <c r="M1870" i="3"/>
  <c r="M1869" i="3"/>
  <c r="M1868" i="3"/>
  <c r="M1867" i="3"/>
  <c r="M1866" i="3"/>
  <c r="M1865" i="3"/>
  <c r="M1864" i="3"/>
  <c r="M1863" i="3"/>
  <c r="M1862" i="3"/>
  <c r="M1861" i="3"/>
  <c r="M1860" i="3"/>
  <c r="M1859" i="3"/>
  <c r="M1858" i="3"/>
  <c r="M1857" i="3"/>
  <c r="M1856" i="3"/>
  <c r="M1855" i="3"/>
  <c r="M1854" i="3"/>
  <c r="M1853" i="3"/>
  <c r="M1852" i="3"/>
  <c r="M1851" i="3"/>
  <c r="M1850" i="3"/>
  <c r="M1849" i="3"/>
  <c r="M1848" i="3"/>
  <c r="M1847" i="3"/>
  <c r="M1846" i="3"/>
  <c r="M1845" i="3"/>
  <c r="M1844" i="3"/>
  <c r="M1843" i="3"/>
  <c r="M1842" i="3"/>
  <c r="M1841" i="3"/>
  <c r="M1840" i="3"/>
  <c r="M1839" i="3"/>
  <c r="M1838" i="3"/>
  <c r="M1837" i="3"/>
  <c r="M1836" i="3"/>
  <c r="M1835" i="3"/>
  <c r="M1834" i="3"/>
  <c r="M1833" i="3"/>
  <c r="M1832" i="3"/>
  <c r="M1831" i="3"/>
  <c r="M1830" i="3"/>
  <c r="M1829" i="3"/>
  <c r="M1828" i="3"/>
  <c r="M1827" i="3"/>
  <c r="M1826" i="3"/>
  <c r="M1825" i="3"/>
  <c r="M1824" i="3"/>
  <c r="M1823" i="3"/>
  <c r="M1822" i="3"/>
  <c r="M1821" i="3"/>
  <c r="M1820" i="3"/>
  <c r="M1819" i="3"/>
  <c r="M1818" i="3"/>
  <c r="M1817" i="3"/>
  <c r="M1816" i="3"/>
  <c r="M1815" i="3"/>
  <c r="M1814" i="3"/>
  <c r="M1813" i="3"/>
  <c r="M1812" i="3"/>
  <c r="M1811" i="3"/>
  <c r="M1810" i="3"/>
  <c r="M1809" i="3"/>
  <c r="M1808" i="3"/>
  <c r="M1807" i="3"/>
  <c r="M1806" i="3"/>
  <c r="M1805" i="3"/>
  <c r="M1804" i="3"/>
  <c r="M1803" i="3"/>
  <c r="M1802" i="3"/>
  <c r="M1801" i="3"/>
  <c r="M1800" i="3"/>
  <c r="M1799" i="3"/>
  <c r="M1798" i="3"/>
  <c r="M1797" i="3"/>
  <c r="M1796" i="3"/>
  <c r="M1795" i="3"/>
  <c r="M1794" i="3"/>
  <c r="M1793" i="3"/>
  <c r="M1792" i="3"/>
  <c r="M1791" i="3"/>
  <c r="M1790" i="3"/>
  <c r="M1789" i="3"/>
  <c r="M1788" i="3"/>
  <c r="M1787" i="3"/>
  <c r="M1786" i="3"/>
  <c r="M1785" i="3"/>
  <c r="M1784" i="3"/>
  <c r="M1783" i="3"/>
  <c r="M1782" i="3"/>
  <c r="M1781" i="3"/>
  <c r="M1780" i="3"/>
  <c r="M1779" i="3"/>
  <c r="M1778" i="3"/>
  <c r="M1777" i="3"/>
  <c r="M1776" i="3"/>
  <c r="M1775" i="3"/>
  <c r="M1774" i="3"/>
  <c r="M1773" i="3"/>
  <c r="M1772" i="3"/>
  <c r="M1771" i="3"/>
  <c r="M1770" i="3"/>
  <c r="M1769" i="3"/>
  <c r="M1768" i="3"/>
  <c r="M1767" i="3"/>
  <c r="M1766" i="3"/>
  <c r="M1765" i="3"/>
  <c r="M1764" i="3"/>
  <c r="M1763" i="3"/>
  <c r="M1762" i="3"/>
  <c r="M1761" i="3"/>
  <c r="M1760" i="3"/>
  <c r="M1759" i="3"/>
  <c r="M1758" i="3"/>
  <c r="M1757" i="3"/>
  <c r="M1756" i="3"/>
  <c r="M1755" i="3"/>
  <c r="M1754" i="3"/>
  <c r="M1753" i="3"/>
  <c r="M1752" i="3"/>
  <c r="M1751" i="3"/>
  <c r="M1750" i="3"/>
  <c r="M1749" i="3"/>
  <c r="M1748" i="3"/>
  <c r="M1747" i="3"/>
  <c r="M1746" i="3"/>
  <c r="M1745" i="3"/>
  <c r="M1744" i="3"/>
  <c r="M1743" i="3"/>
  <c r="M1742" i="3"/>
  <c r="M1741" i="3"/>
  <c r="M1740" i="3"/>
  <c r="M1739" i="3"/>
  <c r="M1738" i="3"/>
  <c r="M1737" i="3"/>
  <c r="M1736" i="3"/>
  <c r="M1735" i="3"/>
  <c r="M1734" i="3"/>
  <c r="M1733" i="3"/>
  <c r="M1732" i="3"/>
  <c r="M1731" i="3"/>
  <c r="M1730" i="3"/>
  <c r="M1729" i="3"/>
  <c r="M1728" i="3"/>
  <c r="M1727" i="3"/>
  <c r="M1726" i="3"/>
  <c r="M1725" i="3"/>
  <c r="M1724" i="3"/>
  <c r="M1723" i="3"/>
  <c r="M1722" i="3"/>
  <c r="M1721" i="3"/>
  <c r="M1720" i="3"/>
  <c r="M1719" i="3"/>
  <c r="M1718" i="3"/>
  <c r="M1717" i="3"/>
  <c r="M1716" i="3"/>
  <c r="M1715" i="3"/>
  <c r="M1714" i="3"/>
  <c r="M1713" i="3"/>
  <c r="M1712" i="3"/>
  <c r="M1711" i="3"/>
  <c r="M1710" i="3"/>
  <c r="M1709" i="3"/>
  <c r="M1708" i="3"/>
  <c r="M1707" i="3"/>
  <c r="M1706" i="3"/>
  <c r="M1705" i="3"/>
  <c r="M1704" i="3"/>
  <c r="M1703" i="3"/>
  <c r="M1702" i="3"/>
  <c r="M1701" i="3"/>
  <c r="M1700" i="3"/>
  <c r="M1699" i="3"/>
  <c r="M1698" i="3"/>
  <c r="M1697" i="3"/>
  <c r="M1696" i="3"/>
  <c r="M1695" i="3"/>
  <c r="M1694" i="3"/>
  <c r="M1693" i="3"/>
  <c r="M1692" i="3"/>
  <c r="M1691" i="3"/>
  <c r="M1690" i="3"/>
  <c r="M1689" i="3"/>
  <c r="M1688" i="3"/>
  <c r="M1687" i="3"/>
  <c r="M1686" i="3"/>
  <c r="M1685" i="3"/>
  <c r="M1684" i="3"/>
  <c r="M1683" i="3"/>
  <c r="M1682" i="3"/>
  <c r="M1681" i="3"/>
  <c r="M1680" i="3"/>
  <c r="M1679" i="3"/>
  <c r="M1678" i="3"/>
  <c r="M1677" i="3"/>
  <c r="M1676" i="3"/>
  <c r="M1675" i="3"/>
  <c r="M1674" i="3"/>
  <c r="M1673" i="3"/>
  <c r="M1672" i="3"/>
  <c r="M1671" i="3"/>
  <c r="M1670" i="3"/>
  <c r="M1669" i="3"/>
  <c r="M1668" i="3"/>
  <c r="M1667" i="3"/>
  <c r="M1666" i="3"/>
  <c r="M1665" i="3"/>
  <c r="M1664" i="3"/>
  <c r="M1663" i="3"/>
  <c r="M1662" i="3"/>
  <c r="M1661" i="3"/>
  <c r="M1660" i="3"/>
  <c r="M1659" i="3"/>
  <c r="M1658" i="3"/>
  <c r="M1657" i="3"/>
  <c r="M1656" i="3"/>
  <c r="M1655" i="3"/>
  <c r="M1654" i="3"/>
  <c r="M1653" i="3"/>
  <c r="M1652" i="3"/>
  <c r="M1651" i="3"/>
  <c r="M1650" i="3"/>
  <c r="M1649" i="3"/>
  <c r="M1648" i="3"/>
  <c r="M1647" i="3"/>
  <c r="M1646" i="3"/>
  <c r="M1645" i="3"/>
  <c r="M1644" i="3"/>
  <c r="M1643" i="3"/>
  <c r="M1642" i="3"/>
  <c r="M1641" i="3"/>
  <c r="M1640" i="3"/>
  <c r="M1639" i="3"/>
  <c r="M1638" i="3"/>
  <c r="M1637" i="3"/>
  <c r="M1636" i="3"/>
  <c r="M1635" i="3"/>
  <c r="M1634" i="3"/>
  <c r="M1633" i="3"/>
  <c r="M1632" i="3"/>
  <c r="M1631" i="3"/>
  <c r="M1630" i="3"/>
  <c r="M1629" i="3"/>
  <c r="M1628" i="3"/>
  <c r="M1627" i="3"/>
  <c r="M1626" i="3"/>
  <c r="M1625" i="3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2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6" i="3"/>
  <c r="M1238" i="3"/>
  <c r="M1230" i="3"/>
  <c r="M1220" i="3"/>
  <c r="O13" i="3"/>
  <c r="L101" i="3" l="1"/>
  <c r="M101" i="3" s="1"/>
  <c r="T181" i="3"/>
  <c r="U181" i="3"/>
  <c r="V181" i="3"/>
  <c r="W181" i="3"/>
  <c r="T185" i="3"/>
  <c r="U185" i="3"/>
  <c r="W185" i="3"/>
  <c r="V185" i="3"/>
  <c r="L69" i="3"/>
  <c r="M69" i="3" s="1"/>
  <c r="L41" i="3"/>
  <c r="M41" i="3" s="1"/>
  <c r="A50" i="13"/>
  <c r="AH50" i="13" s="1"/>
  <c r="J45" i="3"/>
  <c r="B45" i="3"/>
  <c r="C45" i="3"/>
  <c r="X45" i="3"/>
  <c r="L1234" i="3"/>
  <c r="M1234" i="3" s="1"/>
  <c r="L488" i="3"/>
  <c r="M488" i="3" s="1"/>
  <c r="W488" i="3" s="1"/>
  <c r="L600" i="3"/>
  <c r="M600" i="3" s="1"/>
  <c r="L644" i="3"/>
  <c r="M644" i="3" s="1"/>
  <c r="L688" i="3"/>
  <c r="M688" i="3" s="1"/>
  <c r="L712" i="3"/>
  <c r="M712" i="3" s="1"/>
  <c r="T712" i="3" s="1"/>
  <c r="L724" i="3"/>
  <c r="M724" i="3" s="1"/>
  <c r="U724" i="3" s="1"/>
  <c r="L744" i="3"/>
  <c r="M744" i="3" s="1"/>
  <c r="L780" i="3"/>
  <c r="M780" i="3" s="1"/>
  <c r="L784" i="3"/>
  <c r="M784" i="3" s="1"/>
  <c r="T784" i="3" s="1"/>
  <c r="L804" i="3"/>
  <c r="M804" i="3" s="1"/>
  <c r="L816" i="3"/>
  <c r="M816" i="3" s="1"/>
  <c r="L832" i="3"/>
  <c r="M832" i="3" s="1"/>
  <c r="L840" i="3"/>
  <c r="M840" i="3" s="1"/>
  <c r="T840" i="3" s="1"/>
  <c r="L864" i="3"/>
  <c r="M864" i="3" s="1"/>
  <c r="W864" i="3" s="1"/>
  <c r="L868" i="3"/>
  <c r="M868" i="3" s="1"/>
  <c r="L896" i="3"/>
  <c r="M896" i="3" s="1"/>
  <c r="L968" i="3"/>
  <c r="M968" i="3" s="1"/>
  <c r="V968" i="3" s="1"/>
  <c r="L976" i="3"/>
  <c r="M976" i="3" s="1"/>
  <c r="L988" i="3"/>
  <c r="M988" i="3" s="1"/>
  <c r="L1000" i="3"/>
  <c r="M1000" i="3" s="1"/>
  <c r="L1058" i="3"/>
  <c r="M1058" i="3" s="1"/>
  <c r="W1058" i="3" s="1"/>
  <c r="L1062" i="3"/>
  <c r="M1062" i="3" s="1"/>
  <c r="U1062" i="3" s="1"/>
  <c r="L1074" i="3"/>
  <c r="M1074" i="3" s="1"/>
  <c r="L1086" i="3"/>
  <c r="M1086" i="3" s="1"/>
  <c r="L1237" i="3"/>
  <c r="M1237" i="3" s="1"/>
  <c r="V1237" i="3" s="1"/>
  <c r="L1241" i="3"/>
  <c r="M1241" i="3" s="1"/>
  <c r="L160" i="3"/>
  <c r="M160" i="3" s="1"/>
  <c r="L216" i="3"/>
  <c r="M216" i="3" s="1"/>
  <c r="L220" i="3"/>
  <c r="M220" i="3" s="1"/>
  <c r="L224" i="3"/>
  <c r="M224" i="3" s="1"/>
  <c r="V224" i="3" s="1"/>
  <c r="L228" i="3"/>
  <c r="M228" i="3" s="1"/>
  <c r="L232" i="3"/>
  <c r="M232" i="3" s="1"/>
  <c r="L236" i="3"/>
  <c r="M236" i="3" s="1"/>
  <c r="T236" i="3" s="1"/>
  <c r="L240" i="3"/>
  <c r="M240" i="3" s="1"/>
  <c r="L244" i="3"/>
  <c r="M244" i="3" s="1"/>
  <c r="L248" i="3"/>
  <c r="M248" i="3" s="1"/>
  <c r="U248" i="3" s="1"/>
  <c r="L252" i="3"/>
  <c r="M252" i="3" s="1"/>
  <c r="W252" i="3" s="1"/>
  <c r="L256" i="3"/>
  <c r="M256" i="3" s="1"/>
  <c r="U256" i="3" s="1"/>
  <c r="L260" i="3"/>
  <c r="M260" i="3" s="1"/>
  <c r="L268" i="3"/>
  <c r="M268" i="3" s="1"/>
  <c r="T268" i="3" s="1"/>
  <c r="L272" i="3"/>
  <c r="M272" i="3" s="1"/>
  <c r="W272" i="3" s="1"/>
  <c r="L280" i="3"/>
  <c r="M280" i="3" s="1"/>
  <c r="L284" i="3"/>
  <c r="M284" i="3" s="1"/>
  <c r="L288" i="3"/>
  <c r="M288" i="3" s="1"/>
  <c r="L292" i="3"/>
  <c r="M292" i="3" s="1"/>
  <c r="V292" i="3" s="1"/>
  <c r="L296" i="3"/>
  <c r="M296" i="3" s="1"/>
  <c r="U296" i="3" s="1"/>
  <c r="L300" i="3"/>
  <c r="M300" i="3" s="1"/>
  <c r="L304" i="3"/>
  <c r="M304" i="3" s="1"/>
  <c r="L308" i="3"/>
  <c r="M308" i="3" s="1"/>
  <c r="L312" i="3"/>
  <c r="M312" i="3" s="1"/>
  <c r="L316" i="3"/>
  <c r="M316" i="3" s="1"/>
  <c r="L320" i="3"/>
  <c r="M320" i="3" s="1"/>
  <c r="L324" i="3"/>
  <c r="M324" i="3" s="1"/>
  <c r="V324" i="3" s="1"/>
  <c r="L328" i="3"/>
  <c r="M328" i="3" s="1"/>
  <c r="U328" i="3" s="1"/>
  <c r="L332" i="3"/>
  <c r="M332" i="3" s="1"/>
  <c r="L336" i="3"/>
  <c r="M336" i="3" s="1"/>
  <c r="L340" i="3"/>
  <c r="M340" i="3" s="1"/>
  <c r="L344" i="3"/>
  <c r="M344" i="3" s="1"/>
  <c r="L352" i="3"/>
  <c r="M352" i="3" s="1"/>
  <c r="L356" i="3"/>
  <c r="M356" i="3" s="1"/>
  <c r="L360" i="3"/>
  <c r="M360" i="3" s="1"/>
  <c r="V360" i="3" s="1"/>
  <c r="L364" i="3"/>
  <c r="M364" i="3" s="1"/>
  <c r="T364" i="3" s="1"/>
  <c r="L368" i="3"/>
  <c r="M368" i="3" s="1"/>
  <c r="L376" i="3"/>
  <c r="M376" i="3" s="1"/>
  <c r="L380" i="3"/>
  <c r="M380" i="3" s="1"/>
  <c r="L384" i="3"/>
  <c r="M384" i="3" s="1"/>
  <c r="L392" i="3"/>
  <c r="M392" i="3" s="1"/>
  <c r="L396" i="3"/>
  <c r="M396" i="3" s="1"/>
  <c r="L400" i="3"/>
  <c r="M400" i="3" s="1"/>
  <c r="T400" i="3" s="1"/>
  <c r="L404" i="3"/>
  <c r="M404" i="3" s="1"/>
  <c r="W404" i="3" s="1"/>
  <c r="L408" i="3"/>
  <c r="M408" i="3" s="1"/>
  <c r="L412" i="3"/>
  <c r="M412" i="3" s="1"/>
  <c r="L416" i="3"/>
  <c r="M416" i="3" s="1"/>
  <c r="L424" i="3"/>
  <c r="M424" i="3" s="1"/>
  <c r="W424" i="3" s="1"/>
  <c r="L428" i="3"/>
  <c r="M428" i="3" s="1"/>
  <c r="L432" i="3"/>
  <c r="M432" i="3" s="1"/>
  <c r="L436" i="3"/>
  <c r="M436" i="3" s="1"/>
  <c r="V436" i="3" s="1"/>
  <c r="L440" i="3"/>
  <c r="M440" i="3" s="1"/>
  <c r="V440" i="3" s="1"/>
  <c r="L444" i="3"/>
  <c r="M444" i="3" s="1"/>
  <c r="L448" i="3"/>
  <c r="M448" i="3" s="1"/>
  <c r="L452" i="3"/>
  <c r="M452" i="3" s="1"/>
  <c r="V452" i="3" s="1"/>
  <c r="L456" i="3"/>
  <c r="M456" i="3" s="1"/>
  <c r="L460" i="3"/>
  <c r="M460" i="3" s="1"/>
  <c r="L464" i="3"/>
  <c r="M464" i="3" s="1"/>
  <c r="L468" i="3"/>
  <c r="M468" i="3" s="1"/>
  <c r="V468" i="3" s="1"/>
  <c r="L472" i="3"/>
  <c r="M472" i="3" s="1"/>
  <c r="L476" i="3"/>
  <c r="M476" i="3" s="1"/>
  <c r="L480" i="3"/>
  <c r="M480" i="3" s="1"/>
  <c r="L484" i="3"/>
  <c r="M484" i="3" s="1"/>
  <c r="V484" i="3" s="1"/>
  <c r="L492" i="3"/>
  <c r="M492" i="3" s="1"/>
  <c r="L496" i="3"/>
  <c r="M496" i="3" s="1"/>
  <c r="L500" i="3"/>
  <c r="M500" i="3" s="1"/>
  <c r="L504" i="3"/>
  <c r="M504" i="3" s="1"/>
  <c r="V504" i="3" s="1"/>
  <c r="L512" i="3"/>
  <c r="M512" i="3" s="1"/>
  <c r="U512" i="3" s="1"/>
  <c r="L516" i="3"/>
  <c r="M516" i="3" s="1"/>
  <c r="L520" i="3"/>
  <c r="M520" i="3" s="1"/>
  <c r="L524" i="3"/>
  <c r="M524" i="3" s="1"/>
  <c r="L528" i="3"/>
  <c r="M528" i="3" s="1"/>
  <c r="L532" i="3"/>
  <c r="M532" i="3" s="1"/>
  <c r="L536" i="3"/>
  <c r="M536" i="3" s="1"/>
  <c r="L540" i="3"/>
  <c r="M540" i="3" s="1"/>
  <c r="L544" i="3"/>
  <c r="M544" i="3" s="1"/>
  <c r="U544" i="3" s="1"/>
  <c r="L548" i="3"/>
  <c r="M548" i="3" s="1"/>
  <c r="L552" i="3"/>
  <c r="M552" i="3" s="1"/>
  <c r="L556" i="3"/>
  <c r="M556" i="3" s="1"/>
  <c r="L560" i="3"/>
  <c r="M560" i="3" s="1"/>
  <c r="L564" i="3"/>
  <c r="M564" i="3" s="1"/>
  <c r="L572" i="3"/>
  <c r="M572" i="3" s="1"/>
  <c r="L576" i="3"/>
  <c r="M576" i="3" s="1"/>
  <c r="V576" i="3" s="1"/>
  <c r="L588" i="3"/>
  <c r="M588" i="3" s="1"/>
  <c r="V588" i="3" s="1"/>
  <c r="L592" i="3"/>
  <c r="M592" i="3" s="1"/>
  <c r="L596" i="3"/>
  <c r="M596" i="3" s="1"/>
  <c r="L604" i="3"/>
  <c r="M604" i="3" s="1"/>
  <c r="T604" i="3" s="1"/>
  <c r="L608" i="3"/>
  <c r="M608" i="3" s="1"/>
  <c r="L612" i="3"/>
  <c r="M612" i="3" s="1"/>
  <c r="L616" i="3"/>
  <c r="M616" i="3" s="1"/>
  <c r="L620" i="3"/>
  <c r="M620" i="3" s="1"/>
  <c r="T620" i="3" s="1"/>
  <c r="L628" i="3"/>
  <c r="M628" i="3" s="1"/>
  <c r="W628" i="3" s="1"/>
  <c r="L632" i="3"/>
  <c r="M632" i="3" s="1"/>
  <c r="L636" i="3"/>
  <c r="M636" i="3" s="1"/>
  <c r="L640" i="3"/>
  <c r="M640" i="3" s="1"/>
  <c r="T640" i="3" s="1"/>
  <c r="L648" i="3"/>
  <c r="M648" i="3" s="1"/>
  <c r="L652" i="3"/>
  <c r="M652" i="3" s="1"/>
  <c r="L656" i="3"/>
  <c r="M656" i="3" s="1"/>
  <c r="L664" i="3"/>
  <c r="M664" i="3" s="1"/>
  <c r="T664" i="3" s="1"/>
  <c r="L668" i="3"/>
  <c r="M668" i="3" s="1"/>
  <c r="T668" i="3" s="1"/>
  <c r="L672" i="3"/>
  <c r="M672" i="3" s="1"/>
  <c r="L676" i="3"/>
  <c r="M676" i="3" s="1"/>
  <c r="L680" i="3"/>
  <c r="M680" i="3" s="1"/>
  <c r="T680" i="3" s="1"/>
  <c r="L684" i="3"/>
  <c r="M684" i="3" s="1"/>
  <c r="L692" i="3"/>
  <c r="M692" i="3" s="1"/>
  <c r="L700" i="3"/>
  <c r="M700" i="3" s="1"/>
  <c r="L704" i="3"/>
  <c r="M704" i="3" s="1"/>
  <c r="T704" i="3" s="1"/>
  <c r="L716" i="3"/>
  <c r="M716" i="3" s="1"/>
  <c r="U716" i="3" s="1"/>
  <c r="L720" i="3"/>
  <c r="M720" i="3" s="1"/>
  <c r="L732" i="3"/>
  <c r="M732" i="3" s="1"/>
  <c r="L740" i="3"/>
  <c r="M740" i="3" s="1"/>
  <c r="T740" i="3" s="1"/>
  <c r="L748" i="3"/>
  <c r="M748" i="3" s="1"/>
  <c r="L752" i="3"/>
  <c r="M752" i="3" s="1"/>
  <c r="L756" i="3"/>
  <c r="M756" i="3" s="1"/>
  <c r="L764" i="3"/>
  <c r="M764" i="3" s="1"/>
  <c r="T764" i="3" s="1"/>
  <c r="L776" i="3"/>
  <c r="M776" i="3" s="1"/>
  <c r="T776" i="3" s="1"/>
  <c r="L788" i="3"/>
  <c r="M788" i="3" s="1"/>
  <c r="L796" i="3"/>
  <c r="M796" i="3" s="1"/>
  <c r="L800" i="3"/>
  <c r="M800" i="3" s="1"/>
  <c r="T800" i="3" s="1"/>
  <c r="L820" i="3"/>
  <c r="M820" i="3" s="1"/>
  <c r="L836" i="3"/>
  <c r="M836" i="3" s="1"/>
  <c r="L848" i="3"/>
  <c r="M848" i="3" s="1"/>
  <c r="L856" i="3"/>
  <c r="M856" i="3" s="1"/>
  <c r="T856" i="3" s="1"/>
  <c r="L860" i="3"/>
  <c r="M860" i="3" s="1"/>
  <c r="T860" i="3" s="1"/>
  <c r="L872" i="3"/>
  <c r="M872" i="3" s="1"/>
  <c r="L880" i="3"/>
  <c r="M880" i="3" s="1"/>
  <c r="L884" i="3"/>
  <c r="M884" i="3" s="1"/>
  <c r="V884" i="3" s="1"/>
  <c r="L888" i="3"/>
  <c r="M888" i="3" s="1"/>
  <c r="L900" i="3"/>
  <c r="M900" i="3" s="1"/>
  <c r="L904" i="3"/>
  <c r="M904" i="3" s="1"/>
  <c r="L912" i="3"/>
  <c r="M912" i="3" s="1"/>
  <c r="V912" i="3" s="1"/>
  <c r="L920" i="3"/>
  <c r="M920" i="3" s="1"/>
  <c r="U920" i="3" s="1"/>
  <c r="L924" i="3"/>
  <c r="M924" i="3" s="1"/>
  <c r="L932" i="3"/>
  <c r="M932" i="3" s="1"/>
  <c r="L936" i="3"/>
  <c r="M936" i="3" s="1"/>
  <c r="V936" i="3" s="1"/>
  <c r="L940" i="3"/>
  <c r="M940" i="3" s="1"/>
  <c r="L944" i="3"/>
  <c r="M944" i="3" s="1"/>
  <c r="L952" i="3"/>
  <c r="M952" i="3" s="1"/>
  <c r="L958" i="3"/>
  <c r="M958" i="3" s="1"/>
  <c r="V958" i="3" s="1"/>
  <c r="L962" i="3"/>
  <c r="M962" i="3" s="1"/>
  <c r="W962" i="3" s="1"/>
  <c r="L966" i="3"/>
  <c r="M966" i="3" s="1"/>
  <c r="L1098" i="3"/>
  <c r="M1098" i="3" s="1"/>
  <c r="L1102" i="3"/>
  <c r="M1102" i="3" s="1"/>
  <c r="L1106" i="3"/>
  <c r="M1106" i="3" s="1"/>
  <c r="U1106" i="3" s="1"/>
  <c r="L1110" i="3"/>
  <c r="M1110" i="3" s="1"/>
  <c r="L1126" i="3"/>
  <c r="M1126" i="3" s="1"/>
  <c r="L1233" i="3"/>
  <c r="M1233" i="3" s="1"/>
  <c r="V1233" i="3" s="1"/>
  <c r="L1229" i="3"/>
  <c r="M1229" i="3" s="1"/>
  <c r="V1229" i="3" s="1"/>
  <c r="L1221" i="3"/>
  <c r="M1221" i="3" s="1"/>
  <c r="L1225" i="3"/>
  <c r="M1225" i="3" s="1"/>
  <c r="L879" i="3"/>
  <c r="M879" i="3" s="1"/>
  <c r="V879" i="3" s="1"/>
  <c r="L971" i="3"/>
  <c r="M971" i="3" s="1"/>
  <c r="L987" i="3"/>
  <c r="M987" i="3" s="1"/>
  <c r="L1003" i="3"/>
  <c r="M1003" i="3" s="1"/>
  <c r="T1003" i="3" s="1"/>
  <c r="L1069" i="3"/>
  <c r="M1069" i="3" s="1"/>
  <c r="V1069" i="3" s="1"/>
  <c r="L1085" i="3"/>
  <c r="M1085" i="3" s="1"/>
  <c r="V1085" i="3" s="1"/>
  <c r="L1097" i="3"/>
  <c r="M1097" i="3" s="1"/>
  <c r="L1105" i="3"/>
  <c r="M1105" i="3" s="1"/>
  <c r="L1113" i="3"/>
  <c r="M1113" i="3" s="1"/>
  <c r="V1113" i="3" s="1"/>
  <c r="L1125" i="3"/>
  <c r="M1125" i="3" s="1"/>
  <c r="L899" i="3"/>
  <c r="M899" i="3" s="1"/>
  <c r="L907" i="3"/>
  <c r="M907" i="3" s="1"/>
  <c r="L915" i="3"/>
  <c r="M915" i="3" s="1"/>
  <c r="L919" i="3"/>
  <c r="M919" i="3" s="1"/>
  <c r="U919" i="3" s="1"/>
  <c r="L927" i="3"/>
  <c r="M927" i="3" s="1"/>
  <c r="L931" i="3"/>
  <c r="M931" i="3" s="1"/>
  <c r="U931" i="3" s="1"/>
  <c r="L935" i="3"/>
  <c r="M935" i="3" s="1"/>
  <c r="W935" i="3" s="1"/>
  <c r="L939" i="3"/>
  <c r="M939" i="3" s="1"/>
  <c r="L951" i="3"/>
  <c r="M951" i="3" s="1"/>
  <c r="L957" i="3"/>
  <c r="M957" i="3" s="1"/>
  <c r="L965" i="3"/>
  <c r="M965" i="3" s="1"/>
  <c r="W965" i="3" s="1"/>
  <c r="L40" i="3"/>
  <c r="M40" i="3" s="1"/>
  <c r="W40" i="3" s="1"/>
  <c r="L44" i="3"/>
  <c r="M44" i="3" s="1"/>
  <c r="W44" i="3" s="1"/>
  <c r="L92" i="3"/>
  <c r="M92" i="3" s="1"/>
  <c r="L104" i="3"/>
  <c r="M104" i="3" s="1"/>
  <c r="W104" i="3" s="1"/>
  <c r="L38" i="3"/>
  <c r="M38" i="3" s="1"/>
  <c r="L42" i="3"/>
  <c r="M42" i="3" s="1"/>
  <c r="L58" i="3"/>
  <c r="M58" i="3" s="1"/>
  <c r="L114" i="3"/>
  <c r="M114" i="3" s="1"/>
  <c r="L122" i="3"/>
  <c r="M122" i="3" s="1"/>
  <c r="L130" i="3"/>
  <c r="M130" i="3" s="1"/>
  <c r="V130" i="3" s="1"/>
  <c r="L150" i="3"/>
  <c r="M150" i="3" s="1"/>
  <c r="L214" i="3"/>
  <c r="M214" i="3" s="1"/>
  <c r="L218" i="3"/>
  <c r="M218" i="3" s="1"/>
  <c r="L222" i="3"/>
  <c r="M222" i="3" s="1"/>
  <c r="L226" i="3"/>
  <c r="M226" i="3" s="1"/>
  <c r="T226" i="3" s="1"/>
  <c r="L230" i="3"/>
  <c r="M230" i="3" s="1"/>
  <c r="L234" i="3"/>
  <c r="M234" i="3" s="1"/>
  <c r="L242" i="3"/>
  <c r="M242" i="3" s="1"/>
  <c r="L246" i="3"/>
  <c r="M246" i="3" s="1"/>
  <c r="U246" i="3" s="1"/>
  <c r="L250" i="3"/>
  <c r="M250" i="3" s="1"/>
  <c r="L258" i="3"/>
  <c r="M258" i="3" s="1"/>
  <c r="L262" i="3"/>
  <c r="M262" i="3" s="1"/>
  <c r="L266" i="3"/>
  <c r="M266" i="3" s="1"/>
  <c r="W266" i="3" s="1"/>
  <c r="L270" i="3"/>
  <c r="M270" i="3" s="1"/>
  <c r="V270" i="3" s="1"/>
  <c r="L274" i="3"/>
  <c r="M274" i="3" s="1"/>
  <c r="L278" i="3"/>
  <c r="M278" i="3" s="1"/>
  <c r="L282" i="3"/>
  <c r="M282" i="3" s="1"/>
  <c r="W282" i="3" s="1"/>
  <c r="L286" i="3"/>
  <c r="M286" i="3" s="1"/>
  <c r="L290" i="3"/>
  <c r="M290" i="3" s="1"/>
  <c r="V290" i="3" s="1"/>
  <c r="L294" i="3"/>
  <c r="M294" i="3" s="1"/>
  <c r="L298" i="3"/>
  <c r="M298" i="3" s="1"/>
  <c r="V298" i="3" s="1"/>
  <c r="L302" i="3"/>
  <c r="M302" i="3" s="1"/>
  <c r="V302" i="3" s="1"/>
  <c r="L306" i="3"/>
  <c r="M306" i="3" s="1"/>
  <c r="L310" i="3"/>
  <c r="M310" i="3" s="1"/>
  <c r="L314" i="3"/>
  <c r="M314" i="3" s="1"/>
  <c r="V314" i="3" s="1"/>
  <c r="L318" i="3"/>
  <c r="M318" i="3" s="1"/>
  <c r="L322" i="3"/>
  <c r="M322" i="3" s="1"/>
  <c r="V322" i="3" s="1"/>
  <c r="L326" i="3"/>
  <c r="M326" i="3" s="1"/>
  <c r="L330" i="3"/>
  <c r="M330" i="3" s="1"/>
  <c r="T330" i="3" s="1"/>
  <c r="L334" i="3"/>
  <c r="M334" i="3" s="1"/>
  <c r="L338" i="3"/>
  <c r="M338" i="3" s="1"/>
  <c r="L342" i="3"/>
  <c r="M342" i="3" s="1"/>
  <c r="L346" i="3"/>
  <c r="M346" i="3" s="1"/>
  <c r="T346" i="3" s="1"/>
  <c r="L350" i="3"/>
  <c r="M350" i="3" s="1"/>
  <c r="W350" i="3" s="1"/>
  <c r="L354" i="3"/>
  <c r="M354" i="3" s="1"/>
  <c r="W354" i="3" s="1"/>
  <c r="L358" i="3"/>
  <c r="M358" i="3" s="1"/>
  <c r="L362" i="3"/>
  <c r="M362" i="3" s="1"/>
  <c r="U362" i="3" s="1"/>
  <c r="L366" i="3"/>
  <c r="M366" i="3" s="1"/>
  <c r="T366" i="3" s="1"/>
  <c r="L370" i="3"/>
  <c r="M370" i="3" s="1"/>
  <c r="L374" i="3"/>
  <c r="M374" i="3" s="1"/>
  <c r="L378" i="3"/>
  <c r="M378" i="3" s="1"/>
  <c r="U378" i="3" s="1"/>
  <c r="L382" i="3"/>
  <c r="M382" i="3" s="1"/>
  <c r="L386" i="3"/>
  <c r="M386" i="3" s="1"/>
  <c r="L390" i="3"/>
  <c r="M390" i="3" s="1"/>
  <c r="L394" i="3"/>
  <c r="M394" i="3" s="1"/>
  <c r="V394" i="3" s="1"/>
  <c r="L398" i="3"/>
  <c r="M398" i="3" s="1"/>
  <c r="L402" i="3"/>
  <c r="M402" i="3" s="1"/>
  <c r="L406" i="3"/>
  <c r="M406" i="3" s="1"/>
  <c r="L410" i="3"/>
  <c r="M410" i="3" s="1"/>
  <c r="V410" i="3" s="1"/>
  <c r="L414" i="3"/>
  <c r="M414" i="3" s="1"/>
  <c r="L418" i="3"/>
  <c r="M418" i="3" s="1"/>
  <c r="L422" i="3"/>
  <c r="M422" i="3" s="1"/>
  <c r="L426" i="3"/>
  <c r="M426" i="3" s="1"/>
  <c r="W426" i="3" s="1"/>
  <c r="L430" i="3"/>
  <c r="M430" i="3" s="1"/>
  <c r="L434" i="3"/>
  <c r="M434" i="3" s="1"/>
  <c r="L438" i="3"/>
  <c r="M438" i="3" s="1"/>
  <c r="L586" i="3"/>
  <c r="M586" i="3" s="1"/>
  <c r="V586" i="3" s="1"/>
  <c r="L614" i="3"/>
  <c r="M614" i="3" s="1"/>
  <c r="W614" i="3" s="1"/>
  <c r="L662" i="3"/>
  <c r="M662" i="3" s="1"/>
  <c r="L758" i="3"/>
  <c r="M758" i="3" s="1"/>
  <c r="L766" i="3"/>
  <c r="M766" i="3" s="1"/>
  <c r="L802" i="3"/>
  <c r="M802" i="3" s="1"/>
  <c r="L826" i="3"/>
  <c r="M826" i="3" s="1"/>
  <c r="L850" i="3"/>
  <c r="M850" i="3" s="1"/>
  <c r="L862" i="3"/>
  <c r="M862" i="3" s="1"/>
  <c r="L866" i="3"/>
  <c r="M866" i="3" s="1"/>
  <c r="L874" i="3"/>
  <c r="M874" i="3" s="1"/>
  <c r="L878" i="3"/>
  <c r="M878" i="3" s="1"/>
  <c r="L890" i="3"/>
  <c r="M890" i="3" s="1"/>
  <c r="L902" i="3"/>
  <c r="M902" i="3" s="1"/>
  <c r="T902" i="3" s="1"/>
  <c r="L906" i="3"/>
  <c r="M906" i="3" s="1"/>
  <c r="V906" i="3" s="1"/>
  <c r="L910" i="3"/>
  <c r="M910" i="3" s="1"/>
  <c r="L922" i="3"/>
  <c r="M922" i="3" s="1"/>
  <c r="L926" i="3"/>
  <c r="M926" i="3" s="1"/>
  <c r="T926" i="3" s="1"/>
  <c r="L950" i="3"/>
  <c r="M950" i="3" s="1"/>
  <c r="L960" i="3"/>
  <c r="M960" i="3" s="1"/>
  <c r="L1092" i="3"/>
  <c r="M1092" i="3" s="1"/>
  <c r="L1096" i="3"/>
  <c r="M1096" i="3" s="1"/>
  <c r="V1096" i="3" s="1"/>
  <c r="L1100" i="3"/>
  <c r="M1100" i="3" s="1"/>
  <c r="W1100" i="3" s="1"/>
  <c r="L1116" i="3"/>
  <c r="M1116" i="3" s="1"/>
  <c r="L1124" i="3"/>
  <c r="M1124" i="3" s="1"/>
  <c r="L1128" i="3"/>
  <c r="M1128" i="3" s="1"/>
  <c r="U1128" i="3" s="1"/>
  <c r="L489" i="3"/>
  <c r="M489" i="3" s="1"/>
  <c r="L493" i="3"/>
  <c r="M493" i="3" s="1"/>
  <c r="L501" i="3"/>
  <c r="M501" i="3" s="1"/>
  <c r="L509" i="3"/>
  <c r="M509" i="3" s="1"/>
  <c r="W509" i="3" s="1"/>
  <c r="L513" i="3"/>
  <c r="M513" i="3" s="1"/>
  <c r="U513" i="3" s="1"/>
  <c r="L517" i="3"/>
  <c r="M517" i="3" s="1"/>
  <c r="L525" i="3"/>
  <c r="M525" i="3" s="1"/>
  <c r="L529" i="3"/>
  <c r="M529" i="3" s="1"/>
  <c r="W529" i="3" s="1"/>
  <c r="L537" i="3"/>
  <c r="M537" i="3" s="1"/>
  <c r="L545" i="3"/>
  <c r="M545" i="3" s="1"/>
  <c r="L553" i="3"/>
  <c r="M553" i="3" s="1"/>
  <c r="L561" i="3"/>
  <c r="M561" i="3" s="1"/>
  <c r="W561" i="3" s="1"/>
  <c r="L565" i="3"/>
  <c r="M565" i="3" s="1"/>
  <c r="W565" i="3" s="1"/>
  <c r="H1130" i="3"/>
  <c r="L1122" i="3"/>
  <c r="M1122" i="3" s="1"/>
  <c r="B1130" i="3"/>
  <c r="C1130" i="3"/>
  <c r="X1130" i="3"/>
  <c r="I1004" i="3"/>
  <c r="I1005" i="3"/>
  <c r="L961" i="3"/>
  <c r="M961" i="3" s="1"/>
  <c r="T961" i="3" s="1"/>
  <c r="L934" i="3"/>
  <c r="M934" i="3" s="1"/>
  <c r="L311" i="3"/>
  <c r="M311" i="3" s="1"/>
  <c r="L463" i="3"/>
  <c r="M463" i="3" s="1"/>
  <c r="L487" i="3"/>
  <c r="M487" i="3" s="1"/>
  <c r="T487" i="3" s="1"/>
  <c r="L535" i="3"/>
  <c r="M535" i="3" s="1"/>
  <c r="L575" i="3"/>
  <c r="M575" i="3" s="1"/>
  <c r="U575" i="3" s="1"/>
  <c r="L579" i="3"/>
  <c r="M579" i="3" s="1"/>
  <c r="L603" i="3"/>
  <c r="M603" i="3" s="1"/>
  <c r="T603" i="3" s="1"/>
  <c r="L611" i="3"/>
  <c r="M611" i="3" s="1"/>
  <c r="T611" i="3" s="1"/>
  <c r="L643" i="3"/>
  <c r="M643" i="3" s="1"/>
  <c r="V643" i="3" s="1"/>
  <c r="L687" i="3"/>
  <c r="M687" i="3" s="1"/>
  <c r="T687" i="3" s="1"/>
  <c r="L695" i="3"/>
  <c r="M695" i="3" s="1"/>
  <c r="T695" i="3" s="1"/>
  <c r="L711" i="3"/>
  <c r="M711" i="3" s="1"/>
  <c r="L739" i="3"/>
  <c r="M739" i="3" s="1"/>
  <c r="L747" i="3"/>
  <c r="M747" i="3" s="1"/>
  <c r="V747" i="3" s="1"/>
  <c r="L779" i="3"/>
  <c r="M779" i="3" s="1"/>
  <c r="T779" i="3" s="1"/>
  <c r="L795" i="3"/>
  <c r="M795" i="3" s="1"/>
  <c r="W795" i="3" s="1"/>
  <c r="L815" i="3"/>
  <c r="M815" i="3" s="1"/>
  <c r="U815" i="3" s="1"/>
  <c r="L819" i="3"/>
  <c r="M819" i="3" s="1"/>
  <c r="L843" i="3"/>
  <c r="M843" i="3" s="1"/>
  <c r="W843" i="3" s="1"/>
  <c r="L855" i="3"/>
  <c r="M855" i="3" s="1"/>
  <c r="L859" i="3"/>
  <c r="M859" i="3" s="1"/>
  <c r="L863" i="3"/>
  <c r="M863" i="3" s="1"/>
  <c r="W863" i="3" s="1"/>
  <c r="L867" i="3"/>
  <c r="M867" i="3" s="1"/>
  <c r="W867" i="3" s="1"/>
  <c r="L883" i="3"/>
  <c r="M883" i="3" s="1"/>
  <c r="T883" i="3" s="1"/>
  <c r="L895" i="3"/>
  <c r="M895" i="3" s="1"/>
  <c r="U895" i="3" s="1"/>
  <c r="B1005" i="3"/>
  <c r="C1005" i="3"/>
  <c r="X1005" i="3"/>
  <c r="L959" i="3"/>
  <c r="M959" i="3" s="1"/>
  <c r="W959" i="3" s="1"/>
  <c r="L948" i="3"/>
  <c r="M948" i="3" s="1"/>
  <c r="V948" i="3" s="1"/>
  <c r="L942" i="3"/>
  <c r="M942" i="3" s="1"/>
  <c r="T942" i="3" s="1"/>
  <c r="L914" i="3"/>
  <c r="M914" i="3" s="1"/>
  <c r="L911" i="3"/>
  <c r="M911" i="3" s="1"/>
  <c r="U911" i="3" s="1"/>
  <c r="L442" i="3"/>
  <c r="M442" i="3" s="1"/>
  <c r="L446" i="3"/>
  <c r="M446" i="3" s="1"/>
  <c r="L450" i="3"/>
  <c r="M450" i="3" s="1"/>
  <c r="L454" i="3"/>
  <c r="M454" i="3" s="1"/>
  <c r="W454" i="3" s="1"/>
  <c r="L458" i="3"/>
  <c r="M458" i="3" s="1"/>
  <c r="L462" i="3"/>
  <c r="M462" i="3" s="1"/>
  <c r="L466" i="3"/>
  <c r="M466" i="3" s="1"/>
  <c r="L470" i="3"/>
  <c r="M470" i="3" s="1"/>
  <c r="W470" i="3" s="1"/>
  <c r="L474" i="3"/>
  <c r="M474" i="3" s="1"/>
  <c r="L478" i="3"/>
  <c r="M478" i="3" s="1"/>
  <c r="L482" i="3"/>
  <c r="M482" i="3" s="1"/>
  <c r="L486" i="3"/>
  <c r="M486" i="3" s="1"/>
  <c r="W486" i="3" s="1"/>
  <c r="L490" i="3"/>
  <c r="M490" i="3" s="1"/>
  <c r="T490" i="3" s="1"/>
  <c r="L494" i="3"/>
  <c r="M494" i="3" s="1"/>
  <c r="U494" i="3" s="1"/>
  <c r="L498" i="3"/>
  <c r="M498" i="3" s="1"/>
  <c r="L502" i="3"/>
  <c r="M502" i="3" s="1"/>
  <c r="W502" i="3" s="1"/>
  <c r="L506" i="3"/>
  <c r="M506" i="3" s="1"/>
  <c r="L510" i="3"/>
  <c r="M510" i="3" s="1"/>
  <c r="V510" i="3" s="1"/>
  <c r="L514" i="3"/>
  <c r="M514" i="3" s="1"/>
  <c r="L518" i="3"/>
  <c r="M518" i="3" s="1"/>
  <c r="W518" i="3" s="1"/>
  <c r="L522" i="3"/>
  <c r="M522" i="3" s="1"/>
  <c r="T522" i="3" s="1"/>
  <c r="L526" i="3"/>
  <c r="M526" i="3" s="1"/>
  <c r="T526" i="3" s="1"/>
  <c r="L534" i="3"/>
  <c r="M534" i="3" s="1"/>
  <c r="L538" i="3"/>
  <c r="M538" i="3" s="1"/>
  <c r="W538" i="3" s="1"/>
  <c r="L542" i="3"/>
  <c r="M542" i="3" s="1"/>
  <c r="L546" i="3"/>
  <c r="M546" i="3" s="1"/>
  <c r="L550" i="3"/>
  <c r="M550" i="3" s="1"/>
  <c r="L554" i="3"/>
  <c r="M554" i="3" s="1"/>
  <c r="W554" i="3" s="1"/>
  <c r="L558" i="3"/>
  <c r="M558" i="3" s="1"/>
  <c r="L566" i="3"/>
  <c r="M566" i="3" s="1"/>
  <c r="V566" i="3" s="1"/>
  <c r="L570" i="3"/>
  <c r="M570" i="3" s="1"/>
  <c r="L574" i="3"/>
  <c r="M574" i="3" s="1"/>
  <c r="W574" i="3" s="1"/>
  <c r="L578" i="3"/>
  <c r="M578" i="3" s="1"/>
  <c r="L582" i="3"/>
  <c r="M582" i="3" s="1"/>
  <c r="T582" i="3" s="1"/>
  <c r="L590" i="3"/>
  <c r="M590" i="3" s="1"/>
  <c r="L594" i="3"/>
  <c r="M594" i="3" s="1"/>
  <c r="W594" i="3" s="1"/>
  <c r="L598" i="3"/>
  <c r="M598" i="3" s="1"/>
  <c r="L602" i="3"/>
  <c r="M602" i="3" s="1"/>
  <c r="U602" i="3" s="1"/>
  <c r="L606" i="3"/>
  <c r="M606" i="3" s="1"/>
  <c r="L610" i="3"/>
  <c r="M610" i="3" s="1"/>
  <c r="W610" i="3" s="1"/>
  <c r="L618" i="3"/>
  <c r="M618" i="3" s="1"/>
  <c r="L622" i="3"/>
  <c r="M622" i="3" s="1"/>
  <c r="U622" i="3" s="1"/>
  <c r="L626" i="3"/>
  <c r="M626" i="3" s="1"/>
  <c r="L630" i="3"/>
  <c r="M630" i="3" s="1"/>
  <c r="W630" i="3" s="1"/>
  <c r="L634" i="3"/>
  <c r="M634" i="3" s="1"/>
  <c r="T634" i="3" s="1"/>
  <c r="L638" i="3"/>
  <c r="M638" i="3" s="1"/>
  <c r="W638" i="3" s="1"/>
  <c r="L642" i="3"/>
  <c r="M642" i="3" s="1"/>
  <c r="V642" i="3" s="1"/>
  <c r="L650" i="3"/>
  <c r="M650" i="3" s="1"/>
  <c r="W650" i="3" s="1"/>
  <c r="L654" i="3"/>
  <c r="M654" i="3" s="1"/>
  <c r="W654" i="3" s="1"/>
  <c r="L658" i="3"/>
  <c r="M658" i="3" s="1"/>
  <c r="V658" i="3" s="1"/>
  <c r="L666" i="3"/>
  <c r="M666" i="3" s="1"/>
  <c r="L670" i="3"/>
  <c r="M670" i="3" s="1"/>
  <c r="W670" i="3" s="1"/>
  <c r="L674" i="3"/>
  <c r="M674" i="3" s="1"/>
  <c r="L678" i="3"/>
  <c r="M678" i="3" s="1"/>
  <c r="T678" i="3" s="1"/>
  <c r="L682" i="3"/>
  <c r="M682" i="3" s="1"/>
  <c r="L686" i="3"/>
  <c r="M686" i="3" s="1"/>
  <c r="W686" i="3" s="1"/>
  <c r="L690" i="3"/>
  <c r="M690" i="3" s="1"/>
  <c r="W690" i="3" s="1"/>
  <c r="L694" i="3"/>
  <c r="M694" i="3" s="1"/>
  <c r="L698" i="3"/>
  <c r="M698" i="3" s="1"/>
  <c r="L702" i="3"/>
  <c r="M702" i="3" s="1"/>
  <c r="W702" i="3" s="1"/>
  <c r="L706" i="3"/>
  <c r="M706" i="3" s="1"/>
  <c r="L710" i="3"/>
  <c r="M710" i="3" s="1"/>
  <c r="T710" i="3" s="1"/>
  <c r="L718" i="3"/>
  <c r="M718" i="3" s="1"/>
  <c r="L722" i="3"/>
  <c r="M722" i="3" s="1"/>
  <c r="W722" i="3" s="1"/>
  <c r="L726" i="3"/>
  <c r="M726" i="3" s="1"/>
  <c r="L730" i="3"/>
  <c r="M730" i="3" s="1"/>
  <c r="V730" i="3" s="1"/>
  <c r="L734" i="3"/>
  <c r="M734" i="3" s="1"/>
  <c r="L738" i="3"/>
  <c r="M738" i="3" s="1"/>
  <c r="W738" i="3" s="1"/>
  <c r="L742" i="3"/>
  <c r="M742" i="3" s="1"/>
  <c r="L746" i="3"/>
  <c r="M746" i="3" s="1"/>
  <c r="T746" i="3" s="1"/>
  <c r="L750" i="3"/>
  <c r="M750" i="3" s="1"/>
  <c r="L754" i="3"/>
  <c r="M754" i="3" s="1"/>
  <c r="W754" i="3" s="1"/>
  <c r="L762" i="3"/>
  <c r="M762" i="3" s="1"/>
  <c r="L770" i="3"/>
  <c r="M770" i="3" s="1"/>
  <c r="W770" i="3" s="1"/>
  <c r="L774" i="3"/>
  <c r="M774" i="3" s="1"/>
  <c r="L778" i="3"/>
  <c r="M778" i="3" s="1"/>
  <c r="W778" i="3" s="1"/>
  <c r="L786" i="3"/>
  <c r="M786" i="3" s="1"/>
  <c r="L790" i="3"/>
  <c r="M790" i="3" s="1"/>
  <c r="U790" i="3" s="1"/>
  <c r="L794" i="3"/>
  <c r="M794" i="3" s="1"/>
  <c r="L798" i="3"/>
  <c r="M798" i="3" s="1"/>
  <c r="W798" i="3" s="1"/>
  <c r="L806" i="3"/>
  <c r="M806" i="3" s="1"/>
  <c r="L810" i="3"/>
  <c r="M810" i="3" s="1"/>
  <c r="W810" i="3" s="1"/>
  <c r="L814" i="3"/>
  <c r="M814" i="3" s="1"/>
  <c r="L818" i="3"/>
  <c r="M818" i="3" s="1"/>
  <c r="W818" i="3" s="1"/>
  <c r="L822" i="3"/>
  <c r="M822" i="3" s="1"/>
  <c r="L834" i="3"/>
  <c r="M834" i="3" s="1"/>
  <c r="U834" i="3" s="1"/>
  <c r="L842" i="3"/>
  <c r="M842" i="3" s="1"/>
  <c r="L846" i="3"/>
  <c r="M846" i="3" s="1"/>
  <c r="W846" i="3" s="1"/>
  <c r="L854" i="3"/>
  <c r="M854" i="3" s="1"/>
  <c r="L858" i="3"/>
  <c r="M858" i="3" s="1"/>
  <c r="W858" i="3" s="1"/>
  <c r="L870" i="3"/>
  <c r="M870" i="3" s="1"/>
  <c r="L882" i="3"/>
  <c r="M882" i="3" s="1"/>
  <c r="W882" i="3" s="1"/>
  <c r="L886" i="3"/>
  <c r="M886" i="3" s="1"/>
  <c r="W886" i="3" s="1"/>
  <c r="L894" i="3"/>
  <c r="M894" i="3" s="1"/>
  <c r="V894" i="3" s="1"/>
  <c r="L898" i="3"/>
  <c r="M898" i="3" s="1"/>
  <c r="L903" i="3"/>
  <c r="M903" i="3" s="1"/>
  <c r="U903" i="3" s="1"/>
  <c r="L891" i="3"/>
  <c r="M891" i="3" s="1"/>
  <c r="V891" i="3" s="1"/>
  <c r="L307" i="3"/>
  <c r="M307" i="3" s="1"/>
  <c r="L327" i="3"/>
  <c r="M327" i="3" s="1"/>
  <c r="U327" i="3" s="1"/>
  <c r="L415" i="3"/>
  <c r="M415" i="3" s="1"/>
  <c r="W415" i="3" s="1"/>
  <c r="L527" i="3"/>
  <c r="M527" i="3" s="1"/>
  <c r="T527" i="3" s="1"/>
  <c r="L567" i="3"/>
  <c r="M567" i="3" s="1"/>
  <c r="W567" i="3" s="1"/>
  <c r="L627" i="3"/>
  <c r="M627" i="3" s="1"/>
  <c r="W627" i="3" s="1"/>
  <c r="L683" i="3"/>
  <c r="M683" i="3" s="1"/>
  <c r="V683" i="3" s="1"/>
  <c r="L691" i="3"/>
  <c r="M691" i="3" s="1"/>
  <c r="L735" i="3"/>
  <c r="M735" i="3" s="1"/>
  <c r="U735" i="3" s="1"/>
  <c r="L743" i="3"/>
  <c r="M743" i="3" s="1"/>
  <c r="V743" i="3" s="1"/>
  <c r="L771" i="3"/>
  <c r="M771" i="3" s="1"/>
  <c r="V771" i="3" s="1"/>
  <c r="L775" i="3"/>
  <c r="M775" i="3" s="1"/>
  <c r="T775" i="3" s="1"/>
  <c r="L807" i="3"/>
  <c r="M807" i="3" s="1"/>
  <c r="V807" i="3" s="1"/>
  <c r="L811" i="3"/>
  <c r="M811" i="3" s="1"/>
  <c r="L831" i="3"/>
  <c r="M831" i="3" s="1"/>
  <c r="V831" i="3" s="1"/>
  <c r="L835" i="3"/>
  <c r="M835" i="3" s="1"/>
  <c r="W835" i="3" s="1"/>
  <c r="L839" i="3"/>
  <c r="M839" i="3" s="1"/>
  <c r="V839" i="3" s="1"/>
  <c r="L871" i="3"/>
  <c r="M871" i="3" s="1"/>
  <c r="W871" i="3" s="1"/>
  <c r="L887" i="3"/>
  <c r="M887" i="3" s="1"/>
  <c r="W887" i="3" s="1"/>
  <c r="L875" i="3"/>
  <c r="M875" i="3" s="1"/>
  <c r="L851" i="3"/>
  <c r="M851" i="3" s="1"/>
  <c r="V851" i="3" s="1"/>
  <c r="L847" i="3"/>
  <c r="M847" i="3" s="1"/>
  <c r="W847" i="3" s="1"/>
  <c r="L827" i="3"/>
  <c r="M827" i="3" s="1"/>
  <c r="W827" i="3" s="1"/>
  <c r="L823" i="3"/>
  <c r="M823" i="3" s="1"/>
  <c r="L227" i="3"/>
  <c r="M227" i="3" s="1"/>
  <c r="U227" i="3" s="1"/>
  <c r="L455" i="3"/>
  <c r="M455" i="3" s="1"/>
  <c r="V455" i="3" s="1"/>
  <c r="L555" i="3"/>
  <c r="M555" i="3" s="1"/>
  <c r="T555" i="3" s="1"/>
  <c r="L563" i="3"/>
  <c r="M563" i="3" s="1"/>
  <c r="L583" i="3"/>
  <c r="M583" i="3" s="1"/>
  <c r="V583" i="3" s="1"/>
  <c r="L615" i="3"/>
  <c r="M615" i="3" s="1"/>
  <c r="V615" i="3" s="1"/>
  <c r="L651" i="3"/>
  <c r="M651" i="3" s="1"/>
  <c r="V651" i="3" s="1"/>
  <c r="L699" i="3"/>
  <c r="M699" i="3" s="1"/>
  <c r="L715" i="3"/>
  <c r="M715" i="3" s="1"/>
  <c r="V715" i="3" s="1"/>
  <c r="L755" i="3"/>
  <c r="M755" i="3" s="1"/>
  <c r="L759" i="3"/>
  <c r="M759" i="3" s="1"/>
  <c r="W759" i="3" s="1"/>
  <c r="L763" i="3"/>
  <c r="M763" i="3" s="1"/>
  <c r="V763" i="3" s="1"/>
  <c r="L767" i="3"/>
  <c r="M767" i="3" s="1"/>
  <c r="U767" i="3" s="1"/>
  <c r="L799" i="3"/>
  <c r="M799" i="3" s="1"/>
  <c r="U799" i="3" s="1"/>
  <c r="L803" i="3"/>
  <c r="M803" i="3" s="1"/>
  <c r="V803" i="3" s="1"/>
  <c r="L808" i="3"/>
  <c r="M808" i="3" s="1"/>
  <c r="T808" i="3" s="1"/>
  <c r="L812" i="3"/>
  <c r="M812" i="3" s="1"/>
  <c r="L751" i="3"/>
  <c r="M751" i="3" s="1"/>
  <c r="V751" i="3" s="1"/>
  <c r="L787" i="3"/>
  <c r="M787" i="3" s="1"/>
  <c r="V787" i="3" s="1"/>
  <c r="L271" i="3"/>
  <c r="M271" i="3" s="1"/>
  <c r="V271" i="3" s="1"/>
  <c r="L315" i="3"/>
  <c r="M315" i="3" s="1"/>
  <c r="W315" i="3" s="1"/>
  <c r="L511" i="3"/>
  <c r="M511" i="3" s="1"/>
  <c r="V511" i="3" s="1"/>
  <c r="L559" i="3"/>
  <c r="M559" i="3" s="1"/>
  <c r="W559" i="3" s="1"/>
  <c r="L607" i="3"/>
  <c r="M607" i="3" s="1"/>
  <c r="L635" i="3"/>
  <c r="M635" i="3" s="1"/>
  <c r="T635" i="3" s="1"/>
  <c r="L647" i="3"/>
  <c r="M647" i="3" s="1"/>
  <c r="V647" i="3" s="1"/>
  <c r="L659" i="3"/>
  <c r="M659" i="3" s="1"/>
  <c r="V659" i="3" s="1"/>
  <c r="L663" i="3"/>
  <c r="M663" i="3" s="1"/>
  <c r="V663" i="3" s="1"/>
  <c r="L667" i="3"/>
  <c r="M667" i="3" s="1"/>
  <c r="W667" i="3" s="1"/>
  <c r="L719" i="3"/>
  <c r="M719" i="3" s="1"/>
  <c r="V719" i="3" s="1"/>
  <c r="L723" i="3"/>
  <c r="M723" i="3" s="1"/>
  <c r="V723" i="3" s="1"/>
  <c r="L731" i="3"/>
  <c r="M731" i="3" s="1"/>
  <c r="L783" i="3"/>
  <c r="M783" i="3" s="1"/>
  <c r="U783" i="3" s="1"/>
  <c r="L791" i="3"/>
  <c r="M791" i="3" s="1"/>
  <c r="U791" i="3" s="1"/>
  <c r="L772" i="3"/>
  <c r="M772" i="3" s="1"/>
  <c r="L782" i="3"/>
  <c r="M782" i="3" s="1"/>
  <c r="L259" i="3"/>
  <c r="M259" i="3" s="1"/>
  <c r="V259" i="3" s="1"/>
  <c r="L303" i="3"/>
  <c r="M303" i="3" s="1"/>
  <c r="V303" i="3" s="1"/>
  <c r="L323" i="3"/>
  <c r="M323" i="3" s="1"/>
  <c r="L367" i="3"/>
  <c r="M367" i="3" s="1"/>
  <c r="L571" i="3"/>
  <c r="M571" i="3" s="1"/>
  <c r="V571" i="3" s="1"/>
  <c r="L639" i="3"/>
  <c r="M639" i="3" s="1"/>
  <c r="V639" i="3" s="1"/>
  <c r="L713" i="3"/>
  <c r="M713" i="3" s="1"/>
  <c r="L727" i="3"/>
  <c r="M727" i="3" s="1"/>
  <c r="T727" i="3" s="1"/>
  <c r="L714" i="3"/>
  <c r="M714" i="3" s="1"/>
  <c r="T714" i="3" s="1"/>
  <c r="L707" i="3"/>
  <c r="M707" i="3" s="1"/>
  <c r="L679" i="3"/>
  <c r="M679" i="3" s="1"/>
  <c r="W679" i="3" s="1"/>
  <c r="L619" i="3"/>
  <c r="M619" i="3" s="1"/>
  <c r="L623" i="3"/>
  <c r="M623" i="3" s="1"/>
  <c r="T623" i="3" s="1"/>
  <c r="L631" i="3"/>
  <c r="M631" i="3" s="1"/>
  <c r="V631" i="3" s="1"/>
  <c r="L655" i="3"/>
  <c r="M655" i="3" s="1"/>
  <c r="W655" i="3" s="1"/>
  <c r="L675" i="3"/>
  <c r="M675" i="3" s="1"/>
  <c r="T675" i="3" s="1"/>
  <c r="L646" i="3"/>
  <c r="M646" i="3" s="1"/>
  <c r="L671" i="3"/>
  <c r="M671" i="3" s="1"/>
  <c r="U671" i="3" s="1"/>
  <c r="L595" i="3"/>
  <c r="M595" i="3" s="1"/>
  <c r="V595" i="3" s="1"/>
  <c r="L599" i="3"/>
  <c r="M599" i="3" s="1"/>
  <c r="T599" i="3" s="1"/>
  <c r="L591" i="3"/>
  <c r="M591" i="3" s="1"/>
  <c r="V591" i="3" s="1"/>
  <c r="L551" i="3"/>
  <c r="M551" i="3" s="1"/>
  <c r="W551" i="3" s="1"/>
  <c r="L587" i="3"/>
  <c r="M587" i="3" s="1"/>
  <c r="V587" i="3" s="1"/>
  <c r="L223" i="3"/>
  <c r="M223" i="3" s="1"/>
  <c r="W223" i="3" s="1"/>
  <c r="L231" i="3"/>
  <c r="M231" i="3" s="1"/>
  <c r="V231" i="3" s="1"/>
  <c r="L235" i="3"/>
  <c r="M235" i="3" s="1"/>
  <c r="T235" i="3" s="1"/>
  <c r="L239" i="3"/>
  <c r="M239" i="3" s="1"/>
  <c r="U239" i="3" s="1"/>
  <c r="L243" i="3"/>
  <c r="M243" i="3" s="1"/>
  <c r="L247" i="3"/>
  <c r="M247" i="3" s="1"/>
  <c r="L251" i="3"/>
  <c r="M251" i="3" s="1"/>
  <c r="T251" i="3" s="1"/>
  <c r="L255" i="3"/>
  <c r="M255" i="3" s="1"/>
  <c r="U255" i="3" s="1"/>
  <c r="L267" i="3"/>
  <c r="M267" i="3" s="1"/>
  <c r="L275" i="3"/>
  <c r="M275" i="3" s="1"/>
  <c r="V275" i="3" s="1"/>
  <c r="L279" i="3"/>
  <c r="M279" i="3" s="1"/>
  <c r="V279" i="3" s="1"/>
  <c r="L283" i="3"/>
  <c r="M283" i="3" s="1"/>
  <c r="W283" i="3" s="1"/>
  <c r="L287" i="3"/>
  <c r="M287" i="3" s="1"/>
  <c r="U287" i="3" s="1"/>
  <c r="L291" i="3"/>
  <c r="M291" i="3" s="1"/>
  <c r="U291" i="3" s="1"/>
  <c r="L295" i="3"/>
  <c r="M295" i="3" s="1"/>
  <c r="V295" i="3" s="1"/>
  <c r="L335" i="3"/>
  <c r="M335" i="3" s="1"/>
  <c r="W335" i="3" s="1"/>
  <c r="L339" i="3"/>
  <c r="M339" i="3" s="1"/>
  <c r="U339" i="3" s="1"/>
  <c r="L343" i="3"/>
  <c r="M343" i="3" s="1"/>
  <c r="U343" i="3" s="1"/>
  <c r="L355" i="3"/>
  <c r="M355" i="3" s="1"/>
  <c r="V355" i="3" s="1"/>
  <c r="L359" i="3"/>
  <c r="M359" i="3" s="1"/>
  <c r="W359" i="3" s="1"/>
  <c r="L363" i="3"/>
  <c r="M363" i="3" s="1"/>
  <c r="V363" i="3" s="1"/>
  <c r="L371" i="3"/>
  <c r="M371" i="3" s="1"/>
  <c r="L375" i="3"/>
  <c r="M375" i="3" s="1"/>
  <c r="V375" i="3" s="1"/>
  <c r="L379" i="3"/>
  <c r="M379" i="3" s="1"/>
  <c r="L383" i="3"/>
  <c r="M383" i="3" s="1"/>
  <c r="T383" i="3" s="1"/>
  <c r="L391" i="3"/>
  <c r="M391" i="3" s="1"/>
  <c r="W391" i="3" s="1"/>
  <c r="L399" i="3"/>
  <c r="M399" i="3" s="1"/>
  <c r="V399" i="3" s="1"/>
  <c r="L407" i="3"/>
  <c r="M407" i="3" s="1"/>
  <c r="W407" i="3" s="1"/>
  <c r="L411" i="3"/>
  <c r="M411" i="3" s="1"/>
  <c r="U411" i="3" s="1"/>
  <c r="L423" i="3"/>
  <c r="M423" i="3" s="1"/>
  <c r="V423" i="3" s="1"/>
  <c r="L431" i="3"/>
  <c r="M431" i="3" s="1"/>
  <c r="V431" i="3" s="1"/>
  <c r="L435" i="3"/>
  <c r="M435" i="3" s="1"/>
  <c r="W435" i="3" s="1"/>
  <c r="L439" i="3"/>
  <c r="M439" i="3" s="1"/>
  <c r="U439" i="3" s="1"/>
  <c r="L447" i="3"/>
  <c r="M447" i="3" s="1"/>
  <c r="V447" i="3" s="1"/>
  <c r="L451" i="3"/>
  <c r="M451" i="3" s="1"/>
  <c r="V451" i="3" s="1"/>
  <c r="L459" i="3"/>
  <c r="M459" i="3" s="1"/>
  <c r="W459" i="3" s="1"/>
  <c r="L467" i="3"/>
  <c r="M467" i="3" s="1"/>
  <c r="L479" i="3"/>
  <c r="M479" i="3" s="1"/>
  <c r="U479" i="3" s="1"/>
  <c r="L491" i="3"/>
  <c r="M491" i="3" s="1"/>
  <c r="L495" i="3"/>
  <c r="M495" i="3" s="1"/>
  <c r="W495" i="3" s="1"/>
  <c r="L499" i="3"/>
  <c r="M499" i="3" s="1"/>
  <c r="W499" i="3" s="1"/>
  <c r="L503" i="3"/>
  <c r="M503" i="3" s="1"/>
  <c r="W503" i="3" s="1"/>
  <c r="L507" i="3"/>
  <c r="M507" i="3" s="1"/>
  <c r="L515" i="3"/>
  <c r="M515" i="3" s="1"/>
  <c r="V515" i="3" s="1"/>
  <c r="L519" i="3"/>
  <c r="M519" i="3" s="1"/>
  <c r="T519" i="3" s="1"/>
  <c r="L539" i="3"/>
  <c r="M539" i="3" s="1"/>
  <c r="V539" i="3" s="1"/>
  <c r="L543" i="3"/>
  <c r="M543" i="3" s="1"/>
  <c r="W543" i="3" s="1"/>
  <c r="L547" i="3"/>
  <c r="M547" i="3" s="1"/>
  <c r="V547" i="3" s="1"/>
  <c r="L549" i="3"/>
  <c r="M549" i="3" s="1"/>
  <c r="W549" i="3" s="1"/>
  <c r="L562" i="3"/>
  <c r="M562" i="3" s="1"/>
  <c r="L584" i="3"/>
  <c r="M584" i="3" s="1"/>
  <c r="T584" i="3" s="1"/>
  <c r="L531" i="3"/>
  <c r="M531" i="3" s="1"/>
  <c r="V531" i="3" s="1"/>
  <c r="L523" i="3"/>
  <c r="M523" i="3" s="1"/>
  <c r="V523" i="3" s="1"/>
  <c r="L530" i="3"/>
  <c r="M530" i="3" s="1"/>
  <c r="L483" i="3"/>
  <c r="M483" i="3" s="1"/>
  <c r="V483" i="3" s="1"/>
  <c r="L263" i="3"/>
  <c r="M263" i="3" s="1"/>
  <c r="U263" i="3" s="1"/>
  <c r="L347" i="3"/>
  <c r="M347" i="3" s="1"/>
  <c r="U347" i="3" s="1"/>
  <c r="L395" i="3"/>
  <c r="M395" i="3" s="1"/>
  <c r="V395" i="3" s="1"/>
  <c r="L475" i="3"/>
  <c r="M475" i="3" s="1"/>
  <c r="U475" i="3" s="1"/>
  <c r="L443" i="3"/>
  <c r="M443" i="3" s="1"/>
  <c r="W443" i="3" s="1"/>
  <c r="L471" i="3"/>
  <c r="M471" i="3" s="1"/>
  <c r="U471" i="3" s="1"/>
  <c r="L331" i="3"/>
  <c r="M331" i="3" s="1"/>
  <c r="L387" i="3"/>
  <c r="M387" i="3" s="1"/>
  <c r="V387" i="3" s="1"/>
  <c r="L403" i="3"/>
  <c r="M403" i="3" s="1"/>
  <c r="L419" i="3"/>
  <c r="M419" i="3" s="1"/>
  <c r="U419" i="3" s="1"/>
  <c r="L348" i="3"/>
  <c r="M348" i="3" s="1"/>
  <c r="L361" i="3"/>
  <c r="M361" i="3" s="1"/>
  <c r="V361" i="3" s="1"/>
  <c r="L427" i="3"/>
  <c r="M427" i="3" s="1"/>
  <c r="L421" i="3"/>
  <c r="M421" i="3" s="1"/>
  <c r="W421" i="3" s="1"/>
  <c r="L420" i="3"/>
  <c r="M420" i="3" s="1"/>
  <c r="L388" i="3"/>
  <c r="M388" i="3" s="1"/>
  <c r="V388" i="3" s="1"/>
  <c r="L351" i="3"/>
  <c r="M351" i="3" s="1"/>
  <c r="W351" i="3" s="1"/>
  <c r="L299" i="3"/>
  <c r="M299" i="3" s="1"/>
  <c r="V299" i="3" s="1"/>
  <c r="L319" i="3"/>
  <c r="M319" i="3" s="1"/>
  <c r="W319" i="3" s="1"/>
  <c r="L264" i="3"/>
  <c r="M264" i="3" s="1"/>
  <c r="L276" i="3"/>
  <c r="M276" i="3" s="1"/>
  <c r="W276" i="3" s="1"/>
  <c r="L254" i="3"/>
  <c r="M254" i="3" s="1"/>
  <c r="L215" i="3"/>
  <c r="M215" i="3" s="1"/>
  <c r="W215" i="3" s="1"/>
  <c r="L219" i="3"/>
  <c r="M219" i="3" s="1"/>
  <c r="U219" i="3" s="1"/>
  <c r="L229" i="3"/>
  <c r="M229" i="3" s="1"/>
  <c r="V229" i="3" s="1"/>
  <c r="L238" i="3"/>
  <c r="M238" i="3" s="1"/>
  <c r="W238" i="3" s="1"/>
  <c r="L67" i="3"/>
  <c r="M67" i="3" s="1"/>
  <c r="U67" i="3" s="1"/>
  <c r="L171" i="3"/>
  <c r="M171" i="3" s="1"/>
  <c r="W171" i="3" s="1"/>
  <c r="L43" i="3"/>
  <c r="M43" i="3" s="1"/>
  <c r="L119" i="3"/>
  <c r="M119" i="3" s="1"/>
  <c r="V119" i="3" s="1"/>
  <c r="L95" i="3"/>
  <c r="M95" i="3" s="1"/>
  <c r="L87" i="3"/>
  <c r="M87" i="3" s="1"/>
  <c r="W87" i="3" s="1"/>
  <c r="L135" i="3"/>
  <c r="M135" i="3" s="1"/>
  <c r="V135" i="3" s="1"/>
  <c r="L139" i="3"/>
  <c r="M139" i="3" s="1"/>
  <c r="U139" i="3" s="1"/>
  <c r="L147" i="3"/>
  <c r="M147" i="3" s="1"/>
  <c r="V147" i="3" s="1"/>
  <c r="L133" i="3"/>
  <c r="M133" i="3" s="1"/>
  <c r="V133" i="3" s="1"/>
  <c r="L39" i="3"/>
  <c r="M39" i="3" s="1"/>
  <c r="V899" i="3"/>
  <c r="W899" i="3"/>
  <c r="U899" i="3"/>
  <c r="T899" i="3"/>
  <c r="V923" i="3"/>
  <c r="W923" i="3"/>
  <c r="U923" i="3"/>
  <c r="T923" i="3"/>
  <c r="V947" i="3"/>
  <c r="W947" i="3"/>
  <c r="U947" i="3"/>
  <c r="T947" i="3"/>
  <c r="V975" i="3"/>
  <c r="W975" i="3"/>
  <c r="U975" i="3"/>
  <c r="T975" i="3"/>
  <c r="V983" i="3"/>
  <c r="W983" i="3"/>
  <c r="U983" i="3"/>
  <c r="T983" i="3"/>
  <c r="V991" i="3"/>
  <c r="W991" i="3"/>
  <c r="U991" i="3"/>
  <c r="T991" i="3"/>
  <c r="V999" i="3"/>
  <c r="W999" i="3"/>
  <c r="U999" i="3"/>
  <c r="T999" i="3"/>
  <c r="V1063" i="3"/>
  <c r="W1063" i="3"/>
  <c r="U1063" i="3"/>
  <c r="T1063" i="3"/>
  <c r="V1071" i="3"/>
  <c r="W1071" i="3"/>
  <c r="U1071" i="3"/>
  <c r="T1071" i="3"/>
  <c r="V1079" i="3"/>
  <c r="W1079" i="3"/>
  <c r="U1079" i="3"/>
  <c r="T1079" i="3"/>
  <c r="V1087" i="3"/>
  <c r="W1087" i="3"/>
  <c r="U1087" i="3"/>
  <c r="T1087" i="3"/>
  <c r="V1095" i="3"/>
  <c r="W1095" i="3"/>
  <c r="U1095" i="3"/>
  <c r="T1095" i="3"/>
  <c r="V1099" i="3"/>
  <c r="W1099" i="3"/>
  <c r="U1099" i="3"/>
  <c r="T1099" i="3"/>
  <c r="V1107" i="3"/>
  <c r="W1107" i="3"/>
  <c r="U1107" i="3"/>
  <c r="T1107" i="3"/>
  <c r="V1115" i="3"/>
  <c r="W1115" i="3"/>
  <c r="U1115" i="3"/>
  <c r="T1115" i="3"/>
  <c r="V1123" i="3"/>
  <c r="W1123" i="3"/>
  <c r="U1123" i="3"/>
  <c r="T1123" i="3"/>
  <c r="V1223" i="3"/>
  <c r="W1223" i="3"/>
  <c r="U1223" i="3"/>
  <c r="T1223" i="3"/>
  <c r="V1231" i="3"/>
  <c r="W1231" i="3"/>
  <c r="U1231" i="3"/>
  <c r="T1231" i="3"/>
  <c r="V1239" i="3"/>
  <c r="W1239" i="3"/>
  <c r="U1239" i="3"/>
  <c r="T1239" i="3"/>
  <c r="V1247" i="3"/>
  <c r="W1247" i="3"/>
  <c r="U1247" i="3"/>
  <c r="T1247" i="3"/>
  <c r="V1255" i="3"/>
  <c r="W1255" i="3"/>
  <c r="U1255" i="3"/>
  <c r="T1255" i="3"/>
  <c r="V1263" i="3"/>
  <c r="W1263" i="3"/>
  <c r="U1263" i="3"/>
  <c r="T1263" i="3"/>
  <c r="V1271" i="3"/>
  <c r="W1271" i="3"/>
  <c r="U1271" i="3"/>
  <c r="T1271" i="3"/>
  <c r="V1279" i="3"/>
  <c r="W1279" i="3"/>
  <c r="U1279" i="3"/>
  <c r="T1279" i="3"/>
  <c r="V1287" i="3"/>
  <c r="W1287" i="3"/>
  <c r="U1287" i="3"/>
  <c r="T1287" i="3"/>
  <c r="V1295" i="3"/>
  <c r="W1295" i="3"/>
  <c r="U1295" i="3"/>
  <c r="T1295" i="3"/>
  <c r="V1303" i="3"/>
  <c r="W1303" i="3"/>
  <c r="U1303" i="3"/>
  <c r="T1303" i="3"/>
  <c r="V1307" i="3"/>
  <c r="W1307" i="3"/>
  <c r="U1307" i="3"/>
  <c r="T1307" i="3"/>
  <c r="V1315" i="3"/>
  <c r="W1315" i="3"/>
  <c r="U1315" i="3"/>
  <c r="T1315" i="3"/>
  <c r="V1323" i="3"/>
  <c r="W1323" i="3"/>
  <c r="U1323" i="3"/>
  <c r="T1323" i="3"/>
  <c r="V1331" i="3"/>
  <c r="W1331" i="3"/>
  <c r="U1331" i="3"/>
  <c r="T1331" i="3"/>
  <c r="V1339" i="3"/>
  <c r="W1339" i="3"/>
  <c r="U1339" i="3"/>
  <c r="T1339" i="3"/>
  <c r="V1347" i="3"/>
  <c r="W1347" i="3"/>
  <c r="U1347" i="3"/>
  <c r="T1347" i="3"/>
  <c r="V1355" i="3"/>
  <c r="W1355" i="3"/>
  <c r="U1355" i="3"/>
  <c r="T1355" i="3"/>
  <c r="V1363" i="3"/>
  <c r="W1363" i="3"/>
  <c r="U1363" i="3"/>
  <c r="T1363" i="3"/>
  <c r="V1371" i="3"/>
  <c r="W1371" i="3"/>
  <c r="U1371" i="3"/>
  <c r="T1371" i="3"/>
  <c r="V1379" i="3"/>
  <c r="W1379" i="3"/>
  <c r="U1379" i="3"/>
  <c r="T1379" i="3"/>
  <c r="W1387" i="3"/>
  <c r="V1387" i="3"/>
  <c r="U1387" i="3"/>
  <c r="T1387" i="3"/>
  <c r="W1395" i="3"/>
  <c r="V1395" i="3"/>
  <c r="U1395" i="3"/>
  <c r="T1395" i="3"/>
  <c r="W1403" i="3"/>
  <c r="V1403" i="3"/>
  <c r="U1403" i="3"/>
  <c r="T1403" i="3"/>
  <c r="V1411" i="3"/>
  <c r="W1411" i="3"/>
  <c r="U1411" i="3"/>
  <c r="T1411" i="3"/>
  <c r="V1419" i="3"/>
  <c r="W1419" i="3"/>
  <c r="U1419" i="3"/>
  <c r="T1419" i="3"/>
  <c r="V1423" i="3"/>
  <c r="W1423" i="3"/>
  <c r="U1423" i="3"/>
  <c r="T1423" i="3"/>
  <c r="V1431" i="3"/>
  <c r="W1431" i="3"/>
  <c r="U1431" i="3"/>
  <c r="T1431" i="3"/>
  <c r="W1439" i="3"/>
  <c r="V1439" i="3"/>
  <c r="U1439" i="3"/>
  <c r="T1439" i="3"/>
  <c r="V1443" i="3"/>
  <c r="W1443" i="3"/>
  <c r="U1443" i="3"/>
  <c r="T1443" i="3"/>
  <c r="W1447" i="3"/>
  <c r="V1447" i="3"/>
  <c r="U1447" i="3"/>
  <c r="T1447" i="3"/>
  <c r="V1451" i="3"/>
  <c r="W1451" i="3"/>
  <c r="U1451" i="3"/>
  <c r="T1451" i="3"/>
  <c r="V1455" i="3"/>
  <c r="W1455" i="3"/>
  <c r="U1455" i="3"/>
  <c r="T1455" i="3"/>
  <c r="V1459" i="3"/>
  <c r="W1459" i="3"/>
  <c r="U1459" i="3"/>
  <c r="T1459" i="3"/>
  <c r="W1463" i="3"/>
  <c r="V1463" i="3"/>
  <c r="U1463" i="3"/>
  <c r="T1463" i="3"/>
  <c r="V1467" i="3"/>
  <c r="W1467" i="3"/>
  <c r="U1467" i="3"/>
  <c r="T1467" i="3"/>
  <c r="V1471" i="3"/>
  <c r="W1471" i="3"/>
  <c r="U1471" i="3"/>
  <c r="T1471" i="3"/>
  <c r="V1475" i="3"/>
  <c r="W1475" i="3"/>
  <c r="U1475" i="3"/>
  <c r="T1475" i="3"/>
  <c r="V1479" i="3"/>
  <c r="W1479" i="3"/>
  <c r="U1479" i="3"/>
  <c r="T1479" i="3"/>
  <c r="V1483" i="3"/>
  <c r="W1483" i="3"/>
  <c r="U1483" i="3"/>
  <c r="T1483" i="3"/>
  <c r="V1487" i="3"/>
  <c r="W1487" i="3"/>
  <c r="U1487" i="3"/>
  <c r="T1487" i="3"/>
  <c r="V1491" i="3"/>
  <c r="W1491" i="3"/>
  <c r="U1491" i="3"/>
  <c r="T1491" i="3"/>
  <c r="V1503" i="3"/>
  <c r="W1503" i="3"/>
  <c r="U1503" i="3"/>
  <c r="T1503" i="3"/>
  <c r="V1511" i="3"/>
  <c r="W1511" i="3"/>
  <c r="U1511" i="3"/>
  <c r="T1511" i="3"/>
  <c r="W1515" i="3"/>
  <c r="V1515" i="3"/>
  <c r="U1515" i="3"/>
  <c r="T1515" i="3"/>
  <c r="W1523" i="3"/>
  <c r="V1523" i="3"/>
  <c r="U1523" i="3"/>
  <c r="T1523" i="3"/>
  <c r="V1531" i="3"/>
  <c r="W1531" i="3"/>
  <c r="U1531" i="3"/>
  <c r="T1531" i="3"/>
  <c r="V1539" i="3"/>
  <c r="W1539" i="3"/>
  <c r="U1539" i="3"/>
  <c r="T1539" i="3"/>
  <c r="V1547" i="3"/>
  <c r="W1547" i="3"/>
  <c r="U1547" i="3"/>
  <c r="T1547" i="3"/>
  <c r="W1555" i="3"/>
  <c r="V1555" i="3"/>
  <c r="U1555" i="3"/>
  <c r="T1555" i="3"/>
  <c r="W1563" i="3"/>
  <c r="V1563" i="3"/>
  <c r="U1563" i="3"/>
  <c r="T1563" i="3"/>
  <c r="W1571" i="3"/>
  <c r="V1571" i="3"/>
  <c r="U1571" i="3"/>
  <c r="T1571" i="3"/>
  <c r="V1583" i="3"/>
  <c r="W1583" i="3"/>
  <c r="U1583" i="3"/>
  <c r="T1583" i="3"/>
  <c r="V1591" i="3"/>
  <c r="W1591" i="3"/>
  <c r="U1591" i="3"/>
  <c r="T1591" i="3"/>
  <c r="V1599" i="3"/>
  <c r="W1599" i="3"/>
  <c r="U1599" i="3"/>
  <c r="T1599" i="3"/>
  <c r="V1607" i="3"/>
  <c r="W1607" i="3"/>
  <c r="U1607" i="3"/>
  <c r="T1607" i="3"/>
  <c r="V1615" i="3"/>
  <c r="W1615" i="3"/>
  <c r="U1615" i="3"/>
  <c r="T1615" i="3"/>
  <c r="V1623" i="3"/>
  <c r="W1623" i="3"/>
  <c r="U1623" i="3"/>
  <c r="T1623" i="3"/>
  <c r="V1631" i="3"/>
  <c r="W1631" i="3"/>
  <c r="U1631" i="3"/>
  <c r="T1631" i="3"/>
  <c r="V1639" i="3"/>
  <c r="W1639" i="3"/>
  <c r="U1639" i="3"/>
  <c r="T1639" i="3"/>
  <c r="V1647" i="3"/>
  <c r="W1647" i="3"/>
  <c r="U1647" i="3"/>
  <c r="T1647" i="3"/>
  <c r="V1655" i="3"/>
  <c r="W1655" i="3"/>
  <c r="U1655" i="3"/>
  <c r="T1655" i="3"/>
  <c r="V1663" i="3"/>
  <c r="W1663" i="3"/>
  <c r="U1663" i="3"/>
  <c r="T1663" i="3"/>
  <c r="V1671" i="3"/>
  <c r="W1671" i="3"/>
  <c r="U1671" i="3"/>
  <c r="T1671" i="3"/>
  <c r="V1679" i="3"/>
  <c r="W1679" i="3"/>
  <c r="U1679" i="3"/>
  <c r="T1679" i="3"/>
  <c r="V1687" i="3"/>
  <c r="W1687" i="3"/>
  <c r="U1687" i="3"/>
  <c r="T1687" i="3"/>
  <c r="V1695" i="3"/>
  <c r="W1695" i="3"/>
  <c r="U1695" i="3"/>
  <c r="T1695" i="3"/>
  <c r="V1703" i="3"/>
  <c r="W1703" i="3"/>
  <c r="U1703" i="3"/>
  <c r="T1703" i="3"/>
  <c r="V1711" i="3"/>
  <c r="W1711" i="3"/>
  <c r="U1711" i="3"/>
  <c r="T1711" i="3"/>
  <c r="V1719" i="3"/>
  <c r="W1719" i="3"/>
  <c r="U1719" i="3"/>
  <c r="T1719" i="3"/>
  <c r="V1727" i="3"/>
  <c r="W1727" i="3"/>
  <c r="U1727" i="3"/>
  <c r="T1727" i="3"/>
  <c r="V1735" i="3"/>
  <c r="W1735" i="3"/>
  <c r="U1735" i="3"/>
  <c r="T1735" i="3"/>
  <c r="V1739" i="3"/>
  <c r="W1739" i="3"/>
  <c r="U1739" i="3"/>
  <c r="T1739" i="3"/>
  <c r="V1747" i="3"/>
  <c r="W1747" i="3"/>
  <c r="U1747" i="3"/>
  <c r="T1747" i="3"/>
  <c r="V1751" i="3"/>
  <c r="W1751" i="3"/>
  <c r="U1751" i="3"/>
  <c r="T1751" i="3"/>
  <c r="V1759" i="3"/>
  <c r="W1759" i="3"/>
  <c r="U1759" i="3"/>
  <c r="T1759" i="3"/>
  <c r="V1767" i="3"/>
  <c r="W1767" i="3"/>
  <c r="U1767" i="3"/>
  <c r="T1767" i="3"/>
  <c r="V1775" i="3"/>
  <c r="W1775" i="3"/>
  <c r="U1775" i="3"/>
  <c r="T1775" i="3"/>
  <c r="V1783" i="3"/>
  <c r="W1783" i="3"/>
  <c r="U1783" i="3"/>
  <c r="T1783" i="3"/>
  <c r="V1791" i="3"/>
  <c r="W1791" i="3"/>
  <c r="U1791" i="3"/>
  <c r="T1791" i="3"/>
  <c r="V1799" i="3"/>
  <c r="W1799" i="3"/>
  <c r="U1799" i="3"/>
  <c r="T1799" i="3"/>
  <c r="V1807" i="3"/>
  <c r="W1807" i="3"/>
  <c r="U1807" i="3"/>
  <c r="T1807" i="3"/>
  <c r="V1815" i="3"/>
  <c r="W1815" i="3"/>
  <c r="U1815" i="3"/>
  <c r="T1815" i="3"/>
  <c r="V1823" i="3"/>
  <c r="W1823" i="3"/>
  <c r="U1823" i="3"/>
  <c r="T1823" i="3"/>
  <c r="V1831" i="3"/>
  <c r="W1831" i="3"/>
  <c r="U1831" i="3"/>
  <c r="T1831" i="3"/>
  <c r="V1835" i="3"/>
  <c r="W1835" i="3"/>
  <c r="U1835" i="3"/>
  <c r="T1835" i="3"/>
  <c r="V1843" i="3"/>
  <c r="W1843" i="3"/>
  <c r="U1843" i="3"/>
  <c r="T1843" i="3"/>
  <c r="V1851" i="3"/>
  <c r="W1851" i="3"/>
  <c r="U1851" i="3"/>
  <c r="T1851" i="3"/>
  <c r="V1859" i="3"/>
  <c r="W1859" i="3"/>
  <c r="U1859" i="3"/>
  <c r="T1859" i="3"/>
  <c r="V1867" i="3"/>
  <c r="W1867" i="3"/>
  <c r="U1867" i="3"/>
  <c r="T1867" i="3"/>
  <c r="V1875" i="3"/>
  <c r="W1875" i="3"/>
  <c r="U1875" i="3"/>
  <c r="T1875" i="3"/>
  <c r="V1883" i="3"/>
  <c r="W1883" i="3"/>
  <c r="U1883" i="3"/>
  <c r="T1883" i="3"/>
  <c r="V1891" i="3"/>
  <c r="W1891" i="3"/>
  <c r="U1891" i="3"/>
  <c r="T1891" i="3"/>
  <c r="V1899" i="3"/>
  <c r="W1899" i="3"/>
  <c r="U1899" i="3"/>
  <c r="T1899" i="3"/>
  <c r="V1907" i="3"/>
  <c r="W1907" i="3"/>
  <c r="U1907" i="3"/>
  <c r="T1907" i="3"/>
  <c r="V1915" i="3"/>
  <c r="W1915" i="3"/>
  <c r="U1915" i="3"/>
  <c r="T1915" i="3"/>
  <c r="V1923" i="3"/>
  <c r="W1923" i="3"/>
  <c r="U1923" i="3"/>
  <c r="T1923" i="3"/>
  <c r="V1931" i="3"/>
  <c r="W1931" i="3"/>
  <c r="U1931" i="3"/>
  <c r="T1931" i="3"/>
  <c r="V1939" i="3"/>
  <c r="W1939" i="3"/>
  <c r="U1939" i="3"/>
  <c r="T1939" i="3"/>
  <c r="V1943" i="3"/>
  <c r="W1943" i="3"/>
  <c r="U1943" i="3"/>
  <c r="T1943" i="3"/>
  <c r="V1951" i="3"/>
  <c r="W1951" i="3"/>
  <c r="U1951" i="3"/>
  <c r="T1951" i="3"/>
  <c r="V1959" i="3"/>
  <c r="W1959" i="3"/>
  <c r="U1959" i="3"/>
  <c r="T1959" i="3"/>
  <c r="V1967" i="3"/>
  <c r="W1967" i="3"/>
  <c r="U1967" i="3"/>
  <c r="T1967" i="3"/>
  <c r="V1975" i="3"/>
  <c r="W1975" i="3"/>
  <c r="U1975" i="3"/>
  <c r="T1975" i="3"/>
  <c r="V1983" i="3"/>
  <c r="W1983" i="3"/>
  <c r="U1983" i="3"/>
  <c r="T1983" i="3"/>
  <c r="V1991" i="3"/>
  <c r="W1991" i="3"/>
  <c r="U1991" i="3"/>
  <c r="T1991" i="3"/>
  <c r="V1995" i="3"/>
  <c r="W1995" i="3"/>
  <c r="U1995" i="3"/>
  <c r="T1995" i="3"/>
  <c r="W160" i="3"/>
  <c r="V160" i="3"/>
  <c r="U160" i="3"/>
  <c r="T160" i="3"/>
  <c r="V228" i="3"/>
  <c r="W228" i="3"/>
  <c r="U228" i="3"/>
  <c r="T228" i="3"/>
  <c r="V248" i="3"/>
  <c r="W248" i="3"/>
  <c r="T248" i="3"/>
  <c r="V268" i="3"/>
  <c r="W268" i="3"/>
  <c r="U268" i="3"/>
  <c r="V284" i="3"/>
  <c r="W284" i="3"/>
  <c r="U284" i="3"/>
  <c r="T284" i="3"/>
  <c r="V300" i="3"/>
  <c r="W300" i="3"/>
  <c r="U300" i="3"/>
  <c r="T300" i="3"/>
  <c r="V316" i="3"/>
  <c r="W316" i="3"/>
  <c r="U316" i="3"/>
  <c r="T316" i="3"/>
  <c r="W332" i="3"/>
  <c r="V332" i="3"/>
  <c r="U332" i="3"/>
  <c r="T332" i="3"/>
  <c r="W356" i="3"/>
  <c r="V356" i="3"/>
  <c r="U356" i="3"/>
  <c r="T356" i="3"/>
  <c r="W372" i="3"/>
  <c r="V372" i="3"/>
  <c r="U372" i="3"/>
  <c r="T372" i="3"/>
  <c r="W392" i="3"/>
  <c r="V392" i="3"/>
  <c r="U392" i="3"/>
  <c r="T392" i="3"/>
  <c r="W408" i="3"/>
  <c r="V408" i="3"/>
  <c r="U408" i="3"/>
  <c r="T408" i="3"/>
  <c r="W432" i="3"/>
  <c r="V432" i="3"/>
  <c r="U432" i="3"/>
  <c r="T432" i="3"/>
  <c r="W448" i="3"/>
  <c r="V448" i="3"/>
  <c r="U448" i="3"/>
  <c r="T448" i="3"/>
  <c r="T456" i="3"/>
  <c r="W464" i="3"/>
  <c r="V464" i="3"/>
  <c r="U464" i="3"/>
  <c r="T464" i="3"/>
  <c r="W480" i="3"/>
  <c r="V480" i="3"/>
  <c r="U480" i="3"/>
  <c r="T480" i="3"/>
  <c r="W492" i="3"/>
  <c r="W500" i="3"/>
  <c r="V500" i="3"/>
  <c r="U500" i="3"/>
  <c r="T500" i="3"/>
  <c r="W508" i="3"/>
  <c r="V508" i="3"/>
  <c r="U508" i="3"/>
  <c r="T508" i="3"/>
  <c r="W516" i="3"/>
  <c r="V516" i="3"/>
  <c r="U516" i="3"/>
  <c r="T516" i="3"/>
  <c r="T524" i="3"/>
  <c r="W532" i="3"/>
  <c r="V532" i="3"/>
  <c r="U532" i="3"/>
  <c r="T532" i="3"/>
  <c r="W548" i="3"/>
  <c r="V548" i="3"/>
  <c r="U548" i="3"/>
  <c r="T548" i="3"/>
  <c r="T556" i="3"/>
  <c r="W564" i="3"/>
  <c r="V564" i="3"/>
  <c r="U564" i="3"/>
  <c r="T564" i="3"/>
  <c r="V58" i="3"/>
  <c r="W150" i="3"/>
  <c r="V150" i="3"/>
  <c r="U150" i="3"/>
  <c r="T150" i="3"/>
  <c r="W218" i="3"/>
  <c r="W222" i="3"/>
  <c r="V226" i="3"/>
  <c r="W226" i="3"/>
  <c r="U226" i="3"/>
  <c r="V238" i="3"/>
  <c r="V246" i="3"/>
  <c r="W246" i="3"/>
  <c r="T246" i="3"/>
  <c r="T250" i="3"/>
  <c r="V258" i="3"/>
  <c r="W262" i="3"/>
  <c r="V266" i="3"/>
  <c r="U266" i="3"/>
  <c r="T266" i="3"/>
  <c r="U278" i="3"/>
  <c r="V282" i="3"/>
  <c r="U282" i="3"/>
  <c r="T282" i="3"/>
  <c r="U294" i="3"/>
  <c r="W298" i="3"/>
  <c r="U298" i="3"/>
  <c r="T298" i="3"/>
  <c r="T310" i="3"/>
  <c r="W314" i="3"/>
  <c r="U314" i="3"/>
  <c r="T314" i="3"/>
  <c r="U326" i="3"/>
  <c r="T326" i="3"/>
  <c r="W330" i="3"/>
  <c r="V330" i="3"/>
  <c r="U330" i="3"/>
  <c r="W342" i="3"/>
  <c r="T342" i="3"/>
  <c r="W346" i="3"/>
  <c r="V346" i="3"/>
  <c r="U346" i="3"/>
  <c r="W358" i="3"/>
  <c r="T358" i="3"/>
  <c r="W362" i="3"/>
  <c r="V362" i="3"/>
  <c r="T362" i="3"/>
  <c r="W374" i="3"/>
  <c r="V374" i="3"/>
  <c r="W378" i="3"/>
  <c r="V378" i="3"/>
  <c r="T378" i="3"/>
  <c r="W386" i="3"/>
  <c r="W390" i="3"/>
  <c r="V390" i="3"/>
  <c r="W394" i="3"/>
  <c r="U394" i="3"/>
  <c r="T394" i="3"/>
  <c r="V406" i="3"/>
  <c r="U406" i="3"/>
  <c r="W410" i="3"/>
  <c r="U410" i="3"/>
  <c r="T410" i="3"/>
  <c r="W418" i="3"/>
  <c r="V422" i="3"/>
  <c r="U422" i="3"/>
  <c r="V426" i="3"/>
  <c r="U426" i="3"/>
  <c r="T426" i="3"/>
  <c r="U438" i="3"/>
  <c r="T438" i="3"/>
  <c r="U454" i="3"/>
  <c r="T454" i="3"/>
  <c r="V466" i="3"/>
  <c r="U470" i="3"/>
  <c r="T470" i="3"/>
  <c r="T478" i="3"/>
  <c r="U486" i="3"/>
  <c r="T486" i="3"/>
  <c r="V498" i="3"/>
  <c r="U502" i="3"/>
  <c r="T502" i="3"/>
  <c r="W510" i="3"/>
  <c r="T510" i="3"/>
  <c r="U518" i="3"/>
  <c r="T518" i="3"/>
  <c r="U538" i="3"/>
  <c r="T538" i="3"/>
  <c r="W550" i="3"/>
  <c r="U554" i="3"/>
  <c r="T554" i="3"/>
  <c r="U574" i="3"/>
  <c r="T574" i="3"/>
  <c r="W586" i="3"/>
  <c r="U586" i="3"/>
  <c r="T586" i="3"/>
  <c r="W590" i="3"/>
  <c r="U594" i="3"/>
  <c r="T594" i="3"/>
  <c r="V606" i="3"/>
  <c r="U610" i="3"/>
  <c r="T610" i="3"/>
  <c r="W626" i="3"/>
  <c r="U630" i="3"/>
  <c r="T630" i="3"/>
  <c r="U650" i="3"/>
  <c r="T650" i="3"/>
  <c r="U658" i="3"/>
  <c r="W662" i="3"/>
  <c r="U670" i="3"/>
  <c r="T670" i="3"/>
  <c r="U686" i="3"/>
  <c r="T686" i="3"/>
  <c r="W694" i="3"/>
  <c r="V694" i="3"/>
  <c r="U702" i="3"/>
  <c r="T702" i="3"/>
  <c r="U722" i="3"/>
  <c r="T722" i="3"/>
  <c r="V726" i="3"/>
  <c r="W730" i="3"/>
  <c r="U738" i="3"/>
  <c r="T738" i="3"/>
  <c r="U754" i="3"/>
  <c r="T754" i="3"/>
  <c r="W758" i="3"/>
  <c r="V758" i="3"/>
  <c r="W762" i="3"/>
  <c r="W766" i="3"/>
  <c r="V766" i="3"/>
  <c r="U766" i="3"/>
  <c r="T766" i="3"/>
  <c r="V770" i="3"/>
  <c r="U778" i="3"/>
  <c r="T778" i="3"/>
  <c r="T786" i="3"/>
  <c r="U798" i="3"/>
  <c r="T798" i="3"/>
  <c r="W802" i="3"/>
  <c r="V810" i="3"/>
  <c r="U818" i="3"/>
  <c r="T818" i="3"/>
  <c r="T822" i="3"/>
  <c r="W830" i="3"/>
  <c r="V830" i="3"/>
  <c r="U830" i="3"/>
  <c r="T830" i="3"/>
  <c r="W838" i="3"/>
  <c r="V838" i="3"/>
  <c r="U838" i="3"/>
  <c r="T838" i="3"/>
  <c r="V842" i="3"/>
  <c r="U846" i="3"/>
  <c r="T846" i="3"/>
  <c r="W850" i="3"/>
  <c r="T850" i="3"/>
  <c r="T854" i="3"/>
  <c r="W862" i="3"/>
  <c r="V862" i="3"/>
  <c r="U862" i="3"/>
  <c r="T862" i="3"/>
  <c r="W870" i="3"/>
  <c r="U878" i="3"/>
  <c r="T878" i="3"/>
  <c r="U882" i="3"/>
  <c r="T882" i="3"/>
  <c r="W890" i="3"/>
  <c r="V890" i="3"/>
  <c r="U890" i="3"/>
  <c r="T890" i="3"/>
  <c r="W910" i="3"/>
  <c r="T910" i="3"/>
  <c r="W918" i="3"/>
  <c r="V918" i="3"/>
  <c r="U918" i="3"/>
  <c r="T918" i="3"/>
  <c r="W922" i="3"/>
  <c r="V922" i="3"/>
  <c r="U922" i="3"/>
  <c r="T922" i="3"/>
  <c r="W930" i="3"/>
  <c r="V930" i="3"/>
  <c r="U930" i="3"/>
  <c r="T930" i="3"/>
  <c r="W934" i="3"/>
  <c r="T934" i="3"/>
  <c r="W938" i="3"/>
  <c r="V938" i="3"/>
  <c r="U938" i="3"/>
  <c r="T938" i="3"/>
  <c r="W942" i="3"/>
  <c r="W946" i="3"/>
  <c r="V946" i="3"/>
  <c r="U946" i="3"/>
  <c r="T946" i="3"/>
  <c r="V950" i="3"/>
  <c r="W954" i="3"/>
  <c r="V954" i="3"/>
  <c r="U954" i="3"/>
  <c r="T954" i="3"/>
  <c r="U960" i="3"/>
  <c r="T960" i="3"/>
  <c r="W964" i="3"/>
  <c r="V964" i="3"/>
  <c r="U964" i="3"/>
  <c r="T964" i="3"/>
  <c r="W956" i="3"/>
  <c r="V956" i="3"/>
  <c r="U956" i="3"/>
  <c r="T956" i="3"/>
  <c r="W970" i="3"/>
  <c r="V970" i="3"/>
  <c r="U970" i="3"/>
  <c r="T970" i="3"/>
  <c r="W974" i="3"/>
  <c r="V974" i="3"/>
  <c r="U974" i="3"/>
  <c r="T974" i="3"/>
  <c r="W978" i="3"/>
  <c r="V978" i="3"/>
  <c r="U978" i="3"/>
  <c r="T978" i="3"/>
  <c r="W982" i="3"/>
  <c r="V982" i="3"/>
  <c r="U982" i="3"/>
  <c r="T982" i="3"/>
  <c r="W986" i="3"/>
  <c r="V986" i="3"/>
  <c r="U986" i="3"/>
  <c r="T986" i="3"/>
  <c r="W990" i="3"/>
  <c r="V990" i="3"/>
  <c r="U990" i="3"/>
  <c r="T990" i="3"/>
  <c r="W994" i="3"/>
  <c r="V994" i="3"/>
  <c r="U994" i="3"/>
  <c r="T994" i="3"/>
  <c r="W998" i="3"/>
  <c r="V998" i="3"/>
  <c r="U998" i="3"/>
  <c r="T998" i="3"/>
  <c r="W1002" i="3"/>
  <c r="V1002" i="3"/>
  <c r="U1002" i="3"/>
  <c r="T1002" i="3"/>
  <c r="W1050" i="3"/>
  <c r="V1050" i="3"/>
  <c r="U1050" i="3"/>
  <c r="T1050" i="3"/>
  <c r="W1066" i="3"/>
  <c r="V1066" i="3"/>
  <c r="U1066" i="3"/>
  <c r="T1066" i="3"/>
  <c r="W1070" i="3"/>
  <c r="V1070" i="3"/>
  <c r="U1070" i="3"/>
  <c r="T1070" i="3"/>
  <c r="W1074" i="3"/>
  <c r="V1074" i="3"/>
  <c r="U1074" i="3"/>
  <c r="T1074" i="3"/>
  <c r="W1078" i="3"/>
  <c r="V1078" i="3"/>
  <c r="U1078" i="3"/>
  <c r="T1078" i="3"/>
  <c r="W1082" i="3"/>
  <c r="V1082" i="3"/>
  <c r="U1082" i="3"/>
  <c r="T1082" i="3"/>
  <c r="W1086" i="3"/>
  <c r="V1086" i="3"/>
  <c r="U1086" i="3"/>
  <c r="T1086" i="3"/>
  <c r="W1090" i="3"/>
  <c r="V1090" i="3"/>
  <c r="U1090" i="3"/>
  <c r="T1090" i="3"/>
  <c r="W1094" i="3"/>
  <c r="V1094" i="3"/>
  <c r="U1094" i="3"/>
  <c r="T1094" i="3"/>
  <c r="W1098" i="3"/>
  <c r="V1098" i="3"/>
  <c r="U1098" i="3"/>
  <c r="T1098" i="3"/>
  <c r="W1102" i="3"/>
  <c r="T1106" i="3"/>
  <c r="W1110" i="3"/>
  <c r="V1110" i="3"/>
  <c r="U1110" i="3"/>
  <c r="T1110" i="3"/>
  <c r="W1114" i="3"/>
  <c r="V1114" i="3"/>
  <c r="U1114" i="3"/>
  <c r="T1114" i="3"/>
  <c r="W1118" i="3"/>
  <c r="V1118" i="3"/>
  <c r="U1118" i="3"/>
  <c r="T1118" i="3"/>
  <c r="W1122" i="3"/>
  <c r="V1122" i="3"/>
  <c r="U1122" i="3"/>
  <c r="T1122" i="3"/>
  <c r="W1126" i="3"/>
  <c r="V1126" i="3"/>
  <c r="U1126" i="3"/>
  <c r="T1126" i="3"/>
  <c r="W1202" i="3"/>
  <c r="V1202" i="3"/>
  <c r="U1202" i="3"/>
  <c r="T1202" i="3"/>
  <c r="W1222" i="3"/>
  <c r="V1222" i="3"/>
  <c r="U1222" i="3"/>
  <c r="T1222" i="3"/>
  <c r="W1226" i="3"/>
  <c r="V1226" i="3"/>
  <c r="U1226" i="3"/>
  <c r="T1226" i="3"/>
  <c r="W1230" i="3"/>
  <c r="V1230" i="3"/>
  <c r="U1230" i="3"/>
  <c r="T1230" i="3"/>
  <c r="W1234" i="3"/>
  <c r="V1234" i="3"/>
  <c r="U1234" i="3"/>
  <c r="T1234" i="3"/>
  <c r="V1238" i="3"/>
  <c r="W1238" i="3"/>
  <c r="U1238" i="3"/>
  <c r="T1238" i="3"/>
  <c r="V1242" i="3"/>
  <c r="W1242" i="3"/>
  <c r="U1242" i="3"/>
  <c r="T1242" i="3"/>
  <c r="V1246" i="3"/>
  <c r="W1246" i="3"/>
  <c r="U1246" i="3"/>
  <c r="T1246" i="3"/>
  <c r="V1250" i="3"/>
  <c r="W1250" i="3"/>
  <c r="U1250" i="3"/>
  <c r="T1250" i="3"/>
  <c r="V1254" i="3"/>
  <c r="W1254" i="3"/>
  <c r="U1254" i="3"/>
  <c r="T1254" i="3"/>
  <c r="V1258" i="3"/>
  <c r="W1258" i="3"/>
  <c r="U1258" i="3"/>
  <c r="T1258" i="3"/>
  <c r="V1262" i="3"/>
  <c r="W1262" i="3"/>
  <c r="U1262" i="3"/>
  <c r="T1262" i="3"/>
  <c r="V1266" i="3"/>
  <c r="W1266" i="3"/>
  <c r="U1266" i="3"/>
  <c r="T1266" i="3"/>
  <c r="V1270" i="3"/>
  <c r="W1270" i="3"/>
  <c r="U1270" i="3"/>
  <c r="T1270" i="3"/>
  <c r="V1274" i="3"/>
  <c r="W1274" i="3"/>
  <c r="U1274" i="3"/>
  <c r="T1274" i="3"/>
  <c r="V1278" i="3"/>
  <c r="W1278" i="3"/>
  <c r="U1278" i="3"/>
  <c r="T1278" i="3"/>
  <c r="V1282" i="3"/>
  <c r="W1282" i="3"/>
  <c r="U1282" i="3"/>
  <c r="T1282" i="3"/>
  <c r="V1286" i="3"/>
  <c r="W1286" i="3"/>
  <c r="U1286" i="3"/>
  <c r="T1286" i="3"/>
  <c r="V1290" i="3"/>
  <c r="W1290" i="3"/>
  <c r="U1290" i="3"/>
  <c r="T1290" i="3"/>
  <c r="V1294" i="3"/>
  <c r="W1294" i="3"/>
  <c r="U1294" i="3"/>
  <c r="T1294" i="3"/>
  <c r="V1298" i="3"/>
  <c r="W1298" i="3"/>
  <c r="U1298" i="3"/>
  <c r="T1298" i="3"/>
  <c r="V1302" i="3"/>
  <c r="W1302" i="3"/>
  <c r="U1302" i="3"/>
  <c r="T1302" i="3"/>
  <c r="V1306" i="3"/>
  <c r="W1306" i="3"/>
  <c r="U1306" i="3"/>
  <c r="T1306" i="3"/>
  <c r="V1310" i="3"/>
  <c r="W1310" i="3"/>
  <c r="U1310" i="3"/>
  <c r="T1310" i="3"/>
  <c r="V1314" i="3"/>
  <c r="W1314" i="3"/>
  <c r="U1314" i="3"/>
  <c r="T1314" i="3"/>
  <c r="V1318" i="3"/>
  <c r="W1318" i="3"/>
  <c r="U1318" i="3"/>
  <c r="T1318" i="3"/>
  <c r="V1322" i="3"/>
  <c r="W1322" i="3"/>
  <c r="U1322" i="3"/>
  <c r="T1322" i="3"/>
  <c r="V1326" i="3"/>
  <c r="W1326" i="3"/>
  <c r="U1326" i="3"/>
  <c r="T1326" i="3"/>
  <c r="V1330" i="3"/>
  <c r="W1330" i="3"/>
  <c r="U1330" i="3"/>
  <c r="T1330" i="3"/>
  <c r="V1334" i="3"/>
  <c r="W1334" i="3"/>
  <c r="U1334" i="3"/>
  <c r="T1334" i="3"/>
  <c r="V1338" i="3"/>
  <c r="W1338" i="3"/>
  <c r="U1338" i="3"/>
  <c r="T1338" i="3"/>
  <c r="V1342" i="3"/>
  <c r="W1342" i="3"/>
  <c r="U1342" i="3"/>
  <c r="T1342" i="3"/>
  <c r="V1346" i="3"/>
  <c r="W1346" i="3"/>
  <c r="U1346" i="3"/>
  <c r="T1346" i="3"/>
  <c r="V1350" i="3"/>
  <c r="W1350" i="3"/>
  <c r="U1350" i="3"/>
  <c r="T1350" i="3"/>
  <c r="V1354" i="3"/>
  <c r="W1354" i="3"/>
  <c r="U1354" i="3"/>
  <c r="T1354" i="3"/>
  <c r="V1358" i="3"/>
  <c r="W1358" i="3"/>
  <c r="U1358" i="3"/>
  <c r="T1358" i="3"/>
  <c r="V1362" i="3"/>
  <c r="W1362" i="3"/>
  <c r="U1362" i="3"/>
  <c r="T1362" i="3"/>
  <c r="V1366" i="3"/>
  <c r="W1366" i="3"/>
  <c r="U1366" i="3"/>
  <c r="T1366" i="3"/>
  <c r="V1370" i="3"/>
  <c r="W1370" i="3"/>
  <c r="U1370" i="3"/>
  <c r="T1370" i="3"/>
  <c r="V1374" i="3"/>
  <c r="W1374" i="3"/>
  <c r="U1374" i="3"/>
  <c r="T1374" i="3"/>
  <c r="V1378" i="3"/>
  <c r="W1378" i="3"/>
  <c r="U1378" i="3"/>
  <c r="T1378" i="3"/>
  <c r="V1382" i="3"/>
  <c r="W1382" i="3"/>
  <c r="U1382" i="3"/>
  <c r="T1382" i="3"/>
  <c r="V1386" i="3"/>
  <c r="W1386" i="3"/>
  <c r="U1386" i="3"/>
  <c r="T1386" i="3"/>
  <c r="V1390" i="3"/>
  <c r="W1390" i="3"/>
  <c r="U1390" i="3"/>
  <c r="T1390" i="3"/>
  <c r="V1394" i="3"/>
  <c r="W1394" i="3"/>
  <c r="U1394" i="3"/>
  <c r="T1394" i="3"/>
  <c r="V1398" i="3"/>
  <c r="W1398" i="3"/>
  <c r="U1398" i="3"/>
  <c r="T1398" i="3"/>
  <c r="V1402" i="3"/>
  <c r="W1402" i="3"/>
  <c r="U1402" i="3"/>
  <c r="T1402" i="3"/>
  <c r="V1406" i="3"/>
  <c r="W1406" i="3"/>
  <c r="U1406" i="3"/>
  <c r="T1406" i="3"/>
  <c r="V1410" i="3"/>
  <c r="W1410" i="3"/>
  <c r="U1410" i="3"/>
  <c r="T1410" i="3"/>
  <c r="V1414" i="3"/>
  <c r="W1414" i="3"/>
  <c r="U1414" i="3"/>
  <c r="T1414" i="3"/>
  <c r="V1418" i="3"/>
  <c r="W1418" i="3"/>
  <c r="U1418" i="3"/>
  <c r="T1418" i="3"/>
  <c r="V1422" i="3"/>
  <c r="W1422" i="3"/>
  <c r="U1422" i="3"/>
  <c r="T1422" i="3"/>
  <c r="V1426" i="3"/>
  <c r="W1426" i="3"/>
  <c r="U1426" i="3"/>
  <c r="T1426" i="3"/>
  <c r="V1430" i="3"/>
  <c r="W1430" i="3"/>
  <c r="U1430" i="3"/>
  <c r="T1430" i="3"/>
  <c r="V1434" i="3"/>
  <c r="W1434" i="3"/>
  <c r="U1434" i="3"/>
  <c r="T1434" i="3"/>
  <c r="V1438" i="3"/>
  <c r="W1438" i="3"/>
  <c r="U1438" i="3"/>
  <c r="T1438" i="3"/>
  <c r="V1442" i="3"/>
  <c r="W1442" i="3"/>
  <c r="U1442" i="3"/>
  <c r="T1442" i="3"/>
  <c r="V1446" i="3"/>
  <c r="W1446" i="3"/>
  <c r="U1446" i="3"/>
  <c r="T1446" i="3"/>
  <c r="V1450" i="3"/>
  <c r="W1450" i="3"/>
  <c r="U1450" i="3"/>
  <c r="T1450" i="3"/>
  <c r="V1454" i="3"/>
  <c r="W1454" i="3"/>
  <c r="U1454" i="3"/>
  <c r="T1454" i="3"/>
  <c r="V1458" i="3"/>
  <c r="W1458" i="3"/>
  <c r="U1458" i="3"/>
  <c r="T1458" i="3"/>
  <c r="V1462" i="3"/>
  <c r="W1462" i="3"/>
  <c r="U1462" i="3"/>
  <c r="T1462" i="3"/>
  <c r="V1466" i="3"/>
  <c r="W1466" i="3"/>
  <c r="U1466" i="3"/>
  <c r="T1466" i="3"/>
  <c r="V1470" i="3"/>
  <c r="W1470" i="3"/>
  <c r="U1470" i="3"/>
  <c r="T1470" i="3"/>
  <c r="V1474" i="3"/>
  <c r="W1474" i="3"/>
  <c r="U1474" i="3"/>
  <c r="T1474" i="3"/>
  <c r="V1478" i="3"/>
  <c r="W1478" i="3"/>
  <c r="U1478" i="3"/>
  <c r="T1478" i="3"/>
  <c r="V1482" i="3"/>
  <c r="W1482" i="3"/>
  <c r="U1482" i="3"/>
  <c r="T1482" i="3"/>
  <c r="V1486" i="3"/>
  <c r="W1486" i="3"/>
  <c r="U1486" i="3"/>
  <c r="T1486" i="3"/>
  <c r="V1490" i="3"/>
  <c r="W1490" i="3"/>
  <c r="U1490" i="3"/>
  <c r="T1490" i="3"/>
  <c r="V1494" i="3"/>
  <c r="W1494" i="3"/>
  <c r="U1494" i="3"/>
  <c r="T1494" i="3"/>
  <c r="V1498" i="3"/>
  <c r="W1498" i="3"/>
  <c r="U1498" i="3"/>
  <c r="T1498" i="3"/>
  <c r="V1502" i="3"/>
  <c r="W1502" i="3"/>
  <c r="U1502" i="3"/>
  <c r="T1502" i="3"/>
  <c r="V1506" i="3"/>
  <c r="W1506" i="3"/>
  <c r="U1506" i="3"/>
  <c r="T1506" i="3"/>
  <c r="V1510" i="3"/>
  <c r="W1510" i="3"/>
  <c r="U1510" i="3"/>
  <c r="T1510" i="3"/>
  <c r="V1514" i="3"/>
  <c r="W1514" i="3"/>
  <c r="U1514" i="3"/>
  <c r="T1514" i="3"/>
  <c r="V1518" i="3"/>
  <c r="W1518" i="3"/>
  <c r="U1518" i="3"/>
  <c r="T1518" i="3"/>
  <c r="V1522" i="3"/>
  <c r="W1522" i="3"/>
  <c r="U1522" i="3"/>
  <c r="T1522" i="3"/>
  <c r="V1526" i="3"/>
  <c r="W1526" i="3"/>
  <c r="U1526" i="3"/>
  <c r="T1526" i="3"/>
  <c r="V1530" i="3"/>
  <c r="W1530" i="3"/>
  <c r="U1530" i="3"/>
  <c r="T1530" i="3"/>
  <c r="V1534" i="3"/>
  <c r="W1534" i="3"/>
  <c r="U1534" i="3"/>
  <c r="T1534" i="3"/>
  <c r="V1538" i="3"/>
  <c r="W1538" i="3"/>
  <c r="U1538" i="3"/>
  <c r="T1538" i="3"/>
  <c r="V1542" i="3"/>
  <c r="W1542" i="3"/>
  <c r="U1542" i="3"/>
  <c r="T1542" i="3"/>
  <c r="V1546" i="3"/>
  <c r="W1546" i="3"/>
  <c r="U1546" i="3"/>
  <c r="T1546" i="3"/>
  <c r="V1550" i="3"/>
  <c r="W1550" i="3"/>
  <c r="U1550" i="3"/>
  <c r="T1550" i="3"/>
  <c r="V1554" i="3"/>
  <c r="W1554" i="3"/>
  <c r="U1554" i="3"/>
  <c r="T1554" i="3"/>
  <c r="V1558" i="3"/>
  <c r="W1558" i="3"/>
  <c r="U1558" i="3"/>
  <c r="T1558" i="3"/>
  <c r="V1562" i="3"/>
  <c r="W1562" i="3"/>
  <c r="U1562" i="3"/>
  <c r="T1562" i="3"/>
  <c r="V1566" i="3"/>
  <c r="W1566" i="3"/>
  <c r="U1566" i="3"/>
  <c r="T1566" i="3"/>
  <c r="V1570" i="3"/>
  <c r="W1570" i="3"/>
  <c r="U1570" i="3"/>
  <c r="T1570" i="3"/>
  <c r="V1574" i="3"/>
  <c r="W1574" i="3"/>
  <c r="U1574" i="3"/>
  <c r="T1574" i="3"/>
  <c r="V1578" i="3"/>
  <c r="W1578" i="3"/>
  <c r="U1578" i="3"/>
  <c r="T1578" i="3"/>
  <c r="V1582" i="3"/>
  <c r="W1582" i="3"/>
  <c r="U1582" i="3"/>
  <c r="T1582" i="3"/>
  <c r="V1586" i="3"/>
  <c r="W1586" i="3"/>
  <c r="U1586" i="3"/>
  <c r="T1586" i="3"/>
  <c r="V1590" i="3"/>
  <c r="W1590" i="3"/>
  <c r="U1590" i="3"/>
  <c r="T1590" i="3"/>
  <c r="V1594" i="3"/>
  <c r="W1594" i="3"/>
  <c r="U1594" i="3"/>
  <c r="T1594" i="3"/>
  <c r="V1598" i="3"/>
  <c r="W1598" i="3"/>
  <c r="U1598" i="3"/>
  <c r="T1598" i="3"/>
  <c r="V1602" i="3"/>
  <c r="W1602" i="3"/>
  <c r="U1602" i="3"/>
  <c r="T1602" i="3"/>
  <c r="V1606" i="3"/>
  <c r="W1606" i="3"/>
  <c r="U1606" i="3"/>
  <c r="T1606" i="3"/>
  <c r="W1610" i="3"/>
  <c r="V1610" i="3"/>
  <c r="U1610" i="3"/>
  <c r="T1610" i="3"/>
  <c r="W1614" i="3"/>
  <c r="V1614" i="3"/>
  <c r="U1614" i="3"/>
  <c r="T1614" i="3"/>
  <c r="W1618" i="3"/>
  <c r="V1618" i="3"/>
  <c r="U1618" i="3"/>
  <c r="T1618" i="3"/>
  <c r="V1622" i="3"/>
  <c r="W1622" i="3"/>
  <c r="U1622" i="3"/>
  <c r="T1622" i="3"/>
  <c r="V1626" i="3"/>
  <c r="W1626" i="3"/>
  <c r="U1626" i="3"/>
  <c r="T1626" i="3"/>
  <c r="V1630" i="3"/>
  <c r="W1630" i="3"/>
  <c r="U1630" i="3"/>
  <c r="T1630" i="3"/>
  <c r="W1634" i="3"/>
  <c r="V1634" i="3"/>
  <c r="U1634" i="3"/>
  <c r="T1634" i="3"/>
  <c r="W1638" i="3"/>
  <c r="V1638" i="3"/>
  <c r="U1638" i="3"/>
  <c r="T1638" i="3"/>
  <c r="V1642" i="3"/>
  <c r="W1642" i="3"/>
  <c r="U1642" i="3"/>
  <c r="T1642" i="3"/>
  <c r="V1646" i="3"/>
  <c r="W1646" i="3"/>
  <c r="U1646" i="3"/>
  <c r="T1646" i="3"/>
  <c r="V1650" i="3"/>
  <c r="W1650" i="3"/>
  <c r="U1650" i="3"/>
  <c r="T1650" i="3"/>
  <c r="V1654" i="3"/>
  <c r="W1654" i="3"/>
  <c r="U1654" i="3"/>
  <c r="T1654" i="3"/>
  <c r="V1658" i="3"/>
  <c r="W1658" i="3"/>
  <c r="U1658" i="3"/>
  <c r="T1658" i="3"/>
  <c r="V1662" i="3"/>
  <c r="W1662" i="3"/>
  <c r="U1662" i="3"/>
  <c r="T1662" i="3"/>
  <c r="V1666" i="3"/>
  <c r="W1666" i="3"/>
  <c r="U1666" i="3"/>
  <c r="T1666" i="3"/>
  <c r="V1670" i="3"/>
  <c r="W1670" i="3"/>
  <c r="U1670" i="3"/>
  <c r="T1670" i="3"/>
  <c r="V1674" i="3"/>
  <c r="W1674" i="3"/>
  <c r="U1674" i="3"/>
  <c r="T1674" i="3"/>
  <c r="V1678" i="3"/>
  <c r="W1678" i="3"/>
  <c r="U1678" i="3"/>
  <c r="T1678" i="3"/>
  <c r="V1682" i="3"/>
  <c r="W1682" i="3"/>
  <c r="U1682" i="3"/>
  <c r="T1682" i="3"/>
  <c r="V1686" i="3"/>
  <c r="W1686" i="3"/>
  <c r="U1686" i="3"/>
  <c r="T1686" i="3"/>
  <c r="V1690" i="3"/>
  <c r="W1690" i="3"/>
  <c r="U1690" i="3"/>
  <c r="T1690" i="3"/>
  <c r="V1694" i="3"/>
  <c r="W1694" i="3"/>
  <c r="U1694" i="3"/>
  <c r="T1694" i="3"/>
  <c r="V1698" i="3"/>
  <c r="W1698" i="3"/>
  <c r="U1698" i="3"/>
  <c r="T1698" i="3"/>
  <c r="V1702" i="3"/>
  <c r="W1702" i="3"/>
  <c r="U1702" i="3"/>
  <c r="T1702" i="3"/>
  <c r="V1706" i="3"/>
  <c r="W1706" i="3"/>
  <c r="U1706" i="3"/>
  <c r="T1706" i="3"/>
  <c r="V1710" i="3"/>
  <c r="W1710" i="3"/>
  <c r="U1710" i="3"/>
  <c r="T1710" i="3"/>
  <c r="V1714" i="3"/>
  <c r="W1714" i="3"/>
  <c r="U1714" i="3"/>
  <c r="T1714" i="3"/>
  <c r="V1718" i="3"/>
  <c r="W1718" i="3"/>
  <c r="U1718" i="3"/>
  <c r="T1718" i="3"/>
  <c r="V1722" i="3"/>
  <c r="W1722" i="3"/>
  <c r="U1722" i="3"/>
  <c r="T1722" i="3"/>
  <c r="V1726" i="3"/>
  <c r="W1726" i="3"/>
  <c r="U1726" i="3"/>
  <c r="T1726" i="3"/>
  <c r="V1730" i="3"/>
  <c r="W1730" i="3"/>
  <c r="U1730" i="3"/>
  <c r="T1730" i="3"/>
  <c r="V1734" i="3"/>
  <c r="W1734" i="3"/>
  <c r="U1734" i="3"/>
  <c r="T1734" i="3"/>
  <c r="V1738" i="3"/>
  <c r="W1738" i="3"/>
  <c r="U1738" i="3"/>
  <c r="T1738" i="3"/>
  <c r="V1742" i="3"/>
  <c r="W1742" i="3"/>
  <c r="U1742" i="3"/>
  <c r="T1742" i="3"/>
  <c r="V1746" i="3"/>
  <c r="W1746" i="3"/>
  <c r="U1746" i="3"/>
  <c r="T1746" i="3"/>
  <c r="V1750" i="3"/>
  <c r="W1750" i="3"/>
  <c r="U1750" i="3"/>
  <c r="T1750" i="3"/>
  <c r="V1754" i="3"/>
  <c r="W1754" i="3"/>
  <c r="U1754" i="3"/>
  <c r="T1754" i="3"/>
  <c r="V1758" i="3"/>
  <c r="W1758" i="3"/>
  <c r="U1758" i="3"/>
  <c r="T1758" i="3"/>
  <c r="V1762" i="3"/>
  <c r="W1762" i="3"/>
  <c r="U1762" i="3"/>
  <c r="T1762" i="3"/>
  <c r="V1766" i="3"/>
  <c r="W1766" i="3"/>
  <c r="U1766" i="3"/>
  <c r="T1766" i="3"/>
  <c r="V1770" i="3"/>
  <c r="W1770" i="3"/>
  <c r="U1770" i="3"/>
  <c r="T1770" i="3"/>
  <c r="V1774" i="3"/>
  <c r="W1774" i="3"/>
  <c r="U1774" i="3"/>
  <c r="T1774" i="3"/>
  <c r="V1778" i="3"/>
  <c r="W1778" i="3"/>
  <c r="U1778" i="3"/>
  <c r="T1778" i="3"/>
  <c r="V1782" i="3"/>
  <c r="W1782" i="3"/>
  <c r="U1782" i="3"/>
  <c r="T1782" i="3"/>
  <c r="V1786" i="3"/>
  <c r="W1786" i="3"/>
  <c r="U1786" i="3"/>
  <c r="T1786" i="3"/>
  <c r="V1790" i="3"/>
  <c r="W1790" i="3"/>
  <c r="U1790" i="3"/>
  <c r="T1790" i="3"/>
  <c r="V1794" i="3"/>
  <c r="W1794" i="3"/>
  <c r="U1794" i="3"/>
  <c r="T1794" i="3"/>
  <c r="V1798" i="3"/>
  <c r="W1798" i="3"/>
  <c r="U1798" i="3"/>
  <c r="T1798" i="3"/>
  <c r="V1802" i="3"/>
  <c r="W1802" i="3"/>
  <c r="U1802" i="3"/>
  <c r="T1802" i="3"/>
  <c r="V1806" i="3"/>
  <c r="W1806" i="3"/>
  <c r="U1806" i="3"/>
  <c r="T1806" i="3"/>
  <c r="V1810" i="3"/>
  <c r="W1810" i="3"/>
  <c r="U1810" i="3"/>
  <c r="T1810" i="3"/>
  <c r="V1814" i="3"/>
  <c r="W1814" i="3"/>
  <c r="U1814" i="3"/>
  <c r="T1814" i="3"/>
  <c r="V1818" i="3"/>
  <c r="W1818" i="3"/>
  <c r="U1818" i="3"/>
  <c r="T1818" i="3"/>
  <c r="V1822" i="3"/>
  <c r="W1822" i="3"/>
  <c r="U1822" i="3"/>
  <c r="T1822" i="3"/>
  <c r="V1826" i="3"/>
  <c r="W1826" i="3"/>
  <c r="U1826" i="3"/>
  <c r="T1826" i="3"/>
  <c r="V1830" i="3"/>
  <c r="W1830" i="3"/>
  <c r="U1830" i="3"/>
  <c r="T1830" i="3"/>
  <c r="V1834" i="3"/>
  <c r="W1834" i="3"/>
  <c r="U1834" i="3"/>
  <c r="T1834" i="3"/>
  <c r="V1838" i="3"/>
  <c r="W1838" i="3"/>
  <c r="U1838" i="3"/>
  <c r="T1838" i="3"/>
  <c r="V1842" i="3"/>
  <c r="W1842" i="3"/>
  <c r="U1842" i="3"/>
  <c r="T1842" i="3"/>
  <c r="V1846" i="3"/>
  <c r="W1846" i="3"/>
  <c r="U1846" i="3"/>
  <c r="T1846" i="3"/>
  <c r="V1850" i="3"/>
  <c r="W1850" i="3"/>
  <c r="U1850" i="3"/>
  <c r="T1850" i="3"/>
  <c r="V1854" i="3"/>
  <c r="W1854" i="3"/>
  <c r="U1854" i="3"/>
  <c r="T1854" i="3"/>
  <c r="V1858" i="3"/>
  <c r="W1858" i="3"/>
  <c r="U1858" i="3"/>
  <c r="T1858" i="3"/>
  <c r="V1862" i="3"/>
  <c r="W1862" i="3"/>
  <c r="U1862" i="3"/>
  <c r="T1862" i="3"/>
  <c r="V1866" i="3"/>
  <c r="W1866" i="3"/>
  <c r="U1866" i="3"/>
  <c r="T1866" i="3"/>
  <c r="V1870" i="3"/>
  <c r="W1870" i="3"/>
  <c r="U1870" i="3"/>
  <c r="T1870" i="3"/>
  <c r="V1874" i="3"/>
  <c r="W1874" i="3"/>
  <c r="U1874" i="3"/>
  <c r="T1874" i="3"/>
  <c r="V1878" i="3"/>
  <c r="W1878" i="3"/>
  <c r="U1878" i="3"/>
  <c r="T1878" i="3"/>
  <c r="V1882" i="3"/>
  <c r="W1882" i="3"/>
  <c r="U1882" i="3"/>
  <c r="T1882" i="3"/>
  <c r="V1886" i="3"/>
  <c r="W1886" i="3"/>
  <c r="U1886" i="3"/>
  <c r="T1886" i="3"/>
  <c r="V1890" i="3"/>
  <c r="W1890" i="3"/>
  <c r="U1890" i="3"/>
  <c r="T1890" i="3"/>
  <c r="V1894" i="3"/>
  <c r="W1894" i="3"/>
  <c r="U1894" i="3"/>
  <c r="T1894" i="3"/>
  <c r="V1898" i="3"/>
  <c r="W1898" i="3"/>
  <c r="U1898" i="3"/>
  <c r="T1898" i="3"/>
  <c r="V1902" i="3"/>
  <c r="W1902" i="3"/>
  <c r="U1902" i="3"/>
  <c r="T1902" i="3"/>
  <c r="V1906" i="3"/>
  <c r="W1906" i="3"/>
  <c r="U1906" i="3"/>
  <c r="T1906" i="3"/>
  <c r="V1910" i="3"/>
  <c r="W1910" i="3"/>
  <c r="U1910" i="3"/>
  <c r="T1910" i="3"/>
  <c r="V1914" i="3"/>
  <c r="W1914" i="3"/>
  <c r="U1914" i="3"/>
  <c r="T1914" i="3"/>
  <c r="V1918" i="3"/>
  <c r="W1918" i="3"/>
  <c r="U1918" i="3"/>
  <c r="T1918" i="3"/>
  <c r="V1922" i="3"/>
  <c r="W1922" i="3"/>
  <c r="U1922" i="3"/>
  <c r="T1922" i="3"/>
  <c r="V1926" i="3"/>
  <c r="W1926" i="3"/>
  <c r="U1926" i="3"/>
  <c r="T1926" i="3"/>
  <c r="V1930" i="3"/>
  <c r="W1930" i="3"/>
  <c r="U1930" i="3"/>
  <c r="T1930" i="3"/>
  <c r="V1934" i="3"/>
  <c r="W1934" i="3"/>
  <c r="U1934" i="3"/>
  <c r="T1934" i="3"/>
  <c r="V1938" i="3"/>
  <c r="W1938" i="3"/>
  <c r="U1938" i="3"/>
  <c r="T1938" i="3"/>
  <c r="V1942" i="3"/>
  <c r="W1942" i="3"/>
  <c r="U1942" i="3"/>
  <c r="T1942" i="3"/>
  <c r="V1946" i="3"/>
  <c r="W1946" i="3"/>
  <c r="U1946" i="3"/>
  <c r="T1946" i="3"/>
  <c r="V1950" i="3"/>
  <c r="W1950" i="3"/>
  <c r="U1950" i="3"/>
  <c r="T1950" i="3"/>
  <c r="V1954" i="3"/>
  <c r="W1954" i="3"/>
  <c r="U1954" i="3"/>
  <c r="T1954" i="3"/>
  <c r="V1958" i="3"/>
  <c r="W1958" i="3"/>
  <c r="U1958" i="3"/>
  <c r="T1958" i="3"/>
  <c r="V1962" i="3"/>
  <c r="W1962" i="3"/>
  <c r="U1962" i="3"/>
  <c r="T1962" i="3"/>
  <c r="V1966" i="3"/>
  <c r="W1966" i="3"/>
  <c r="U1966" i="3"/>
  <c r="T1966" i="3"/>
  <c r="V1970" i="3"/>
  <c r="W1970" i="3"/>
  <c r="U1970" i="3"/>
  <c r="T1970" i="3"/>
  <c r="V1974" i="3"/>
  <c r="W1974" i="3"/>
  <c r="U1974" i="3"/>
  <c r="T1974" i="3"/>
  <c r="V1978" i="3"/>
  <c r="W1978" i="3"/>
  <c r="U1978" i="3"/>
  <c r="T1978" i="3"/>
  <c r="V1982" i="3"/>
  <c r="W1982" i="3"/>
  <c r="U1982" i="3"/>
  <c r="T1982" i="3"/>
  <c r="V1986" i="3"/>
  <c r="W1986" i="3"/>
  <c r="U1986" i="3"/>
  <c r="T1986" i="3"/>
  <c r="V1990" i="3"/>
  <c r="W1990" i="3"/>
  <c r="U1990" i="3"/>
  <c r="T1990" i="3"/>
  <c r="V1994" i="3"/>
  <c r="W1994" i="3"/>
  <c r="U1994" i="3"/>
  <c r="T1994" i="3"/>
  <c r="V1998" i="3"/>
  <c r="W1998" i="3"/>
  <c r="U1998" i="3"/>
  <c r="T1998" i="3"/>
  <c r="V139" i="3"/>
  <c r="T219" i="3"/>
  <c r="V227" i="3"/>
  <c r="W227" i="3"/>
  <c r="V235" i="3"/>
  <c r="T243" i="3"/>
  <c r="W251" i="3"/>
  <c r="V267" i="3"/>
  <c r="T275" i="3"/>
  <c r="V283" i="3"/>
  <c r="T283" i="3"/>
  <c r="W291" i="3"/>
  <c r="T291" i="3"/>
  <c r="V311" i="3"/>
  <c r="T327" i="3"/>
  <c r="V335" i="3"/>
  <c r="T335" i="3"/>
  <c r="V351" i="3"/>
  <c r="T351" i="3"/>
  <c r="V359" i="3"/>
  <c r="T359" i="3"/>
  <c r="V367" i="3"/>
  <c r="U375" i="3"/>
  <c r="T399" i="3"/>
  <c r="V407" i="3"/>
  <c r="T407" i="3"/>
  <c r="V415" i="3"/>
  <c r="T415" i="3"/>
  <c r="W423" i="3"/>
  <c r="U423" i="3"/>
  <c r="T423" i="3"/>
  <c r="V435" i="3"/>
  <c r="T435" i="3"/>
  <c r="V443" i="3"/>
  <c r="T443" i="3"/>
  <c r="W451" i="3"/>
  <c r="U455" i="3"/>
  <c r="V459" i="3"/>
  <c r="T459" i="3"/>
  <c r="V463" i="3"/>
  <c r="V467" i="3"/>
  <c r="V475" i="3"/>
  <c r="V487" i="3"/>
  <c r="W487" i="3"/>
  <c r="U487" i="3"/>
  <c r="V495" i="3"/>
  <c r="T495" i="3"/>
  <c r="V503" i="3"/>
  <c r="V535" i="3"/>
  <c r="W535" i="3"/>
  <c r="U535" i="3"/>
  <c r="T535" i="3"/>
  <c r="V543" i="3"/>
  <c r="V551" i="3"/>
  <c r="V559" i="3"/>
  <c r="T559" i="3"/>
  <c r="T575" i="3"/>
  <c r="W583" i="3"/>
  <c r="W591" i="3"/>
  <c r="U591" i="3"/>
  <c r="T591" i="3"/>
  <c r="T607" i="3"/>
  <c r="T615" i="3"/>
  <c r="V623" i="3"/>
  <c r="W623" i="3"/>
  <c r="U623" i="3"/>
  <c r="T631" i="3"/>
  <c r="T639" i="3"/>
  <c r="T647" i="3"/>
  <c r="V655" i="3"/>
  <c r="T655" i="3"/>
  <c r="W671" i="3"/>
  <c r="V679" i="3"/>
  <c r="T679" i="3"/>
  <c r="V695" i="3"/>
  <c r="W695" i="3"/>
  <c r="U695" i="3"/>
  <c r="V703" i="3"/>
  <c r="W703" i="3"/>
  <c r="U703" i="3"/>
  <c r="T703" i="3"/>
  <c r="V711" i="3"/>
  <c r="W711" i="3"/>
  <c r="U711" i="3"/>
  <c r="T711" i="3"/>
  <c r="T719" i="3"/>
  <c r="V735" i="3"/>
  <c r="W735" i="3"/>
  <c r="T735" i="3"/>
  <c r="T743" i="3"/>
  <c r="T751" i="3"/>
  <c r="V759" i="3"/>
  <c r="T759" i="3"/>
  <c r="T767" i="3"/>
  <c r="V783" i="3"/>
  <c r="W783" i="3"/>
  <c r="T783" i="3"/>
  <c r="W791" i="3"/>
  <c r="W799" i="3"/>
  <c r="T807" i="3"/>
  <c r="W815" i="3"/>
  <c r="V827" i="3"/>
  <c r="T827" i="3"/>
  <c r="V843" i="3"/>
  <c r="U843" i="3"/>
  <c r="T843" i="3"/>
  <c r="V847" i="3"/>
  <c r="V855" i="3"/>
  <c r="W855" i="3"/>
  <c r="U855" i="3"/>
  <c r="T855" i="3"/>
  <c r="V871" i="3"/>
  <c r="V887" i="3"/>
  <c r="T887" i="3"/>
  <c r="T895" i="3"/>
  <c r="V903" i="3"/>
  <c r="W903" i="3"/>
  <c r="T903" i="3"/>
  <c r="V911" i="3"/>
  <c r="W911" i="3"/>
  <c r="T911" i="3"/>
  <c r="W919" i="3"/>
  <c r="V927" i="3"/>
  <c r="W927" i="3"/>
  <c r="U927" i="3"/>
  <c r="T927" i="3"/>
  <c r="U935" i="3"/>
  <c r="V943" i="3"/>
  <c r="W943" i="3"/>
  <c r="U943" i="3"/>
  <c r="T943" i="3"/>
  <c r="V951" i="3"/>
  <c r="W951" i="3"/>
  <c r="U951" i="3"/>
  <c r="T951" i="3"/>
  <c r="W961" i="3"/>
  <c r="V967" i="3"/>
  <c r="W967" i="3"/>
  <c r="U967" i="3"/>
  <c r="T967" i="3"/>
  <c r="V979" i="3"/>
  <c r="W979" i="3"/>
  <c r="U979" i="3"/>
  <c r="T979" i="3"/>
  <c r="V987" i="3"/>
  <c r="W987" i="3"/>
  <c r="U987" i="3"/>
  <c r="T987" i="3"/>
  <c r="V995" i="3"/>
  <c r="W995" i="3"/>
  <c r="U995" i="3"/>
  <c r="T995" i="3"/>
  <c r="W1003" i="3"/>
  <c r="U1003" i="3"/>
  <c r="V1059" i="3"/>
  <c r="W1059" i="3"/>
  <c r="U1059" i="3"/>
  <c r="T1059" i="3"/>
  <c r="V1067" i="3"/>
  <c r="W1067" i="3"/>
  <c r="U1067" i="3"/>
  <c r="T1067" i="3"/>
  <c r="V1075" i="3"/>
  <c r="W1075" i="3"/>
  <c r="U1075" i="3"/>
  <c r="T1075" i="3"/>
  <c r="V1083" i="3"/>
  <c r="W1083" i="3"/>
  <c r="U1083" i="3"/>
  <c r="T1083" i="3"/>
  <c r="V1091" i="3"/>
  <c r="W1091" i="3"/>
  <c r="U1091" i="3"/>
  <c r="T1091" i="3"/>
  <c r="V1103" i="3"/>
  <c r="W1103" i="3"/>
  <c r="U1103" i="3"/>
  <c r="T1103" i="3"/>
  <c r="V1111" i="3"/>
  <c r="W1111" i="3"/>
  <c r="U1111" i="3"/>
  <c r="T1111" i="3"/>
  <c r="V1119" i="3"/>
  <c r="W1119" i="3"/>
  <c r="U1119" i="3"/>
  <c r="T1119" i="3"/>
  <c r="V1127" i="3"/>
  <c r="W1127" i="3"/>
  <c r="U1127" i="3"/>
  <c r="T1127" i="3"/>
  <c r="V1227" i="3"/>
  <c r="W1227" i="3"/>
  <c r="U1227" i="3"/>
  <c r="T1227" i="3"/>
  <c r="V1235" i="3"/>
  <c r="W1235" i="3"/>
  <c r="U1235" i="3"/>
  <c r="T1235" i="3"/>
  <c r="V1243" i="3"/>
  <c r="W1243" i="3"/>
  <c r="U1243" i="3"/>
  <c r="T1243" i="3"/>
  <c r="V1251" i="3"/>
  <c r="W1251" i="3"/>
  <c r="U1251" i="3"/>
  <c r="T1251" i="3"/>
  <c r="W1259" i="3"/>
  <c r="V1259" i="3"/>
  <c r="U1259" i="3"/>
  <c r="T1259" i="3"/>
  <c r="W1267" i="3"/>
  <c r="V1267" i="3"/>
  <c r="U1267" i="3"/>
  <c r="T1267" i="3"/>
  <c r="W1275" i="3"/>
  <c r="V1275" i="3"/>
  <c r="U1275" i="3"/>
  <c r="T1275" i="3"/>
  <c r="V1283" i="3"/>
  <c r="W1283" i="3"/>
  <c r="U1283" i="3"/>
  <c r="T1283" i="3"/>
  <c r="W1291" i="3"/>
  <c r="V1291" i="3"/>
  <c r="U1291" i="3"/>
  <c r="T1291" i="3"/>
  <c r="W1299" i="3"/>
  <c r="V1299" i="3"/>
  <c r="U1299" i="3"/>
  <c r="T1299" i="3"/>
  <c r="V1311" i="3"/>
  <c r="W1311" i="3"/>
  <c r="U1311" i="3"/>
  <c r="T1311" i="3"/>
  <c r="V1319" i="3"/>
  <c r="W1319" i="3"/>
  <c r="U1319" i="3"/>
  <c r="T1319" i="3"/>
  <c r="V1327" i="3"/>
  <c r="W1327" i="3"/>
  <c r="U1327" i="3"/>
  <c r="T1327" i="3"/>
  <c r="V1335" i="3"/>
  <c r="W1335" i="3"/>
  <c r="U1335" i="3"/>
  <c r="T1335" i="3"/>
  <c r="V1343" i="3"/>
  <c r="W1343" i="3"/>
  <c r="U1343" i="3"/>
  <c r="T1343" i="3"/>
  <c r="V1351" i="3"/>
  <c r="W1351" i="3"/>
  <c r="U1351" i="3"/>
  <c r="T1351" i="3"/>
  <c r="V1359" i="3"/>
  <c r="W1359" i="3"/>
  <c r="U1359" i="3"/>
  <c r="T1359" i="3"/>
  <c r="V1367" i="3"/>
  <c r="W1367" i="3"/>
  <c r="U1367" i="3"/>
  <c r="T1367" i="3"/>
  <c r="V1375" i="3"/>
  <c r="W1375" i="3"/>
  <c r="U1375" i="3"/>
  <c r="T1375" i="3"/>
  <c r="V1383" i="3"/>
  <c r="W1383" i="3"/>
  <c r="U1383" i="3"/>
  <c r="T1383" i="3"/>
  <c r="V1391" i="3"/>
  <c r="W1391" i="3"/>
  <c r="U1391" i="3"/>
  <c r="T1391" i="3"/>
  <c r="V1399" i="3"/>
  <c r="W1399" i="3"/>
  <c r="U1399" i="3"/>
  <c r="T1399" i="3"/>
  <c r="V1407" i="3"/>
  <c r="W1407" i="3"/>
  <c r="U1407" i="3"/>
  <c r="T1407" i="3"/>
  <c r="V1415" i="3"/>
  <c r="W1415" i="3"/>
  <c r="U1415" i="3"/>
  <c r="T1415" i="3"/>
  <c r="V1427" i="3"/>
  <c r="W1427" i="3"/>
  <c r="U1427" i="3"/>
  <c r="T1427" i="3"/>
  <c r="V1435" i="3"/>
  <c r="W1435" i="3"/>
  <c r="U1435" i="3"/>
  <c r="T1435" i="3"/>
  <c r="V1495" i="3"/>
  <c r="W1495" i="3"/>
  <c r="U1495" i="3"/>
  <c r="T1495" i="3"/>
  <c r="V1864" i="3"/>
  <c r="W1864" i="3"/>
  <c r="U1864" i="3"/>
  <c r="T1864" i="3"/>
  <c r="U87" i="3"/>
  <c r="W95" i="3"/>
  <c r="V95" i="3"/>
  <c r="U95" i="3"/>
  <c r="T95" i="3"/>
  <c r="U119" i="3"/>
  <c r="W135" i="3"/>
  <c r="V215" i="3"/>
  <c r="U215" i="3"/>
  <c r="V239" i="3"/>
  <c r="W239" i="3"/>
  <c r="T239" i="3"/>
  <c r="V247" i="3"/>
  <c r="W247" i="3"/>
  <c r="U247" i="3"/>
  <c r="T247" i="3"/>
  <c r="V255" i="3"/>
  <c r="W255" i="3"/>
  <c r="T255" i="3"/>
  <c r="V263" i="3"/>
  <c r="W263" i="3"/>
  <c r="T263" i="3"/>
  <c r="W271" i="3"/>
  <c r="U279" i="3"/>
  <c r="T279" i="3"/>
  <c r="W287" i="3"/>
  <c r="U295" i="3"/>
  <c r="T295" i="3"/>
  <c r="U303" i="3"/>
  <c r="T303" i="3"/>
  <c r="V307" i="3"/>
  <c r="W307" i="3"/>
  <c r="U307" i="3"/>
  <c r="T307" i="3"/>
  <c r="V323" i="3"/>
  <c r="W323" i="3"/>
  <c r="U323" i="3"/>
  <c r="T323" i="3"/>
  <c r="V331" i="3"/>
  <c r="W331" i="3"/>
  <c r="U331" i="3"/>
  <c r="T331" i="3"/>
  <c r="T339" i="3"/>
  <c r="W347" i="3"/>
  <c r="U355" i="3"/>
  <c r="T355" i="3"/>
  <c r="W363" i="3"/>
  <c r="V371" i="3"/>
  <c r="W371" i="3"/>
  <c r="U371" i="3"/>
  <c r="T371" i="3"/>
  <c r="V379" i="3"/>
  <c r="W379" i="3"/>
  <c r="U379" i="3"/>
  <c r="T379" i="3"/>
  <c r="U387" i="3"/>
  <c r="T387" i="3"/>
  <c r="V403" i="3"/>
  <c r="W403" i="3"/>
  <c r="U403" i="3"/>
  <c r="T403" i="3"/>
  <c r="W411" i="3"/>
  <c r="T419" i="3"/>
  <c r="V427" i="3"/>
  <c r="W427" i="3"/>
  <c r="U427" i="3"/>
  <c r="T427" i="3"/>
  <c r="W439" i="3"/>
  <c r="T471" i="3"/>
  <c r="V1499" i="3"/>
  <c r="W1499" i="3"/>
  <c r="U1499" i="3"/>
  <c r="T1499" i="3"/>
  <c r="V1507" i="3"/>
  <c r="W1507" i="3"/>
  <c r="U1507" i="3"/>
  <c r="T1507" i="3"/>
  <c r="V1519" i="3"/>
  <c r="W1519" i="3"/>
  <c r="U1519" i="3"/>
  <c r="T1519" i="3"/>
  <c r="V1527" i="3"/>
  <c r="W1527" i="3"/>
  <c r="U1527" i="3"/>
  <c r="T1527" i="3"/>
  <c r="V1535" i="3"/>
  <c r="W1535" i="3"/>
  <c r="U1535" i="3"/>
  <c r="T1535" i="3"/>
  <c r="V1543" i="3"/>
  <c r="W1543" i="3"/>
  <c r="U1543" i="3"/>
  <c r="T1543" i="3"/>
  <c r="V1551" i="3"/>
  <c r="W1551" i="3"/>
  <c r="U1551" i="3"/>
  <c r="T1551" i="3"/>
  <c r="V1559" i="3"/>
  <c r="W1559" i="3"/>
  <c r="U1559" i="3"/>
  <c r="T1559" i="3"/>
  <c r="V1567" i="3"/>
  <c r="W1567" i="3"/>
  <c r="U1567" i="3"/>
  <c r="T1567" i="3"/>
  <c r="V1575" i="3"/>
  <c r="W1575" i="3"/>
  <c r="U1575" i="3"/>
  <c r="T1575" i="3"/>
  <c r="W1579" i="3"/>
  <c r="V1579" i="3"/>
  <c r="U1579" i="3"/>
  <c r="T1579" i="3"/>
  <c r="W1587" i="3"/>
  <c r="V1587" i="3"/>
  <c r="U1587" i="3"/>
  <c r="T1587" i="3"/>
  <c r="V1595" i="3"/>
  <c r="W1595" i="3"/>
  <c r="U1595" i="3"/>
  <c r="T1595" i="3"/>
  <c r="V1603" i="3"/>
  <c r="W1603" i="3"/>
  <c r="U1603" i="3"/>
  <c r="T1603" i="3"/>
  <c r="V1611" i="3"/>
  <c r="W1611" i="3"/>
  <c r="U1611" i="3"/>
  <c r="T1611" i="3"/>
  <c r="V1619" i="3"/>
  <c r="W1619" i="3"/>
  <c r="U1619" i="3"/>
  <c r="T1619" i="3"/>
  <c r="V1627" i="3"/>
  <c r="W1627" i="3"/>
  <c r="U1627" i="3"/>
  <c r="T1627" i="3"/>
  <c r="V1635" i="3"/>
  <c r="W1635" i="3"/>
  <c r="U1635" i="3"/>
  <c r="T1635" i="3"/>
  <c r="V1643" i="3"/>
  <c r="W1643" i="3"/>
  <c r="U1643" i="3"/>
  <c r="T1643" i="3"/>
  <c r="V1651" i="3"/>
  <c r="W1651" i="3"/>
  <c r="U1651" i="3"/>
  <c r="T1651" i="3"/>
  <c r="V1659" i="3"/>
  <c r="W1659" i="3"/>
  <c r="U1659" i="3"/>
  <c r="T1659" i="3"/>
  <c r="V1667" i="3"/>
  <c r="W1667" i="3"/>
  <c r="U1667" i="3"/>
  <c r="T1667" i="3"/>
  <c r="V1675" i="3"/>
  <c r="W1675" i="3"/>
  <c r="U1675" i="3"/>
  <c r="T1675" i="3"/>
  <c r="V1683" i="3"/>
  <c r="W1683" i="3"/>
  <c r="U1683" i="3"/>
  <c r="T1683" i="3"/>
  <c r="V1691" i="3"/>
  <c r="W1691" i="3"/>
  <c r="U1691" i="3"/>
  <c r="T1691" i="3"/>
  <c r="V1699" i="3"/>
  <c r="W1699" i="3"/>
  <c r="U1699" i="3"/>
  <c r="T1699" i="3"/>
  <c r="V1707" i="3"/>
  <c r="W1707" i="3"/>
  <c r="U1707" i="3"/>
  <c r="T1707" i="3"/>
  <c r="V1715" i="3"/>
  <c r="W1715" i="3"/>
  <c r="U1715" i="3"/>
  <c r="T1715" i="3"/>
  <c r="V1723" i="3"/>
  <c r="W1723" i="3"/>
  <c r="U1723" i="3"/>
  <c r="T1723" i="3"/>
  <c r="V1731" i="3"/>
  <c r="W1731" i="3"/>
  <c r="U1731" i="3"/>
  <c r="T1731" i="3"/>
  <c r="V1743" i="3"/>
  <c r="W1743" i="3"/>
  <c r="U1743" i="3"/>
  <c r="T1743" i="3"/>
  <c r="V1755" i="3"/>
  <c r="W1755" i="3"/>
  <c r="U1755" i="3"/>
  <c r="T1755" i="3"/>
  <c r="V1763" i="3"/>
  <c r="W1763" i="3"/>
  <c r="U1763" i="3"/>
  <c r="T1763" i="3"/>
  <c r="V1771" i="3"/>
  <c r="W1771" i="3"/>
  <c r="U1771" i="3"/>
  <c r="T1771" i="3"/>
  <c r="V1779" i="3"/>
  <c r="W1779" i="3"/>
  <c r="U1779" i="3"/>
  <c r="T1779" i="3"/>
  <c r="V1787" i="3"/>
  <c r="W1787" i="3"/>
  <c r="U1787" i="3"/>
  <c r="T1787" i="3"/>
  <c r="V1795" i="3"/>
  <c r="W1795" i="3"/>
  <c r="U1795" i="3"/>
  <c r="T1795" i="3"/>
  <c r="V1803" i="3"/>
  <c r="W1803" i="3"/>
  <c r="U1803" i="3"/>
  <c r="T1803" i="3"/>
  <c r="V1811" i="3"/>
  <c r="W1811" i="3"/>
  <c r="U1811" i="3"/>
  <c r="T1811" i="3"/>
  <c r="V1819" i="3"/>
  <c r="W1819" i="3"/>
  <c r="U1819" i="3"/>
  <c r="T1819" i="3"/>
  <c r="V1827" i="3"/>
  <c r="W1827" i="3"/>
  <c r="U1827" i="3"/>
  <c r="T1827" i="3"/>
  <c r="V1839" i="3"/>
  <c r="W1839" i="3"/>
  <c r="U1839" i="3"/>
  <c r="T1839" i="3"/>
  <c r="V1847" i="3"/>
  <c r="W1847" i="3"/>
  <c r="U1847" i="3"/>
  <c r="T1847" i="3"/>
  <c r="V1855" i="3"/>
  <c r="W1855" i="3"/>
  <c r="U1855" i="3"/>
  <c r="T1855" i="3"/>
  <c r="V1863" i="3"/>
  <c r="W1863" i="3"/>
  <c r="U1863" i="3"/>
  <c r="T1863" i="3"/>
  <c r="V1871" i="3"/>
  <c r="W1871" i="3"/>
  <c r="U1871" i="3"/>
  <c r="T1871" i="3"/>
  <c r="V1879" i="3"/>
  <c r="W1879" i="3"/>
  <c r="U1879" i="3"/>
  <c r="T1879" i="3"/>
  <c r="V1887" i="3"/>
  <c r="W1887" i="3"/>
  <c r="U1887" i="3"/>
  <c r="T1887" i="3"/>
  <c r="V1895" i="3"/>
  <c r="W1895" i="3"/>
  <c r="U1895" i="3"/>
  <c r="T1895" i="3"/>
  <c r="V1903" i="3"/>
  <c r="W1903" i="3"/>
  <c r="U1903" i="3"/>
  <c r="T1903" i="3"/>
  <c r="V1911" i="3"/>
  <c r="W1911" i="3"/>
  <c r="U1911" i="3"/>
  <c r="T1911" i="3"/>
  <c r="V1919" i="3"/>
  <c r="W1919" i="3"/>
  <c r="U1919" i="3"/>
  <c r="T1919" i="3"/>
  <c r="V1927" i="3"/>
  <c r="W1927" i="3"/>
  <c r="U1927" i="3"/>
  <c r="T1927" i="3"/>
  <c r="V1935" i="3"/>
  <c r="W1935" i="3"/>
  <c r="U1935" i="3"/>
  <c r="T1935" i="3"/>
  <c r="V1947" i="3"/>
  <c r="W1947" i="3"/>
  <c r="U1947" i="3"/>
  <c r="T1947" i="3"/>
  <c r="V1955" i="3"/>
  <c r="W1955" i="3"/>
  <c r="U1955" i="3"/>
  <c r="T1955" i="3"/>
  <c r="V1963" i="3"/>
  <c r="W1963" i="3"/>
  <c r="U1963" i="3"/>
  <c r="T1963" i="3"/>
  <c r="V1971" i="3"/>
  <c r="W1971" i="3"/>
  <c r="U1971" i="3"/>
  <c r="T1971" i="3"/>
  <c r="V1979" i="3"/>
  <c r="W1979" i="3"/>
  <c r="U1979" i="3"/>
  <c r="T1979" i="3"/>
  <c r="V1987" i="3"/>
  <c r="W1987" i="3"/>
  <c r="U1987" i="3"/>
  <c r="T1987" i="3"/>
  <c r="W92" i="3"/>
  <c r="V92" i="3"/>
  <c r="U92" i="3"/>
  <c r="T92" i="3"/>
  <c r="V216" i="3"/>
  <c r="W216" i="3"/>
  <c r="U216" i="3"/>
  <c r="T216" i="3"/>
  <c r="V232" i="3"/>
  <c r="W232" i="3"/>
  <c r="U232" i="3"/>
  <c r="T232" i="3"/>
  <c r="V244" i="3"/>
  <c r="W244" i="3"/>
  <c r="U244" i="3"/>
  <c r="T244" i="3"/>
  <c r="V252" i="3"/>
  <c r="U252" i="3"/>
  <c r="V260" i="3"/>
  <c r="W260" i="3"/>
  <c r="U260" i="3"/>
  <c r="T260" i="3"/>
  <c r="V272" i="3"/>
  <c r="U272" i="3"/>
  <c r="V280" i="3"/>
  <c r="W280" i="3"/>
  <c r="U280" i="3"/>
  <c r="T280" i="3"/>
  <c r="V288" i="3"/>
  <c r="W288" i="3"/>
  <c r="U288" i="3"/>
  <c r="T288" i="3"/>
  <c r="V296" i="3"/>
  <c r="V304" i="3"/>
  <c r="W304" i="3"/>
  <c r="U304" i="3"/>
  <c r="T304" i="3"/>
  <c r="V312" i="3"/>
  <c r="W312" i="3"/>
  <c r="U312" i="3"/>
  <c r="T312" i="3"/>
  <c r="V320" i="3"/>
  <c r="W320" i="3"/>
  <c r="U320" i="3"/>
  <c r="T320" i="3"/>
  <c r="V328" i="3"/>
  <c r="W336" i="3"/>
  <c r="V336" i="3"/>
  <c r="U336" i="3"/>
  <c r="T336" i="3"/>
  <c r="W344" i="3"/>
  <c r="V344" i="3"/>
  <c r="U344" i="3"/>
  <c r="T344" i="3"/>
  <c r="W352" i="3"/>
  <c r="V352" i="3"/>
  <c r="U352" i="3"/>
  <c r="T352" i="3"/>
  <c r="W360" i="3"/>
  <c r="U360" i="3"/>
  <c r="W368" i="3"/>
  <c r="V368" i="3"/>
  <c r="U368" i="3"/>
  <c r="T368" i="3"/>
  <c r="W376" i="3"/>
  <c r="V376" i="3"/>
  <c r="U376" i="3"/>
  <c r="T376" i="3"/>
  <c r="W396" i="3"/>
  <c r="V396" i="3"/>
  <c r="U396" i="3"/>
  <c r="T396" i="3"/>
  <c r="U404" i="3"/>
  <c r="W412" i="3"/>
  <c r="V412" i="3"/>
  <c r="U412" i="3"/>
  <c r="T412" i="3"/>
  <c r="W420" i="3"/>
  <c r="V420" i="3"/>
  <c r="U420" i="3"/>
  <c r="T420" i="3"/>
  <c r="W428" i="3"/>
  <c r="V428" i="3"/>
  <c r="U428" i="3"/>
  <c r="T428" i="3"/>
  <c r="W436" i="3"/>
  <c r="U436" i="3"/>
  <c r="W444" i="3"/>
  <c r="V444" i="3"/>
  <c r="U444" i="3"/>
  <c r="T444" i="3"/>
  <c r="W452" i="3"/>
  <c r="U452" i="3"/>
  <c r="W460" i="3"/>
  <c r="V460" i="3"/>
  <c r="U460" i="3"/>
  <c r="T460" i="3"/>
  <c r="W468" i="3"/>
  <c r="U468" i="3"/>
  <c r="W476" i="3"/>
  <c r="V476" i="3"/>
  <c r="U476" i="3"/>
  <c r="T476" i="3"/>
  <c r="W484" i="3"/>
  <c r="U484" i="3"/>
  <c r="W496" i="3"/>
  <c r="V496" i="3"/>
  <c r="U496" i="3"/>
  <c r="T496" i="3"/>
  <c r="W504" i="3"/>
  <c r="U504" i="3"/>
  <c r="W512" i="3"/>
  <c r="W520" i="3"/>
  <c r="V520" i="3"/>
  <c r="U520" i="3"/>
  <c r="T520" i="3"/>
  <c r="W528" i="3"/>
  <c r="V528" i="3"/>
  <c r="U528" i="3"/>
  <c r="T528" i="3"/>
  <c r="W536" i="3"/>
  <c r="V536" i="3"/>
  <c r="U536" i="3"/>
  <c r="T536" i="3"/>
  <c r="W544" i="3"/>
  <c r="W552" i="3"/>
  <c r="V552" i="3"/>
  <c r="U552" i="3"/>
  <c r="T552" i="3"/>
  <c r="W560" i="3"/>
  <c r="V560" i="3"/>
  <c r="U560" i="3"/>
  <c r="T560" i="3"/>
  <c r="W568" i="3"/>
  <c r="V568" i="3"/>
  <c r="U568" i="3"/>
  <c r="T568" i="3"/>
  <c r="W572" i="3"/>
  <c r="V572" i="3"/>
  <c r="U572" i="3"/>
  <c r="T572" i="3"/>
  <c r="W576" i="3"/>
  <c r="U576" i="3"/>
  <c r="W580" i="3"/>
  <c r="V580" i="3"/>
  <c r="U580" i="3"/>
  <c r="T580" i="3"/>
  <c r="V584" i="3"/>
  <c r="U584" i="3"/>
  <c r="W592" i="3"/>
  <c r="V592" i="3"/>
  <c r="U592" i="3"/>
  <c r="T592" i="3"/>
  <c r="W596" i="3"/>
  <c r="V596" i="3"/>
  <c r="U596" i="3"/>
  <c r="T596" i="3"/>
  <c r="W600" i="3"/>
  <c r="V600" i="3"/>
  <c r="U600" i="3"/>
  <c r="T600" i="3"/>
  <c r="W604" i="3"/>
  <c r="U604" i="3"/>
  <c r="W608" i="3"/>
  <c r="V608" i="3"/>
  <c r="U608" i="3"/>
  <c r="T608" i="3"/>
  <c r="W612" i="3"/>
  <c r="V612" i="3"/>
  <c r="U612" i="3"/>
  <c r="T612" i="3"/>
  <c r="W616" i="3"/>
  <c r="V616" i="3"/>
  <c r="U616" i="3"/>
  <c r="T616" i="3"/>
  <c r="W620" i="3"/>
  <c r="U620" i="3"/>
  <c r="W624" i="3"/>
  <c r="V624" i="3"/>
  <c r="U624" i="3"/>
  <c r="T624" i="3"/>
  <c r="W632" i="3"/>
  <c r="V632" i="3"/>
  <c r="U632" i="3"/>
  <c r="T632" i="3"/>
  <c r="W636" i="3"/>
  <c r="V636" i="3"/>
  <c r="U636" i="3"/>
  <c r="T636" i="3"/>
  <c r="W640" i="3"/>
  <c r="U640" i="3"/>
  <c r="W644" i="3"/>
  <c r="V644" i="3"/>
  <c r="U644" i="3"/>
  <c r="T644" i="3"/>
  <c r="W648" i="3"/>
  <c r="V648" i="3"/>
  <c r="U648" i="3"/>
  <c r="T648" i="3"/>
  <c r="W652" i="3"/>
  <c r="V652" i="3"/>
  <c r="U652" i="3"/>
  <c r="T652" i="3"/>
  <c r="W656" i="3"/>
  <c r="V656" i="3"/>
  <c r="U656" i="3"/>
  <c r="T656" i="3"/>
  <c r="W660" i="3"/>
  <c r="V660" i="3"/>
  <c r="U660" i="3"/>
  <c r="T660" i="3"/>
  <c r="U664" i="3"/>
  <c r="V668" i="3"/>
  <c r="W672" i="3"/>
  <c r="V672" i="3"/>
  <c r="U672" i="3"/>
  <c r="T672" i="3"/>
  <c r="W676" i="3"/>
  <c r="V676" i="3"/>
  <c r="U676" i="3"/>
  <c r="T676" i="3"/>
  <c r="W680" i="3"/>
  <c r="U680" i="3"/>
  <c r="W684" i="3"/>
  <c r="V684" i="3"/>
  <c r="U684" i="3"/>
  <c r="T684" i="3"/>
  <c r="W688" i="3"/>
  <c r="V688" i="3"/>
  <c r="U688" i="3"/>
  <c r="T688" i="3"/>
  <c r="W692" i="3"/>
  <c r="V692" i="3"/>
  <c r="U692" i="3"/>
  <c r="T692" i="3"/>
  <c r="W696" i="3"/>
  <c r="V696" i="3"/>
  <c r="U696" i="3"/>
  <c r="T696" i="3"/>
  <c r="W700" i="3"/>
  <c r="V700" i="3"/>
  <c r="U700" i="3"/>
  <c r="T700" i="3"/>
  <c r="U704" i="3"/>
  <c r="W708" i="3"/>
  <c r="V708" i="3"/>
  <c r="U708" i="3"/>
  <c r="T708" i="3"/>
  <c r="W712" i="3"/>
  <c r="U712" i="3"/>
  <c r="W716" i="3"/>
  <c r="W720" i="3"/>
  <c r="V720" i="3"/>
  <c r="U720" i="3"/>
  <c r="T720" i="3"/>
  <c r="V724" i="3"/>
  <c r="V728" i="3"/>
  <c r="W728" i="3"/>
  <c r="U728" i="3"/>
  <c r="T728" i="3"/>
  <c r="V732" i="3"/>
  <c r="W732" i="3"/>
  <c r="U732" i="3"/>
  <c r="T732" i="3"/>
  <c r="V736" i="3"/>
  <c r="W736" i="3"/>
  <c r="U736" i="3"/>
  <c r="T736" i="3"/>
  <c r="U740" i="3"/>
  <c r="V744" i="3"/>
  <c r="W744" i="3"/>
  <c r="U744" i="3"/>
  <c r="T744" i="3"/>
  <c r="V748" i="3"/>
  <c r="W748" i="3"/>
  <c r="U748" i="3"/>
  <c r="T748" i="3"/>
  <c r="V752" i="3"/>
  <c r="W752" i="3"/>
  <c r="U752" i="3"/>
  <c r="T752" i="3"/>
  <c r="W756" i="3"/>
  <c r="V756" i="3"/>
  <c r="U756" i="3"/>
  <c r="T756" i="3"/>
  <c r="W760" i="3"/>
  <c r="V760" i="3"/>
  <c r="U760" i="3"/>
  <c r="T760" i="3"/>
  <c r="W764" i="3"/>
  <c r="U764" i="3"/>
  <c r="W768" i="3"/>
  <c r="V768" i="3"/>
  <c r="U768" i="3"/>
  <c r="T768" i="3"/>
  <c r="W772" i="3"/>
  <c r="V772" i="3"/>
  <c r="U772" i="3"/>
  <c r="T772" i="3"/>
  <c r="V776" i="3"/>
  <c r="W780" i="3"/>
  <c r="V780" i="3"/>
  <c r="U780" i="3"/>
  <c r="T780" i="3"/>
  <c r="W784" i="3"/>
  <c r="U784" i="3"/>
  <c r="W788" i="3"/>
  <c r="V788" i="3"/>
  <c r="U788" i="3"/>
  <c r="T788" i="3"/>
  <c r="W792" i="3"/>
  <c r="V792" i="3"/>
  <c r="U792" i="3"/>
  <c r="T792" i="3"/>
  <c r="W796" i="3"/>
  <c r="V796" i="3"/>
  <c r="U796" i="3"/>
  <c r="T796" i="3"/>
  <c r="W800" i="3"/>
  <c r="U800" i="3"/>
  <c r="W804" i="3"/>
  <c r="V804" i="3"/>
  <c r="U804" i="3"/>
  <c r="T804" i="3"/>
  <c r="U808" i="3"/>
  <c r="W812" i="3"/>
  <c r="V812" i="3"/>
  <c r="U812" i="3"/>
  <c r="T812" i="3"/>
  <c r="W816" i="3"/>
  <c r="V816" i="3"/>
  <c r="U816" i="3"/>
  <c r="T816" i="3"/>
  <c r="W820" i="3"/>
  <c r="V820" i="3"/>
  <c r="U820" i="3"/>
  <c r="T820" i="3"/>
  <c r="W824" i="3"/>
  <c r="V824" i="3"/>
  <c r="U824" i="3"/>
  <c r="T824" i="3"/>
  <c r="W828" i="3"/>
  <c r="V828" i="3"/>
  <c r="U828" i="3"/>
  <c r="T828" i="3"/>
  <c r="W832" i="3"/>
  <c r="V832" i="3"/>
  <c r="U832" i="3"/>
  <c r="T832" i="3"/>
  <c r="W836" i="3"/>
  <c r="V836" i="3"/>
  <c r="U836" i="3"/>
  <c r="T836" i="3"/>
  <c r="W840" i="3"/>
  <c r="U840" i="3"/>
  <c r="W844" i="3"/>
  <c r="V844" i="3"/>
  <c r="U844" i="3"/>
  <c r="T844" i="3"/>
  <c r="W848" i="3"/>
  <c r="V848" i="3"/>
  <c r="U848" i="3"/>
  <c r="T848" i="3"/>
  <c r="W852" i="3"/>
  <c r="V852" i="3"/>
  <c r="U852" i="3"/>
  <c r="T852" i="3"/>
  <c r="U856" i="3"/>
  <c r="V860" i="3"/>
  <c r="W868" i="3"/>
  <c r="V868" i="3"/>
  <c r="U868" i="3"/>
  <c r="T868" i="3"/>
  <c r="W872" i="3"/>
  <c r="V872" i="3"/>
  <c r="U872" i="3"/>
  <c r="T872" i="3"/>
  <c r="W876" i="3"/>
  <c r="V876" i="3"/>
  <c r="U876" i="3"/>
  <c r="T876" i="3"/>
  <c r="W880" i="3"/>
  <c r="V880" i="3"/>
  <c r="U880" i="3"/>
  <c r="T880" i="3"/>
  <c r="W884" i="3"/>
  <c r="U884" i="3"/>
  <c r="W888" i="3"/>
  <c r="V888" i="3"/>
  <c r="U888" i="3"/>
  <c r="T888" i="3"/>
  <c r="W892" i="3"/>
  <c r="V892" i="3"/>
  <c r="U892" i="3"/>
  <c r="T892" i="3"/>
  <c r="W896" i="3"/>
  <c r="V896" i="3"/>
  <c r="U896" i="3"/>
  <c r="T896" i="3"/>
  <c r="W900" i="3"/>
  <c r="V900" i="3"/>
  <c r="U900" i="3"/>
  <c r="T900" i="3"/>
  <c r="W904" i="3"/>
  <c r="V904" i="3"/>
  <c r="U904" i="3"/>
  <c r="T904" i="3"/>
  <c r="W908" i="3"/>
  <c r="V908" i="3"/>
  <c r="U908" i="3"/>
  <c r="T908" i="3"/>
  <c r="W912" i="3"/>
  <c r="U912" i="3"/>
  <c r="T912" i="3"/>
  <c r="W916" i="3"/>
  <c r="V916" i="3"/>
  <c r="U916" i="3"/>
  <c r="T916" i="3"/>
  <c r="W920" i="3"/>
  <c r="W924" i="3"/>
  <c r="V924" i="3"/>
  <c r="U924" i="3"/>
  <c r="T924" i="3"/>
  <c r="W928" i="3"/>
  <c r="V928" i="3"/>
  <c r="U928" i="3"/>
  <c r="T928" i="3"/>
  <c r="W932" i="3"/>
  <c r="V932" i="3"/>
  <c r="U932" i="3"/>
  <c r="T932" i="3"/>
  <c r="W936" i="3"/>
  <c r="U936" i="3"/>
  <c r="T936" i="3"/>
  <c r="W940" i="3"/>
  <c r="V940" i="3"/>
  <c r="U940" i="3"/>
  <c r="T940" i="3"/>
  <c r="W944" i="3"/>
  <c r="V944" i="3"/>
  <c r="U944" i="3"/>
  <c r="T944" i="3"/>
  <c r="W948" i="3"/>
  <c r="T948" i="3"/>
  <c r="W952" i="3"/>
  <c r="V952" i="3"/>
  <c r="U952" i="3"/>
  <c r="T952" i="3"/>
  <c r="W958" i="3"/>
  <c r="U958" i="3"/>
  <c r="T958" i="3"/>
  <c r="U962" i="3"/>
  <c r="W966" i="3"/>
  <c r="V966" i="3"/>
  <c r="U966" i="3"/>
  <c r="T966" i="3"/>
  <c r="W968" i="3"/>
  <c r="U968" i="3"/>
  <c r="T968" i="3"/>
  <c r="W972" i="3"/>
  <c r="V972" i="3"/>
  <c r="U972" i="3"/>
  <c r="T972" i="3"/>
  <c r="W976" i="3"/>
  <c r="V976" i="3"/>
  <c r="U976" i="3"/>
  <c r="T976" i="3"/>
  <c r="W980" i="3"/>
  <c r="V980" i="3"/>
  <c r="U980" i="3"/>
  <c r="T980" i="3"/>
  <c r="W984" i="3"/>
  <c r="V984" i="3"/>
  <c r="U984" i="3"/>
  <c r="T984" i="3"/>
  <c r="W988" i="3"/>
  <c r="V988" i="3"/>
  <c r="U988" i="3"/>
  <c r="T988" i="3"/>
  <c r="W992" i="3"/>
  <c r="V992" i="3"/>
  <c r="U992" i="3"/>
  <c r="T992" i="3"/>
  <c r="W996" i="3"/>
  <c r="V996" i="3"/>
  <c r="U996" i="3"/>
  <c r="T996" i="3"/>
  <c r="W1000" i="3"/>
  <c r="V1000" i="3"/>
  <c r="U1000" i="3"/>
  <c r="T1000" i="3"/>
  <c r="W1004" i="3"/>
  <c r="V1004" i="3"/>
  <c r="U1004" i="3"/>
  <c r="T1004" i="3"/>
  <c r="W1060" i="3"/>
  <c r="V1060" i="3"/>
  <c r="U1060" i="3"/>
  <c r="T1060" i="3"/>
  <c r="W1064" i="3"/>
  <c r="V1064" i="3"/>
  <c r="U1064" i="3"/>
  <c r="T1064" i="3"/>
  <c r="W1068" i="3"/>
  <c r="V1068" i="3"/>
  <c r="U1068" i="3"/>
  <c r="T1068" i="3"/>
  <c r="W1072" i="3"/>
  <c r="V1072" i="3"/>
  <c r="U1072" i="3"/>
  <c r="T1072" i="3"/>
  <c r="W1076" i="3"/>
  <c r="V1076" i="3"/>
  <c r="U1076" i="3"/>
  <c r="T1076" i="3"/>
  <c r="W1080" i="3"/>
  <c r="V1080" i="3"/>
  <c r="U1080" i="3"/>
  <c r="T1080" i="3"/>
  <c r="W1084" i="3"/>
  <c r="V1084" i="3"/>
  <c r="U1084" i="3"/>
  <c r="T1084" i="3"/>
  <c r="W1088" i="3"/>
  <c r="V1088" i="3"/>
  <c r="U1088" i="3"/>
  <c r="T1088" i="3"/>
  <c r="W1092" i="3"/>
  <c r="V1092" i="3"/>
  <c r="U1092" i="3"/>
  <c r="T1092" i="3"/>
  <c r="U1096" i="3"/>
  <c r="T1096" i="3"/>
  <c r="W1104" i="3"/>
  <c r="V1104" i="3"/>
  <c r="U1104" i="3"/>
  <c r="T1104" i="3"/>
  <c r="W1108" i="3"/>
  <c r="V1108" i="3"/>
  <c r="U1108" i="3"/>
  <c r="T1108" i="3"/>
  <c r="W1112" i="3"/>
  <c r="V1112" i="3"/>
  <c r="U1112" i="3"/>
  <c r="T1112" i="3"/>
  <c r="W1116" i="3"/>
  <c r="V1116" i="3"/>
  <c r="U1116" i="3"/>
  <c r="T1116" i="3"/>
  <c r="W1120" i="3"/>
  <c r="V1120" i="3"/>
  <c r="U1120" i="3"/>
  <c r="T1120" i="3"/>
  <c r="W1124" i="3"/>
  <c r="V1124" i="3"/>
  <c r="U1124" i="3"/>
  <c r="T1124" i="3"/>
  <c r="W1128" i="3"/>
  <c r="V1128" i="3"/>
  <c r="W1220" i="3"/>
  <c r="V1220" i="3"/>
  <c r="U1220" i="3"/>
  <c r="T1220" i="3"/>
  <c r="W1224" i="3"/>
  <c r="V1224" i="3"/>
  <c r="U1224" i="3"/>
  <c r="T1224" i="3"/>
  <c r="W1228" i="3"/>
  <c r="V1228" i="3"/>
  <c r="U1228" i="3"/>
  <c r="T1228" i="3"/>
  <c r="W1232" i="3"/>
  <c r="V1232" i="3"/>
  <c r="U1232" i="3"/>
  <c r="T1232" i="3"/>
  <c r="W1236" i="3"/>
  <c r="V1236" i="3"/>
  <c r="U1236" i="3"/>
  <c r="T1236" i="3"/>
  <c r="V1240" i="3"/>
  <c r="W1240" i="3"/>
  <c r="U1240" i="3"/>
  <c r="T1240" i="3"/>
  <c r="W1244" i="3"/>
  <c r="V1244" i="3"/>
  <c r="U1244" i="3"/>
  <c r="T1244" i="3"/>
  <c r="V1248" i="3"/>
  <c r="W1248" i="3"/>
  <c r="U1248" i="3"/>
  <c r="T1248" i="3"/>
  <c r="W1252" i="3"/>
  <c r="V1252" i="3"/>
  <c r="U1252" i="3"/>
  <c r="T1252" i="3"/>
  <c r="V1256" i="3"/>
  <c r="W1256" i="3"/>
  <c r="U1256" i="3"/>
  <c r="T1256" i="3"/>
  <c r="V1260" i="3"/>
  <c r="W1260" i="3"/>
  <c r="U1260" i="3"/>
  <c r="T1260" i="3"/>
  <c r="V1264" i="3"/>
  <c r="W1264" i="3"/>
  <c r="U1264" i="3"/>
  <c r="T1264" i="3"/>
  <c r="V1268" i="3"/>
  <c r="W1268" i="3"/>
  <c r="U1268" i="3"/>
  <c r="T1268" i="3"/>
  <c r="V1272" i="3"/>
  <c r="W1272" i="3"/>
  <c r="U1272" i="3"/>
  <c r="T1272" i="3"/>
  <c r="V1276" i="3"/>
  <c r="W1276" i="3"/>
  <c r="U1276" i="3"/>
  <c r="T1276" i="3"/>
  <c r="V1280" i="3"/>
  <c r="W1280" i="3"/>
  <c r="U1280" i="3"/>
  <c r="T1280" i="3"/>
  <c r="V1284" i="3"/>
  <c r="W1284" i="3"/>
  <c r="U1284" i="3"/>
  <c r="T1284" i="3"/>
  <c r="V1288" i="3"/>
  <c r="W1288" i="3"/>
  <c r="U1288" i="3"/>
  <c r="T1288" i="3"/>
  <c r="V1292" i="3"/>
  <c r="W1292" i="3"/>
  <c r="U1292" i="3"/>
  <c r="T1292" i="3"/>
  <c r="V1296" i="3"/>
  <c r="W1296" i="3"/>
  <c r="U1296" i="3"/>
  <c r="T1296" i="3"/>
  <c r="V1300" i="3"/>
  <c r="W1300" i="3"/>
  <c r="U1300" i="3"/>
  <c r="T1300" i="3"/>
  <c r="V1304" i="3"/>
  <c r="W1304" i="3"/>
  <c r="U1304" i="3"/>
  <c r="T1304" i="3"/>
  <c r="V1308" i="3"/>
  <c r="W1308" i="3"/>
  <c r="U1308" i="3"/>
  <c r="T1308" i="3"/>
  <c r="V1312" i="3"/>
  <c r="W1312" i="3"/>
  <c r="U1312" i="3"/>
  <c r="T1312" i="3"/>
  <c r="V1316" i="3"/>
  <c r="W1316" i="3"/>
  <c r="U1316" i="3"/>
  <c r="T1316" i="3"/>
  <c r="V1320" i="3"/>
  <c r="W1320" i="3"/>
  <c r="U1320" i="3"/>
  <c r="T1320" i="3"/>
  <c r="V1324" i="3"/>
  <c r="W1324" i="3"/>
  <c r="U1324" i="3"/>
  <c r="T1324" i="3"/>
  <c r="V1328" i="3"/>
  <c r="W1328" i="3"/>
  <c r="U1328" i="3"/>
  <c r="T1328" i="3"/>
  <c r="V1332" i="3"/>
  <c r="W1332" i="3"/>
  <c r="U1332" i="3"/>
  <c r="T1332" i="3"/>
  <c r="V1336" i="3"/>
  <c r="W1336" i="3"/>
  <c r="U1336" i="3"/>
  <c r="T1336" i="3"/>
  <c r="V1340" i="3"/>
  <c r="W1340" i="3"/>
  <c r="U1340" i="3"/>
  <c r="T1340" i="3"/>
  <c r="V1344" i="3"/>
  <c r="W1344" i="3"/>
  <c r="U1344" i="3"/>
  <c r="T1344" i="3"/>
  <c r="V1348" i="3"/>
  <c r="W1348" i="3"/>
  <c r="U1348" i="3"/>
  <c r="T1348" i="3"/>
  <c r="V1352" i="3"/>
  <c r="W1352" i="3"/>
  <c r="U1352" i="3"/>
  <c r="T1352" i="3"/>
  <c r="V1356" i="3"/>
  <c r="W1356" i="3"/>
  <c r="U1356" i="3"/>
  <c r="T1356" i="3"/>
  <c r="V1360" i="3"/>
  <c r="W1360" i="3"/>
  <c r="U1360" i="3"/>
  <c r="T1360" i="3"/>
  <c r="V1364" i="3"/>
  <c r="W1364" i="3"/>
  <c r="U1364" i="3"/>
  <c r="T1364" i="3"/>
  <c r="V1368" i="3"/>
  <c r="W1368" i="3"/>
  <c r="U1368" i="3"/>
  <c r="T1368" i="3"/>
  <c r="V1372" i="3"/>
  <c r="W1372" i="3"/>
  <c r="U1372" i="3"/>
  <c r="T1372" i="3"/>
  <c r="V1376" i="3"/>
  <c r="W1376" i="3"/>
  <c r="U1376" i="3"/>
  <c r="T1376" i="3"/>
  <c r="V1380" i="3"/>
  <c r="W1380" i="3"/>
  <c r="U1380" i="3"/>
  <c r="T1380" i="3"/>
  <c r="V1384" i="3"/>
  <c r="W1384" i="3"/>
  <c r="U1384" i="3"/>
  <c r="T1384" i="3"/>
  <c r="V1388" i="3"/>
  <c r="W1388" i="3"/>
  <c r="U1388" i="3"/>
  <c r="T1388" i="3"/>
  <c r="V1392" i="3"/>
  <c r="W1392" i="3"/>
  <c r="U1392" i="3"/>
  <c r="T1392" i="3"/>
  <c r="V1396" i="3"/>
  <c r="W1396" i="3"/>
  <c r="U1396" i="3"/>
  <c r="T1396" i="3"/>
  <c r="V1400" i="3"/>
  <c r="W1400" i="3"/>
  <c r="U1400" i="3"/>
  <c r="T1400" i="3"/>
  <c r="V1404" i="3"/>
  <c r="W1404" i="3"/>
  <c r="U1404" i="3"/>
  <c r="T1404" i="3"/>
  <c r="V1408" i="3"/>
  <c r="W1408" i="3"/>
  <c r="U1408" i="3"/>
  <c r="T1408" i="3"/>
  <c r="V1412" i="3"/>
  <c r="W1412" i="3"/>
  <c r="U1412" i="3"/>
  <c r="T1412" i="3"/>
  <c r="V1416" i="3"/>
  <c r="W1416" i="3"/>
  <c r="U1416" i="3"/>
  <c r="T1416" i="3"/>
  <c r="V1420" i="3"/>
  <c r="W1420" i="3"/>
  <c r="U1420" i="3"/>
  <c r="T1420" i="3"/>
  <c r="V1424" i="3"/>
  <c r="W1424" i="3"/>
  <c r="U1424" i="3"/>
  <c r="T1424" i="3"/>
  <c r="V1428" i="3"/>
  <c r="W1428" i="3"/>
  <c r="U1428" i="3"/>
  <c r="T1428" i="3"/>
  <c r="V1432" i="3"/>
  <c r="W1432" i="3"/>
  <c r="U1432" i="3"/>
  <c r="T1432" i="3"/>
  <c r="V1436" i="3"/>
  <c r="W1436" i="3"/>
  <c r="U1436" i="3"/>
  <c r="T1436" i="3"/>
  <c r="V1440" i="3"/>
  <c r="W1440" i="3"/>
  <c r="U1440" i="3"/>
  <c r="T1440" i="3"/>
  <c r="V1444" i="3"/>
  <c r="W1444" i="3"/>
  <c r="U1444" i="3"/>
  <c r="T1444" i="3"/>
  <c r="V1448" i="3"/>
  <c r="W1448" i="3"/>
  <c r="U1448" i="3"/>
  <c r="T1448" i="3"/>
  <c r="V1452" i="3"/>
  <c r="W1452" i="3"/>
  <c r="U1452" i="3"/>
  <c r="T1452" i="3"/>
  <c r="V1456" i="3"/>
  <c r="W1456" i="3"/>
  <c r="U1456" i="3"/>
  <c r="T1456" i="3"/>
  <c r="V1460" i="3"/>
  <c r="W1460" i="3"/>
  <c r="U1460" i="3"/>
  <c r="T1460" i="3"/>
  <c r="V1464" i="3"/>
  <c r="W1464" i="3"/>
  <c r="U1464" i="3"/>
  <c r="T1464" i="3"/>
  <c r="V1468" i="3"/>
  <c r="W1468" i="3"/>
  <c r="U1468" i="3"/>
  <c r="T1468" i="3"/>
  <c r="V1472" i="3"/>
  <c r="W1472" i="3"/>
  <c r="U1472" i="3"/>
  <c r="T1472" i="3"/>
  <c r="V1476" i="3"/>
  <c r="W1476" i="3"/>
  <c r="U1476" i="3"/>
  <c r="T1476" i="3"/>
  <c r="V1480" i="3"/>
  <c r="W1480" i="3"/>
  <c r="U1480" i="3"/>
  <c r="T1480" i="3"/>
  <c r="V1484" i="3"/>
  <c r="W1484" i="3"/>
  <c r="U1484" i="3"/>
  <c r="T1484" i="3"/>
  <c r="V1488" i="3"/>
  <c r="W1488" i="3"/>
  <c r="U1488" i="3"/>
  <c r="T1488" i="3"/>
  <c r="V1492" i="3"/>
  <c r="W1492" i="3"/>
  <c r="U1492" i="3"/>
  <c r="T1492" i="3"/>
  <c r="V1496" i="3"/>
  <c r="W1496" i="3"/>
  <c r="U1496" i="3"/>
  <c r="T1496" i="3"/>
  <c r="V1500" i="3"/>
  <c r="W1500" i="3"/>
  <c r="U1500" i="3"/>
  <c r="T1500" i="3"/>
  <c r="V1504" i="3"/>
  <c r="W1504" i="3"/>
  <c r="U1504" i="3"/>
  <c r="T1504" i="3"/>
  <c r="V1508" i="3"/>
  <c r="W1508" i="3"/>
  <c r="U1508" i="3"/>
  <c r="T1508" i="3"/>
  <c r="V1512" i="3"/>
  <c r="W1512" i="3"/>
  <c r="U1512" i="3"/>
  <c r="T1512" i="3"/>
  <c r="V1516" i="3"/>
  <c r="W1516" i="3"/>
  <c r="U1516" i="3"/>
  <c r="T1516" i="3"/>
  <c r="V1520" i="3"/>
  <c r="W1520" i="3"/>
  <c r="U1520" i="3"/>
  <c r="T1520" i="3"/>
  <c r="V1524" i="3"/>
  <c r="W1524" i="3"/>
  <c r="U1524" i="3"/>
  <c r="T1524" i="3"/>
  <c r="V1528" i="3"/>
  <c r="W1528" i="3"/>
  <c r="U1528" i="3"/>
  <c r="T1528" i="3"/>
  <c r="V1532" i="3"/>
  <c r="W1532" i="3"/>
  <c r="U1532" i="3"/>
  <c r="T1532" i="3"/>
  <c r="V1536" i="3"/>
  <c r="W1536" i="3"/>
  <c r="U1536" i="3"/>
  <c r="T1536" i="3"/>
  <c r="V1540" i="3"/>
  <c r="W1540" i="3"/>
  <c r="U1540" i="3"/>
  <c r="T1540" i="3"/>
  <c r="V1544" i="3"/>
  <c r="W1544" i="3"/>
  <c r="U1544" i="3"/>
  <c r="T1544" i="3"/>
  <c r="V1548" i="3"/>
  <c r="W1548" i="3"/>
  <c r="U1548" i="3"/>
  <c r="T1548" i="3"/>
  <c r="V1552" i="3"/>
  <c r="W1552" i="3"/>
  <c r="U1552" i="3"/>
  <c r="T1552" i="3"/>
  <c r="V1556" i="3"/>
  <c r="W1556" i="3"/>
  <c r="U1556" i="3"/>
  <c r="T1556" i="3"/>
  <c r="V1560" i="3"/>
  <c r="W1560" i="3"/>
  <c r="U1560" i="3"/>
  <c r="T1560" i="3"/>
  <c r="V1564" i="3"/>
  <c r="W1564" i="3"/>
  <c r="U1564" i="3"/>
  <c r="T1564" i="3"/>
  <c r="V1568" i="3"/>
  <c r="W1568" i="3"/>
  <c r="U1568" i="3"/>
  <c r="T1568" i="3"/>
  <c r="V1572" i="3"/>
  <c r="W1572" i="3"/>
  <c r="U1572" i="3"/>
  <c r="T1572" i="3"/>
  <c r="V1576" i="3"/>
  <c r="W1576" i="3"/>
  <c r="U1576" i="3"/>
  <c r="T1576" i="3"/>
  <c r="V1580" i="3"/>
  <c r="W1580" i="3"/>
  <c r="U1580" i="3"/>
  <c r="T1580" i="3"/>
  <c r="V1584" i="3"/>
  <c r="W1584" i="3"/>
  <c r="U1584" i="3"/>
  <c r="T1584" i="3"/>
  <c r="V1588" i="3"/>
  <c r="W1588" i="3"/>
  <c r="U1588" i="3"/>
  <c r="T1588" i="3"/>
  <c r="V1592" i="3"/>
  <c r="W1592" i="3"/>
  <c r="U1592" i="3"/>
  <c r="T1592" i="3"/>
  <c r="W1596" i="3"/>
  <c r="V1596" i="3"/>
  <c r="U1596" i="3"/>
  <c r="T1596" i="3"/>
  <c r="W1600" i="3"/>
  <c r="V1600" i="3"/>
  <c r="U1600" i="3"/>
  <c r="T1600" i="3"/>
  <c r="V1604" i="3"/>
  <c r="W1604" i="3"/>
  <c r="U1604" i="3"/>
  <c r="T1604" i="3"/>
  <c r="V1608" i="3"/>
  <c r="W1608" i="3"/>
  <c r="U1608" i="3"/>
  <c r="T1608" i="3"/>
  <c r="V1612" i="3"/>
  <c r="W1612" i="3"/>
  <c r="U1612" i="3"/>
  <c r="T1612" i="3"/>
  <c r="V1616" i="3"/>
  <c r="W1616" i="3"/>
  <c r="U1616" i="3"/>
  <c r="T1616" i="3"/>
  <c r="V1620" i="3"/>
  <c r="W1620" i="3"/>
  <c r="U1620" i="3"/>
  <c r="T1620" i="3"/>
  <c r="V1624" i="3"/>
  <c r="W1624" i="3"/>
  <c r="U1624" i="3"/>
  <c r="T1624" i="3"/>
  <c r="V1628" i="3"/>
  <c r="W1628" i="3"/>
  <c r="U1628" i="3"/>
  <c r="T1628" i="3"/>
  <c r="V1632" i="3"/>
  <c r="W1632" i="3"/>
  <c r="U1632" i="3"/>
  <c r="T1632" i="3"/>
  <c r="V1636" i="3"/>
  <c r="W1636" i="3"/>
  <c r="U1636" i="3"/>
  <c r="T1636" i="3"/>
  <c r="V1640" i="3"/>
  <c r="W1640" i="3"/>
  <c r="U1640" i="3"/>
  <c r="T1640" i="3"/>
  <c r="W1644" i="3"/>
  <c r="V1644" i="3"/>
  <c r="U1644" i="3"/>
  <c r="T1644" i="3"/>
  <c r="W1648" i="3"/>
  <c r="V1648" i="3"/>
  <c r="U1648" i="3"/>
  <c r="T1648" i="3"/>
  <c r="W1652" i="3"/>
  <c r="V1652" i="3"/>
  <c r="U1652" i="3"/>
  <c r="T1652" i="3"/>
  <c r="W1656" i="3"/>
  <c r="V1656" i="3"/>
  <c r="U1656" i="3"/>
  <c r="T1656" i="3"/>
  <c r="W1660" i="3"/>
  <c r="V1660" i="3"/>
  <c r="U1660" i="3"/>
  <c r="T1660" i="3"/>
  <c r="W1664" i="3"/>
  <c r="V1664" i="3"/>
  <c r="U1664" i="3"/>
  <c r="T1664" i="3"/>
  <c r="W1668" i="3"/>
  <c r="V1668" i="3"/>
  <c r="U1668" i="3"/>
  <c r="T1668" i="3"/>
  <c r="W1672" i="3"/>
  <c r="V1672" i="3"/>
  <c r="U1672" i="3"/>
  <c r="T1672" i="3"/>
  <c r="W1676" i="3"/>
  <c r="V1676" i="3"/>
  <c r="U1676" i="3"/>
  <c r="T1676" i="3"/>
  <c r="W1680" i="3"/>
  <c r="V1680" i="3"/>
  <c r="U1680" i="3"/>
  <c r="T1680" i="3"/>
  <c r="W1684" i="3"/>
  <c r="V1684" i="3"/>
  <c r="U1684" i="3"/>
  <c r="T1684" i="3"/>
  <c r="V1688" i="3"/>
  <c r="W1688" i="3"/>
  <c r="U1688" i="3"/>
  <c r="T1688" i="3"/>
  <c r="V1692" i="3"/>
  <c r="W1692" i="3"/>
  <c r="U1692" i="3"/>
  <c r="T1692" i="3"/>
  <c r="W1696" i="3"/>
  <c r="V1696" i="3"/>
  <c r="U1696" i="3"/>
  <c r="T1696" i="3"/>
  <c r="W1700" i="3"/>
  <c r="V1700" i="3"/>
  <c r="U1700" i="3"/>
  <c r="T1700" i="3"/>
  <c r="V1704" i="3"/>
  <c r="W1704" i="3"/>
  <c r="U1704" i="3"/>
  <c r="T1704" i="3"/>
  <c r="W1708" i="3"/>
  <c r="V1708" i="3"/>
  <c r="U1708" i="3"/>
  <c r="T1708" i="3"/>
  <c r="W1712" i="3"/>
  <c r="V1712" i="3"/>
  <c r="U1712" i="3"/>
  <c r="T1712" i="3"/>
  <c r="W1716" i="3"/>
  <c r="V1716" i="3"/>
  <c r="U1716" i="3"/>
  <c r="T1716" i="3"/>
  <c r="W1720" i="3"/>
  <c r="V1720" i="3"/>
  <c r="U1720" i="3"/>
  <c r="T1720" i="3"/>
  <c r="V1724" i="3"/>
  <c r="W1724" i="3"/>
  <c r="U1724" i="3"/>
  <c r="T1724" i="3"/>
  <c r="V1728" i="3"/>
  <c r="W1728" i="3"/>
  <c r="U1728" i="3"/>
  <c r="T1728" i="3"/>
  <c r="V1732" i="3"/>
  <c r="W1732" i="3"/>
  <c r="U1732" i="3"/>
  <c r="T1732" i="3"/>
  <c r="V1736" i="3"/>
  <c r="W1736" i="3"/>
  <c r="U1736" i="3"/>
  <c r="T1736" i="3"/>
  <c r="V1740" i="3"/>
  <c r="W1740" i="3"/>
  <c r="U1740" i="3"/>
  <c r="T1740" i="3"/>
  <c r="V1744" i="3"/>
  <c r="W1744" i="3"/>
  <c r="U1744" i="3"/>
  <c r="T1744" i="3"/>
  <c r="V1748" i="3"/>
  <c r="W1748" i="3"/>
  <c r="U1748" i="3"/>
  <c r="T1748" i="3"/>
  <c r="V1752" i="3"/>
  <c r="W1752" i="3"/>
  <c r="U1752" i="3"/>
  <c r="T1752" i="3"/>
  <c r="V1756" i="3"/>
  <c r="W1756" i="3"/>
  <c r="U1756" i="3"/>
  <c r="T1756" i="3"/>
  <c r="V1760" i="3"/>
  <c r="W1760" i="3"/>
  <c r="U1760" i="3"/>
  <c r="T1760" i="3"/>
  <c r="V1764" i="3"/>
  <c r="W1764" i="3"/>
  <c r="U1764" i="3"/>
  <c r="T1764" i="3"/>
  <c r="V1768" i="3"/>
  <c r="W1768" i="3"/>
  <c r="U1768" i="3"/>
  <c r="T1768" i="3"/>
  <c r="V1772" i="3"/>
  <c r="W1772" i="3"/>
  <c r="U1772" i="3"/>
  <c r="T1772" i="3"/>
  <c r="V1776" i="3"/>
  <c r="W1776" i="3"/>
  <c r="U1776" i="3"/>
  <c r="T1776" i="3"/>
  <c r="V1780" i="3"/>
  <c r="W1780" i="3"/>
  <c r="U1780" i="3"/>
  <c r="T1780" i="3"/>
  <c r="V1784" i="3"/>
  <c r="W1784" i="3"/>
  <c r="U1784" i="3"/>
  <c r="T1784" i="3"/>
  <c r="V1788" i="3"/>
  <c r="W1788" i="3"/>
  <c r="U1788" i="3"/>
  <c r="T1788" i="3"/>
  <c r="V1792" i="3"/>
  <c r="W1792" i="3"/>
  <c r="U1792" i="3"/>
  <c r="T1792" i="3"/>
  <c r="V1796" i="3"/>
  <c r="W1796" i="3"/>
  <c r="U1796" i="3"/>
  <c r="T1796" i="3"/>
  <c r="V1800" i="3"/>
  <c r="W1800" i="3"/>
  <c r="U1800" i="3"/>
  <c r="T1800" i="3"/>
  <c r="V1804" i="3"/>
  <c r="W1804" i="3"/>
  <c r="U1804" i="3"/>
  <c r="T1804" i="3"/>
  <c r="V1808" i="3"/>
  <c r="W1808" i="3"/>
  <c r="U1808" i="3"/>
  <c r="T1808" i="3"/>
  <c r="V1812" i="3"/>
  <c r="W1812" i="3"/>
  <c r="U1812" i="3"/>
  <c r="T1812" i="3"/>
  <c r="V1816" i="3"/>
  <c r="W1816" i="3"/>
  <c r="U1816" i="3"/>
  <c r="T1816" i="3"/>
  <c r="V1820" i="3"/>
  <c r="W1820" i="3"/>
  <c r="U1820" i="3"/>
  <c r="T1820" i="3"/>
  <c r="V1824" i="3"/>
  <c r="W1824" i="3"/>
  <c r="U1824" i="3"/>
  <c r="T1824" i="3"/>
  <c r="V1828" i="3"/>
  <c r="W1828" i="3"/>
  <c r="U1828" i="3"/>
  <c r="T1828" i="3"/>
  <c r="V1832" i="3"/>
  <c r="W1832" i="3"/>
  <c r="U1832" i="3"/>
  <c r="T1832" i="3"/>
  <c r="V1836" i="3"/>
  <c r="W1836" i="3"/>
  <c r="U1836" i="3"/>
  <c r="T1836" i="3"/>
  <c r="V1840" i="3"/>
  <c r="W1840" i="3"/>
  <c r="U1840" i="3"/>
  <c r="T1840" i="3"/>
  <c r="V1844" i="3"/>
  <c r="W1844" i="3"/>
  <c r="U1844" i="3"/>
  <c r="T1844" i="3"/>
  <c r="V1848" i="3"/>
  <c r="W1848" i="3"/>
  <c r="U1848" i="3"/>
  <c r="T1848" i="3"/>
  <c r="V1852" i="3"/>
  <c r="W1852" i="3"/>
  <c r="U1852" i="3"/>
  <c r="T1852" i="3"/>
  <c r="V1856" i="3"/>
  <c r="W1856" i="3"/>
  <c r="U1856" i="3"/>
  <c r="T1856" i="3"/>
  <c r="V1860" i="3"/>
  <c r="W1860" i="3"/>
  <c r="U1860" i="3"/>
  <c r="T1860" i="3"/>
  <c r="V1868" i="3"/>
  <c r="W1868" i="3"/>
  <c r="U1868" i="3"/>
  <c r="T1868" i="3"/>
  <c r="V1872" i="3"/>
  <c r="W1872" i="3"/>
  <c r="U1872" i="3"/>
  <c r="T1872" i="3"/>
  <c r="V1876" i="3"/>
  <c r="W1876" i="3"/>
  <c r="U1876" i="3"/>
  <c r="T1876" i="3"/>
  <c r="V1880" i="3"/>
  <c r="W1880" i="3"/>
  <c r="U1880" i="3"/>
  <c r="T1880" i="3"/>
  <c r="V1884" i="3"/>
  <c r="W1884" i="3"/>
  <c r="U1884" i="3"/>
  <c r="T1884" i="3"/>
  <c r="V1888" i="3"/>
  <c r="W1888" i="3"/>
  <c r="U1888" i="3"/>
  <c r="T1888" i="3"/>
  <c r="V1892" i="3"/>
  <c r="W1892" i="3"/>
  <c r="U1892" i="3"/>
  <c r="T1892" i="3"/>
  <c r="V1896" i="3"/>
  <c r="W1896" i="3"/>
  <c r="U1896" i="3"/>
  <c r="T1896" i="3"/>
  <c r="V1900" i="3"/>
  <c r="W1900" i="3"/>
  <c r="U1900" i="3"/>
  <c r="T1900" i="3"/>
  <c r="V1904" i="3"/>
  <c r="W1904" i="3"/>
  <c r="U1904" i="3"/>
  <c r="T1904" i="3"/>
  <c r="V1908" i="3"/>
  <c r="W1908" i="3"/>
  <c r="U1908" i="3"/>
  <c r="T1908" i="3"/>
  <c r="V1912" i="3"/>
  <c r="W1912" i="3"/>
  <c r="U1912" i="3"/>
  <c r="T1912" i="3"/>
  <c r="V1916" i="3"/>
  <c r="W1916" i="3"/>
  <c r="U1916" i="3"/>
  <c r="T1916" i="3"/>
  <c r="V1920" i="3"/>
  <c r="W1920" i="3"/>
  <c r="U1920" i="3"/>
  <c r="T1920" i="3"/>
  <c r="V1924" i="3"/>
  <c r="W1924" i="3"/>
  <c r="U1924" i="3"/>
  <c r="T1924" i="3"/>
  <c r="V1928" i="3"/>
  <c r="W1928" i="3"/>
  <c r="U1928" i="3"/>
  <c r="T1928" i="3"/>
  <c r="V1932" i="3"/>
  <c r="W1932" i="3"/>
  <c r="U1932" i="3"/>
  <c r="T1932" i="3"/>
  <c r="V1936" i="3"/>
  <c r="W1936" i="3"/>
  <c r="U1936" i="3"/>
  <c r="T1936" i="3"/>
  <c r="V1940" i="3"/>
  <c r="W1940" i="3"/>
  <c r="U1940" i="3"/>
  <c r="T1940" i="3"/>
  <c r="V1944" i="3"/>
  <c r="W1944" i="3"/>
  <c r="U1944" i="3"/>
  <c r="T1944" i="3"/>
  <c r="V1948" i="3"/>
  <c r="W1948" i="3"/>
  <c r="U1948" i="3"/>
  <c r="T1948" i="3"/>
  <c r="V1952" i="3"/>
  <c r="W1952" i="3"/>
  <c r="U1952" i="3"/>
  <c r="T1952" i="3"/>
  <c r="V1956" i="3"/>
  <c r="W1956" i="3"/>
  <c r="U1956" i="3"/>
  <c r="T1956" i="3"/>
  <c r="V1960" i="3"/>
  <c r="W1960" i="3"/>
  <c r="U1960" i="3"/>
  <c r="T1960" i="3"/>
  <c r="V1964" i="3"/>
  <c r="W1964" i="3"/>
  <c r="U1964" i="3"/>
  <c r="T1964" i="3"/>
  <c r="V1968" i="3"/>
  <c r="W1968" i="3"/>
  <c r="U1968" i="3"/>
  <c r="T1968" i="3"/>
  <c r="V1972" i="3"/>
  <c r="W1972" i="3"/>
  <c r="U1972" i="3"/>
  <c r="T1972" i="3"/>
  <c r="V1976" i="3"/>
  <c r="W1976" i="3"/>
  <c r="U1976" i="3"/>
  <c r="T1976" i="3"/>
  <c r="V1980" i="3"/>
  <c r="W1980" i="3"/>
  <c r="U1980" i="3"/>
  <c r="T1980" i="3"/>
  <c r="V1984" i="3"/>
  <c r="W1984" i="3"/>
  <c r="U1984" i="3"/>
  <c r="T1984" i="3"/>
  <c r="V1988" i="3"/>
  <c r="W1988" i="3"/>
  <c r="U1988" i="3"/>
  <c r="T1988" i="3"/>
  <c r="V1992" i="3"/>
  <c r="W1992" i="3"/>
  <c r="U1992" i="3"/>
  <c r="T1992" i="3"/>
  <c r="V1996" i="3"/>
  <c r="W1996" i="3"/>
  <c r="U1996" i="3"/>
  <c r="T1996" i="3"/>
  <c r="V41" i="3"/>
  <c r="W41" i="3"/>
  <c r="U41" i="3"/>
  <c r="T41" i="3"/>
  <c r="V69" i="3"/>
  <c r="W69" i="3"/>
  <c r="U69" i="3"/>
  <c r="T69" i="3"/>
  <c r="V101" i="3"/>
  <c r="W101" i="3"/>
  <c r="U101" i="3"/>
  <c r="T101" i="3"/>
  <c r="W133" i="3"/>
  <c r="U133" i="3"/>
  <c r="V157" i="3"/>
  <c r="W157" i="3"/>
  <c r="U157" i="3"/>
  <c r="T157" i="3"/>
  <c r="V169" i="3"/>
  <c r="W169" i="3"/>
  <c r="U169" i="3"/>
  <c r="T169" i="3"/>
  <c r="V217" i="3"/>
  <c r="W217" i="3"/>
  <c r="U217" i="3"/>
  <c r="T217" i="3"/>
  <c r="V221" i="3"/>
  <c r="W221" i="3"/>
  <c r="U221" i="3"/>
  <c r="T221" i="3"/>
  <c r="V225" i="3"/>
  <c r="W225" i="3"/>
  <c r="U225" i="3"/>
  <c r="T225" i="3"/>
  <c r="W229" i="3"/>
  <c r="U229" i="3"/>
  <c r="T229" i="3"/>
  <c r="V233" i="3"/>
  <c r="W233" i="3"/>
  <c r="U233" i="3"/>
  <c r="T233" i="3"/>
  <c r="V237" i="3"/>
  <c r="W237" i="3"/>
  <c r="U237" i="3"/>
  <c r="T237" i="3"/>
  <c r="V241" i="3"/>
  <c r="W241" i="3"/>
  <c r="U241" i="3"/>
  <c r="T241" i="3"/>
  <c r="V245" i="3"/>
  <c r="W245" i="3"/>
  <c r="U245" i="3"/>
  <c r="T245" i="3"/>
  <c r="V249" i="3"/>
  <c r="W249" i="3"/>
  <c r="U249" i="3"/>
  <c r="T249" i="3"/>
  <c r="V253" i="3"/>
  <c r="W253" i="3"/>
  <c r="U253" i="3"/>
  <c r="T253" i="3"/>
  <c r="V257" i="3"/>
  <c r="W257" i="3"/>
  <c r="U257" i="3"/>
  <c r="T257" i="3"/>
  <c r="V261" i="3"/>
  <c r="W261" i="3"/>
  <c r="U261" i="3"/>
  <c r="T261" i="3"/>
  <c r="V265" i="3"/>
  <c r="W265" i="3"/>
  <c r="U265" i="3"/>
  <c r="T265" i="3"/>
  <c r="V269" i="3"/>
  <c r="W269" i="3"/>
  <c r="U269" i="3"/>
  <c r="T269" i="3"/>
  <c r="V273" i="3"/>
  <c r="W273" i="3"/>
  <c r="U273" i="3"/>
  <c r="T273" i="3"/>
  <c r="V277" i="3"/>
  <c r="W277" i="3"/>
  <c r="U277" i="3"/>
  <c r="T277" i="3"/>
  <c r="V281" i="3"/>
  <c r="W281" i="3"/>
  <c r="U281" i="3"/>
  <c r="T281" i="3"/>
  <c r="V285" i="3"/>
  <c r="W285" i="3"/>
  <c r="U285" i="3"/>
  <c r="T285" i="3"/>
  <c r="V289" i="3"/>
  <c r="W289" i="3"/>
  <c r="U289" i="3"/>
  <c r="T289" i="3"/>
  <c r="V293" i="3"/>
  <c r="W293" i="3"/>
  <c r="U293" i="3"/>
  <c r="T293" i="3"/>
  <c r="V297" i="3"/>
  <c r="W297" i="3"/>
  <c r="U297" i="3"/>
  <c r="T297" i="3"/>
  <c r="V301" i="3"/>
  <c r="W301" i="3"/>
  <c r="U301" i="3"/>
  <c r="T301" i="3"/>
  <c r="V305" i="3"/>
  <c r="W305" i="3"/>
  <c r="U305" i="3"/>
  <c r="T305" i="3"/>
  <c r="V309" i="3"/>
  <c r="W309" i="3"/>
  <c r="U309" i="3"/>
  <c r="T309" i="3"/>
  <c r="V313" i="3"/>
  <c r="W313" i="3"/>
  <c r="U313" i="3"/>
  <c r="T313" i="3"/>
  <c r="V317" i="3"/>
  <c r="W317" i="3"/>
  <c r="U317" i="3"/>
  <c r="T317" i="3"/>
  <c r="V321" i="3"/>
  <c r="W321" i="3"/>
  <c r="U321" i="3"/>
  <c r="T321" i="3"/>
  <c r="V325" i="3"/>
  <c r="W325" i="3"/>
  <c r="U325" i="3"/>
  <c r="T325" i="3"/>
  <c r="V329" i="3"/>
  <c r="W329" i="3"/>
  <c r="U329" i="3"/>
  <c r="T329" i="3"/>
  <c r="V333" i="3"/>
  <c r="W333" i="3"/>
  <c r="U333" i="3"/>
  <c r="T333" i="3"/>
  <c r="V337" i="3"/>
  <c r="W337" i="3"/>
  <c r="U337" i="3"/>
  <c r="T337" i="3"/>
  <c r="V341" i="3"/>
  <c r="W341" i="3"/>
  <c r="U341" i="3"/>
  <c r="T341" i="3"/>
  <c r="V345" i="3"/>
  <c r="W345" i="3"/>
  <c r="U345" i="3"/>
  <c r="T345" i="3"/>
  <c r="V349" i="3"/>
  <c r="W349" i="3"/>
  <c r="U349" i="3"/>
  <c r="T349" i="3"/>
  <c r="V353" i="3"/>
  <c r="W353" i="3"/>
  <c r="U353" i="3"/>
  <c r="T353" i="3"/>
  <c r="V357" i="3"/>
  <c r="W357" i="3"/>
  <c r="U357" i="3"/>
  <c r="T357" i="3"/>
  <c r="W361" i="3"/>
  <c r="U361" i="3"/>
  <c r="T361" i="3"/>
  <c r="V365" i="3"/>
  <c r="W365" i="3"/>
  <c r="U365" i="3"/>
  <c r="T365" i="3"/>
  <c r="V369" i="3"/>
  <c r="W369" i="3"/>
  <c r="U369" i="3"/>
  <c r="T369" i="3"/>
  <c r="V373" i="3"/>
  <c r="W373" i="3"/>
  <c r="U373" i="3"/>
  <c r="T373" i="3"/>
  <c r="V377" i="3"/>
  <c r="W377" i="3"/>
  <c r="U377" i="3"/>
  <c r="T377" i="3"/>
  <c r="V381" i="3"/>
  <c r="W381" i="3"/>
  <c r="U381" i="3"/>
  <c r="T381" i="3"/>
  <c r="V385" i="3"/>
  <c r="W385" i="3"/>
  <c r="U385" i="3"/>
  <c r="T385" i="3"/>
  <c r="V389" i="3"/>
  <c r="W389" i="3"/>
  <c r="U389" i="3"/>
  <c r="T389" i="3"/>
  <c r="V393" i="3"/>
  <c r="W393" i="3"/>
  <c r="U393" i="3"/>
  <c r="T393" i="3"/>
  <c r="V397" i="3"/>
  <c r="W397" i="3"/>
  <c r="U397" i="3"/>
  <c r="T397" i="3"/>
  <c r="V401" i="3"/>
  <c r="W401" i="3"/>
  <c r="U401" i="3"/>
  <c r="T401" i="3"/>
  <c r="V405" i="3"/>
  <c r="W405" i="3"/>
  <c r="U405" i="3"/>
  <c r="T405" i="3"/>
  <c r="V409" i="3"/>
  <c r="W409" i="3"/>
  <c r="U409" i="3"/>
  <c r="T409" i="3"/>
  <c r="V413" i="3"/>
  <c r="W413" i="3"/>
  <c r="U413" i="3"/>
  <c r="T413" i="3"/>
  <c r="V417" i="3"/>
  <c r="W417" i="3"/>
  <c r="U417" i="3"/>
  <c r="T417" i="3"/>
  <c r="V421" i="3"/>
  <c r="U421" i="3"/>
  <c r="T421" i="3"/>
  <c r="V425" i="3"/>
  <c r="W425" i="3"/>
  <c r="U425" i="3"/>
  <c r="T425" i="3"/>
  <c r="V429" i="3"/>
  <c r="W429" i="3"/>
  <c r="U429" i="3"/>
  <c r="T429" i="3"/>
  <c r="V433" i="3"/>
  <c r="W433" i="3"/>
  <c r="U433" i="3"/>
  <c r="T433" i="3"/>
  <c r="V437" i="3"/>
  <c r="W437" i="3"/>
  <c r="U437" i="3"/>
  <c r="T437" i="3"/>
  <c r="V441" i="3"/>
  <c r="W441" i="3"/>
  <c r="U441" i="3"/>
  <c r="T441" i="3"/>
  <c r="V445" i="3"/>
  <c r="W445" i="3"/>
  <c r="U445" i="3"/>
  <c r="T445" i="3"/>
  <c r="V449" i="3"/>
  <c r="W449" i="3"/>
  <c r="U449" i="3"/>
  <c r="T449" i="3"/>
  <c r="V453" i="3"/>
  <c r="W453" i="3"/>
  <c r="U453" i="3"/>
  <c r="T453" i="3"/>
  <c r="V457" i="3"/>
  <c r="W457" i="3"/>
  <c r="U457" i="3"/>
  <c r="T457" i="3"/>
  <c r="V461" i="3"/>
  <c r="W461" i="3"/>
  <c r="U461" i="3"/>
  <c r="T461" i="3"/>
  <c r="V465" i="3"/>
  <c r="W465" i="3"/>
  <c r="U465" i="3"/>
  <c r="T465" i="3"/>
  <c r="V469" i="3"/>
  <c r="W469" i="3"/>
  <c r="U469" i="3"/>
  <c r="T469" i="3"/>
  <c r="V473" i="3"/>
  <c r="W473" i="3"/>
  <c r="U473" i="3"/>
  <c r="T473" i="3"/>
  <c r="V477" i="3"/>
  <c r="W477" i="3"/>
  <c r="U477" i="3"/>
  <c r="T477" i="3"/>
  <c r="V481" i="3"/>
  <c r="W481" i="3"/>
  <c r="U481" i="3"/>
  <c r="T481" i="3"/>
  <c r="V485" i="3"/>
  <c r="W485" i="3"/>
  <c r="U485" i="3"/>
  <c r="T485" i="3"/>
  <c r="V489" i="3"/>
  <c r="W489" i="3"/>
  <c r="U489" i="3"/>
  <c r="T489" i="3"/>
  <c r="V493" i="3"/>
  <c r="W493" i="3"/>
  <c r="U493" i="3"/>
  <c r="T493" i="3"/>
  <c r="V497" i="3"/>
  <c r="W497" i="3"/>
  <c r="U497" i="3"/>
  <c r="T497" i="3"/>
  <c r="V501" i="3"/>
  <c r="W501" i="3"/>
  <c r="U501" i="3"/>
  <c r="T501" i="3"/>
  <c r="V505" i="3"/>
  <c r="W505" i="3"/>
  <c r="U505" i="3"/>
  <c r="T505" i="3"/>
  <c r="V509" i="3"/>
  <c r="U509" i="3"/>
  <c r="T509" i="3"/>
  <c r="V513" i="3"/>
  <c r="W513" i="3"/>
  <c r="V517" i="3"/>
  <c r="W517" i="3"/>
  <c r="U517" i="3"/>
  <c r="T517" i="3"/>
  <c r="V521" i="3"/>
  <c r="W521" i="3"/>
  <c r="U521" i="3"/>
  <c r="T521" i="3"/>
  <c r="V525" i="3"/>
  <c r="W525" i="3"/>
  <c r="U525" i="3"/>
  <c r="T525" i="3"/>
  <c r="V529" i="3"/>
  <c r="U529" i="3"/>
  <c r="T529" i="3"/>
  <c r="V533" i="3"/>
  <c r="W533" i="3"/>
  <c r="U533" i="3"/>
  <c r="T533" i="3"/>
  <c r="V537" i="3"/>
  <c r="W537" i="3"/>
  <c r="U537" i="3"/>
  <c r="T537" i="3"/>
  <c r="V541" i="3"/>
  <c r="W541" i="3"/>
  <c r="U541" i="3"/>
  <c r="T541" i="3"/>
  <c r="V545" i="3"/>
  <c r="W545" i="3"/>
  <c r="U545" i="3"/>
  <c r="T545" i="3"/>
  <c r="V549" i="3"/>
  <c r="U549" i="3"/>
  <c r="T549" i="3"/>
  <c r="V553" i="3"/>
  <c r="W553" i="3"/>
  <c r="U553" i="3"/>
  <c r="T553" i="3"/>
  <c r="V557" i="3"/>
  <c r="W557" i="3"/>
  <c r="U557" i="3"/>
  <c r="T557" i="3"/>
  <c r="V561" i="3"/>
  <c r="U561" i="3"/>
  <c r="T561" i="3"/>
  <c r="V565" i="3"/>
  <c r="V569" i="3"/>
  <c r="W569" i="3"/>
  <c r="U569" i="3"/>
  <c r="T569" i="3"/>
  <c r="V573" i="3"/>
  <c r="W573" i="3"/>
  <c r="U573" i="3"/>
  <c r="T573" i="3"/>
  <c r="V577" i="3"/>
  <c r="W577" i="3"/>
  <c r="U577" i="3"/>
  <c r="T577" i="3"/>
  <c r="V581" i="3"/>
  <c r="W581" i="3"/>
  <c r="U581" i="3"/>
  <c r="T581" i="3"/>
  <c r="V585" i="3"/>
  <c r="W585" i="3"/>
  <c r="U585" i="3"/>
  <c r="T585" i="3"/>
  <c r="V589" i="3"/>
  <c r="W589" i="3"/>
  <c r="U589" i="3"/>
  <c r="T589" i="3"/>
  <c r="V593" i="3"/>
  <c r="W593" i="3"/>
  <c r="U593" i="3"/>
  <c r="T593" i="3"/>
  <c r="V597" i="3"/>
  <c r="W597" i="3"/>
  <c r="U597" i="3"/>
  <c r="T597" i="3"/>
  <c r="V601" i="3"/>
  <c r="W601" i="3"/>
  <c r="U601" i="3"/>
  <c r="T601" i="3"/>
  <c r="V605" i="3"/>
  <c r="W605" i="3"/>
  <c r="U605" i="3"/>
  <c r="T605" i="3"/>
  <c r="V609" i="3"/>
  <c r="W609" i="3"/>
  <c r="U609" i="3"/>
  <c r="T609" i="3"/>
  <c r="V613" i="3"/>
  <c r="W613" i="3"/>
  <c r="U613" i="3"/>
  <c r="T613" i="3"/>
  <c r="V617" i="3"/>
  <c r="W617" i="3"/>
  <c r="U617" i="3"/>
  <c r="T617" i="3"/>
  <c r="V621" i="3"/>
  <c r="W621" i="3"/>
  <c r="U621" i="3"/>
  <c r="T621" i="3"/>
  <c r="V625" i="3"/>
  <c r="W625" i="3"/>
  <c r="U625" i="3"/>
  <c r="T625" i="3"/>
  <c r="V629" i="3"/>
  <c r="W629" i="3"/>
  <c r="U629" i="3"/>
  <c r="T629" i="3"/>
  <c r="V633" i="3"/>
  <c r="W633" i="3"/>
  <c r="U633" i="3"/>
  <c r="T633" i="3"/>
  <c r="V637" i="3"/>
  <c r="W637" i="3"/>
  <c r="U637" i="3"/>
  <c r="T637" i="3"/>
  <c r="V641" i="3"/>
  <c r="W641" i="3"/>
  <c r="U641" i="3"/>
  <c r="T641" i="3"/>
  <c r="V645" i="3"/>
  <c r="W645" i="3"/>
  <c r="U645" i="3"/>
  <c r="T645" i="3"/>
  <c r="V649" i="3"/>
  <c r="W649" i="3"/>
  <c r="U649" i="3"/>
  <c r="T649" i="3"/>
  <c r="V653" i="3"/>
  <c r="W653" i="3"/>
  <c r="U653" i="3"/>
  <c r="T653" i="3"/>
  <c r="V657" i="3"/>
  <c r="W657" i="3"/>
  <c r="U657" i="3"/>
  <c r="T657" i="3"/>
  <c r="V661" i="3"/>
  <c r="W661" i="3"/>
  <c r="U661" i="3"/>
  <c r="T661" i="3"/>
  <c r="V665" i="3"/>
  <c r="W665" i="3"/>
  <c r="U665" i="3"/>
  <c r="T665" i="3"/>
  <c r="V669" i="3"/>
  <c r="W669" i="3"/>
  <c r="U669" i="3"/>
  <c r="T669" i="3"/>
  <c r="V673" i="3"/>
  <c r="W673" i="3"/>
  <c r="U673" i="3"/>
  <c r="T673" i="3"/>
  <c r="V677" i="3"/>
  <c r="W677" i="3"/>
  <c r="U677" i="3"/>
  <c r="T677" i="3"/>
  <c r="V681" i="3"/>
  <c r="W681" i="3"/>
  <c r="U681" i="3"/>
  <c r="T681" i="3"/>
  <c r="V685" i="3"/>
  <c r="W685" i="3"/>
  <c r="U685" i="3"/>
  <c r="T685" i="3"/>
  <c r="V689" i="3"/>
  <c r="W689" i="3"/>
  <c r="U689" i="3"/>
  <c r="T689" i="3"/>
  <c r="V693" i="3"/>
  <c r="W693" i="3"/>
  <c r="U693" i="3"/>
  <c r="T693" i="3"/>
  <c r="V697" i="3"/>
  <c r="W697" i="3"/>
  <c r="U697" i="3"/>
  <c r="T697" i="3"/>
  <c r="V701" i="3"/>
  <c r="W701" i="3"/>
  <c r="U701" i="3"/>
  <c r="T701" i="3"/>
  <c r="V705" i="3"/>
  <c r="W705" i="3"/>
  <c r="U705" i="3"/>
  <c r="T705" i="3"/>
  <c r="V709" i="3"/>
  <c r="W709" i="3"/>
  <c r="U709" i="3"/>
  <c r="T709" i="3"/>
  <c r="V713" i="3"/>
  <c r="W713" i="3"/>
  <c r="U713" i="3"/>
  <c r="T713" i="3"/>
  <c r="V717" i="3"/>
  <c r="W717" i="3"/>
  <c r="U717" i="3"/>
  <c r="T717" i="3"/>
  <c r="V721" i="3"/>
  <c r="W721" i="3"/>
  <c r="U721" i="3"/>
  <c r="T721" i="3"/>
  <c r="V725" i="3"/>
  <c r="W725" i="3"/>
  <c r="U725" i="3"/>
  <c r="T725" i="3"/>
  <c r="V729" i="3"/>
  <c r="W729" i="3"/>
  <c r="U729" i="3"/>
  <c r="T729" i="3"/>
  <c r="V733" i="3"/>
  <c r="W733" i="3"/>
  <c r="U733" i="3"/>
  <c r="T733" i="3"/>
  <c r="V737" i="3"/>
  <c r="W737" i="3"/>
  <c r="U737" i="3"/>
  <c r="T737" i="3"/>
  <c r="V741" i="3"/>
  <c r="W741" i="3"/>
  <c r="U741" i="3"/>
  <c r="T741" i="3"/>
  <c r="V745" i="3"/>
  <c r="W745" i="3"/>
  <c r="U745" i="3"/>
  <c r="T745" i="3"/>
  <c r="V749" i="3"/>
  <c r="W749" i="3"/>
  <c r="U749" i="3"/>
  <c r="T749" i="3"/>
  <c r="V753" i="3"/>
  <c r="W753" i="3"/>
  <c r="U753" i="3"/>
  <c r="T753" i="3"/>
  <c r="V757" i="3"/>
  <c r="W757" i="3"/>
  <c r="U757" i="3"/>
  <c r="T757" i="3"/>
  <c r="V761" i="3"/>
  <c r="W761" i="3"/>
  <c r="U761" i="3"/>
  <c r="T761" i="3"/>
  <c r="V765" i="3"/>
  <c r="W765" i="3"/>
  <c r="U765" i="3"/>
  <c r="T765" i="3"/>
  <c r="V769" i="3"/>
  <c r="W769" i="3"/>
  <c r="U769" i="3"/>
  <c r="T769" i="3"/>
  <c r="V773" i="3"/>
  <c r="W773" i="3"/>
  <c r="U773" i="3"/>
  <c r="T773" i="3"/>
  <c r="V777" i="3"/>
  <c r="W777" i="3"/>
  <c r="U777" i="3"/>
  <c r="T777" i="3"/>
  <c r="V781" i="3"/>
  <c r="W781" i="3"/>
  <c r="U781" i="3"/>
  <c r="T781" i="3"/>
  <c r="V785" i="3"/>
  <c r="W785" i="3"/>
  <c r="U785" i="3"/>
  <c r="T785" i="3"/>
  <c r="V789" i="3"/>
  <c r="W789" i="3"/>
  <c r="U789" i="3"/>
  <c r="T789" i="3"/>
  <c r="V793" i="3"/>
  <c r="W793" i="3"/>
  <c r="U793" i="3"/>
  <c r="T793" i="3"/>
  <c r="V797" i="3"/>
  <c r="W797" i="3"/>
  <c r="U797" i="3"/>
  <c r="T797" i="3"/>
  <c r="V801" i="3"/>
  <c r="W801" i="3"/>
  <c r="U801" i="3"/>
  <c r="T801" i="3"/>
  <c r="V805" i="3"/>
  <c r="W805" i="3"/>
  <c r="U805" i="3"/>
  <c r="T805" i="3"/>
  <c r="V809" i="3"/>
  <c r="W809" i="3"/>
  <c r="U809" i="3"/>
  <c r="T809" i="3"/>
  <c r="V813" i="3"/>
  <c r="W813" i="3"/>
  <c r="U813" i="3"/>
  <c r="T813" i="3"/>
  <c r="V817" i="3"/>
  <c r="W817" i="3"/>
  <c r="U817" i="3"/>
  <c r="T817" i="3"/>
  <c r="V821" i="3"/>
  <c r="W821" i="3"/>
  <c r="U821" i="3"/>
  <c r="T821" i="3"/>
  <c r="V825" i="3"/>
  <c r="W825" i="3"/>
  <c r="U825" i="3"/>
  <c r="T825" i="3"/>
  <c r="V829" i="3"/>
  <c r="W829" i="3"/>
  <c r="U829" i="3"/>
  <c r="T829" i="3"/>
  <c r="V833" i="3"/>
  <c r="W833" i="3"/>
  <c r="U833" i="3"/>
  <c r="T833" i="3"/>
  <c r="V837" i="3"/>
  <c r="W837" i="3"/>
  <c r="U837" i="3"/>
  <c r="T837" i="3"/>
  <c r="V841" i="3"/>
  <c r="W841" i="3"/>
  <c r="U841" i="3"/>
  <c r="T841" i="3"/>
  <c r="V845" i="3"/>
  <c r="W845" i="3"/>
  <c r="U845" i="3"/>
  <c r="T845" i="3"/>
  <c r="V849" i="3"/>
  <c r="W849" i="3"/>
  <c r="U849" i="3"/>
  <c r="T849" i="3"/>
  <c r="V853" i="3"/>
  <c r="W853" i="3"/>
  <c r="U853" i="3"/>
  <c r="T853" i="3"/>
  <c r="V857" i="3"/>
  <c r="W857" i="3"/>
  <c r="U857" i="3"/>
  <c r="T857" i="3"/>
  <c r="V861" i="3"/>
  <c r="W861" i="3"/>
  <c r="U861" i="3"/>
  <c r="T861" i="3"/>
  <c r="V865" i="3"/>
  <c r="W865" i="3"/>
  <c r="U865" i="3"/>
  <c r="T865" i="3"/>
  <c r="V869" i="3"/>
  <c r="W869" i="3"/>
  <c r="U869" i="3"/>
  <c r="T869" i="3"/>
  <c r="V873" i="3"/>
  <c r="W873" i="3"/>
  <c r="U873" i="3"/>
  <c r="T873" i="3"/>
  <c r="V877" i="3"/>
  <c r="W877" i="3"/>
  <c r="U877" i="3"/>
  <c r="T877" i="3"/>
  <c r="V881" i="3"/>
  <c r="W881" i="3"/>
  <c r="U881" i="3"/>
  <c r="T881" i="3"/>
  <c r="V885" i="3"/>
  <c r="W885" i="3"/>
  <c r="U885" i="3"/>
  <c r="T885" i="3"/>
  <c r="V889" i="3"/>
  <c r="W889" i="3"/>
  <c r="U889" i="3"/>
  <c r="T889" i="3"/>
  <c r="V893" i="3"/>
  <c r="W893" i="3"/>
  <c r="U893" i="3"/>
  <c r="T893" i="3"/>
  <c r="V897" i="3"/>
  <c r="W897" i="3"/>
  <c r="U897" i="3"/>
  <c r="T897" i="3"/>
  <c r="V901" i="3"/>
  <c r="W901" i="3"/>
  <c r="U901" i="3"/>
  <c r="T901" i="3"/>
  <c r="V905" i="3"/>
  <c r="W905" i="3"/>
  <c r="U905" i="3"/>
  <c r="T905" i="3"/>
  <c r="V909" i="3"/>
  <c r="W909" i="3"/>
  <c r="U909" i="3"/>
  <c r="T909" i="3"/>
  <c r="V913" i="3"/>
  <c r="W913" i="3"/>
  <c r="U913" i="3"/>
  <c r="T913" i="3"/>
  <c r="V917" i="3"/>
  <c r="W917" i="3"/>
  <c r="U917" i="3"/>
  <c r="T917" i="3"/>
  <c r="V921" i="3"/>
  <c r="W921" i="3"/>
  <c r="U921" i="3"/>
  <c r="T921" i="3"/>
  <c r="V925" i="3"/>
  <c r="W925" i="3"/>
  <c r="U925" i="3"/>
  <c r="T925" i="3"/>
  <c r="V929" i="3"/>
  <c r="W929" i="3"/>
  <c r="U929" i="3"/>
  <c r="T929" i="3"/>
  <c r="V933" i="3"/>
  <c r="W933" i="3"/>
  <c r="U933" i="3"/>
  <c r="T933" i="3"/>
  <c r="V937" i="3"/>
  <c r="W937" i="3"/>
  <c r="U937" i="3"/>
  <c r="T937" i="3"/>
  <c r="V941" i="3"/>
  <c r="W941" i="3"/>
  <c r="U941" i="3"/>
  <c r="T941" i="3"/>
  <c r="V945" i="3"/>
  <c r="W945" i="3"/>
  <c r="U945" i="3"/>
  <c r="T945" i="3"/>
  <c r="V949" i="3"/>
  <c r="W949" i="3"/>
  <c r="U949" i="3"/>
  <c r="T949" i="3"/>
  <c r="V953" i="3"/>
  <c r="W953" i="3"/>
  <c r="U953" i="3"/>
  <c r="T953" i="3"/>
  <c r="V959" i="3"/>
  <c r="V963" i="3"/>
  <c r="W963" i="3"/>
  <c r="U963" i="3"/>
  <c r="T963" i="3"/>
  <c r="V955" i="3"/>
  <c r="W955" i="3"/>
  <c r="U955" i="3"/>
  <c r="T955" i="3"/>
  <c r="V969" i="3"/>
  <c r="W969" i="3"/>
  <c r="U969" i="3"/>
  <c r="T969" i="3"/>
  <c r="V973" i="3"/>
  <c r="W973" i="3"/>
  <c r="U973" i="3"/>
  <c r="T973" i="3"/>
  <c r="V977" i="3"/>
  <c r="W977" i="3"/>
  <c r="U977" i="3"/>
  <c r="T977" i="3"/>
  <c r="V981" i="3"/>
  <c r="W981" i="3"/>
  <c r="U981" i="3"/>
  <c r="T981" i="3"/>
  <c r="V985" i="3"/>
  <c r="W985" i="3"/>
  <c r="U985" i="3"/>
  <c r="T985" i="3"/>
  <c r="V989" i="3"/>
  <c r="W989" i="3"/>
  <c r="U989" i="3"/>
  <c r="T989" i="3"/>
  <c r="V993" i="3"/>
  <c r="W993" i="3"/>
  <c r="U993" i="3"/>
  <c r="T993" i="3"/>
  <c r="V997" i="3"/>
  <c r="W997" i="3"/>
  <c r="U997" i="3"/>
  <c r="T997" i="3"/>
  <c r="V1001" i="3"/>
  <c r="W1001" i="3"/>
  <c r="U1001" i="3"/>
  <c r="T1001" i="3"/>
  <c r="V1053" i="3"/>
  <c r="W1053" i="3"/>
  <c r="U1053" i="3"/>
  <c r="T1053" i="3"/>
  <c r="V1057" i="3"/>
  <c r="W1057" i="3"/>
  <c r="U1057" i="3"/>
  <c r="T1057" i="3"/>
  <c r="V1061" i="3"/>
  <c r="W1061" i="3"/>
  <c r="U1061" i="3"/>
  <c r="T1061" i="3"/>
  <c r="V1065" i="3"/>
  <c r="W1065" i="3"/>
  <c r="U1065" i="3"/>
  <c r="T1065" i="3"/>
  <c r="W1069" i="3"/>
  <c r="U1069" i="3"/>
  <c r="T1069" i="3"/>
  <c r="V1073" i="3"/>
  <c r="W1073" i="3"/>
  <c r="U1073" i="3"/>
  <c r="T1073" i="3"/>
  <c r="V1077" i="3"/>
  <c r="W1077" i="3"/>
  <c r="U1077" i="3"/>
  <c r="T1077" i="3"/>
  <c r="V1081" i="3"/>
  <c r="W1081" i="3"/>
  <c r="U1081" i="3"/>
  <c r="T1081" i="3"/>
  <c r="W1085" i="3"/>
  <c r="T1085" i="3"/>
  <c r="V1089" i="3"/>
  <c r="W1089" i="3"/>
  <c r="U1089" i="3"/>
  <c r="T1089" i="3"/>
  <c r="V1093" i="3"/>
  <c r="W1093" i="3"/>
  <c r="U1093" i="3"/>
  <c r="T1093" i="3"/>
  <c r="V1097" i="3"/>
  <c r="W1097" i="3"/>
  <c r="U1097" i="3"/>
  <c r="T1097" i="3"/>
  <c r="V1101" i="3"/>
  <c r="W1101" i="3"/>
  <c r="U1101" i="3"/>
  <c r="T1101" i="3"/>
  <c r="V1105" i="3"/>
  <c r="W1105" i="3"/>
  <c r="U1105" i="3"/>
  <c r="T1105" i="3"/>
  <c r="V1109" i="3"/>
  <c r="W1109" i="3"/>
  <c r="U1109" i="3"/>
  <c r="T1109" i="3"/>
  <c r="W1113" i="3"/>
  <c r="U1113" i="3"/>
  <c r="T1113" i="3"/>
  <c r="V1117" i="3"/>
  <c r="W1117" i="3"/>
  <c r="U1117" i="3"/>
  <c r="T1117" i="3"/>
  <c r="V1121" i="3"/>
  <c r="W1121" i="3"/>
  <c r="U1121" i="3"/>
  <c r="T1121" i="3"/>
  <c r="V1125" i="3"/>
  <c r="W1125" i="3"/>
  <c r="U1125" i="3"/>
  <c r="T1125" i="3"/>
  <c r="V1129" i="3"/>
  <c r="W1129" i="3"/>
  <c r="U1129" i="3"/>
  <c r="T1129" i="3"/>
  <c r="V1197" i="3"/>
  <c r="W1197" i="3"/>
  <c r="U1197" i="3"/>
  <c r="T1197" i="3"/>
  <c r="V1205" i="3"/>
  <c r="W1205" i="3"/>
  <c r="U1205" i="3"/>
  <c r="T1205" i="3"/>
  <c r="V1221" i="3"/>
  <c r="W1221" i="3"/>
  <c r="U1221" i="3"/>
  <c r="T1221" i="3"/>
  <c r="V1225" i="3"/>
  <c r="W1225" i="3"/>
  <c r="U1225" i="3"/>
  <c r="T1225" i="3"/>
  <c r="U1229" i="3"/>
  <c r="W1233" i="3"/>
  <c r="U1233" i="3"/>
  <c r="T1233" i="3"/>
  <c r="W1237" i="3"/>
  <c r="U1237" i="3"/>
  <c r="T1237" i="3"/>
  <c r="V1241" i="3"/>
  <c r="W1241" i="3"/>
  <c r="U1241" i="3"/>
  <c r="T1241" i="3"/>
  <c r="V1245" i="3"/>
  <c r="W1245" i="3"/>
  <c r="U1245" i="3"/>
  <c r="T1245" i="3"/>
  <c r="V1249" i="3"/>
  <c r="W1249" i="3"/>
  <c r="U1249" i="3"/>
  <c r="T1249" i="3"/>
  <c r="V1253" i="3"/>
  <c r="W1253" i="3"/>
  <c r="U1253" i="3"/>
  <c r="T1253" i="3"/>
  <c r="V1257" i="3"/>
  <c r="W1257" i="3"/>
  <c r="U1257" i="3"/>
  <c r="T1257" i="3"/>
  <c r="V1261" i="3"/>
  <c r="W1261" i="3"/>
  <c r="U1261" i="3"/>
  <c r="T1261" i="3"/>
  <c r="V1265" i="3"/>
  <c r="W1265" i="3"/>
  <c r="U1265" i="3"/>
  <c r="T1265" i="3"/>
  <c r="V1269" i="3"/>
  <c r="W1269" i="3"/>
  <c r="U1269" i="3"/>
  <c r="T1269" i="3"/>
  <c r="V1273" i="3"/>
  <c r="W1273" i="3"/>
  <c r="U1273" i="3"/>
  <c r="T1273" i="3"/>
  <c r="V1277" i="3"/>
  <c r="W1277" i="3"/>
  <c r="U1277" i="3"/>
  <c r="T1277" i="3"/>
  <c r="V1281" i="3"/>
  <c r="W1281" i="3"/>
  <c r="U1281" i="3"/>
  <c r="T1281" i="3"/>
  <c r="V1285" i="3"/>
  <c r="W1285" i="3"/>
  <c r="U1285" i="3"/>
  <c r="T1285" i="3"/>
  <c r="V1289" i="3"/>
  <c r="W1289" i="3"/>
  <c r="U1289" i="3"/>
  <c r="T1289" i="3"/>
  <c r="V1293" i="3"/>
  <c r="W1293" i="3"/>
  <c r="U1293" i="3"/>
  <c r="T1293" i="3"/>
  <c r="V1297" i="3"/>
  <c r="W1297" i="3"/>
  <c r="U1297" i="3"/>
  <c r="T1297" i="3"/>
  <c r="V1301" i="3"/>
  <c r="W1301" i="3"/>
  <c r="U1301" i="3"/>
  <c r="T1301" i="3"/>
  <c r="V1305" i="3"/>
  <c r="W1305" i="3"/>
  <c r="U1305" i="3"/>
  <c r="T1305" i="3"/>
  <c r="V1309" i="3"/>
  <c r="W1309" i="3"/>
  <c r="U1309" i="3"/>
  <c r="T1309" i="3"/>
  <c r="V1313" i="3"/>
  <c r="W1313" i="3"/>
  <c r="U1313" i="3"/>
  <c r="T1313" i="3"/>
  <c r="V1317" i="3"/>
  <c r="W1317" i="3"/>
  <c r="U1317" i="3"/>
  <c r="T1317" i="3"/>
  <c r="V1321" i="3"/>
  <c r="W1321" i="3"/>
  <c r="U1321" i="3"/>
  <c r="T1321" i="3"/>
  <c r="V1325" i="3"/>
  <c r="W1325" i="3"/>
  <c r="U1325" i="3"/>
  <c r="T1325" i="3"/>
  <c r="V1329" i="3"/>
  <c r="W1329" i="3"/>
  <c r="U1329" i="3"/>
  <c r="T1329" i="3"/>
  <c r="V1333" i="3"/>
  <c r="W1333" i="3"/>
  <c r="U1333" i="3"/>
  <c r="T1333" i="3"/>
  <c r="V1337" i="3"/>
  <c r="W1337" i="3"/>
  <c r="U1337" i="3"/>
  <c r="T1337" i="3"/>
  <c r="V1341" i="3"/>
  <c r="W1341" i="3"/>
  <c r="U1341" i="3"/>
  <c r="T1341" i="3"/>
  <c r="V1345" i="3"/>
  <c r="W1345" i="3"/>
  <c r="U1345" i="3"/>
  <c r="T1345" i="3"/>
  <c r="V1349" i="3"/>
  <c r="W1349" i="3"/>
  <c r="U1349" i="3"/>
  <c r="T1349" i="3"/>
  <c r="V1353" i="3"/>
  <c r="W1353" i="3"/>
  <c r="U1353" i="3"/>
  <c r="T1353" i="3"/>
  <c r="V1357" i="3"/>
  <c r="W1357" i="3"/>
  <c r="U1357" i="3"/>
  <c r="T1357" i="3"/>
  <c r="V1361" i="3"/>
  <c r="W1361" i="3"/>
  <c r="U1361" i="3"/>
  <c r="T1361" i="3"/>
  <c r="V1365" i="3"/>
  <c r="W1365" i="3"/>
  <c r="U1365" i="3"/>
  <c r="T1365" i="3"/>
  <c r="V1369" i="3"/>
  <c r="W1369" i="3"/>
  <c r="U1369" i="3"/>
  <c r="T1369" i="3"/>
  <c r="V1373" i="3"/>
  <c r="W1373" i="3"/>
  <c r="U1373" i="3"/>
  <c r="T1373" i="3"/>
  <c r="V1377" i="3"/>
  <c r="W1377" i="3"/>
  <c r="U1377" i="3"/>
  <c r="T1377" i="3"/>
  <c r="V1381" i="3"/>
  <c r="W1381" i="3"/>
  <c r="U1381" i="3"/>
  <c r="T1381" i="3"/>
  <c r="V1385" i="3"/>
  <c r="W1385" i="3"/>
  <c r="U1385" i="3"/>
  <c r="T1385" i="3"/>
  <c r="V1389" i="3"/>
  <c r="W1389" i="3"/>
  <c r="U1389" i="3"/>
  <c r="T1389" i="3"/>
  <c r="V1393" i="3"/>
  <c r="W1393" i="3"/>
  <c r="U1393" i="3"/>
  <c r="T1393" i="3"/>
  <c r="V1397" i="3"/>
  <c r="W1397" i="3"/>
  <c r="U1397" i="3"/>
  <c r="T1397" i="3"/>
  <c r="V1401" i="3"/>
  <c r="W1401" i="3"/>
  <c r="U1401" i="3"/>
  <c r="T1401" i="3"/>
  <c r="V1405" i="3"/>
  <c r="W1405" i="3"/>
  <c r="U1405" i="3"/>
  <c r="T1405" i="3"/>
  <c r="V1409" i="3"/>
  <c r="W1409" i="3"/>
  <c r="U1409" i="3"/>
  <c r="T1409" i="3"/>
  <c r="V1413" i="3"/>
  <c r="W1413" i="3"/>
  <c r="U1413" i="3"/>
  <c r="T1413" i="3"/>
  <c r="V1417" i="3"/>
  <c r="W1417" i="3"/>
  <c r="U1417" i="3"/>
  <c r="T1417" i="3"/>
  <c r="V1421" i="3"/>
  <c r="W1421" i="3"/>
  <c r="U1421" i="3"/>
  <c r="T1421" i="3"/>
  <c r="V1425" i="3"/>
  <c r="W1425" i="3"/>
  <c r="U1425" i="3"/>
  <c r="T1425" i="3"/>
  <c r="V1429" i="3"/>
  <c r="W1429" i="3"/>
  <c r="U1429" i="3"/>
  <c r="T1429" i="3"/>
  <c r="V1433" i="3"/>
  <c r="W1433" i="3"/>
  <c r="U1433" i="3"/>
  <c r="T1433" i="3"/>
  <c r="V1437" i="3"/>
  <c r="W1437" i="3"/>
  <c r="U1437" i="3"/>
  <c r="T1437" i="3"/>
  <c r="V1441" i="3"/>
  <c r="W1441" i="3"/>
  <c r="U1441" i="3"/>
  <c r="T1441" i="3"/>
  <c r="V1445" i="3"/>
  <c r="W1445" i="3"/>
  <c r="U1445" i="3"/>
  <c r="T1445" i="3"/>
  <c r="V1449" i="3"/>
  <c r="W1449" i="3"/>
  <c r="U1449" i="3"/>
  <c r="T1449" i="3"/>
  <c r="V1453" i="3"/>
  <c r="W1453" i="3"/>
  <c r="U1453" i="3"/>
  <c r="T1453" i="3"/>
  <c r="V1457" i="3"/>
  <c r="W1457" i="3"/>
  <c r="U1457" i="3"/>
  <c r="T1457" i="3"/>
  <c r="V1461" i="3"/>
  <c r="W1461" i="3"/>
  <c r="U1461" i="3"/>
  <c r="T1461" i="3"/>
  <c r="V1465" i="3"/>
  <c r="W1465" i="3"/>
  <c r="U1465" i="3"/>
  <c r="T1465" i="3"/>
  <c r="V1469" i="3"/>
  <c r="W1469" i="3"/>
  <c r="U1469" i="3"/>
  <c r="T1469" i="3"/>
  <c r="V1473" i="3"/>
  <c r="W1473" i="3"/>
  <c r="U1473" i="3"/>
  <c r="T1473" i="3"/>
  <c r="V1477" i="3"/>
  <c r="W1477" i="3"/>
  <c r="U1477" i="3"/>
  <c r="T1477" i="3"/>
  <c r="V1481" i="3"/>
  <c r="W1481" i="3"/>
  <c r="U1481" i="3"/>
  <c r="T1481" i="3"/>
  <c r="V1485" i="3"/>
  <c r="W1485" i="3"/>
  <c r="U1485" i="3"/>
  <c r="T1485" i="3"/>
  <c r="V1489" i="3"/>
  <c r="W1489" i="3"/>
  <c r="U1489" i="3"/>
  <c r="T1489" i="3"/>
  <c r="V1493" i="3"/>
  <c r="W1493" i="3"/>
  <c r="U1493" i="3"/>
  <c r="T1493" i="3"/>
  <c r="V1497" i="3"/>
  <c r="W1497" i="3"/>
  <c r="U1497" i="3"/>
  <c r="T1497" i="3"/>
  <c r="V1501" i="3"/>
  <c r="W1501" i="3"/>
  <c r="U1501" i="3"/>
  <c r="T1501" i="3"/>
  <c r="V1505" i="3"/>
  <c r="W1505" i="3"/>
  <c r="U1505" i="3"/>
  <c r="T1505" i="3"/>
  <c r="V1509" i="3"/>
  <c r="W1509" i="3"/>
  <c r="U1509" i="3"/>
  <c r="T1509" i="3"/>
  <c r="V1513" i="3"/>
  <c r="W1513" i="3"/>
  <c r="U1513" i="3"/>
  <c r="T1513" i="3"/>
  <c r="V1517" i="3"/>
  <c r="W1517" i="3"/>
  <c r="U1517" i="3"/>
  <c r="T1517" i="3"/>
  <c r="V1521" i="3"/>
  <c r="W1521" i="3"/>
  <c r="U1521" i="3"/>
  <c r="T1521" i="3"/>
  <c r="V1525" i="3"/>
  <c r="W1525" i="3"/>
  <c r="U1525" i="3"/>
  <c r="T1525" i="3"/>
  <c r="V1529" i="3"/>
  <c r="W1529" i="3"/>
  <c r="U1529" i="3"/>
  <c r="T1529" i="3"/>
  <c r="V1533" i="3"/>
  <c r="W1533" i="3"/>
  <c r="U1533" i="3"/>
  <c r="T1533" i="3"/>
  <c r="V1537" i="3"/>
  <c r="W1537" i="3"/>
  <c r="U1537" i="3"/>
  <c r="T1537" i="3"/>
  <c r="V1541" i="3"/>
  <c r="W1541" i="3"/>
  <c r="U1541" i="3"/>
  <c r="T1541" i="3"/>
  <c r="V1545" i="3"/>
  <c r="W1545" i="3"/>
  <c r="U1545" i="3"/>
  <c r="T1545" i="3"/>
  <c r="V1549" i="3"/>
  <c r="W1549" i="3"/>
  <c r="U1549" i="3"/>
  <c r="T1549" i="3"/>
  <c r="V1553" i="3"/>
  <c r="W1553" i="3"/>
  <c r="U1553" i="3"/>
  <c r="T1553" i="3"/>
  <c r="V1557" i="3"/>
  <c r="W1557" i="3"/>
  <c r="U1557" i="3"/>
  <c r="T1557" i="3"/>
  <c r="V1561" i="3"/>
  <c r="W1561" i="3"/>
  <c r="U1561" i="3"/>
  <c r="T1561" i="3"/>
  <c r="V1565" i="3"/>
  <c r="W1565" i="3"/>
  <c r="U1565" i="3"/>
  <c r="T1565" i="3"/>
  <c r="V1569" i="3"/>
  <c r="W1569" i="3"/>
  <c r="U1569" i="3"/>
  <c r="T1569" i="3"/>
  <c r="V1573" i="3"/>
  <c r="W1573" i="3"/>
  <c r="U1573" i="3"/>
  <c r="T1573" i="3"/>
  <c r="V1577" i="3"/>
  <c r="W1577" i="3"/>
  <c r="U1577" i="3"/>
  <c r="T1577" i="3"/>
  <c r="V1581" i="3"/>
  <c r="W1581" i="3"/>
  <c r="U1581" i="3"/>
  <c r="T1581" i="3"/>
  <c r="V1585" i="3"/>
  <c r="W1585" i="3"/>
  <c r="U1585" i="3"/>
  <c r="T1585" i="3"/>
  <c r="V1589" i="3"/>
  <c r="W1589" i="3"/>
  <c r="U1589" i="3"/>
  <c r="T1589" i="3"/>
  <c r="V1593" i="3"/>
  <c r="W1593" i="3"/>
  <c r="U1593" i="3"/>
  <c r="T1593" i="3"/>
  <c r="V1597" i="3"/>
  <c r="W1597" i="3"/>
  <c r="U1597" i="3"/>
  <c r="T1597" i="3"/>
  <c r="V1601" i="3"/>
  <c r="W1601" i="3"/>
  <c r="U1601" i="3"/>
  <c r="T1601" i="3"/>
  <c r="V1605" i="3"/>
  <c r="W1605" i="3"/>
  <c r="U1605" i="3"/>
  <c r="T1605" i="3"/>
  <c r="V1609" i="3"/>
  <c r="W1609" i="3"/>
  <c r="U1609" i="3"/>
  <c r="T1609" i="3"/>
  <c r="V1613" i="3"/>
  <c r="W1613" i="3"/>
  <c r="U1613" i="3"/>
  <c r="T1613" i="3"/>
  <c r="V1617" i="3"/>
  <c r="W1617" i="3"/>
  <c r="U1617" i="3"/>
  <c r="T1617" i="3"/>
  <c r="V1621" i="3"/>
  <c r="W1621" i="3"/>
  <c r="U1621" i="3"/>
  <c r="T1621" i="3"/>
  <c r="V1625" i="3"/>
  <c r="W1625" i="3"/>
  <c r="U1625" i="3"/>
  <c r="T1625" i="3"/>
  <c r="V1629" i="3"/>
  <c r="W1629" i="3"/>
  <c r="U1629" i="3"/>
  <c r="T1629" i="3"/>
  <c r="V1633" i="3"/>
  <c r="W1633" i="3"/>
  <c r="U1633" i="3"/>
  <c r="T1633" i="3"/>
  <c r="V1637" i="3"/>
  <c r="W1637" i="3"/>
  <c r="U1637" i="3"/>
  <c r="T1637" i="3"/>
  <c r="V1641" i="3"/>
  <c r="W1641" i="3"/>
  <c r="U1641" i="3"/>
  <c r="T1641" i="3"/>
  <c r="V1645" i="3"/>
  <c r="W1645" i="3"/>
  <c r="U1645" i="3"/>
  <c r="T1645" i="3"/>
  <c r="V1649" i="3"/>
  <c r="W1649" i="3"/>
  <c r="U1649" i="3"/>
  <c r="T1649" i="3"/>
  <c r="V1653" i="3"/>
  <c r="W1653" i="3"/>
  <c r="U1653" i="3"/>
  <c r="T1653" i="3"/>
  <c r="V1657" i="3"/>
  <c r="W1657" i="3"/>
  <c r="U1657" i="3"/>
  <c r="T1657" i="3"/>
  <c r="V1661" i="3"/>
  <c r="W1661" i="3"/>
  <c r="U1661" i="3"/>
  <c r="T1661" i="3"/>
  <c r="V1665" i="3"/>
  <c r="W1665" i="3"/>
  <c r="U1665" i="3"/>
  <c r="T1665" i="3"/>
  <c r="V1669" i="3"/>
  <c r="W1669" i="3"/>
  <c r="U1669" i="3"/>
  <c r="T1669" i="3"/>
  <c r="V1673" i="3"/>
  <c r="W1673" i="3"/>
  <c r="U1673" i="3"/>
  <c r="T1673" i="3"/>
  <c r="V1677" i="3"/>
  <c r="W1677" i="3"/>
  <c r="U1677" i="3"/>
  <c r="T1677" i="3"/>
  <c r="V1681" i="3"/>
  <c r="W1681" i="3"/>
  <c r="U1681" i="3"/>
  <c r="T1681" i="3"/>
  <c r="V1685" i="3"/>
  <c r="W1685" i="3"/>
  <c r="U1685" i="3"/>
  <c r="T1685" i="3"/>
  <c r="V1689" i="3"/>
  <c r="W1689" i="3"/>
  <c r="U1689" i="3"/>
  <c r="T1689" i="3"/>
  <c r="V1693" i="3"/>
  <c r="W1693" i="3"/>
  <c r="U1693" i="3"/>
  <c r="T1693" i="3"/>
  <c r="V1697" i="3"/>
  <c r="W1697" i="3"/>
  <c r="U1697" i="3"/>
  <c r="T1697" i="3"/>
  <c r="V1701" i="3"/>
  <c r="W1701" i="3"/>
  <c r="U1701" i="3"/>
  <c r="T1701" i="3"/>
  <c r="V1705" i="3"/>
  <c r="W1705" i="3"/>
  <c r="U1705" i="3"/>
  <c r="T1705" i="3"/>
  <c r="V1709" i="3"/>
  <c r="W1709" i="3"/>
  <c r="U1709" i="3"/>
  <c r="T1709" i="3"/>
  <c r="V1713" i="3"/>
  <c r="W1713" i="3"/>
  <c r="U1713" i="3"/>
  <c r="T1713" i="3"/>
  <c r="V1717" i="3"/>
  <c r="W1717" i="3"/>
  <c r="U1717" i="3"/>
  <c r="T1717" i="3"/>
  <c r="V1721" i="3"/>
  <c r="W1721" i="3"/>
  <c r="U1721" i="3"/>
  <c r="T1721" i="3"/>
  <c r="V1725" i="3"/>
  <c r="W1725" i="3"/>
  <c r="U1725" i="3"/>
  <c r="T1725" i="3"/>
  <c r="V1729" i="3"/>
  <c r="W1729" i="3"/>
  <c r="U1729" i="3"/>
  <c r="T1729" i="3"/>
  <c r="V1733" i="3"/>
  <c r="W1733" i="3"/>
  <c r="U1733" i="3"/>
  <c r="T1733" i="3"/>
  <c r="V1737" i="3"/>
  <c r="W1737" i="3"/>
  <c r="U1737" i="3"/>
  <c r="T1737" i="3"/>
  <c r="V1741" i="3"/>
  <c r="W1741" i="3"/>
  <c r="U1741" i="3"/>
  <c r="T1741" i="3"/>
  <c r="V1745" i="3"/>
  <c r="W1745" i="3"/>
  <c r="U1745" i="3"/>
  <c r="T1745" i="3"/>
  <c r="V1749" i="3"/>
  <c r="W1749" i="3"/>
  <c r="U1749" i="3"/>
  <c r="T1749" i="3"/>
  <c r="V1753" i="3"/>
  <c r="W1753" i="3"/>
  <c r="U1753" i="3"/>
  <c r="T1753" i="3"/>
  <c r="V1757" i="3"/>
  <c r="W1757" i="3"/>
  <c r="U1757" i="3"/>
  <c r="T1757" i="3"/>
  <c r="V1761" i="3"/>
  <c r="W1761" i="3"/>
  <c r="U1761" i="3"/>
  <c r="T1761" i="3"/>
  <c r="V1765" i="3"/>
  <c r="W1765" i="3"/>
  <c r="U1765" i="3"/>
  <c r="T1765" i="3"/>
  <c r="V1769" i="3"/>
  <c r="W1769" i="3"/>
  <c r="U1769" i="3"/>
  <c r="T1769" i="3"/>
  <c r="V1773" i="3"/>
  <c r="W1773" i="3"/>
  <c r="U1773" i="3"/>
  <c r="T1773" i="3"/>
  <c r="V1777" i="3"/>
  <c r="W1777" i="3"/>
  <c r="U1777" i="3"/>
  <c r="T1777" i="3"/>
  <c r="V1781" i="3"/>
  <c r="W1781" i="3"/>
  <c r="U1781" i="3"/>
  <c r="T1781" i="3"/>
  <c r="V1785" i="3"/>
  <c r="W1785" i="3"/>
  <c r="U1785" i="3"/>
  <c r="T1785" i="3"/>
  <c r="V1789" i="3"/>
  <c r="W1789" i="3"/>
  <c r="U1789" i="3"/>
  <c r="T1789" i="3"/>
  <c r="V1793" i="3"/>
  <c r="W1793" i="3"/>
  <c r="U1793" i="3"/>
  <c r="T1793" i="3"/>
  <c r="V1797" i="3"/>
  <c r="W1797" i="3"/>
  <c r="U1797" i="3"/>
  <c r="T1797" i="3"/>
  <c r="V1801" i="3"/>
  <c r="W1801" i="3"/>
  <c r="U1801" i="3"/>
  <c r="T1801" i="3"/>
  <c r="V1805" i="3"/>
  <c r="W1805" i="3"/>
  <c r="U1805" i="3"/>
  <c r="T1805" i="3"/>
  <c r="V1809" i="3"/>
  <c r="W1809" i="3"/>
  <c r="U1809" i="3"/>
  <c r="T1809" i="3"/>
  <c r="V1813" i="3"/>
  <c r="W1813" i="3"/>
  <c r="U1813" i="3"/>
  <c r="T1813" i="3"/>
  <c r="V1817" i="3"/>
  <c r="W1817" i="3"/>
  <c r="U1817" i="3"/>
  <c r="T1817" i="3"/>
  <c r="V1821" i="3"/>
  <c r="W1821" i="3"/>
  <c r="U1821" i="3"/>
  <c r="T1821" i="3"/>
  <c r="V1825" i="3"/>
  <c r="W1825" i="3"/>
  <c r="U1825" i="3"/>
  <c r="T1825" i="3"/>
  <c r="V1829" i="3"/>
  <c r="W1829" i="3"/>
  <c r="U1829" i="3"/>
  <c r="T1829" i="3"/>
  <c r="V1833" i="3"/>
  <c r="W1833" i="3"/>
  <c r="U1833" i="3"/>
  <c r="T1833" i="3"/>
  <c r="V1837" i="3"/>
  <c r="W1837" i="3"/>
  <c r="U1837" i="3"/>
  <c r="T1837" i="3"/>
  <c r="V1841" i="3"/>
  <c r="W1841" i="3"/>
  <c r="U1841" i="3"/>
  <c r="T1841" i="3"/>
  <c r="V1845" i="3"/>
  <c r="W1845" i="3"/>
  <c r="U1845" i="3"/>
  <c r="T1845" i="3"/>
  <c r="V1849" i="3"/>
  <c r="W1849" i="3"/>
  <c r="U1849" i="3"/>
  <c r="T1849" i="3"/>
  <c r="V1853" i="3"/>
  <c r="W1853" i="3"/>
  <c r="U1853" i="3"/>
  <c r="T1853" i="3"/>
  <c r="V1857" i="3"/>
  <c r="W1857" i="3"/>
  <c r="U1857" i="3"/>
  <c r="T1857" i="3"/>
  <c r="V1861" i="3"/>
  <c r="W1861" i="3"/>
  <c r="U1861" i="3"/>
  <c r="T1861" i="3"/>
  <c r="V1865" i="3"/>
  <c r="W1865" i="3"/>
  <c r="U1865" i="3"/>
  <c r="T1865" i="3"/>
  <c r="V1869" i="3"/>
  <c r="W1869" i="3"/>
  <c r="U1869" i="3"/>
  <c r="T1869" i="3"/>
  <c r="V1873" i="3"/>
  <c r="W1873" i="3"/>
  <c r="U1873" i="3"/>
  <c r="T1873" i="3"/>
  <c r="V1877" i="3"/>
  <c r="W1877" i="3"/>
  <c r="U1877" i="3"/>
  <c r="T1877" i="3"/>
  <c r="V1881" i="3"/>
  <c r="W1881" i="3"/>
  <c r="U1881" i="3"/>
  <c r="T1881" i="3"/>
  <c r="V1885" i="3"/>
  <c r="W1885" i="3"/>
  <c r="U1885" i="3"/>
  <c r="T1885" i="3"/>
  <c r="V1889" i="3"/>
  <c r="W1889" i="3"/>
  <c r="U1889" i="3"/>
  <c r="T1889" i="3"/>
  <c r="V1893" i="3"/>
  <c r="W1893" i="3"/>
  <c r="U1893" i="3"/>
  <c r="T1893" i="3"/>
  <c r="V1897" i="3"/>
  <c r="W1897" i="3"/>
  <c r="U1897" i="3"/>
  <c r="T1897" i="3"/>
  <c r="V1901" i="3"/>
  <c r="W1901" i="3"/>
  <c r="U1901" i="3"/>
  <c r="T1901" i="3"/>
  <c r="V1905" i="3"/>
  <c r="W1905" i="3"/>
  <c r="U1905" i="3"/>
  <c r="T1905" i="3"/>
  <c r="V1909" i="3"/>
  <c r="W1909" i="3"/>
  <c r="U1909" i="3"/>
  <c r="T1909" i="3"/>
  <c r="V1913" i="3"/>
  <c r="W1913" i="3"/>
  <c r="U1913" i="3"/>
  <c r="T1913" i="3"/>
  <c r="V1917" i="3"/>
  <c r="W1917" i="3"/>
  <c r="U1917" i="3"/>
  <c r="T1917" i="3"/>
  <c r="V1921" i="3"/>
  <c r="W1921" i="3"/>
  <c r="U1921" i="3"/>
  <c r="T1921" i="3"/>
  <c r="V1925" i="3"/>
  <c r="W1925" i="3"/>
  <c r="U1925" i="3"/>
  <c r="T1925" i="3"/>
  <c r="V1929" i="3"/>
  <c r="W1929" i="3"/>
  <c r="U1929" i="3"/>
  <c r="T1929" i="3"/>
  <c r="V1933" i="3"/>
  <c r="W1933" i="3"/>
  <c r="U1933" i="3"/>
  <c r="T1933" i="3"/>
  <c r="V1937" i="3"/>
  <c r="W1937" i="3"/>
  <c r="U1937" i="3"/>
  <c r="T1937" i="3"/>
  <c r="V1941" i="3"/>
  <c r="W1941" i="3"/>
  <c r="U1941" i="3"/>
  <c r="T1941" i="3"/>
  <c r="V1945" i="3"/>
  <c r="W1945" i="3"/>
  <c r="U1945" i="3"/>
  <c r="T1945" i="3"/>
  <c r="V1949" i="3"/>
  <c r="W1949" i="3"/>
  <c r="U1949" i="3"/>
  <c r="T1949" i="3"/>
  <c r="V1953" i="3"/>
  <c r="W1953" i="3"/>
  <c r="U1953" i="3"/>
  <c r="T1953" i="3"/>
  <c r="V1957" i="3"/>
  <c r="W1957" i="3"/>
  <c r="U1957" i="3"/>
  <c r="T1957" i="3"/>
  <c r="V1961" i="3"/>
  <c r="W1961" i="3"/>
  <c r="U1961" i="3"/>
  <c r="T1961" i="3"/>
  <c r="V1965" i="3"/>
  <c r="W1965" i="3"/>
  <c r="U1965" i="3"/>
  <c r="T1965" i="3"/>
  <c r="V1969" i="3"/>
  <c r="W1969" i="3"/>
  <c r="U1969" i="3"/>
  <c r="T1969" i="3"/>
  <c r="V1973" i="3"/>
  <c r="W1973" i="3"/>
  <c r="U1973" i="3"/>
  <c r="T1973" i="3"/>
  <c r="V1977" i="3"/>
  <c r="W1977" i="3"/>
  <c r="U1977" i="3"/>
  <c r="T1977" i="3"/>
  <c r="V1981" i="3"/>
  <c r="W1981" i="3"/>
  <c r="U1981" i="3"/>
  <c r="T1981" i="3"/>
  <c r="V1985" i="3"/>
  <c r="W1985" i="3"/>
  <c r="U1985" i="3"/>
  <c r="T1985" i="3"/>
  <c r="V1989" i="3"/>
  <c r="W1989" i="3"/>
  <c r="U1989" i="3"/>
  <c r="T1989" i="3"/>
  <c r="V1993" i="3"/>
  <c r="W1993" i="3"/>
  <c r="U1993" i="3"/>
  <c r="T1993" i="3"/>
  <c r="V1997" i="3"/>
  <c r="W1997" i="3"/>
  <c r="U1997" i="3"/>
  <c r="T1997" i="3"/>
  <c r="L14" i="3"/>
  <c r="L18" i="3"/>
  <c r="M18" i="3" s="1"/>
  <c r="A19" i="1"/>
  <c r="Q34" i="3"/>
  <c r="L15" i="3"/>
  <c r="M15" i="3" s="1"/>
  <c r="L17" i="3"/>
  <c r="M17" i="3" s="1"/>
  <c r="L19" i="3"/>
  <c r="M19" i="3" s="1"/>
  <c r="L23" i="3"/>
  <c r="M23" i="3" s="1"/>
  <c r="L27" i="3"/>
  <c r="M27" i="3" s="1"/>
  <c r="L31" i="3"/>
  <c r="M31" i="3" s="1"/>
  <c r="L36" i="3"/>
  <c r="M36" i="3" s="1"/>
  <c r="L33" i="3"/>
  <c r="M33" i="3" s="1"/>
  <c r="L37" i="3"/>
  <c r="M37" i="3" s="1"/>
  <c r="L35" i="3"/>
  <c r="M35" i="3" s="1"/>
  <c r="L32" i="3"/>
  <c r="M32" i="3" s="1"/>
  <c r="L21" i="3"/>
  <c r="M21" i="3" s="1"/>
  <c r="L25" i="3"/>
  <c r="M25" i="3" s="1"/>
  <c r="L29" i="3"/>
  <c r="M29" i="3" s="1"/>
  <c r="L22" i="3"/>
  <c r="M22" i="3" s="1"/>
  <c r="L26" i="3"/>
  <c r="M26" i="3" s="1"/>
  <c r="L30" i="3"/>
  <c r="M30" i="3" s="1"/>
  <c r="L16" i="3"/>
  <c r="L20" i="3"/>
  <c r="M20" i="3" s="1"/>
  <c r="L24" i="3"/>
  <c r="M24" i="3" s="1"/>
  <c r="L28" i="3"/>
  <c r="M28" i="3" s="1"/>
  <c r="V1100" i="3" l="1"/>
  <c r="V920" i="3"/>
  <c r="U860" i="3"/>
  <c r="U776" i="3"/>
  <c r="W724" i="3"/>
  <c r="V716" i="3"/>
  <c r="U668" i="3"/>
  <c r="V544" i="3"/>
  <c r="V512" i="3"/>
  <c r="T404" i="3"/>
  <c r="W328" i="3"/>
  <c r="W296" i="3"/>
  <c r="V315" i="3"/>
  <c r="V67" i="3"/>
  <c r="U961" i="3"/>
  <c r="Q961" i="3" s="1"/>
  <c r="T919" i="3"/>
  <c r="Q919" i="3" s="1"/>
  <c r="U583" i="3"/>
  <c r="U503" i="3"/>
  <c r="U746" i="3"/>
  <c r="U710" i="3"/>
  <c r="U678" i="3"/>
  <c r="T1229" i="3"/>
  <c r="U1085" i="3"/>
  <c r="Q1085" i="3" s="1"/>
  <c r="T962" i="3"/>
  <c r="Q962" i="3" s="1"/>
  <c r="W860" i="3"/>
  <c r="W776" i="3"/>
  <c r="W668" i="3"/>
  <c r="T628" i="3"/>
  <c r="V404" i="3"/>
  <c r="T224" i="3"/>
  <c r="T395" i="3"/>
  <c r="T231" i="3"/>
  <c r="V961" i="3"/>
  <c r="V919" i="3"/>
  <c r="U807" i="3"/>
  <c r="W767" i="3"/>
  <c r="T319" i="3"/>
  <c r="W275" i="3"/>
  <c r="T1062" i="3"/>
  <c r="T790" i="3"/>
  <c r="T864" i="3"/>
  <c r="U628" i="3"/>
  <c r="U224" i="3"/>
  <c r="U395" i="3"/>
  <c r="U231" i="3"/>
  <c r="W807" i="3"/>
  <c r="V767" i="3"/>
  <c r="T567" i="3"/>
  <c r="Q567" i="3" s="1"/>
  <c r="U319" i="3"/>
  <c r="W1229" i="3"/>
  <c r="V962" i="3"/>
  <c r="U864" i="3"/>
  <c r="V628" i="3"/>
  <c r="W224" i="3"/>
  <c r="W395" i="3"/>
  <c r="W231" i="3"/>
  <c r="U567" i="3"/>
  <c r="T391" i="3"/>
  <c r="T259" i="3"/>
  <c r="U147" i="3"/>
  <c r="U526" i="3"/>
  <c r="T565" i="3"/>
  <c r="V864" i="3"/>
  <c r="T315" i="3"/>
  <c r="U863" i="3"/>
  <c r="V567" i="3"/>
  <c r="U391" i="3"/>
  <c r="W343" i="3"/>
  <c r="W259" i="3"/>
  <c r="T139" i="3"/>
  <c r="V526" i="3"/>
  <c r="U565" i="3"/>
  <c r="T513" i="3"/>
  <c r="T1100" i="3"/>
  <c r="T920" i="3"/>
  <c r="T724" i="3"/>
  <c r="T716" i="3"/>
  <c r="T544" i="3"/>
  <c r="Q544" i="3" s="1"/>
  <c r="T512" i="3"/>
  <c r="Q512" i="3" s="1"/>
  <c r="T328" i="3"/>
  <c r="Q328" i="3" s="1"/>
  <c r="T296" i="3"/>
  <c r="U315" i="3"/>
  <c r="T447" i="3"/>
  <c r="V391" i="3"/>
  <c r="V343" i="3"/>
  <c r="W139" i="3"/>
  <c r="W894" i="3"/>
  <c r="T834" i="3"/>
  <c r="V602" i="3"/>
  <c r="U1100" i="3"/>
  <c r="W67" i="3"/>
  <c r="T583" i="3"/>
  <c r="T503" i="3"/>
  <c r="U447" i="3"/>
  <c r="T638" i="3"/>
  <c r="T1128" i="3"/>
  <c r="Q1128" i="3" s="1"/>
  <c r="W1096" i="3"/>
  <c r="U948" i="3"/>
  <c r="T884" i="3"/>
  <c r="Q884" i="3" s="1"/>
  <c r="W856" i="3"/>
  <c r="W808" i="3"/>
  <c r="V740" i="3"/>
  <c r="W704" i="3"/>
  <c r="Q704" i="3" s="1"/>
  <c r="W664" i="3"/>
  <c r="W471" i="3"/>
  <c r="W419" i="3"/>
  <c r="W339" i="3"/>
  <c r="U223" i="3"/>
  <c r="V935" i="3"/>
  <c r="T835" i="3"/>
  <c r="T439" i="3"/>
  <c r="Q439" i="3" s="1"/>
  <c r="T411" i="3"/>
  <c r="T363" i="3"/>
  <c r="T347" i="3"/>
  <c r="T287" i="3"/>
  <c r="T271" i="3"/>
  <c r="V223" i="3"/>
  <c r="U879" i="3"/>
  <c r="V835" i="3"/>
  <c r="W430" i="3"/>
  <c r="U430" i="3"/>
  <c r="U254" i="3"/>
  <c r="V254" i="3"/>
  <c r="W299" i="3"/>
  <c r="T299" i="3"/>
  <c r="U519" i="3"/>
  <c r="V519" i="3"/>
  <c r="T467" i="3"/>
  <c r="W467" i="3"/>
  <c r="V383" i="3"/>
  <c r="U383" i="3"/>
  <c r="T267" i="3"/>
  <c r="W267" i="3"/>
  <c r="U243" i="3"/>
  <c r="V243" i="3"/>
  <c r="V599" i="3"/>
  <c r="U599" i="3"/>
  <c r="U619" i="3"/>
  <c r="W619" i="3"/>
  <c r="V727" i="3"/>
  <c r="U727" i="3"/>
  <c r="W367" i="3"/>
  <c r="T367" i="3"/>
  <c r="U782" i="3"/>
  <c r="W782" i="3"/>
  <c r="W731" i="3"/>
  <c r="V731" i="3"/>
  <c r="T663" i="3"/>
  <c r="W663" i="3"/>
  <c r="V607" i="3"/>
  <c r="U607" i="3"/>
  <c r="U699" i="3"/>
  <c r="W699" i="3"/>
  <c r="W563" i="3"/>
  <c r="V563" i="3"/>
  <c r="W823" i="3"/>
  <c r="V823" i="3"/>
  <c r="W875" i="3"/>
  <c r="V875" i="3"/>
  <c r="U775" i="3"/>
  <c r="V775" i="3"/>
  <c r="U691" i="3"/>
  <c r="W691" i="3"/>
  <c r="U527" i="3"/>
  <c r="V527" i="3"/>
  <c r="V886" i="3"/>
  <c r="T886" i="3"/>
  <c r="U854" i="3"/>
  <c r="Q854" i="3" s="1"/>
  <c r="W854" i="3"/>
  <c r="W822" i="3"/>
  <c r="U822" i="3"/>
  <c r="T806" i="3"/>
  <c r="V806" i="3"/>
  <c r="U786" i="3"/>
  <c r="W786" i="3"/>
  <c r="V762" i="3"/>
  <c r="T762" i="3"/>
  <c r="U742" i="3"/>
  <c r="V742" i="3"/>
  <c r="W726" i="3"/>
  <c r="T726" i="3"/>
  <c r="V706" i="3"/>
  <c r="T706" i="3"/>
  <c r="V690" i="3"/>
  <c r="T690" i="3"/>
  <c r="V674" i="3"/>
  <c r="T674" i="3"/>
  <c r="V654" i="3"/>
  <c r="T654" i="3"/>
  <c r="W634" i="3"/>
  <c r="U634" i="3"/>
  <c r="T618" i="3"/>
  <c r="V618" i="3"/>
  <c r="T598" i="3"/>
  <c r="V598" i="3"/>
  <c r="V578" i="3"/>
  <c r="T578" i="3"/>
  <c r="T558" i="3"/>
  <c r="V558" i="3"/>
  <c r="U542" i="3"/>
  <c r="W542" i="3"/>
  <c r="U522" i="3"/>
  <c r="W522" i="3"/>
  <c r="U506" i="3"/>
  <c r="W506" i="3"/>
  <c r="U490" i="3"/>
  <c r="W490" i="3"/>
  <c r="V474" i="3"/>
  <c r="T474" i="3"/>
  <c r="W458" i="3"/>
  <c r="U458" i="3"/>
  <c r="U442" i="3"/>
  <c r="W442" i="3"/>
  <c r="V819" i="3"/>
  <c r="W819" i="3"/>
  <c r="U819" i="3"/>
  <c r="W747" i="3"/>
  <c r="U747" i="3"/>
  <c r="T747" i="3"/>
  <c r="V687" i="3"/>
  <c r="U687" i="3"/>
  <c r="U579" i="3"/>
  <c r="T579" i="3"/>
  <c r="V579" i="3"/>
  <c r="T463" i="3"/>
  <c r="W463" i="3"/>
  <c r="U926" i="3"/>
  <c r="W926" i="3"/>
  <c r="W902" i="3"/>
  <c r="U902" i="3"/>
  <c r="U866" i="3"/>
  <c r="W866" i="3"/>
  <c r="T802" i="3"/>
  <c r="V802" i="3"/>
  <c r="T614" i="3"/>
  <c r="V614" i="3"/>
  <c r="U414" i="3"/>
  <c r="W414" i="3"/>
  <c r="T398" i="3"/>
  <c r="V398" i="3"/>
  <c r="V382" i="3"/>
  <c r="T382" i="3"/>
  <c r="U366" i="3"/>
  <c r="W366" i="3"/>
  <c r="T350" i="3"/>
  <c r="V350" i="3"/>
  <c r="W334" i="3"/>
  <c r="U334" i="3"/>
  <c r="W318" i="3"/>
  <c r="T318" i="3"/>
  <c r="W302" i="3"/>
  <c r="T302" i="3"/>
  <c r="W286" i="3"/>
  <c r="T286" i="3"/>
  <c r="W270" i="3"/>
  <c r="T270" i="3"/>
  <c r="U250" i="3"/>
  <c r="V250" i="3"/>
  <c r="U230" i="3"/>
  <c r="V230" i="3"/>
  <c r="T214" i="3"/>
  <c r="W214" i="3"/>
  <c r="U965" i="3"/>
  <c r="T965" i="3"/>
  <c r="V965" i="3"/>
  <c r="U915" i="3"/>
  <c r="T915" i="3"/>
  <c r="V915" i="3"/>
  <c r="V1102" i="3"/>
  <c r="T1102" i="3"/>
  <c r="W556" i="3"/>
  <c r="U556" i="3"/>
  <c r="W540" i="3"/>
  <c r="U540" i="3"/>
  <c r="W524" i="3"/>
  <c r="U524" i="3"/>
  <c r="U416" i="3"/>
  <c r="W416" i="3"/>
  <c r="U400" i="3"/>
  <c r="W400" i="3"/>
  <c r="U380" i="3"/>
  <c r="W380" i="3"/>
  <c r="T340" i="3"/>
  <c r="V340" i="3"/>
  <c r="T324" i="3"/>
  <c r="W324" i="3"/>
  <c r="T308" i="3"/>
  <c r="W308" i="3"/>
  <c r="T292" i="3"/>
  <c r="W292" i="3"/>
  <c r="U236" i="3"/>
  <c r="V236" i="3"/>
  <c r="U220" i="3"/>
  <c r="V220" i="3"/>
  <c r="T1058" i="3"/>
  <c r="V1058" i="3"/>
  <c r="V488" i="3"/>
  <c r="T488" i="3"/>
  <c r="T133" i="3"/>
  <c r="V856" i="3"/>
  <c r="V840" i="3"/>
  <c r="V808" i="3"/>
  <c r="V800" i="3"/>
  <c r="Q800" i="3" s="1"/>
  <c r="V784" i="3"/>
  <c r="V764" i="3"/>
  <c r="W740" i="3"/>
  <c r="Q740" i="3" s="1"/>
  <c r="V712" i="3"/>
  <c r="Q712" i="3" s="1"/>
  <c r="V704" i="3"/>
  <c r="V680" i="3"/>
  <c r="V664" i="3"/>
  <c r="V640" i="3"/>
  <c r="Q640" i="3" s="1"/>
  <c r="V620" i="3"/>
  <c r="V604" i="3"/>
  <c r="T576" i="3"/>
  <c r="Q576" i="3" s="1"/>
  <c r="T504" i="3"/>
  <c r="Q504" i="3" s="1"/>
  <c r="T484" i="3"/>
  <c r="Q484" i="3" s="1"/>
  <c r="T468" i="3"/>
  <c r="T452" i="3"/>
  <c r="Q452" i="3" s="1"/>
  <c r="T436" i="3"/>
  <c r="Q436" i="3" s="1"/>
  <c r="T360" i="3"/>
  <c r="Q360" i="3" s="1"/>
  <c r="T272" i="3"/>
  <c r="Q272" i="3" s="1"/>
  <c r="T252" i="3"/>
  <c r="Q252" i="3" s="1"/>
  <c r="T104" i="3"/>
  <c r="V471" i="3"/>
  <c r="V439" i="3"/>
  <c r="V419" i="3"/>
  <c r="V411" i="3"/>
  <c r="U363" i="3"/>
  <c r="Q363" i="3" s="1"/>
  <c r="V347" i="3"/>
  <c r="V339" i="3"/>
  <c r="V287" i="3"/>
  <c r="U271" i="3"/>
  <c r="Q271" i="3" s="1"/>
  <c r="T223" i="3"/>
  <c r="T215" i="3"/>
  <c r="Q215" i="3" s="1"/>
  <c r="T935" i="3"/>
  <c r="Q935" i="3" s="1"/>
  <c r="T879" i="3"/>
  <c r="T863" i="3"/>
  <c r="Q863" i="3" s="1"/>
  <c r="U835" i="3"/>
  <c r="W687" i="3"/>
  <c r="U663" i="3"/>
  <c r="W607" i="3"/>
  <c r="W519" i="3"/>
  <c r="U463" i="3"/>
  <c r="W383" i="3"/>
  <c r="U299" i="3"/>
  <c r="U267" i="3"/>
  <c r="V926" i="3"/>
  <c r="Q926" i="3" s="1"/>
  <c r="V902" i="3"/>
  <c r="V854" i="3"/>
  <c r="V822" i="3"/>
  <c r="U806" i="3"/>
  <c r="V786" i="3"/>
  <c r="U706" i="3"/>
  <c r="U674" i="3"/>
  <c r="V634" i="3"/>
  <c r="U618" i="3"/>
  <c r="U598" i="3"/>
  <c r="U578" i="3"/>
  <c r="U558" i="3"/>
  <c r="V522" i="3"/>
  <c r="V490" i="3"/>
  <c r="U474" i="3"/>
  <c r="U398" i="3"/>
  <c r="U382" i="3"/>
  <c r="V366" i="3"/>
  <c r="U318" i="3"/>
  <c r="U286" i="3"/>
  <c r="W250" i="3"/>
  <c r="Q250" i="3" s="1"/>
  <c r="U214" i="3"/>
  <c r="V556" i="3"/>
  <c r="V524" i="3"/>
  <c r="Q524" i="3" s="1"/>
  <c r="V400" i="3"/>
  <c r="U340" i="3"/>
  <c r="U308" i="3"/>
  <c r="W236" i="3"/>
  <c r="W915" i="3"/>
  <c r="U675" i="3"/>
  <c r="T866" i="3"/>
  <c r="W806" i="3"/>
  <c r="T782" i="3"/>
  <c r="T742" i="3"/>
  <c r="W706" i="3"/>
  <c r="W674" i="3"/>
  <c r="W618" i="3"/>
  <c r="W598" i="3"/>
  <c r="W578" i="3"/>
  <c r="W558" i="3"/>
  <c r="T542" i="3"/>
  <c r="T506" i="3"/>
  <c r="W474" i="3"/>
  <c r="T458" i="3"/>
  <c r="T442" i="3"/>
  <c r="T430" i="3"/>
  <c r="T414" i="3"/>
  <c r="W398" i="3"/>
  <c r="W382" i="3"/>
  <c r="T334" i="3"/>
  <c r="V318" i="3"/>
  <c r="V286" i="3"/>
  <c r="T254" i="3"/>
  <c r="T230" i="3"/>
  <c r="V214" i="3"/>
  <c r="T540" i="3"/>
  <c r="T416" i="3"/>
  <c r="T380" i="3"/>
  <c r="W340" i="3"/>
  <c r="V308" i="3"/>
  <c r="T220" i="3"/>
  <c r="T819" i="3"/>
  <c r="W579" i="3"/>
  <c r="T87" i="3"/>
  <c r="W879" i="3"/>
  <c r="V863" i="3"/>
  <c r="W775" i="3"/>
  <c r="W727" i="3"/>
  <c r="W599" i="3"/>
  <c r="Q599" i="3" s="1"/>
  <c r="W527" i="3"/>
  <c r="U467" i="3"/>
  <c r="U367" i="3"/>
  <c r="W243" i="3"/>
  <c r="U1102" i="3"/>
  <c r="U1058" i="3"/>
  <c r="U886" i="3"/>
  <c r="V866" i="3"/>
  <c r="U802" i="3"/>
  <c r="V782" i="3"/>
  <c r="U762" i="3"/>
  <c r="Q762" i="3" s="1"/>
  <c r="W742" i="3"/>
  <c r="U726" i="3"/>
  <c r="U690" i="3"/>
  <c r="Q690" i="3" s="1"/>
  <c r="U654" i="3"/>
  <c r="U614" i="3"/>
  <c r="V542" i="3"/>
  <c r="V506" i="3"/>
  <c r="V458" i="3"/>
  <c r="V442" i="3"/>
  <c r="V430" i="3"/>
  <c r="V414" i="3"/>
  <c r="U350" i="3"/>
  <c r="V334" i="3"/>
  <c r="U302" i="3"/>
  <c r="U270" i="3"/>
  <c r="W254" i="3"/>
  <c r="W230" i="3"/>
  <c r="V540" i="3"/>
  <c r="U488" i="3"/>
  <c r="V416" i="3"/>
  <c r="V380" i="3"/>
  <c r="U324" i="3"/>
  <c r="U292" i="3"/>
  <c r="W220" i="3"/>
  <c r="T763" i="3"/>
  <c r="W447" i="3"/>
  <c r="U259" i="3"/>
  <c r="T227" i="3"/>
  <c r="Q227" i="3" s="1"/>
  <c r="W219" i="3"/>
  <c r="Q219" i="3" s="1"/>
  <c r="T858" i="3"/>
  <c r="T622" i="3"/>
  <c r="U39" i="3"/>
  <c r="T39" i="3"/>
  <c r="U43" i="3"/>
  <c r="W43" i="3"/>
  <c r="W348" i="3"/>
  <c r="U348" i="3"/>
  <c r="T530" i="3"/>
  <c r="V530" i="3"/>
  <c r="U530" i="3"/>
  <c r="T562" i="3"/>
  <c r="V562" i="3"/>
  <c r="V646" i="3"/>
  <c r="U646" i="3"/>
  <c r="W714" i="3"/>
  <c r="V714" i="3"/>
  <c r="U894" i="3"/>
  <c r="T894" i="3"/>
  <c r="V858" i="3"/>
  <c r="U858" i="3"/>
  <c r="W834" i="3"/>
  <c r="V834" i="3"/>
  <c r="U810" i="3"/>
  <c r="T810" i="3"/>
  <c r="W790" i="3"/>
  <c r="V790" i="3"/>
  <c r="U770" i="3"/>
  <c r="T770" i="3"/>
  <c r="W746" i="3"/>
  <c r="V746" i="3"/>
  <c r="U730" i="3"/>
  <c r="T730" i="3"/>
  <c r="W710" i="3"/>
  <c r="V710" i="3"/>
  <c r="U694" i="3"/>
  <c r="T694" i="3"/>
  <c r="W678" i="3"/>
  <c r="V678" i="3"/>
  <c r="T658" i="3"/>
  <c r="W658" i="3"/>
  <c r="V638" i="3"/>
  <c r="U638" i="3"/>
  <c r="W622" i="3"/>
  <c r="V622" i="3"/>
  <c r="T602" i="3"/>
  <c r="W602" i="3"/>
  <c r="U582" i="3"/>
  <c r="W582" i="3"/>
  <c r="V582" i="3"/>
  <c r="W566" i="3"/>
  <c r="U566" i="3"/>
  <c r="T566" i="3"/>
  <c r="V546" i="3"/>
  <c r="W546" i="3"/>
  <c r="T546" i="3"/>
  <c r="T494" i="3"/>
  <c r="V494" i="3"/>
  <c r="V478" i="3"/>
  <c r="W478" i="3"/>
  <c r="T462" i="3"/>
  <c r="V462" i="3"/>
  <c r="U462" i="3"/>
  <c r="V446" i="3"/>
  <c r="W446" i="3"/>
  <c r="T446" i="3"/>
  <c r="V942" i="3"/>
  <c r="U942" i="3"/>
  <c r="V934" i="3"/>
  <c r="U934" i="3"/>
  <c r="W960" i="3"/>
  <c r="Q960" i="3" s="1"/>
  <c r="V960" i="3"/>
  <c r="V910" i="3"/>
  <c r="U910" i="3"/>
  <c r="W878" i="3"/>
  <c r="V878" i="3"/>
  <c r="V850" i="3"/>
  <c r="U850" i="3"/>
  <c r="Q850" i="3" s="1"/>
  <c r="U758" i="3"/>
  <c r="T758" i="3"/>
  <c r="W438" i="3"/>
  <c r="V438" i="3"/>
  <c r="T422" i="3"/>
  <c r="W422" i="3"/>
  <c r="T406" i="3"/>
  <c r="W406" i="3"/>
  <c r="U390" i="3"/>
  <c r="T390" i="3"/>
  <c r="U374" i="3"/>
  <c r="T374" i="3"/>
  <c r="V358" i="3"/>
  <c r="U358" i="3"/>
  <c r="Q358" i="3" s="1"/>
  <c r="V342" i="3"/>
  <c r="U342" i="3"/>
  <c r="Q342" i="3" s="1"/>
  <c r="V326" i="3"/>
  <c r="W326" i="3"/>
  <c r="V310" i="3"/>
  <c r="W310" i="3"/>
  <c r="U310" i="3"/>
  <c r="T294" i="3"/>
  <c r="V294" i="3"/>
  <c r="W294" i="3"/>
  <c r="T278" i="3"/>
  <c r="V278" i="3"/>
  <c r="W278" i="3"/>
  <c r="U262" i="3"/>
  <c r="T262" i="3"/>
  <c r="V262" i="3"/>
  <c r="U242" i="3"/>
  <c r="T242" i="3"/>
  <c r="V242" i="3"/>
  <c r="U222" i="3"/>
  <c r="T222" i="3"/>
  <c r="V222" i="3"/>
  <c r="U122" i="3"/>
  <c r="W122" i="3"/>
  <c r="V122" i="3"/>
  <c r="T122" i="3"/>
  <c r="V38" i="3"/>
  <c r="W38" i="3"/>
  <c r="T38" i="3"/>
  <c r="T939" i="3"/>
  <c r="U939" i="3"/>
  <c r="T971" i="3"/>
  <c r="U971" i="3"/>
  <c r="W1106" i="3"/>
  <c r="V1106" i="3"/>
  <c r="U588" i="3"/>
  <c r="T588" i="3"/>
  <c r="W588" i="3"/>
  <c r="U492" i="3"/>
  <c r="V492" i="3"/>
  <c r="T492" i="3"/>
  <c r="U472" i="3"/>
  <c r="W472" i="3"/>
  <c r="V472" i="3"/>
  <c r="T472" i="3"/>
  <c r="U456" i="3"/>
  <c r="W456" i="3"/>
  <c r="V456" i="3"/>
  <c r="U440" i="3"/>
  <c r="T440" i="3"/>
  <c r="W440" i="3"/>
  <c r="U424" i="3"/>
  <c r="V424" i="3"/>
  <c r="T424" i="3"/>
  <c r="U384" i="3"/>
  <c r="W384" i="3"/>
  <c r="V384" i="3"/>
  <c r="T384" i="3"/>
  <c r="U364" i="3"/>
  <c r="W364" i="3"/>
  <c r="V364" i="3"/>
  <c r="V256" i="3"/>
  <c r="T256" i="3"/>
  <c r="W256" i="3"/>
  <c r="V240" i="3"/>
  <c r="W240" i="3"/>
  <c r="U240" i="3"/>
  <c r="T240" i="3"/>
  <c r="W1062" i="3"/>
  <c r="V1062" i="3"/>
  <c r="T646" i="3"/>
  <c r="U562" i="3"/>
  <c r="W646" i="3"/>
  <c r="T343" i="3"/>
  <c r="Q343" i="3" s="1"/>
  <c r="V319" i="3"/>
  <c r="V291" i="3"/>
  <c r="U275" i="3"/>
  <c r="V219" i="3"/>
  <c r="U714" i="3"/>
  <c r="W242" i="3"/>
  <c r="T147" i="3"/>
  <c r="V171" i="3"/>
  <c r="T171" i="3"/>
  <c r="U171" i="3"/>
  <c r="W119" i="3"/>
  <c r="T119" i="3"/>
  <c r="U104" i="3"/>
  <c r="V104" i="3"/>
  <c r="V867" i="3"/>
  <c r="U603" i="3"/>
  <c r="T348" i="3"/>
  <c r="U779" i="3"/>
  <c r="W971" i="3"/>
  <c r="W939" i="3"/>
  <c r="U611" i="3"/>
  <c r="U40" i="3"/>
  <c r="V971" i="3"/>
  <c r="V939" i="3"/>
  <c r="U883" i="3"/>
  <c r="V795" i="3"/>
  <c r="T715" i="3"/>
  <c r="U635" i="3"/>
  <c r="T571" i="3"/>
  <c r="A51" i="13"/>
  <c r="AH51" i="13" s="1"/>
  <c r="T40" i="3"/>
  <c r="V40" i="3"/>
  <c r="T44" i="3"/>
  <c r="U38" i="3"/>
  <c r="U44" i="3"/>
  <c r="V44" i="3"/>
  <c r="I45" i="3"/>
  <c r="H45" i="3"/>
  <c r="V43" i="3"/>
  <c r="T43" i="3"/>
  <c r="B46" i="3"/>
  <c r="C46" i="3"/>
  <c r="X46" i="3"/>
  <c r="K45" i="3"/>
  <c r="L45" i="3" s="1"/>
  <c r="M45" i="3" s="1"/>
  <c r="T851" i="3"/>
  <c r="T839" i="3"/>
  <c r="V667" i="3"/>
  <c r="T891" i="3"/>
  <c r="T771" i="3"/>
  <c r="V264" i="3"/>
  <c r="W264" i="3"/>
  <c r="T507" i="3"/>
  <c r="U507" i="3"/>
  <c r="V491" i="3"/>
  <c r="W491" i="3"/>
  <c r="T491" i="3"/>
  <c r="U707" i="3"/>
  <c r="V707" i="3"/>
  <c r="W707" i="3"/>
  <c r="W755" i="3"/>
  <c r="U755" i="3"/>
  <c r="T755" i="3"/>
  <c r="V811" i="3"/>
  <c r="W811" i="3"/>
  <c r="U811" i="3"/>
  <c r="U627" i="3"/>
  <c r="T627" i="3"/>
  <c r="V627" i="3"/>
  <c r="T898" i="3"/>
  <c r="W898" i="3"/>
  <c r="V870" i="3"/>
  <c r="U870" i="3"/>
  <c r="T842" i="3"/>
  <c r="W842" i="3"/>
  <c r="V814" i="3"/>
  <c r="U814" i="3"/>
  <c r="T794" i="3"/>
  <c r="W794" i="3"/>
  <c r="V774" i="3"/>
  <c r="U774" i="3"/>
  <c r="T750" i="3"/>
  <c r="V750" i="3"/>
  <c r="W734" i="3"/>
  <c r="U734" i="3"/>
  <c r="T718" i="3"/>
  <c r="W718" i="3"/>
  <c r="V698" i="3"/>
  <c r="U698" i="3"/>
  <c r="T682" i="3"/>
  <c r="W682" i="3"/>
  <c r="V666" i="3"/>
  <c r="U666" i="3"/>
  <c r="T642" i="3"/>
  <c r="W642" i="3"/>
  <c r="V626" i="3"/>
  <c r="U626" i="3"/>
  <c r="T606" i="3"/>
  <c r="W606" i="3"/>
  <c r="V590" i="3"/>
  <c r="U590" i="3"/>
  <c r="U570" i="3"/>
  <c r="T570" i="3"/>
  <c r="V550" i="3"/>
  <c r="U550" i="3"/>
  <c r="V534" i="3"/>
  <c r="U534" i="3"/>
  <c r="T514" i="3"/>
  <c r="W514" i="3"/>
  <c r="T498" i="3"/>
  <c r="W498" i="3"/>
  <c r="T482" i="3"/>
  <c r="W482" i="3"/>
  <c r="T466" i="3"/>
  <c r="W466" i="3"/>
  <c r="T450" i="3"/>
  <c r="W450" i="3"/>
  <c r="T914" i="3"/>
  <c r="W914" i="3"/>
  <c r="V859" i="3"/>
  <c r="T859" i="3"/>
  <c r="V739" i="3"/>
  <c r="T739" i="3"/>
  <c r="U311" i="3"/>
  <c r="W311" i="3"/>
  <c r="T950" i="3"/>
  <c r="W950" i="3"/>
  <c r="T906" i="3"/>
  <c r="W906" i="3"/>
  <c r="V874" i="3"/>
  <c r="U874" i="3"/>
  <c r="T826" i="3"/>
  <c r="W826" i="3"/>
  <c r="V662" i="3"/>
  <c r="U662" i="3"/>
  <c r="V434" i="3"/>
  <c r="U434" i="3"/>
  <c r="V418" i="3"/>
  <c r="U418" i="3"/>
  <c r="V402" i="3"/>
  <c r="U402" i="3"/>
  <c r="V386" i="3"/>
  <c r="U386" i="3"/>
  <c r="V370" i="3"/>
  <c r="U370" i="3"/>
  <c r="V354" i="3"/>
  <c r="U354" i="3"/>
  <c r="V338" i="3"/>
  <c r="U338" i="3"/>
  <c r="W322" i="3"/>
  <c r="U322" i="3"/>
  <c r="W306" i="3"/>
  <c r="U306" i="3"/>
  <c r="W290" i="3"/>
  <c r="U290" i="3"/>
  <c r="W274" i="3"/>
  <c r="U274" i="3"/>
  <c r="W258" i="3"/>
  <c r="U258" i="3"/>
  <c r="U234" i="3"/>
  <c r="T234" i="3"/>
  <c r="U218" i="3"/>
  <c r="T218" i="3"/>
  <c r="U130" i="3"/>
  <c r="T130" i="3"/>
  <c r="U114" i="3"/>
  <c r="T114" i="3"/>
  <c r="U58" i="3"/>
  <c r="T58" i="3"/>
  <c r="U42" i="3"/>
  <c r="T42" i="3"/>
  <c r="T957" i="3"/>
  <c r="V957" i="3"/>
  <c r="W957" i="3"/>
  <c r="T931" i="3"/>
  <c r="V931" i="3"/>
  <c r="W931" i="3"/>
  <c r="T907" i="3"/>
  <c r="V907" i="3"/>
  <c r="W907" i="3"/>
  <c r="W584" i="3"/>
  <c r="Q584" i="3" s="1"/>
  <c r="W387" i="3"/>
  <c r="Q387" i="3" s="1"/>
  <c r="W355" i="3"/>
  <c r="Q355" i="3" s="1"/>
  <c r="W303" i="3"/>
  <c r="W295" i="3"/>
  <c r="Q295" i="3" s="1"/>
  <c r="W279" i="3"/>
  <c r="Q279" i="3" s="1"/>
  <c r="V1003" i="3"/>
  <c r="W895" i="3"/>
  <c r="T871" i="3"/>
  <c r="T847" i="3"/>
  <c r="V815" i="3"/>
  <c r="V799" i="3"/>
  <c r="V791" i="3"/>
  <c r="U751" i="3"/>
  <c r="U743" i="3"/>
  <c r="U719" i="3"/>
  <c r="V671" i="3"/>
  <c r="U647" i="3"/>
  <c r="U639" i="3"/>
  <c r="U631" i="3"/>
  <c r="U615" i="3"/>
  <c r="W575" i="3"/>
  <c r="T551" i="3"/>
  <c r="T543" i="3"/>
  <c r="T511" i="3"/>
  <c r="W455" i="3"/>
  <c r="T431" i="3"/>
  <c r="U399" i="3"/>
  <c r="W375" i="3"/>
  <c r="W327" i="3"/>
  <c r="Q327" i="3" s="1"/>
  <c r="V251" i="3"/>
  <c r="U914" i="3"/>
  <c r="U898" i="3"/>
  <c r="T874" i="3"/>
  <c r="U826" i="3"/>
  <c r="T814" i="3"/>
  <c r="U794" i="3"/>
  <c r="T774" i="3"/>
  <c r="U750" i="3"/>
  <c r="T734" i="3"/>
  <c r="U718" i="3"/>
  <c r="T698" i="3"/>
  <c r="U682" i="3"/>
  <c r="T666" i="3"/>
  <c r="T534" i="3"/>
  <c r="U514" i="3"/>
  <c r="U482" i="3"/>
  <c r="U450" i="3"/>
  <c r="T434" i="3"/>
  <c r="T402" i="3"/>
  <c r="T370" i="3"/>
  <c r="T338" i="3"/>
  <c r="T306" i="3"/>
  <c r="T274" i="3"/>
  <c r="V218" i="3"/>
  <c r="W130" i="3"/>
  <c r="W58" i="3"/>
  <c r="U907" i="3"/>
  <c r="T811" i="3"/>
  <c r="T707" i="3"/>
  <c r="W388" i="3"/>
  <c r="T135" i="3"/>
  <c r="T67" i="3"/>
  <c r="V895" i="3"/>
  <c r="U871" i="3"/>
  <c r="U847" i="3"/>
  <c r="T799" i="3"/>
  <c r="T791" i="3"/>
  <c r="W751" i="3"/>
  <c r="W743" i="3"/>
  <c r="W719" i="3"/>
  <c r="T671" i="3"/>
  <c r="Q671" i="3" s="1"/>
  <c r="W647" i="3"/>
  <c r="W639" i="3"/>
  <c r="W631" i="3"/>
  <c r="W615" i="3"/>
  <c r="V575" i="3"/>
  <c r="U551" i="3"/>
  <c r="U543" i="3"/>
  <c r="U511" i="3"/>
  <c r="T475" i="3"/>
  <c r="T451" i="3"/>
  <c r="U431" i="3"/>
  <c r="W399" i="3"/>
  <c r="V327" i="3"/>
  <c r="U235" i="3"/>
  <c r="V914" i="3"/>
  <c r="V898" i="3"/>
  <c r="W874" i="3"/>
  <c r="V826" i="3"/>
  <c r="W814" i="3"/>
  <c r="V794" i="3"/>
  <c r="W774" i="3"/>
  <c r="W750" i="3"/>
  <c r="V734" i="3"/>
  <c r="V718" i="3"/>
  <c r="W698" i="3"/>
  <c r="V682" i="3"/>
  <c r="W666" i="3"/>
  <c r="V570" i="3"/>
  <c r="W534" i="3"/>
  <c r="V514" i="3"/>
  <c r="V482" i="3"/>
  <c r="V450" i="3"/>
  <c r="W434" i="3"/>
  <c r="W402" i="3"/>
  <c r="W370" i="3"/>
  <c r="W338" i="3"/>
  <c r="V306" i="3"/>
  <c r="V274" i="3"/>
  <c r="W234" i="3"/>
  <c r="V114" i="3"/>
  <c r="V42" i="3"/>
  <c r="T264" i="3"/>
  <c r="V755" i="3"/>
  <c r="T643" i="3"/>
  <c r="V507" i="3"/>
  <c r="U135" i="3"/>
  <c r="T815" i="3"/>
  <c r="W511" i="3"/>
  <c r="W475" i="3"/>
  <c r="T455" i="3"/>
  <c r="Q455" i="3" s="1"/>
  <c r="U451" i="3"/>
  <c r="W431" i="3"/>
  <c r="T375" i="3"/>
  <c r="T311" i="3"/>
  <c r="U251" i="3"/>
  <c r="Q251" i="3" s="1"/>
  <c r="W235" i="3"/>
  <c r="U950" i="3"/>
  <c r="U906" i="3"/>
  <c r="T870" i="3"/>
  <c r="U842" i="3"/>
  <c r="T662" i="3"/>
  <c r="U642" i="3"/>
  <c r="T626" i="3"/>
  <c r="U606" i="3"/>
  <c r="T590" i="3"/>
  <c r="W570" i="3"/>
  <c r="T550" i="3"/>
  <c r="U498" i="3"/>
  <c r="U466" i="3"/>
  <c r="T418" i="3"/>
  <c r="T386" i="3"/>
  <c r="T354" i="3"/>
  <c r="T322" i="3"/>
  <c r="T290" i="3"/>
  <c r="T258" i="3"/>
  <c r="V234" i="3"/>
  <c r="W114" i="3"/>
  <c r="W42" i="3"/>
  <c r="U264" i="3"/>
  <c r="U957" i="3"/>
  <c r="T787" i="3"/>
  <c r="T683" i="3"/>
  <c r="T831" i="3"/>
  <c r="T539" i="3"/>
  <c r="W479" i="3"/>
  <c r="T595" i="3"/>
  <c r="U891" i="3"/>
  <c r="T875" i="3"/>
  <c r="T867" i="3"/>
  <c r="T823" i="3"/>
  <c r="W779" i="3"/>
  <c r="U763" i="3"/>
  <c r="T731" i="3"/>
  <c r="V699" i="3"/>
  <c r="V691" i="3"/>
  <c r="W675" i="3"/>
  <c r="V619" i="3"/>
  <c r="W603" i="3"/>
  <c r="T563" i="3"/>
  <c r="W507" i="3"/>
  <c r="U491" i="3"/>
  <c r="W891" i="3"/>
  <c r="U875" i="3"/>
  <c r="U867" i="3"/>
  <c r="U823" i="3"/>
  <c r="V779" i="3"/>
  <c r="W763" i="3"/>
  <c r="U731" i="3"/>
  <c r="T699" i="3"/>
  <c r="T691" i="3"/>
  <c r="V675" i="3"/>
  <c r="T619" i="3"/>
  <c r="V603" i="3"/>
  <c r="U563" i="3"/>
  <c r="W523" i="3"/>
  <c r="V499" i="3"/>
  <c r="I1130" i="3"/>
  <c r="J1130" i="3"/>
  <c r="K1130" i="3"/>
  <c r="B1131" i="3"/>
  <c r="C1131" i="3"/>
  <c r="X1131" i="3"/>
  <c r="W562" i="3"/>
  <c r="Q562" i="3" s="1"/>
  <c r="U546" i="3"/>
  <c r="W530" i="3"/>
  <c r="W526" i="3"/>
  <c r="U510" i="3"/>
  <c r="Q510" i="3" s="1"/>
  <c r="W494" i="3"/>
  <c r="U478" i="3"/>
  <c r="W462" i="3"/>
  <c r="U446" i="3"/>
  <c r="V348" i="3"/>
  <c r="W883" i="3"/>
  <c r="U851" i="3"/>
  <c r="U839" i="3"/>
  <c r="T795" i="3"/>
  <c r="U715" i="3"/>
  <c r="T667" i="3"/>
  <c r="T659" i="3"/>
  <c r="W635" i="3"/>
  <c r="W611" i="3"/>
  <c r="U571" i="3"/>
  <c r="U539" i="3"/>
  <c r="V479" i="3"/>
  <c r="V883" i="3"/>
  <c r="W851" i="3"/>
  <c r="W839" i="3"/>
  <c r="U795" i="3"/>
  <c r="W715" i="3"/>
  <c r="U667" i="3"/>
  <c r="V635" i="3"/>
  <c r="V611" i="3"/>
  <c r="W571" i="3"/>
  <c r="W539" i="3"/>
  <c r="T479" i="3"/>
  <c r="J1005" i="3"/>
  <c r="W555" i="3"/>
  <c r="T651" i="3"/>
  <c r="T803" i="3"/>
  <c r="T723" i="3"/>
  <c r="T959" i="3"/>
  <c r="U959" i="3"/>
  <c r="U859" i="3"/>
  <c r="U831" i="3"/>
  <c r="U803" i="3"/>
  <c r="U787" i="3"/>
  <c r="U771" i="3"/>
  <c r="U739" i="3"/>
  <c r="U723" i="3"/>
  <c r="U683" i="3"/>
  <c r="U659" i="3"/>
  <c r="U651" i="3"/>
  <c r="U643" i="3"/>
  <c r="T587" i="3"/>
  <c r="W547" i="3"/>
  <c r="V87" i="3"/>
  <c r="U887" i="3"/>
  <c r="Q887" i="3" s="1"/>
  <c r="U827" i="3"/>
  <c r="Q827" i="3" s="1"/>
  <c r="U759" i="3"/>
  <c r="Q759" i="3" s="1"/>
  <c r="U679" i="3"/>
  <c r="Q679" i="3" s="1"/>
  <c r="U655" i="3"/>
  <c r="Q655" i="3" s="1"/>
  <c r="U559" i="3"/>
  <c r="Q559" i="3" s="1"/>
  <c r="U495" i="3"/>
  <c r="Q495" i="3" s="1"/>
  <c r="U459" i="3"/>
  <c r="Q459" i="3" s="1"/>
  <c r="U443" i="3"/>
  <c r="Q443" i="3" s="1"/>
  <c r="U435" i="3"/>
  <c r="Q435" i="3" s="1"/>
  <c r="U415" i="3"/>
  <c r="Q415" i="3" s="1"/>
  <c r="U407" i="3"/>
  <c r="Q407" i="3" s="1"/>
  <c r="U359" i="3"/>
  <c r="Q359" i="3" s="1"/>
  <c r="U351" i="3"/>
  <c r="Q351" i="3" s="1"/>
  <c r="U335" i="3"/>
  <c r="Q335" i="3" s="1"/>
  <c r="U283" i="3"/>
  <c r="Q283" i="3" s="1"/>
  <c r="W147" i="3"/>
  <c r="W39" i="3"/>
  <c r="V882" i="3"/>
  <c r="V846" i="3"/>
  <c r="Q846" i="3" s="1"/>
  <c r="V818" i="3"/>
  <c r="Q818" i="3" s="1"/>
  <c r="V798" i="3"/>
  <c r="Q798" i="3" s="1"/>
  <c r="V778" i="3"/>
  <c r="Q778" i="3" s="1"/>
  <c r="V754" i="3"/>
  <c r="Q754" i="3" s="1"/>
  <c r="V738" i="3"/>
  <c r="V722" i="3"/>
  <c r="Q722" i="3" s="1"/>
  <c r="V702" i="3"/>
  <c r="Q702" i="3" s="1"/>
  <c r="V686" i="3"/>
  <c r="Q686" i="3" s="1"/>
  <c r="V670" i="3"/>
  <c r="Q670" i="3" s="1"/>
  <c r="V650" i="3"/>
  <c r="Q650" i="3" s="1"/>
  <c r="V630" i="3"/>
  <c r="Q630" i="3" s="1"/>
  <c r="V610" i="3"/>
  <c r="Q610" i="3" s="1"/>
  <c r="V594" i="3"/>
  <c r="Q594" i="3" s="1"/>
  <c r="V574" i="3"/>
  <c r="Q574" i="3" s="1"/>
  <c r="V554" i="3"/>
  <c r="Q554" i="3" s="1"/>
  <c r="V538" i="3"/>
  <c r="Q538" i="3" s="1"/>
  <c r="V518" i="3"/>
  <c r="Q518" i="3" s="1"/>
  <c r="V502" i="3"/>
  <c r="Q502" i="3" s="1"/>
  <c r="V486" i="3"/>
  <c r="Q486" i="3" s="1"/>
  <c r="V470" i="3"/>
  <c r="Q470" i="3" s="1"/>
  <c r="V454" i="3"/>
  <c r="Q454" i="3" s="1"/>
  <c r="W859" i="3"/>
  <c r="W831" i="3"/>
  <c r="W803" i="3"/>
  <c r="W787" i="3"/>
  <c r="W771" i="3"/>
  <c r="W739" i="3"/>
  <c r="W723" i="3"/>
  <c r="W683" i="3"/>
  <c r="W659" i="3"/>
  <c r="W651" i="3"/>
  <c r="W643" i="3"/>
  <c r="U587" i="3"/>
  <c r="V39" i="3"/>
  <c r="V276" i="3"/>
  <c r="U555" i="3"/>
  <c r="H1005" i="3"/>
  <c r="K1005" i="3"/>
  <c r="L1005" i="3" s="1"/>
  <c r="M1005" i="3" s="1"/>
  <c r="B1006" i="3"/>
  <c r="C1006" i="3"/>
  <c r="X1006" i="3"/>
  <c r="U595" i="3"/>
  <c r="W587" i="3"/>
  <c r="V555" i="3"/>
  <c r="T515" i="3"/>
  <c r="W595" i="3"/>
  <c r="U547" i="3"/>
  <c r="T523" i="3"/>
  <c r="T499" i="3"/>
  <c r="U523" i="3"/>
  <c r="U499" i="3"/>
  <c r="T547" i="3"/>
  <c r="U515" i="3"/>
  <c r="W515" i="3"/>
  <c r="T531" i="3"/>
  <c r="U531" i="3"/>
  <c r="W531" i="3"/>
  <c r="T238" i="3"/>
  <c r="T276" i="3"/>
  <c r="U238" i="3"/>
  <c r="U276" i="3"/>
  <c r="T483" i="3"/>
  <c r="U483" i="3"/>
  <c r="W483" i="3"/>
  <c r="T388" i="3"/>
  <c r="U388" i="3"/>
  <c r="Q1725" i="3"/>
  <c r="Q1717" i="3"/>
  <c r="Q1701" i="3"/>
  <c r="Q1689" i="3"/>
  <c r="Q1681" i="3"/>
  <c r="Q1649" i="3"/>
  <c r="Q1617" i="3"/>
  <c r="Q1585" i="3"/>
  <c r="Q1577" i="3"/>
  <c r="Q1569" i="3"/>
  <c r="Q1561" i="3"/>
  <c r="Q1553" i="3"/>
  <c r="Q1425" i="3"/>
  <c r="Q1353" i="3"/>
  <c r="Q1345" i="3"/>
  <c r="Q1297" i="3"/>
  <c r="Q1269" i="3"/>
  <c r="Q1261" i="3"/>
  <c r="Q1245" i="3"/>
  <c r="Q1093" i="3"/>
  <c r="Q1077" i="3"/>
  <c r="Q1061" i="3"/>
  <c r="Q1053" i="3"/>
  <c r="Q973" i="3"/>
  <c r="Q953" i="3"/>
  <c r="Q937" i="3"/>
  <c r="Q905" i="3"/>
  <c r="Q789" i="3"/>
  <c r="Q781" i="3"/>
  <c r="Q765" i="3"/>
  <c r="Q749" i="3"/>
  <c r="Q733" i="3"/>
  <c r="Q721" i="3"/>
  <c r="Q713" i="3"/>
  <c r="Q705" i="3"/>
  <c r="Q697" i="3"/>
  <c r="Q689" i="3"/>
  <c r="Q673" i="3"/>
  <c r="Q665" i="3"/>
  <c r="Q649" i="3"/>
  <c r="Q641" i="3"/>
  <c r="Q633" i="3"/>
  <c r="Q609" i="3"/>
  <c r="Q1753" i="3"/>
  <c r="Q1745" i="3"/>
  <c r="Q1733" i="3"/>
  <c r="Q1721" i="3"/>
  <c r="Q1713" i="3"/>
  <c r="Q1705" i="3"/>
  <c r="Q1697" i="3"/>
  <c r="Q1673" i="3"/>
  <c r="Q1665" i="3"/>
  <c r="Q1657" i="3"/>
  <c r="Q1641" i="3"/>
  <c r="Q1633" i="3"/>
  <c r="Q1625" i="3"/>
  <c r="Q1609" i="3"/>
  <c r="Q1601" i="3"/>
  <c r="Q1593" i="3"/>
  <c r="Q1549" i="3"/>
  <c r="Q1541" i="3"/>
  <c r="Q1533" i="3"/>
  <c r="Q1525" i="3"/>
  <c r="Q1517" i="3"/>
  <c r="Q1509" i="3"/>
  <c r="Q1501" i="3"/>
  <c r="Q1493" i="3"/>
  <c r="Q1385" i="3"/>
  <c r="Q1293" i="3"/>
  <c r="Q1285" i="3"/>
  <c r="Q1253" i="3"/>
  <c r="Q1237" i="3"/>
  <c r="Q1125" i="3"/>
  <c r="Q1117" i="3"/>
  <c r="Q1109" i="3"/>
  <c r="Q1101" i="3"/>
  <c r="Q1001" i="3"/>
  <c r="Q985" i="3"/>
  <c r="Q969" i="3"/>
  <c r="Q933" i="3"/>
  <c r="Q925" i="3"/>
  <c r="Q877" i="3"/>
  <c r="Q865" i="3"/>
  <c r="Q849" i="3"/>
  <c r="Q821" i="3"/>
  <c r="Q805" i="3"/>
  <c r="Q797" i="3"/>
  <c r="Q777" i="3"/>
  <c r="Q761" i="3"/>
  <c r="Q753" i="3"/>
  <c r="Q737" i="3"/>
  <c r="Q729" i="3"/>
  <c r="Q717" i="3"/>
  <c r="Q701" i="3"/>
  <c r="Q685" i="3"/>
  <c r="Q669" i="3"/>
  <c r="Q661" i="3"/>
  <c r="Q653" i="3"/>
  <c r="Q637" i="3"/>
  <c r="Q629" i="3"/>
  <c r="Q621" i="3"/>
  <c r="Q605" i="3"/>
  <c r="Q597" i="3"/>
  <c r="Q585" i="3"/>
  <c r="Q581" i="3"/>
  <c r="Q577" i="3"/>
  <c r="Q573" i="3"/>
  <c r="Q561" i="3"/>
  <c r="Q549" i="3"/>
  <c r="Q545" i="3"/>
  <c r="Q533" i="3"/>
  <c r="Q529" i="3"/>
  <c r="Q513" i="3"/>
  <c r="Q509" i="3"/>
  <c r="Q501" i="3"/>
  <c r="Q497" i="3"/>
  <c r="Q493" i="3"/>
  <c r="Q477" i="3"/>
  <c r="Q473" i="3"/>
  <c r="Q465" i="3"/>
  <c r="Q461" i="3"/>
  <c r="Q457" i="3"/>
  <c r="Q453" i="3"/>
  <c r="Q437" i="3"/>
  <c r="Q433" i="3"/>
  <c r="Q429" i="3"/>
  <c r="Q409" i="3"/>
  <c r="Q405" i="3"/>
  <c r="Q397" i="3"/>
  <c r="Q393" i="3"/>
  <c r="Q389" i="3"/>
  <c r="Q277" i="3"/>
  <c r="Q273" i="3"/>
  <c r="Q265" i="3"/>
  <c r="Q261" i="3"/>
  <c r="Q257" i="3"/>
  <c r="Q249" i="3"/>
  <c r="Q245" i="3"/>
  <c r="Q241" i="3"/>
  <c r="Q217" i="3"/>
  <c r="Q41" i="3"/>
  <c r="Q1996" i="3"/>
  <c r="Q1992" i="3"/>
  <c r="Q1988" i="3"/>
  <c r="Q1976" i="3"/>
  <c r="Q1968" i="3"/>
  <c r="Q1964" i="3"/>
  <c r="Q1956" i="3"/>
  <c r="Q1944" i="3"/>
  <c r="Q1936" i="3"/>
  <c r="Q1932" i="3"/>
  <c r="Q1928" i="3"/>
  <c r="Q1924" i="3"/>
  <c r="Q1908" i="3"/>
  <c r="Q1904" i="3"/>
  <c r="Q1900" i="3"/>
  <c r="Q1892" i="3"/>
  <c r="Q1872" i="3"/>
  <c r="Q1868" i="3"/>
  <c r="Q1860" i="3"/>
  <c r="Q1848" i="3"/>
  <c r="Q1840" i="3"/>
  <c r="Q1836" i="3"/>
  <c r="Q1832" i="3"/>
  <c r="Q1824" i="3"/>
  <c r="Q1800" i="3"/>
  <c r="Q1792" i="3"/>
  <c r="Q1784" i="3"/>
  <c r="Q1780" i="3"/>
  <c r="Q1776" i="3"/>
  <c r="Q1772" i="3"/>
  <c r="Q1768" i="3"/>
  <c r="Q1764" i="3"/>
  <c r="Q1760" i="3"/>
  <c r="Q1756" i="3"/>
  <c r="Q1748" i="3"/>
  <c r="Q1744" i="3"/>
  <c r="Q1740" i="3"/>
  <c r="Q1736" i="3"/>
  <c r="Q1724" i="3"/>
  <c r="Q1704" i="3"/>
  <c r="Q1640" i="3"/>
  <c r="Q1592" i="3"/>
  <c r="Q1588" i="3"/>
  <c r="Q1556" i="3"/>
  <c r="Q1552" i="3"/>
  <c r="Q1524" i="3"/>
  <c r="Q1520" i="3"/>
  <c r="Q1512" i="3"/>
  <c r="Q1508" i="3"/>
  <c r="Q1496" i="3"/>
  <c r="Q1484" i="3"/>
  <c r="Q1476" i="3"/>
  <c r="Q1456" i="3"/>
  <c r="Q1448" i="3"/>
  <c r="Q1440" i="3"/>
  <c r="Q1432" i="3"/>
  <c r="Q1424" i="3"/>
  <c r="Q1420" i="3"/>
  <c r="Q1416" i="3"/>
  <c r="Q1412" i="3"/>
  <c r="Q1408" i="3"/>
  <c r="Q1404" i="3"/>
  <c r="Q1400" i="3"/>
  <c r="Q1396" i="3"/>
  <c r="Q1392" i="3"/>
  <c r="Q1388" i="3"/>
  <c r="Q1384" i="3"/>
  <c r="Q1380" i="3"/>
  <c r="Q1376" i="3"/>
  <c r="Q1372" i="3"/>
  <c r="Q1368" i="3"/>
  <c r="Q1364" i="3"/>
  <c r="Q1328" i="3"/>
  <c r="Q1320" i="3"/>
  <c r="Q1312" i="3"/>
  <c r="Q1304" i="3"/>
  <c r="Q1276" i="3"/>
  <c r="Q744" i="3"/>
  <c r="Q736" i="3"/>
  <c r="Q728" i="3"/>
  <c r="Q724" i="3"/>
  <c r="Q1864" i="3"/>
  <c r="Q1277" i="3"/>
  <c r="Q1993" i="3"/>
  <c r="Q1973" i="3"/>
  <c r="Q1949" i="3"/>
  <c r="Q1929" i="3"/>
  <c r="Q1921" i="3"/>
  <c r="Q1913" i="3"/>
  <c r="Q1889" i="3"/>
  <c r="Q1857" i="3"/>
  <c r="Q1849" i="3"/>
  <c r="Q1720" i="3"/>
  <c r="Q1712" i="3"/>
  <c r="Q1600" i="3"/>
  <c r="Q1985" i="3"/>
  <c r="Q1977" i="3"/>
  <c r="Q1961" i="3"/>
  <c r="Q1953" i="3"/>
  <c r="Q1909" i="3"/>
  <c r="Q1885" i="3"/>
  <c r="Q1877" i="3"/>
  <c r="Q1853" i="3"/>
  <c r="Q1845" i="3"/>
  <c r="Q1833" i="3"/>
  <c r="Q1825" i="3"/>
  <c r="Q1817" i="3"/>
  <c r="Q1805" i="3"/>
  <c r="Q1797" i="3"/>
  <c r="Q1789" i="3"/>
  <c r="Q1716" i="3"/>
  <c r="Q1700" i="3"/>
  <c r="Q1668" i="3"/>
  <c r="Q1232" i="3"/>
  <c r="Q1228" i="3"/>
  <c r="Q1224" i="3"/>
  <c r="Q1220" i="3"/>
  <c r="Q1124" i="3"/>
  <c r="Q1120" i="3"/>
  <c r="Q1116" i="3"/>
  <c r="Q1112" i="3"/>
  <c r="Q1108" i="3"/>
  <c r="Q1104" i="3"/>
  <c r="Q1100" i="3"/>
  <c r="Q1096" i="3"/>
  <c r="Q1092" i="3"/>
  <c r="Q1004" i="3"/>
  <c r="Q996" i="3"/>
  <c r="Q992" i="3"/>
  <c r="Q980" i="3"/>
  <c r="Q976" i="3"/>
  <c r="Q972" i="3"/>
  <c r="Q966" i="3"/>
  <c r="Q948" i="3"/>
  <c r="Q944" i="3"/>
  <c r="Q940" i="3"/>
  <c r="Q932" i="3"/>
  <c r="Q928" i="3"/>
  <c r="Q916" i="3"/>
  <c r="Q912" i="3"/>
  <c r="Q908" i="3"/>
  <c r="Q900" i="3"/>
  <c r="Q896" i="3"/>
  <c r="Q888" i="3"/>
  <c r="Q880" i="3"/>
  <c r="Q872" i="3"/>
  <c r="Q868" i="3"/>
  <c r="Q860" i="3"/>
  <c r="Q856" i="3"/>
  <c r="Q852" i="3"/>
  <c r="Q844" i="3"/>
  <c r="Q840" i="3"/>
  <c r="Q828" i="3"/>
  <c r="Q824" i="3"/>
  <c r="Q816" i="3"/>
  <c r="Q812" i="3"/>
  <c r="Q796" i="3"/>
  <c r="Q788" i="3"/>
  <c r="Q784" i="3"/>
  <c r="Q772" i="3"/>
  <c r="Q768" i="3"/>
  <c r="Q760" i="3"/>
  <c r="Q756" i="3"/>
  <c r="Q708" i="3"/>
  <c r="Q696" i="3"/>
  <c r="Q692" i="3"/>
  <c r="Q1902" i="3"/>
  <c r="Q1898" i="3"/>
  <c r="Q1894" i="3"/>
  <c r="Q1890" i="3"/>
  <c r="Q1870" i="3"/>
  <c r="Q1866" i="3"/>
  <c r="Q1862" i="3"/>
  <c r="Q1838" i="3"/>
  <c r="Q1834" i="3"/>
  <c r="Q1830" i="3"/>
  <c r="Q1826" i="3"/>
  <c r="Q1822" i="3"/>
  <c r="Q1818" i="3"/>
  <c r="Q1782" i="3"/>
  <c r="Q1778" i="3"/>
  <c r="Q1774" i="3"/>
  <c r="Q1770" i="3"/>
  <c r="Q1766" i="3"/>
  <c r="Q1758" i="3"/>
  <c r="Q1742" i="3"/>
  <c r="Q1734" i="3"/>
  <c r="Q1678" i="3"/>
  <c r="Q1658" i="3"/>
  <c r="Q1646" i="3"/>
  <c r="Q1752" i="3"/>
  <c r="W20" i="3"/>
  <c r="V20" i="3"/>
  <c r="U20" i="3"/>
  <c r="T20" i="3"/>
  <c r="W22" i="3"/>
  <c r="V22" i="3"/>
  <c r="U22" i="3"/>
  <c r="T22" i="3"/>
  <c r="V21" i="3"/>
  <c r="W21" i="3"/>
  <c r="U21" i="3"/>
  <c r="T21" i="3"/>
  <c r="V33" i="3"/>
  <c r="W33" i="3"/>
  <c r="U33" i="3"/>
  <c r="T33" i="3"/>
  <c r="V23" i="3"/>
  <c r="W23" i="3"/>
  <c r="U23" i="3"/>
  <c r="T23" i="3"/>
  <c r="W32" i="3"/>
  <c r="V32" i="3"/>
  <c r="U32" i="3"/>
  <c r="T32" i="3"/>
  <c r="V19" i="3"/>
  <c r="W19" i="3"/>
  <c r="U19" i="3"/>
  <c r="T19" i="3"/>
  <c r="W18" i="3"/>
  <c r="V18" i="3"/>
  <c r="U18" i="3"/>
  <c r="T18" i="3"/>
  <c r="W36" i="3"/>
  <c r="V36" i="3"/>
  <c r="U36" i="3"/>
  <c r="T36" i="3"/>
  <c r="W28" i="3"/>
  <c r="V28" i="3"/>
  <c r="U28" i="3"/>
  <c r="T28" i="3"/>
  <c r="W30" i="3"/>
  <c r="V30" i="3"/>
  <c r="U30" i="3"/>
  <c r="V29" i="3"/>
  <c r="W29" i="3"/>
  <c r="U29" i="3"/>
  <c r="T29" i="3"/>
  <c r="V35" i="3"/>
  <c r="W35" i="3"/>
  <c r="U35" i="3"/>
  <c r="T35" i="3"/>
  <c r="V31" i="3"/>
  <c r="W31" i="3"/>
  <c r="U31" i="3"/>
  <c r="T31" i="3"/>
  <c r="V17" i="3"/>
  <c r="W17" i="3"/>
  <c r="U17" i="3"/>
  <c r="T17" i="3"/>
  <c r="W24" i="3"/>
  <c r="V24" i="3"/>
  <c r="U24" i="3"/>
  <c r="T24" i="3"/>
  <c r="W26" i="3"/>
  <c r="V26" i="3"/>
  <c r="U26" i="3"/>
  <c r="T26" i="3"/>
  <c r="V25" i="3"/>
  <c r="W25" i="3"/>
  <c r="U25" i="3"/>
  <c r="T25" i="3"/>
  <c r="V37" i="3"/>
  <c r="W37" i="3"/>
  <c r="U37" i="3"/>
  <c r="T37" i="3"/>
  <c r="V27" i="3"/>
  <c r="W27" i="3"/>
  <c r="U27" i="3"/>
  <c r="T27" i="3"/>
  <c r="V15" i="3"/>
  <c r="W15" i="3"/>
  <c r="U15" i="3"/>
  <c r="T15" i="3"/>
  <c r="T30" i="3"/>
  <c r="A20" i="1"/>
  <c r="Q688" i="3"/>
  <c r="Q684" i="3"/>
  <c r="Q672" i="3"/>
  <c r="Q660" i="3"/>
  <c r="Q628" i="3"/>
  <c r="Q620" i="3"/>
  <c r="Q608" i="3"/>
  <c r="Q604" i="3"/>
  <c r="Q572" i="3"/>
  <c r="Q568" i="3"/>
  <c r="Q552" i="3"/>
  <c r="Q532" i="3"/>
  <c r="Q520" i="3"/>
  <c r="Q508" i="3"/>
  <c r="Q476" i="3"/>
  <c r="Q460" i="3"/>
  <c r="Q448" i="3"/>
  <c r="Q432" i="3"/>
  <c r="Q420" i="3"/>
  <c r="Q412" i="3"/>
  <c r="Q408" i="3"/>
  <c r="Q396" i="3"/>
  <c r="Q1935" i="3"/>
  <c r="Q1927" i="3"/>
  <c r="Q1911" i="3"/>
  <c r="Q1903" i="3"/>
  <c r="Q1891" i="3"/>
  <c r="Q1339" i="3"/>
  <c r="Q1319" i="3"/>
  <c r="Q1311" i="3"/>
  <c r="Q995" i="3"/>
  <c r="Q943" i="3"/>
  <c r="Q927" i="3"/>
  <c r="Q911" i="3"/>
  <c r="Q695" i="3"/>
  <c r="Q1931" i="3"/>
  <c r="Q1923" i="3"/>
  <c r="Q1899" i="3"/>
  <c r="Q1327" i="3"/>
  <c r="Q1303" i="3"/>
  <c r="Q623" i="3"/>
  <c r="Q535" i="3"/>
  <c r="Q503" i="3"/>
  <c r="Q471" i="3"/>
  <c r="Q419" i="3"/>
  <c r="Q403" i="3"/>
  <c r="Q1330" i="3"/>
  <c r="Q1298" i="3"/>
  <c r="Q1274" i="3"/>
  <c r="Q1266" i="3"/>
  <c r="Q1090" i="3"/>
  <c r="Q1002" i="3"/>
  <c r="Q970" i="3"/>
  <c r="Q918" i="3"/>
  <c r="Q862" i="3"/>
  <c r="Q766" i="3"/>
  <c r="Q586" i="3"/>
  <c r="Q410" i="3"/>
  <c r="Q1995" i="3"/>
  <c r="Q1991" i="3"/>
  <c r="Q1975" i="3"/>
  <c r="Q1967" i="3"/>
  <c r="Q1963" i="3"/>
  <c r="Q1959" i="3"/>
  <c r="Q1871" i="3"/>
  <c r="Q1867" i="3"/>
  <c r="Q1863" i="3"/>
  <c r="Q1859" i="3"/>
  <c r="Q1843" i="3"/>
  <c r="Q1839" i="3"/>
  <c r="Q1835" i="3"/>
  <c r="Q1831" i="3"/>
  <c r="Q1827" i="3"/>
  <c r="Q1823" i="3"/>
  <c r="Q1819" i="3"/>
  <c r="Q1783" i="3"/>
  <c r="Q1779" i="3"/>
  <c r="Q1775" i="3"/>
  <c r="Q1771" i="3"/>
  <c r="Q1767" i="3"/>
  <c r="Q1759" i="3"/>
  <c r="Q1755" i="3"/>
  <c r="Q1751" i="3"/>
  <c r="Q1747" i="3"/>
  <c r="Q1743" i="3"/>
  <c r="Q1735" i="3"/>
  <c r="Q1731" i="3"/>
  <c r="Q1487" i="3"/>
  <c r="Q1483" i="3"/>
  <c r="Q1479" i="3"/>
  <c r="Q1475" i="3"/>
  <c r="Q1471" i="3"/>
  <c r="Q1467" i="3"/>
  <c r="Q1463" i="3"/>
  <c r="Q1459" i="3"/>
  <c r="Q1455" i="3"/>
  <c r="Q1451" i="3"/>
  <c r="Q1447" i="3"/>
  <c r="Q1443" i="3"/>
  <c r="Q1439" i="3"/>
  <c r="Q1435" i="3"/>
  <c r="Q1431" i="3"/>
  <c r="Q1427" i="3"/>
  <c r="Q1423" i="3"/>
  <c r="Q1411" i="3"/>
  <c r="Q1407" i="3"/>
  <c r="Q1403" i="3"/>
  <c r="Q1399" i="3"/>
  <c r="Q1395" i="3"/>
  <c r="Q1391" i="3"/>
  <c r="Q1387" i="3"/>
  <c r="Q1383" i="3"/>
  <c r="Q1371" i="3"/>
  <c r="Q1367" i="3"/>
  <c r="Q1363" i="3"/>
  <c r="Q1355" i="3"/>
  <c r="Q1351" i="3"/>
  <c r="Q1347" i="3"/>
  <c r="Q1343" i="3"/>
  <c r="Q1331" i="3"/>
  <c r="Q1323" i="3"/>
  <c r="Q1315" i="3"/>
  <c r="Q1307" i="3"/>
  <c r="Q1299" i="3"/>
  <c r="Q1111" i="3"/>
  <c r="Q991" i="3"/>
  <c r="Q975" i="3"/>
  <c r="Q899" i="3"/>
  <c r="Q855" i="3"/>
  <c r="Q783" i="3"/>
  <c r="Q1618" i="3"/>
  <c r="Q1594" i="3"/>
  <c r="Q1586" i="3"/>
  <c r="Q1554" i="3"/>
  <c r="Q1550" i="3"/>
  <c r="Q1538" i="3"/>
  <c r="Q1522" i="3"/>
  <c r="Q1518" i="3"/>
  <c r="Q1514" i="3"/>
  <c r="Q1510" i="3"/>
  <c r="Q1506" i="3"/>
  <c r="Q1498" i="3"/>
  <c r="Q1490" i="3"/>
  <c r="Q1466" i="3"/>
  <c r="Q1458" i="3"/>
  <c r="Q1410" i="3"/>
  <c r="Q1362" i="3"/>
  <c r="Q998" i="3"/>
  <c r="Q982" i="3"/>
  <c r="Q956" i="3"/>
  <c r="Q890" i="3"/>
  <c r="Q1489" i="3"/>
  <c r="Q1485" i="3"/>
  <c r="Q1477" i="3"/>
  <c r="Q1469" i="3"/>
  <c r="Q1461" i="3"/>
  <c r="Q1453" i="3"/>
  <c r="Q1445" i="3"/>
  <c r="Q1437" i="3"/>
  <c r="Q1429" i="3"/>
  <c r="Q1421" i="3"/>
  <c r="Q1413" i="3"/>
  <c r="Q1405" i="3"/>
  <c r="Q1381" i="3"/>
  <c r="Q1373" i="3"/>
  <c r="Q1357" i="3"/>
  <c r="Q1349" i="3"/>
  <c r="Q1337" i="3"/>
  <c r="Q1329" i="3"/>
  <c r="Q1321" i="3"/>
  <c r="Q1317" i="3"/>
  <c r="Q1309" i="3"/>
  <c r="Q1301" i="3"/>
  <c r="Q945" i="3"/>
  <c r="Q929" i="3"/>
  <c r="Q917" i="3"/>
  <c r="Q869" i="3"/>
  <c r="Q861" i="3"/>
  <c r="Q801" i="3"/>
  <c r="Q1990" i="3"/>
  <c r="Q1982" i="3"/>
  <c r="Q1978" i="3"/>
  <c r="Q1974" i="3"/>
  <c r="Q1950" i="3"/>
  <c r="Q1946" i="3"/>
  <c r="Q1942" i="3"/>
  <c r="Q1938" i="3"/>
  <c r="Q1926" i="3"/>
  <c r="Q1918" i="3"/>
  <c r="Q1914" i="3"/>
  <c r="Q1910" i="3"/>
  <c r="Q330" i="3"/>
  <c r="Q380" i="3"/>
  <c r="Q368" i="3"/>
  <c r="Q336" i="3"/>
  <c r="Q304" i="3"/>
  <c r="Q296" i="3"/>
  <c r="Q268" i="3"/>
  <c r="Q232" i="3"/>
  <c r="Q255" i="3"/>
  <c r="Q263" i="3"/>
  <c r="Q720" i="3"/>
  <c r="Q680" i="3"/>
  <c r="Q676" i="3"/>
  <c r="Q656" i="3"/>
  <c r="Q652" i="3"/>
  <c r="Q648" i="3"/>
  <c r="Q644" i="3"/>
  <c r="Q636" i="3"/>
  <c r="Q632" i="3"/>
  <c r="Q624" i="3"/>
  <c r="Q616" i="3"/>
  <c r="Q612" i="3"/>
  <c r="Q600" i="3"/>
  <c r="Q596" i="3"/>
  <c r="Q592" i="3"/>
  <c r="Q580" i="3"/>
  <c r="Q564" i="3"/>
  <c r="Q560" i="3"/>
  <c r="Q548" i="3"/>
  <c r="Q536" i="3"/>
  <c r="Q528" i="3"/>
  <c r="Q516" i="3"/>
  <c r="Q500" i="3"/>
  <c r="Q496" i="3"/>
  <c r="Q480" i="3"/>
  <c r="Q468" i="3"/>
  <c r="Q464" i="3"/>
  <c r="Q444" i="3"/>
  <c r="Q428" i="3"/>
  <c r="Q404" i="3"/>
  <c r="Q392" i="3"/>
  <c r="Q376" i="3"/>
  <c r="Q352" i="3"/>
  <c r="Q320" i="3"/>
  <c r="Q312" i="3"/>
  <c r="Q288" i="3"/>
  <c r="Q260" i="3"/>
  <c r="Q244" i="3"/>
  <c r="Q216" i="3"/>
  <c r="Q1939" i="3"/>
  <c r="Q1919" i="3"/>
  <c r="Q1915" i="3"/>
  <c r="Q1907" i="3"/>
  <c r="Q1895" i="3"/>
  <c r="Q1887" i="3"/>
  <c r="Q1883" i="3"/>
  <c r="Q1379" i="3"/>
  <c r="Q1295" i="3"/>
  <c r="Q1287" i="3"/>
  <c r="Q1279" i="3"/>
  <c r="Q1271" i="3"/>
  <c r="Q1263" i="3"/>
  <c r="Q1255" i="3"/>
  <c r="Q1247" i="3"/>
  <c r="Q1239" i="3"/>
  <c r="Q1231" i="3"/>
  <c r="Q1223" i="3"/>
  <c r="Q1123" i="3"/>
  <c r="Q1115" i="3"/>
  <c r="Q1107" i="3"/>
  <c r="Q1099" i="3"/>
  <c r="Q1091" i="3"/>
  <c r="Q1083" i="3"/>
  <c r="Q1075" i="3"/>
  <c r="Q1067" i="3"/>
  <c r="Q1059" i="3"/>
  <c r="Q1003" i="3"/>
  <c r="Q987" i="3"/>
  <c r="Q979" i="3"/>
  <c r="Q903" i="3"/>
  <c r="Q895" i="3"/>
  <c r="Q843" i="3"/>
  <c r="Q735" i="3"/>
  <c r="Q711" i="3"/>
  <c r="Q703" i="3"/>
  <c r="Q591" i="3"/>
  <c r="Q583" i="3"/>
  <c r="Q527" i="3"/>
  <c r="Q487" i="3"/>
  <c r="Q427" i="3"/>
  <c r="Q391" i="3"/>
  <c r="Q1394" i="3"/>
  <c r="Q1282" i="3"/>
  <c r="Q1234" i="3"/>
  <c r="Q1202" i="3"/>
  <c r="Q994" i="3"/>
  <c r="Q986" i="3"/>
  <c r="Q978" i="3"/>
  <c r="Q964" i="3"/>
  <c r="Q954" i="3"/>
  <c r="Q946" i="3"/>
  <c r="Q726" i="3"/>
  <c r="Q426" i="3"/>
  <c r="Q394" i="3"/>
  <c r="Q246" i="3"/>
  <c r="Q1987" i="3"/>
  <c r="Q1983" i="3"/>
  <c r="Q1979" i="3"/>
  <c r="Q1971" i="3"/>
  <c r="Q1955" i="3"/>
  <c r="Q1951" i="3"/>
  <c r="Q1947" i="3"/>
  <c r="Q1943" i="3"/>
  <c r="Q1879" i="3"/>
  <c r="Q1875" i="3"/>
  <c r="Q1855" i="3"/>
  <c r="Q1851" i="3"/>
  <c r="Q1847" i="3"/>
  <c r="Q1815" i="3"/>
  <c r="Q1811" i="3"/>
  <c r="Q1807" i="3"/>
  <c r="Q1803" i="3"/>
  <c r="Q1799" i="3"/>
  <c r="Q1795" i="3"/>
  <c r="Q1791" i="3"/>
  <c r="Q1787" i="3"/>
  <c r="Q1763" i="3"/>
  <c r="Q1739" i="3"/>
  <c r="Q1727" i="3"/>
  <c r="Q1723" i="3"/>
  <c r="Q1719" i="3"/>
  <c r="Q1715" i="3"/>
  <c r="Q1711" i="3"/>
  <c r="Q1707" i="3"/>
  <c r="Q1703" i="3"/>
  <c r="Q1699" i="3"/>
  <c r="Q1695" i="3"/>
  <c r="Q1691" i="3"/>
  <c r="Q1687" i="3"/>
  <c r="Q1683" i="3"/>
  <c r="Q1679" i="3"/>
  <c r="Q1675" i="3"/>
  <c r="Q1671" i="3"/>
  <c r="Q1667" i="3"/>
  <c r="Q1663" i="3"/>
  <c r="Q1659" i="3"/>
  <c r="Q1655" i="3"/>
  <c r="Q1651" i="3"/>
  <c r="Q1647" i="3"/>
  <c r="Q1643" i="3"/>
  <c r="Q1639" i="3"/>
  <c r="Q1635" i="3"/>
  <c r="Q1631" i="3"/>
  <c r="Q1627" i="3"/>
  <c r="Q1623" i="3"/>
  <c r="Q1619" i="3"/>
  <c r="Q1615" i="3"/>
  <c r="Q1611" i="3"/>
  <c r="Q1607" i="3"/>
  <c r="Q1603" i="3"/>
  <c r="Q1599" i="3"/>
  <c r="Q1595" i="3"/>
  <c r="Q1591" i="3"/>
  <c r="Q1587" i="3"/>
  <c r="Q1583" i="3"/>
  <c r="Q1579" i="3"/>
  <c r="Q1575" i="3"/>
  <c r="Q1571" i="3"/>
  <c r="Q1567" i="3"/>
  <c r="Q1563" i="3"/>
  <c r="Q1559" i="3"/>
  <c r="Q1555" i="3"/>
  <c r="Q1551" i="3"/>
  <c r="Q1547" i="3"/>
  <c r="Q1543" i="3"/>
  <c r="Q1539" i="3"/>
  <c r="Q1535" i="3"/>
  <c r="Q1531" i="3"/>
  <c r="Q1527" i="3"/>
  <c r="Q1523" i="3"/>
  <c r="Q1519" i="3"/>
  <c r="Q1515" i="3"/>
  <c r="Q1511" i="3"/>
  <c r="Q1507" i="3"/>
  <c r="Q1503" i="3"/>
  <c r="Q1499" i="3"/>
  <c r="Q1495" i="3"/>
  <c r="Q1491" i="3"/>
  <c r="Q1419" i="3"/>
  <c r="Q1415" i="3"/>
  <c r="Q1375" i="3"/>
  <c r="Q1359" i="3"/>
  <c r="Q1335" i="3"/>
  <c r="Q1291" i="3"/>
  <c r="Q1283" i="3"/>
  <c r="Q1275" i="3"/>
  <c r="Q1267" i="3"/>
  <c r="Q1259" i="3"/>
  <c r="Q1251" i="3"/>
  <c r="Q1243" i="3"/>
  <c r="Q1235" i="3"/>
  <c r="Q1227" i="3"/>
  <c r="Q1127" i="3"/>
  <c r="Q1119" i="3"/>
  <c r="Q1103" i="3"/>
  <c r="Q1095" i="3"/>
  <c r="Q1087" i="3"/>
  <c r="Q1079" i="3"/>
  <c r="Q1071" i="3"/>
  <c r="Q1063" i="3"/>
  <c r="Q999" i="3"/>
  <c r="Q983" i="3"/>
  <c r="Q967" i="3"/>
  <c r="Q951" i="3"/>
  <c r="Q947" i="3"/>
  <c r="Q923" i="3"/>
  <c r="Q423" i="3"/>
  <c r="Q247" i="3"/>
  <c r="Q223" i="3"/>
  <c r="Q95" i="3"/>
  <c r="Q1626" i="3"/>
  <c r="Q1614" i="3"/>
  <c r="Q1610" i="3"/>
  <c r="Q1606" i="3"/>
  <c r="Q1602" i="3"/>
  <c r="Q1582" i="3"/>
  <c r="Q1578" i="3"/>
  <c r="Q1574" i="3"/>
  <c r="Q1570" i="3"/>
  <c r="Q1562" i="3"/>
  <c r="Q1546" i="3"/>
  <c r="Q1542" i="3"/>
  <c r="Q1530" i="3"/>
  <c r="Q1426" i="3"/>
  <c r="Q1122" i="3"/>
  <c r="Q990" i="3"/>
  <c r="Q974" i="3"/>
  <c r="Q938" i="3"/>
  <c r="Q930" i="3"/>
  <c r="Q922" i="3"/>
  <c r="Q882" i="3"/>
  <c r="Q838" i="3"/>
  <c r="Q830" i="3"/>
  <c r="Q738" i="3"/>
  <c r="Q590" i="3"/>
  <c r="Q378" i="3"/>
  <c r="Q362" i="3"/>
  <c r="Q346" i="3"/>
  <c r="Q314" i="3"/>
  <c r="Q298" i="3"/>
  <c r="Q282" i="3"/>
  <c r="Q226" i="3"/>
  <c r="Q1813" i="3"/>
  <c r="Q1709" i="3"/>
  <c r="Q1693" i="3"/>
  <c r="Q1685" i="3"/>
  <c r="Q1677" i="3"/>
  <c r="Q1669" i="3"/>
  <c r="Q1661" i="3"/>
  <c r="Q1653" i="3"/>
  <c r="Q1645" i="3"/>
  <c r="Q1637" i="3"/>
  <c r="Q1629" i="3"/>
  <c r="Q1621" i="3"/>
  <c r="Q1613" i="3"/>
  <c r="Q1605" i="3"/>
  <c r="Q1597" i="3"/>
  <c r="Q1589" i="3"/>
  <c r="Q1581" i="3"/>
  <c r="Q1573" i="3"/>
  <c r="Q1565" i="3"/>
  <c r="Q1557" i="3"/>
  <c r="Q1545" i="3"/>
  <c r="Q1537" i="3"/>
  <c r="Q1529" i="3"/>
  <c r="Q1521" i="3"/>
  <c r="Q1513" i="3"/>
  <c r="Q1505" i="3"/>
  <c r="Q1497" i="3"/>
  <c r="Q1397" i="3"/>
  <c r="Q1389" i="3"/>
  <c r="Q1365" i="3"/>
  <c r="Q1289" i="3"/>
  <c r="Q1281" i="3"/>
  <c r="Q1273" i="3"/>
  <c r="Q1265" i="3"/>
  <c r="Q1257" i="3"/>
  <c r="Q1249" i="3"/>
  <c r="Q1241" i="3"/>
  <c r="Q1233" i="3"/>
  <c r="Q1225" i="3"/>
  <c r="Q1129" i="3"/>
  <c r="Q1121" i="3"/>
  <c r="Q1113" i="3"/>
  <c r="Q1105" i="3"/>
  <c r="Q1097" i="3"/>
  <c r="Q1089" i="3"/>
  <c r="Q1081" i="3"/>
  <c r="Q1073" i="3"/>
  <c r="Q1069" i="3"/>
  <c r="Q1065" i="3"/>
  <c r="Q1057" i="3"/>
  <c r="Q997" i="3"/>
  <c r="Q989" i="3"/>
  <c r="Q981" i="3"/>
  <c r="Q955" i="3"/>
  <c r="Q941" i="3"/>
  <c r="Q921" i="3"/>
  <c r="Q909" i="3"/>
  <c r="Q901" i="3"/>
  <c r="Q893" i="3"/>
  <c r="Q881" i="3"/>
  <c r="Q873" i="3"/>
  <c r="Q853" i="3"/>
  <c r="Q845" i="3"/>
  <c r="Q837" i="3"/>
  <c r="Q833" i="3"/>
  <c r="Q825" i="3"/>
  <c r="Q817" i="3"/>
  <c r="Q809" i="3"/>
  <c r="Q793" i="3"/>
  <c r="Q1998" i="3"/>
  <c r="Q1994" i="3"/>
  <c r="Q1986" i="3"/>
  <c r="Q1970" i="3"/>
  <c r="Q1966" i="3"/>
  <c r="Q1962" i="3"/>
  <c r="Q1958" i="3"/>
  <c r="Q1954" i="3"/>
  <c r="Q1934" i="3"/>
  <c r="Q1930" i="3"/>
  <c r="Q1922" i="3"/>
  <c r="Q1980" i="3"/>
  <c r="Q1972" i="3"/>
  <c r="Q1916" i="3"/>
  <c r="Q1888" i="3"/>
  <c r="Q1880" i="3"/>
  <c r="Q1856" i="3"/>
  <c r="Q1816" i="3"/>
  <c r="Q1796" i="3"/>
  <c r="Q1788" i="3"/>
  <c r="Q1732" i="3"/>
  <c r="Q1708" i="3"/>
  <c r="Q1692" i="3"/>
  <c r="Q1684" i="3"/>
  <c r="Q1676" i="3"/>
  <c r="Q1660" i="3"/>
  <c r="Q1652" i="3"/>
  <c r="Q1648" i="3"/>
  <c r="Q1632" i="3"/>
  <c r="Q1624" i="3"/>
  <c r="Q1616" i="3"/>
  <c r="Q1608" i="3"/>
  <c r="Q1584" i="3"/>
  <c r="Q1576" i="3"/>
  <c r="Q1568" i="3"/>
  <c r="Q1560" i="3"/>
  <c r="Q1544" i="3"/>
  <c r="Q1536" i="3"/>
  <c r="Q1504" i="3"/>
  <c r="Q1488" i="3"/>
  <c r="Q1480" i="3"/>
  <c r="Q1472" i="3"/>
  <c r="Q1464" i="3"/>
  <c r="Q1444" i="3"/>
  <c r="Q1436" i="3"/>
  <c r="Q1356" i="3"/>
  <c r="Q1348" i="3"/>
  <c r="Q1340" i="3"/>
  <c r="Q1332" i="3"/>
  <c r="Q1324" i="3"/>
  <c r="Q1316" i="3"/>
  <c r="Q1296" i="3"/>
  <c r="Q1288" i="3"/>
  <c r="Q1280" i="3"/>
  <c r="Q1272" i="3"/>
  <c r="Q1264" i="3"/>
  <c r="Q1256" i="3"/>
  <c r="Q1248" i="3"/>
  <c r="Q1240" i="3"/>
  <c r="Q1236" i="3"/>
  <c r="Q1088" i="3"/>
  <c r="Q1080" i="3"/>
  <c r="Q1076" i="3"/>
  <c r="Q1068" i="3"/>
  <c r="Q1060" i="3"/>
  <c r="Q988" i="3"/>
  <c r="Q924" i="3"/>
  <c r="Q892" i="3"/>
  <c r="Q876" i="3"/>
  <c r="Q836" i="3"/>
  <c r="Q804" i="3"/>
  <c r="Q776" i="3"/>
  <c r="Q764" i="3"/>
  <c r="Q752" i="3"/>
  <c r="Q748" i="3"/>
  <c r="Q732" i="3"/>
  <c r="Q716" i="3"/>
  <c r="Q372" i="3"/>
  <c r="Q356" i="3"/>
  <c r="Q344" i="3"/>
  <c r="Q332" i="3"/>
  <c r="Q316" i="3"/>
  <c r="Q300" i="3"/>
  <c r="Q284" i="3"/>
  <c r="Q280" i="3"/>
  <c r="Q228" i="3"/>
  <c r="Q1406" i="3"/>
  <c r="Q1398" i="3"/>
  <c r="Q1390" i="3"/>
  <c r="Q1382" i="3"/>
  <c r="Q1374" i="3"/>
  <c r="Q1366" i="3"/>
  <c r="Q1358" i="3"/>
  <c r="Q1354" i="3"/>
  <c r="Q1346" i="3"/>
  <c r="Q1338" i="3"/>
  <c r="Q1322" i="3"/>
  <c r="Q1314" i="3"/>
  <c r="Q1306" i="3"/>
  <c r="Q1290" i="3"/>
  <c r="Q1258" i="3"/>
  <c r="Q1250" i="3"/>
  <c r="Q1242" i="3"/>
  <c r="Q1126" i="3"/>
  <c r="Q1118" i="3"/>
  <c r="Q1110" i="3"/>
  <c r="Q1098" i="3"/>
  <c r="Q1082" i="3"/>
  <c r="Q1074" i="3"/>
  <c r="Q1066" i="3"/>
  <c r="Q150" i="3"/>
  <c r="Q379" i="3"/>
  <c r="Q371" i="3"/>
  <c r="Q347" i="3"/>
  <c r="Q331" i="3"/>
  <c r="Q323" i="3"/>
  <c r="Q307" i="3"/>
  <c r="Q299" i="3"/>
  <c r="Q291" i="3"/>
  <c r="Q239" i="3"/>
  <c r="Q1622" i="3"/>
  <c r="Q1598" i="3"/>
  <c r="Q1590" i="3"/>
  <c r="Q1566" i="3"/>
  <c r="Q1558" i="3"/>
  <c r="Q1534" i="3"/>
  <c r="Q1526" i="3"/>
  <c r="Q1502" i="3"/>
  <c r="Q1494" i="3"/>
  <c r="Q1486" i="3"/>
  <c r="Q1482" i="3"/>
  <c r="Q1478" i="3"/>
  <c r="Q1474" i="3"/>
  <c r="Q1470" i="3"/>
  <c r="Q1462" i="3"/>
  <c r="Q1454" i="3"/>
  <c r="Q1450" i="3"/>
  <c r="Q1446" i="3"/>
  <c r="Q1442" i="3"/>
  <c r="Q1438" i="3"/>
  <c r="Q1434" i="3"/>
  <c r="Q1430" i="3"/>
  <c r="Q1422" i="3"/>
  <c r="Q1418" i="3"/>
  <c r="Q1414" i="3"/>
  <c r="Q1386" i="3"/>
  <c r="Q1378" i="3"/>
  <c r="Q1370" i="3"/>
  <c r="Q1350" i="3"/>
  <c r="Q1342" i="3"/>
  <c r="Q1334" i="3"/>
  <c r="Q1326" i="3"/>
  <c r="Q1318" i="3"/>
  <c r="Q1310" i="3"/>
  <c r="Q1302" i="3"/>
  <c r="Q1294" i="3"/>
  <c r="Q1286" i="3"/>
  <c r="Q1278" i="3"/>
  <c r="Q1270" i="3"/>
  <c r="Q1262" i="3"/>
  <c r="Q1254" i="3"/>
  <c r="Q1114" i="3"/>
  <c r="Q1094" i="3"/>
  <c r="Q1086" i="3"/>
  <c r="Q1078" i="3"/>
  <c r="Q1070" i="3"/>
  <c r="Q1960" i="3"/>
  <c r="Q1948" i="3"/>
  <c r="Q1940" i="3"/>
  <c r="Q1912" i="3"/>
  <c r="Q1896" i="3"/>
  <c r="Q1884" i="3"/>
  <c r="Q1876" i="3"/>
  <c r="Q1852" i="3"/>
  <c r="Q1844" i="3"/>
  <c r="Q1828" i="3"/>
  <c r="Q1820" i="3"/>
  <c r="Q1812" i="3"/>
  <c r="Q1808" i="3"/>
  <c r="Q1804" i="3"/>
  <c r="Q1728" i="3"/>
  <c r="Q1696" i="3"/>
  <c r="Q1688" i="3"/>
  <c r="Q1680" i="3"/>
  <c r="Q1672" i="3"/>
  <c r="Q1664" i="3"/>
  <c r="Q1656" i="3"/>
  <c r="Q1644" i="3"/>
  <c r="Q1636" i="3"/>
  <c r="Q1628" i="3"/>
  <c r="Q1620" i="3"/>
  <c r="Q1612" i="3"/>
  <c r="Q1604" i="3"/>
  <c r="Q1596" i="3"/>
  <c r="Q1580" i="3"/>
  <c r="Q1572" i="3"/>
  <c r="Q1564" i="3"/>
  <c r="Q1548" i="3"/>
  <c r="Q1540" i="3"/>
  <c r="Q1532" i="3"/>
  <c r="Q1528" i="3"/>
  <c r="Q1516" i="3"/>
  <c r="Q1500" i="3"/>
  <c r="Q1492" i="3"/>
  <c r="Q1468" i="3"/>
  <c r="Q1460" i="3"/>
  <c r="Q1452" i="3"/>
  <c r="Q1428" i="3"/>
  <c r="Q1360" i="3"/>
  <c r="Q1352" i="3"/>
  <c r="Q1344" i="3"/>
  <c r="Q1336" i="3"/>
  <c r="Q1308" i="3"/>
  <c r="Q1300" i="3"/>
  <c r="Q1292" i="3"/>
  <c r="Q1284" i="3"/>
  <c r="Q1268" i="3"/>
  <c r="Q1260" i="3"/>
  <c r="Q1252" i="3"/>
  <c r="Q1244" i="3"/>
  <c r="Q1084" i="3"/>
  <c r="Q1072" i="3"/>
  <c r="Q1064" i="3"/>
  <c r="Q1000" i="3"/>
  <c r="Q984" i="3"/>
  <c r="Q968" i="3"/>
  <c r="Q958" i="3"/>
  <c r="Q952" i="3"/>
  <c r="Q936" i="3"/>
  <c r="Q920" i="3"/>
  <c r="Q904" i="3"/>
  <c r="Q848" i="3"/>
  <c r="Q832" i="3"/>
  <c r="Q820" i="3"/>
  <c r="Q808" i="3"/>
  <c r="Q792" i="3"/>
  <c r="Q780" i="3"/>
  <c r="Q700" i="3"/>
  <c r="Q1984" i="3"/>
  <c r="Q1952" i="3"/>
  <c r="Q1920" i="3"/>
  <c r="Q248" i="3"/>
  <c r="Q160" i="3"/>
  <c r="Q1226" i="3"/>
  <c r="Q303" i="3"/>
  <c r="Q1906" i="3"/>
  <c r="Q1886" i="3"/>
  <c r="Q1882" i="3"/>
  <c r="Q1878" i="3"/>
  <c r="Q1874" i="3"/>
  <c r="Q1858" i="3"/>
  <c r="Q1854" i="3"/>
  <c r="Q1850" i="3"/>
  <c r="Q1846" i="3"/>
  <c r="Q1842" i="3"/>
  <c r="Q1814" i="3"/>
  <c r="Q1810" i="3"/>
  <c r="Q1806" i="3"/>
  <c r="Q1802" i="3"/>
  <c r="Q1798" i="3"/>
  <c r="Q1794" i="3"/>
  <c r="Q1790" i="3"/>
  <c r="Q1786" i="3"/>
  <c r="Q1762" i="3"/>
  <c r="Q1754" i="3"/>
  <c r="Q1746" i="3"/>
  <c r="Q1738" i="3"/>
  <c r="Q1730" i="3"/>
  <c r="Q1726" i="3"/>
  <c r="Q1714" i="3"/>
  <c r="Q1710" i="3"/>
  <c r="Q1706" i="3"/>
  <c r="Q1702" i="3"/>
  <c r="Q1698" i="3"/>
  <c r="Q1690" i="3"/>
  <c r="Q1682" i="3"/>
  <c r="Q1674" i="3"/>
  <c r="Q1670" i="3"/>
  <c r="Q1650" i="3"/>
  <c r="Q1642" i="3"/>
  <c r="Q1638" i="3"/>
  <c r="Q1634" i="3"/>
  <c r="Q1989" i="3"/>
  <c r="Q1969" i="3"/>
  <c r="Q1945" i="3"/>
  <c r="Q1937" i="3"/>
  <c r="Q1933" i="3"/>
  <c r="Q1925" i="3"/>
  <c r="Q1917" i="3"/>
  <c r="Q1897" i="3"/>
  <c r="Q1881" i="3"/>
  <c r="Q1873" i="3"/>
  <c r="Q1865" i="3"/>
  <c r="Q1841" i="3"/>
  <c r="Q725" i="3"/>
  <c r="Q709" i="3"/>
  <c r="Q693" i="3"/>
  <c r="Q681" i="3"/>
  <c r="Q657" i="3"/>
  <c r="Q645" i="3"/>
  <c r="Q613" i="3"/>
  <c r="Q589" i="3"/>
  <c r="Q569" i="3"/>
  <c r="Q553" i="3"/>
  <c r="Q537" i="3"/>
  <c r="Q521" i="3"/>
  <c r="Q505" i="3"/>
  <c r="Q489" i="3"/>
  <c r="Q481" i="3"/>
  <c r="Q449" i="3"/>
  <c r="Q441" i="3"/>
  <c r="Q425" i="3"/>
  <c r="Q413" i="3"/>
  <c r="Q381" i="3"/>
  <c r="Q1997" i="3"/>
  <c r="Q1981" i="3"/>
  <c r="Q1965" i="3"/>
  <c r="Q1957" i="3"/>
  <c r="Q1941" i="3"/>
  <c r="Q1905" i="3"/>
  <c r="Q1901" i="3"/>
  <c r="Q1893" i="3"/>
  <c r="Q1869" i="3"/>
  <c r="Q1861" i="3"/>
  <c r="Q1837" i="3"/>
  <c r="Q1829" i="3"/>
  <c r="Q1821" i="3"/>
  <c r="Q1809" i="3"/>
  <c r="Q1801" i="3"/>
  <c r="Q1793" i="3"/>
  <c r="Q1785" i="3"/>
  <c r="Q1777" i="3"/>
  <c r="Q1773" i="3"/>
  <c r="Q1769" i="3"/>
  <c r="Q1765" i="3"/>
  <c r="Q1761" i="3"/>
  <c r="Q1757" i="3"/>
  <c r="Q1749" i="3"/>
  <c r="Q1741" i="3"/>
  <c r="Q1737" i="3"/>
  <c r="Q1729" i="3"/>
  <c r="Q1481" i="3"/>
  <c r="Q1473" i="3"/>
  <c r="Q1465" i="3"/>
  <c r="Q1457" i="3"/>
  <c r="Q1449" i="3"/>
  <c r="Q1441" i="3"/>
  <c r="Q1433" i="3"/>
  <c r="Q1417" i="3"/>
  <c r="Q1409" i="3"/>
  <c r="Q1401" i="3"/>
  <c r="Q1393" i="3"/>
  <c r="Q1377" i="3"/>
  <c r="Q1369" i="3"/>
  <c r="Q1361" i="3"/>
  <c r="Q1341" i="3"/>
  <c r="Q1333" i="3"/>
  <c r="Q1325" i="3"/>
  <c r="Q1313" i="3"/>
  <c r="Q1305" i="3"/>
  <c r="Q1221" i="3"/>
  <c r="Q1197" i="3"/>
  <c r="Q993" i="3"/>
  <c r="Q977" i="3"/>
  <c r="Q963" i="3"/>
  <c r="Q949" i="3"/>
  <c r="Q913" i="3"/>
  <c r="Q897" i="3"/>
  <c r="Q889" i="3"/>
  <c r="Q885" i="3"/>
  <c r="Q857" i="3"/>
  <c r="Q841" i="3"/>
  <c r="Q829" i="3"/>
  <c r="Q813" i="3"/>
  <c r="Q785" i="3"/>
  <c r="Q773" i="3"/>
  <c r="Q769" i="3"/>
  <c r="Q757" i="3"/>
  <c r="Q745" i="3"/>
  <c r="Q741" i="3"/>
  <c r="Q677" i="3"/>
  <c r="Q625" i="3"/>
  <c r="Q617" i="3"/>
  <c r="Q601" i="3"/>
  <c r="Q593" i="3"/>
  <c r="Q557" i="3"/>
  <c r="Q541" i="3"/>
  <c r="Q525" i="3"/>
  <c r="Q517" i="3"/>
  <c r="Q485" i="3"/>
  <c r="Q469" i="3"/>
  <c r="Q445" i="3"/>
  <c r="Q421" i="3"/>
  <c r="Q417" i="3"/>
  <c r="Q401" i="3"/>
  <c r="Q385" i="3"/>
  <c r="Q269" i="3"/>
  <c r="Q221" i="3"/>
  <c r="Q1750" i="3"/>
  <c r="Q1722" i="3"/>
  <c r="Q1718" i="3"/>
  <c r="Q1694" i="3"/>
  <c r="Q1686" i="3"/>
  <c r="Q1666" i="3"/>
  <c r="Q1662" i="3"/>
  <c r="Q1654" i="3"/>
  <c r="Q1630" i="3"/>
  <c r="Q1402" i="3"/>
  <c r="Q373" i="3"/>
  <c r="Q365" i="3"/>
  <c r="Q357" i="3"/>
  <c r="Q349" i="3"/>
  <c r="Q345" i="3"/>
  <c r="Q337" i="3"/>
  <c r="Q329" i="3"/>
  <c r="Q321" i="3"/>
  <c r="Q313" i="3"/>
  <c r="Q305" i="3"/>
  <c r="Q297" i="3"/>
  <c r="Q289" i="3"/>
  <c r="Q281" i="3"/>
  <c r="Q237" i="3"/>
  <c r="Q229" i="3"/>
  <c r="Q1781" i="3"/>
  <c r="Q377" i="3"/>
  <c r="Q369" i="3"/>
  <c r="Q361" i="3"/>
  <c r="Q353" i="3"/>
  <c r="Q341" i="3"/>
  <c r="Q333" i="3"/>
  <c r="Q325" i="3"/>
  <c r="Q317" i="3"/>
  <c r="Q309" i="3"/>
  <c r="Q301" i="3"/>
  <c r="Q293" i="3"/>
  <c r="Q285" i="3"/>
  <c r="Q253" i="3"/>
  <c r="Q233" i="3"/>
  <c r="Q181" i="3"/>
  <c r="Q1246" i="3"/>
  <c r="Q1238" i="3"/>
  <c r="Q1230" i="3"/>
  <c r="Q1222" i="3"/>
  <c r="Q266" i="3"/>
  <c r="Q225" i="3"/>
  <c r="M16" i="3"/>
  <c r="Q858" i="3" l="1"/>
  <c r="Q730" i="3"/>
  <c r="Q442" i="3"/>
  <c r="Q292" i="3"/>
  <c r="Q315" i="3"/>
  <c r="Q807" i="3"/>
  <c r="Q526" i="3"/>
  <c r="Q319" i="3"/>
  <c r="Q654" i="3"/>
  <c r="Q727" i="3"/>
  <c r="Q259" i="3"/>
  <c r="Q663" i="3"/>
  <c r="Q687" i="3"/>
  <c r="Q511" i="3"/>
  <c r="Q694" i="3"/>
  <c r="Q770" i="3"/>
  <c r="Q542" i="3"/>
  <c r="Q767" i="3"/>
  <c r="Q267" i="3"/>
  <c r="Q902" i="3"/>
  <c r="Q318" i="3"/>
  <c r="Q751" i="3"/>
  <c r="Q278" i="3"/>
  <c r="Q746" i="3"/>
  <c r="Q416" i="3"/>
  <c r="Q634" i="3"/>
  <c r="Q864" i="3"/>
  <c r="Q971" i="3"/>
  <c r="Q658" i="3"/>
  <c r="Q810" i="3"/>
  <c r="Q615" i="3"/>
  <c r="Q1229" i="3"/>
  <c r="Q782" i="3"/>
  <c r="Q618" i="3"/>
  <c r="Q467" i="3"/>
  <c r="Q430" i="3"/>
  <c r="Q231" i="3"/>
  <c r="Q326" i="3"/>
  <c r="Q390" i="3"/>
  <c r="Q758" i="3"/>
  <c r="Q308" i="3"/>
  <c r="Q411" i="3"/>
  <c r="Q400" i="3"/>
  <c r="Q965" i="3"/>
  <c r="Q835" i="3"/>
  <c r="Q1062" i="3"/>
  <c r="Q395" i="3"/>
  <c r="Q668" i="3"/>
  <c r="Q775" i="3"/>
  <c r="Q664" i="3"/>
  <c r="Q1102" i="3"/>
  <c r="Q879" i="3"/>
  <c r="Q447" i="3"/>
  <c r="Q139" i="3"/>
  <c r="Q565" i="3"/>
  <c r="Q275" i="3"/>
  <c r="Q224" i="3"/>
  <c r="Q714" i="3"/>
  <c r="Q815" i="3"/>
  <c r="Q262" i="3"/>
  <c r="Q422" i="3"/>
  <c r="Q878" i="3"/>
  <c r="Q942" i="3"/>
  <c r="Q710" i="3"/>
  <c r="Q254" i="3"/>
  <c r="Q367" i="3"/>
  <c r="Q287" i="3"/>
  <c r="Q339" i="3"/>
  <c r="Q398" i="3"/>
  <c r="Q230" i="3"/>
  <c r="Q614" i="3"/>
  <c r="Q490" i="3"/>
  <c r="Q383" i="3"/>
  <c r="Q87" i="3"/>
  <c r="Q235" i="3"/>
  <c r="Q399" i="3"/>
  <c r="Q130" i="3"/>
  <c r="Q274" i="3"/>
  <c r="Q311" i="3"/>
  <c r="Q626" i="3"/>
  <c r="Q348" i="3"/>
  <c r="Q240" i="3"/>
  <c r="Q364" i="3"/>
  <c r="Q492" i="3"/>
  <c r="Q566" i="3"/>
  <c r="Q458" i="3"/>
  <c r="Q806" i="3"/>
  <c r="Q104" i="3"/>
  <c r="Q236" i="3"/>
  <c r="Q340" i="3"/>
  <c r="Q556" i="3"/>
  <c r="Q915" i="3"/>
  <c r="Q270" i="3"/>
  <c r="Q302" i="3"/>
  <c r="Q334" i="3"/>
  <c r="Q366" i="3"/>
  <c r="Q579" i="3"/>
  <c r="Q819" i="3"/>
  <c r="Q522" i="3"/>
  <c r="Q598" i="3"/>
  <c r="Q706" i="3"/>
  <c r="Q786" i="3"/>
  <c r="Q886" i="3"/>
  <c r="Q550" i="3"/>
  <c r="Q870" i="3"/>
  <c r="Q799" i="3"/>
  <c r="Q1058" i="3"/>
  <c r="Q822" i="3"/>
  <c r="Q571" i="3"/>
  <c r="Q906" i="3"/>
  <c r="Q478" i="3"/>
  <c r="Q675" i="3"/>
  <c r="Q264" i="3"/>
  <c r="Q258" i="3"/>
  <c r="Q750" i="3"/>
  <c r="Q431" i="3"/>
  <c r="Q322" i="3"/>
  <c r="Q662" i="3"/>
  <c r="Q627" i="3"/>
  <c r="Q256" i="3"/>
  <c r="Q384" i="3"/>
  <c r="Q424" i="3"/>
  <c r="Q440" i="3"/>
  <c r="Q456" i="3"/>
  <c r="Q472" i="3"/>
  <c r="Q588" i="3"/>
  <c r="Q1106" i="3"/>
  <c r="Q939" i="3"/>
  <c r="Q122" i="3"/>
  <c r="Q222" i="3"/>
  <c r="Q242" i="3"/>
  <c r="Q294" i="3"/>
  <c r="Q310" i="3"/>
  <c r="Q374" i="3"/>
  <c r="Q406" i="3"/>
  <c r="Q438" i="3"/>
  <c r="Q910" i="3"/>
  <c r="Q934" i="3"/>
  <c r="Q446" i="3"/>
  <c r="Q494" i="3"/>
  <c r="Q582" i="3"/>
  <c r="Q602" i="3"/>
  <c r="Q638" i="3"/>
  <c r="Q678" i="3"/>
  <c r="Q790" i="3"/>
  <c r="Q834" i="3"/>
  <c r="Q894" i="3"/>
  <c r="Q646" i="3"/>
  <c r="Q622" i="3"/>
  <c r="Q506" i="3"/>
  <c r="Q214" i="3"/>
  <c r="Q414" i="3"/>
  <c r="Q866" i="3"/>
  <c r="Q474" i="3"/>
  <c r="Q578" i="3"/>
  <c r="Q674" i="3"/>
  <c r="Q488" i="3"/>
  <c r="Q220" i="3"/>
  <c r="Q324" i="3"/>
  <c r="Q540" i="3"/>
  <c r="Q286" i="3"/>
  <c r="Q350" i="3"/>
  <c r="Q382" i="3"/>
  <c r="Q802" i="3"/>
  <c r="Q463" i="3"/>
  <c r="Q747" i="3"/>
  <c r="Q558" i="3"/>
  <c r="Q742" i="3"/>
  <c r="Q607" i="3"/>
  <c r="Q243" i="3"/>
  <c r="Q519" i="3"/>
  <c r="Q546" i="3"/>
  <c r="Q462" i="3"/>
  <c r="Q563" i="3"/>
  <c r="Q779" i="3"/>
  <c r="Q530" i="3"/>
  <c r="Q491" i="3"/>
  <c r="Q811" i="3"/>
  <c r="Q38" i="3"/>
  <c r="Q771" i="3"/>
  <c r="Q635" i="3"/>
  <c r="Q171" i="3"/>
  <c r="Q375" i="3"/>
  <c r="Q475" i="3"/>
  <c r="Q718" i="3"/>
  <c r="Q611" i="3"/>
  <c r="Q290" i="3"/>
  <c r="Q418" i="3"/>
  <c r="Q642" i="3"/>
  <c r="Q551" i="3"/>
  <c r="Q639" i="3"/>
  <c r="Q743" i="3"/>
  <c r="Q58" i="3"/>
  <c r="Q603" i="3"/>
  <c r="Q867" i="3"/>
  <c r="Q466" i="3"/>
  <c r="Q957" i="3"/>
  <c r="Q950" i="3"/>
  <c r="Q135" i="3"/>
  <c r="Q715" i="3"/>
  <c r="Q883" i="3"/>
  <c r="Q891" i="3"/>
  <c r="Q823" i="3"/>
  <c r="Q40" i="3"/>
  <c r="Q44" i="3"/>
  <c r="Q234" i="3"/>
  <c r="Q731" i="3"/>
  <c r="A52" i="13"/>
  <c r="AH52" i="13" s="1"/>
  <c r="H47" i="3"/>
  <c r="Q43" i="3"/>
  <c r="Q39" i="3"/>
  <c r="K46" i="3"/>
  <c r="I46" i="3"/>
  <c r="H46" i="3"/>
  <c r="J46" i="3"/>
  <c r="T45" i="3"/>
  <c r="U45" i="3"/>
  <c r="V45" i="3"/>
  <c r="W45" i="3"/>
  <c r="B47" i="3"/>
  <c r="C47" i="3"/>
  <c r="X47" i="3"/>
  <c r="Q306" i="3"/>
  <c r="Q434" i="3"/>
  <c r="Q698" i="3"/>
  <c r="Q338" i="3"/>
  <c r="Q450" i="3"/>
  <c r="Q647" i="3"/>
  <c r="Q667" i="3"/>
  <c r="Q851" i="3"/>
  <c r="Q831" i="3"/>
  <c r="Q238" i="3"/>
  <c r="Q595" i="3"/>
  <c r="Q691" i="3"/>
  <c r="Q402" i="3"/>
  <c r="Q514" i="3"/>
  <c r="Q699" i="3"/>
  <c r="Q479" i="3"/>
  <c r="Q643" i="3"/>
  <c r="Q959" i="3"/>
  <c r="Q875" i="3"/>
  <c r="Q794" i="3"/>
  <c r="Q898" i="3"/>
  <c r="Q871" i="3"/>
  <c r="Q515" i="3"/>
  <c r="Q451" i="3"/>
  <c r="Q666" i="3"/>
  <c r="Q734" i="3"/>
  <c r="Q814" i="3"/>
  <c r="Q847" i="3"/>
  <c r="Q907" i="3"/>
  <c r="Q42" i="3"/>
  <c r="Q218" i="3"/>
  <c r="Q354" i="3"/>
  <c r="Q386" i="3"/>
  <c r="Q874" i="3"/>
  <c r="Q739" i="3"/>
  <c r="Q534" i="3"/>
  <c r="Q570" i="3"/>
  <c r="Q682" i="3"/>
  <c r="Q755" i="3"/>
  <c r="Q707" i="3"/>
  <c r="Q659" i="3"/>
  <c r="Q859" i="3"/>
  <c r="Q795" i="3"/>
  <c r="Q619" i="3"/>
  <c r="Q507" i="3"/>
  <c r="Q575" i="3"/>
  <c r="Q826" i="3"/>
  <c r="Q931" i="3"/>
  <c r="Q555" i="3"/>
  <c r="Q723" i="3"/>
  <c r="Q803" i="3"/>
  <c r="Q683" i="3"/>
  <c r="Q651" i="3"/>
  <c r="Q839" i="3"/>
  <c r="Q763" i="3"/>
  <c r="Q114" i="3"/>
  <c r="Q498" i="3"/>
  <c r="Q606" i="3"/>
  <c r="Q842" i="3"/>
  <c r="Q370" i="3"/>
  <c r="Q482" i="3"/>
  <c r="Q914" i="3"/>
  <c r="Q791" i="3"/>
  <c r="Q774" i="3"/>
  <c r="Q543" i="3"/>
  <c r="Q631" i="3"/>
  <c r="Q719" i="3"/>
  <c r="Q499" i="3"/>
  <c r="Q539" i="3"/>
  <c r="Q787" i="3"/>
  <c r="H1131" i="3"/>
  <c r="Q523" i="3"/>
  <c r="Q587" i="3"/>
  <c r="L1130" i="3"/>
  <c r="M1130" i="3" s="1"/>
  <c r="U1130" i="3" s="1"/>
  <c r="Q276" i="3"/>
  <c r="Q547" i="3"/>
  <c r="J1131" i="3"/>
  <c r="K1131" i="3"/>
  <c r="B1132" i="3"/>
  <c r="C1132" i="3"/>
  <c r="X1132" i="3"/>
  <c r="H1132" i="3"/>
  <c r="I1131" i="3"/>
  <c r="H1006" i="3"/>
  <c r="V1005" i="3"/>
  <c r="W1005" i="3"/>
  <c r="T1005" i="3"/>
  <c r="U1005" i="3"/>
  <c r="B1007" i="3"/>
  <c r="C1007" i="3"/>
  <c r="X1007" i="3"/>
  <c r="K1006" i="3"/>
  <c r="I1006" i="3"/>
  <c r="J1006" i="3"/>
  <c r="Q531" i="3"/>
  <c r="Q483" i="3"/>
  <c r="Q388" i="3"/>
  <c r="W16" i="3"/>
  <c r="V16" i="3"/>
  <c r="U16" i="3"/>
  <c r="T16" i="3"/>
  <c r="A21" i="1"/>
  <c r="Q24" i="3"/>
  <c r="Q27" i="3"/>
  <c r="Q37" i="3"/>
  <c r="Q29" i="3"/>
  <c r="Q35" i="3"/>
  <c r="Q15" i="3"/>
  <c r="Q26" i="3"/>
  <c r="Q25" i="3"/>
  <c r="Q19" i="3"/>
  <c r="Q32" i="3"/>
  <c r="Q20" i="3"/>
  <c r="Q36" i="3"/>
  <c r="Q33" i="3"/>
  <c r="Q21" i="3"/>
  <c r="Q28" i="3"/>
  <c r="Q22" i="3"/>
  <c r="Q30" i="3"/>
  <c r="Q23" i="3"/>
  <c r="Q31" i="3"/>
  <c r="Q17" i="3"/>
  <c r="Q18" i="3"/>
  <c r="M14" i="3"/>
  <c r="J47" i="3" l="1"/>
  <c r="K47" i="3"/>
  <c r="L47" i="3" s="1"/>
  <c r="M47" i="3" s="1"/>
  <c r="I47" i="3"/>
  <c r="L46" i="3"/>
  <c r="M46" i="3" s="1"/>
  <c r="U46" i="3" s="1"/>
  <c r="A53" i="13"/>
  <c r="AH53" i="13" s="1"/>
  <c r="J48" i="3"/>
  <c r="Q45" i="3"/>
  <c r="B48" i="3"/>
  <c r="C48" i="3"/>
  <c r="X48" i="3"/>
  <c r="V1130" i="3"/>
  <c r="T1130" i="3"/>
  <c r="W1130" i="3"/>
  <c r="L1131" i="3"/>
  <c r="M1131" i="3" s="1"/>
  <c r="V1131" i="3" s="1"/>
  <c r="I1133" i="3"/>
  <c r="J1133" i="3"/>
  <c r="H1133" i="3"/>
  <c r="K1133" i="3"/>
  <c r="K1132" i="3"/>
  <c r="B1133" i="3"/>
  <c r="C1133" i="3"/>
  <c r="X1133" i="3"/>
  <c r="J1132" i="3"/>
  <c r="I1132" i="3"/>
  <c r="L1006" i="3"/>
  <c r="M1006" i="3" s="1"/>
  <c r="U1006" i="3" s="1"/>
  <c r="I1008" i="3"/>
  <c r="Q1005" i="3"/>
  <c r="K1007" i="3"/>
  <c r="H1007" i="3"/>
  <c r="J1007" i="3"/>
  <c r="I1007" i="3"/>
  <c r="B1008" i="3"/>
  <c r="C1008" i="3"/>
  <c r="X1008" i="3"/>
  <c r="V14" i="3"/>
  <c r="W14" i="3"/>
  <c r="U14" i="3"/>
  <c r="T14" i="3"/>
  <c r="N13" i="3" a="1"/>
  <c r="N13" i="3" s="1"/>
  <c r="A22" i="1"/>
  <c r="Q16" i="3"/>
  <c r="T46" i="3" l="1"/>
  <c r="T47" i="3"/>
  <c r="U47" i="3"/>
  <c r="V47" i="3"/>
  <c r="W47" i="3"/>
  <c r="H48" i="3"/>
  <c r="V46" i="3"/>
  <c r="W46" i="3"/>
  <c r="K48" i="3"/>
  <c r="L48" i="3" s="1"/>
  <c r="M48" i="3" s="1"/>
  <c r="W48" i="3" s="1"/>
  <c r="I48" i="3"/>
  <c r="A54" i="13"/>
  <c r="AH54" i="13" s="1"/>
  <c r="J49" i="3"/>
  <c r="B49" i="3"/>
  <c r="C49" i="3"/>
  <c r="X49" i="3"/>
  <c r="W1131" i="3"/>
  <c r="U1131" i="3"/>
  <c r="Q1130" i="3"/>
  <c r="L1132" i="3"/>
  <c r="M1132" i="3" s="1"/>
  <c r="V1132" i="3" s="1"/>
  <c r="L1133" i="3"/>
  <c r="M1133" i="3" s="1"/>
  <c r="V1133" i="3" s="1"/>
  <c r="T1131" i="3"/>
  <c r="J1134" i="3"/>
  <c r="T1006" i="3"/>
  <c r="L1007" i="3"/>
  <c r="M1007" i="3" s="1"/>
  <c r="V1007" i="3" s="1"/>
  <c r="H1008" i="3"/>
  <c r="V1006" i="3"/>
  <c r="W1006" i="3"/>
  <c r="B1134" i="3"/>
  <c r="C1134" i="3"/>
  <c r="X1134" i="3"/>
  <c r="K1008" i="3"/>
  <c r="J1008" i="3"/>
  <c r="H1009" i="3"/>
  <c r="B1009" i="3"/>
  <c r="C1009" i="3"/>
  <c r="X1009" i="3"/>
  <c r="G13" i="3"/>
  <c r="K13" i="3"/>
  <c r="A23" i="1"/>
  <c r="Q14" i="3"/>
  <c r="T1007" i="3" l="1"/>
  <c r="Q46" i="3"/>
  <c r="U48" i="3"/>
  <c r="V48" i="3"/>
  <c r="T48" i="3"/>
  <c r="Q47" i="3"/>
  <c r="W1133" i="3"/>
  <c r="W1007" i="3"/>
  <c r="U1133" i="3"/>
  <c r="T1132" i="3"/>
  <c r="U1007" i="3"/>
  <c r="T1133" i="3"/>
  <c r="K49" i="3"/>
  <c r="L49" i="3" s="1"/>
  <c r="M49" i="3" s="1"/>
  <c r="T49" i="3" s="1"/>
  <c r="Q1131" i="3"/>
  <c r="A55" i="13"/>
  <c r="AH55" i="13" s="1"/>
  <c r="J50" i="3"/>
  <c r="H49" i="3"/>
  <c r="I49" i="3"/>
  <c r="B50" i="3"/>
  <c r="C50" i="3"/>
  <c r="X50" i="3"/>
  <c r="U1132" i="3"/>
  <c r="W1132" i="3"/>
  <c r="Q1006" i="3"/>
  <c r="I1134" i="3"/>
  <c r="K1134" i="3"/>
  <c r="L1134" i="3" s="1"/>
  <c r="M1134" i="3" s="1"/>
  <c r="T1134" i="3" s="1"/>
  <c r="H1134" i="3"/>
  <c r="H1135" i="3"/>
  <c r="L1008" i="3"/>
  <c r="M1008" i="3" s="1"/>
  <c r="U1008" i="3" s="1"/>
  <c r="B1135" i="3"/>
  <c r="C1135" i="3"/>
  <c r="X1135" i="3"/>
  <c r="J1009" i="3"/>
  <c r="K1009" i="3"/>
  <c r="I1009" i="3"/>
  <c r="B1010" i="3"/>
  <c r="C1010" i="3"/>
  <c r="X1010" i="3"/>
  <c r="A24" i="1"/>
  <c r="Q1007" i="3" l="1"/>
  <c r="W49" i="3"/>
  <c r="Q48" i="3"/>
  <c r="V49" i="3"/>
  <c r="U49" i="3"/>
  <c r="Q1133" i="3"/>
  <c r="K50" i="3"/>
  <c r="L50" i="3" s="1"/>
  <c r="M50" i="3" s="1"/>
  <c r="I50" i="3"/>
  <c r="H50" i="3"/>
  <c r="A56" i="13"/>
  <c r="AH56" i="13" s="1"/>
  <c r="H51" i="3"/>
  <c r="B51" i="3"/>
  <c r="C51" i="3"/>
  <c r="X51" i="3"/>
  <c r="Q1132" i="3"/>
  <c r="I1135" i="3"/>
  <c r="W1134" i="3"/>
  <c r="V1134" i="3"/>
  <c r="U1134" i="3"/>
  <c r="J1135" i="3"/>
  <c r="K1135" i="3"/>
  <c r="V1008" i="3"/>
  <c r="W1008" i="3"/>
  <c r="T1008" i="3"/>
  <c r="L1009" i="3"/>
  <c r="M1009" i="3" s="1"/>
  <c r="V1009" i="3" s="1"/>
  <c r="B1136" i="3"/>
  <c r="C1136" i="3"/>
  <c r="X1136" i="3"/>
  <c r="H1010" i="3"/>
  <c r="K1011" i="3"/>
  <c r="K1010" i="3"/>
  <c r="J1010" i="3"/>
  <c r="I1010" i="3"/>
  <c r="B1011" i="3"/>
  <c r="C1011" i="3"/>
  <c r="X1011" i="3"/>
  <c r="A25" i="1"/>
  <c r="Q49" i="3" l="1"/>
  <c r="V50" i="3"/>
  <c r="T50" i="3"/>
  <c r="U50" i="3"/>
  <c r="W50" i="3"/>
  <c r="J51" i="3"/>
  <c r="A57" i="13"/>
  <c r="AH57" i="13" s="1"/>
  <c r="K51" i="3"/>
  <c r="I51" i="3"/>
  <c r="B52" i="3"/>
  <c r="C52" i="3"/>
  <c r="X52" i="3"/>
  <c r="Q1134" i="3"/>
  <c r="Q1008" i="3"/>
  <c r="L1135" i="3"/>
  <c r="M1135" i="3" s="1"/>
  <c r="U1135" i="3" s="1"/>
  <c r="W1009" i="3"/>
  <c r="H1136" i="3"/>
  <c r="I1136" i="3"/>
  <c r="J1136" i="3"/>
  <c r="K1136" i="3"/>
  <c r="U1009" i="3"/>
  <c r="I1137" i="3"/>
  <c r="J1137" i="3"/>
  <c r="H1137" i="3"/>
  <c r="K1137" i="3"/>
  <c r="T1009" i="3"/>
  <c r="B1138" i="3"/>
  <c r="C1138" i="3"/>
  <c r="X1138" i="3"/>
  <c r="H1011" i="3"/>
  <c r="L1010" i="3"/>
  <c r="J1011" i="3"/>
  <c r="L1011" i="3" s="1"/>
  <c r="M1011" i="3" s="1"/>
  <c r="I1011" i="3"/>
  <c r="B1012" i="3"/>
  <c r="C1012" i="3"/>
  <c r="X1012" i="3"/>
  <c r="A26" i="1"/>
  <c r="Q50" i="3" l="1"/>
  <c r="L51" i="3"/>
  <c r="M51" i="3" s="1"/>
  <c r="T51" i="3" s="1"/>
  <c r="B53" i="3"/>
  <c r="C53" i="3"/>
  <c r="X53" i="3"/>
  <c r="J52" i="3"/>
  <c r="J53" i="3"/>
  <c r="H52" i="3"/>
  <c r="I52" i="3"/>
  <c r="K52" i="3"/>
  <c r="A58" i="13"/>
  <c r="AH58" i="13" s="1"/>
  <c r="V1135" i="3"/>
  <c r="T1135" i="3"/>
  <c r="W1135" i="3"/>
  <c r="H1139" i="3"/>
  <c r="L1137" i="3"/>
  <c r="M1137" i="3" s="1"/>
  <c r="W1137" i="3" s="1"/>
  <c r="L1136" i="3"/>
  <c r="M1136" i="3" s="1"/>
  <c r="W1136" i="3" s="1"/>
  <c r="B1139" i="3"/>
  <c r="C1139" i="3"/>
  <c r="X1139" i="3"/>
  <c r="Q1009" i="3"/>
  <c r="J1138" i="3"/>
  <c r="H1138" i="3"/>
  <c r="K1138" i="3"/>
  <c r="I1138" i="3"/>
  <c r="V1011" i="3"/>
  <c r="U1011" i="3"/>
  <c r="W1011" i="3"/>
  <c r="M1010" i="3"/>
  <c r="T1011" i="3"/>
  <c r="J1012" i="3"/>
  <c r="I1012" i="3"/>
  <c r="K1012" i="3"/>
  <c r="H1012" i="3"/>
  <c r="B1013" i="3"/>
  <c r="C1013" i="3"/>
  <c r="X1013" i="3"/>
  <c r="A27" i="1"/>
  <c r="V51" i="3" l="1"/>
  <c r="U51" i="3"/>
  <c r="W51" i="3"/>
  <c r="T1137" i="3"/>
  <c r="L52" i="3"/>
  <c r="M52" i="3" s="1"/>
  <c r="U52" i="3" s="1"/>
  <c r="K53" i="3"/>
  <c r="L53" i="3" s="1"/>
  <c r="M53" i="3" s="1"/>
  <c r="B54" i="3"/>
  <c r="C54" i="3"/>
  <c r="X54" i="3"/>
  <c r="I53" i="3"/>
  <c r="H53" i="3"/>
  <c r="A59" i="13"/>
  <c r="AH59" i="13" s="1"/>
  <c r="J1139" i="3"/>
  <c r="Q1135" i="3"/>
  <c r="T1136" i="3"/>
  <c r="V1137" i="3"/>
  <c r="U1137" i="3"/>
  <c r="U1136" i="3"/>
  <c r="L1138" i="3"/>
  <c r="M1138" i="3" s="1"/>
  <c r="W1138" i="3" s="1"/>
  <c r="V1136" i="3"/>
  <c r="I1139" i="3"/>
  <c r="K1139" i="3"/>
  <c r="K1140" i="3"/>
  <c r="Q1011" i="3"/>
  <c r="B1140" i="3"/>
  <c r="C1140" i="3"/>
  <c r="X1140" i="3"/>
  <c r="L1012" i="3"/>
  <c r="I1013" i="3"/>
  <c r="W1010" i="3"/>
  <c r="T1010" i="3"/>
  <c r="U1010" i="3"/>
  <c r="V1010" i="3"/>
  <c r="H1013" i="3"/>
  <c r="K1013" i="3"/>
  <c r="J1013" i="3"/>
  <c r="B1014" i="3"/>
  <c r="C1014" i="3"/>
  <c r="X1014" i="3"/>
  <c r="A28" i="1"/>
  <c r="T52" i="3" l="1"/>
  <c r="V52" i="3"/>
  <c r="Q51" i="3"/>
  <c r="W52" i="3"/>
  <c r="B55" i="3"/>
  <c r="C55" i="3"/>
  <c r="X55" i="3"/>
  <c r="H54" i="3"/>
  <c r="I54" i="3"/>
  <c r="K54" i="3"/>
  <c r="J54" i="3"/>
  <c r="W53" i="3"/>
  <c r="U53" i="3"/>
  <c r="T53" i="3"/>
  <c r="V53" i="3"/>
  <c r="A60" i="13"/>
  <c r="AH60" i="13" s="1"/>
  <c r="L1139" i="3"/>
  <c r="M1139" i="3" s="1"/>
  <c r="U1139" i="3" s="1"/>
  <c r="Q1137" i="3"/>
  <c r="T1138" i="3"/>
  <c r="U1138" i="3"/>
  <c r="V1138" i="3"/>
  <c r="H1141" i="3"/>
  <c r="Q1136" i="3"/>
  <c r="H1140" i="3"/>
  <c r="J1140" i="3"/>
  <c r="L1140" i="3" s="1"/>
  <c r="M1140" i="3" s="1"/>
  <c r="V1140" i="3" s="1"/>
  <c r="I1140" i="3"/>
  <c r="B1141" i="3"/>
  <c r="C1141" i="3"/>
  <c r="X1141" i="3"/>
  <c r="L1013" i="3"/>
  <c r="M1013" i="3" s="1"/>
  <c r="V1013" i="3" s="1"/>
  <c r="I1141" i="3"/>
  <c r="J1141" i="3"/>
  <c r="K1141" i="3"/>
  <c r="H1014" i="3"/>
  <c r="M1012" i="3"/>
  <c r="Q1010" i="3"/>
  <c r="K1014" i="3"/>
  <c r="I1014" i="3"/>
  <c r="J1014" i="3"/>
  <c r="B1015" i="3"/>
  <c r="C1015" i="3"/>
  <c r="X1015" i="3"/>
  <c r="A29" i="1"/>
  <c r="Q52" i="3" l="1"/>
  <c r="L54" i="3"/>
  <c r="M54" i="3" s="1"/>
  <c r="Q53" i="3"/>
  <c r="I55" i="3"/>
  <c r="K55" i="3"/>
  <c r="J55" i="3"/>
  <c r="H55" i="3"/>
  <c r="B56" i="3"/>
  <c r="C56" i="3"/>
  <c r="X56" i="3"/>
  <c r="V1139" i="3"/>
  <c r="W1139" i="3"/>
  <c r="T1139" i="3"/>
  <c r="A61" i="13"/>
  <c r="AH61" i="13" s="1"/>
  <c r="L1141" i="3"/>
  <c r="M1141" i="3" s="1"/>
  <c r="U1141" i="3" s="1"/>
  <c r="Q1138" i="3"/>
  <c r="U1140" i="3"/>
  <c r="T1013" i="3"/>
  <c r="T1140" i="3"/>
  <c r="W1013" i="3"/>
  <c r="W1140" i="3"/>
  <c r="J1142" i="3"/>
  <c r="U1013" i="3"/>
  <c r="B1142" i="3"/>
  <c r="C1142" i="3"/>
  <c r="X1142" i="3"/>
  <c r="L1014" i="3"/>
  <c r="W1012" i="3"/>
  <c r="T1012" i="3"/>
  <c r="V1012" i="3"/>
  <c r="U1012" i="3"/>
  <c r="H1015" i="3"/>
  <c r="I1015" i="3"/>
  <c r="K1015" i="3"/>
  <c r="J1015" i="3"/>
  <c r="B1016" i="3"/>
  <c r="C1016" i="3"/>
  <c r="X1016" i="3"/>
  <c r="A30" i="1"/>
  <c r="L55" i="3" l="1"/>
  <c r="M55" i="3" s="1"/>
  <c r="J56" i="3"/>
  <c r="H56" i="3"/>
  <c r="I56" i="3"/>
  <c r="K56" i="3"/>
  <c r="B57" i="3"/>
  <c r="C57" i="3"/>
  <c r="X57" i="3"/>
  <c r="K57" i="3"/>
  <c r="U54" i="3"/>
  <c r="T54" i="3"/>
  <c r="W54" i="3"/>
  <c r="V54" i="3"/>
  <c r="T1141" i="3"/>
  <c r="W1141" i="3"/>
  <c r="Q1139" i="3"/>
  <c r="V1141" i="3"/>
  <c r="A62" i="13"/>
  <c r="AH62" i="13" s="1"/>
  <c r="I1142" i="3"/>
  <c r="H1142" i="3"/>
  <c r="Q1140" i="3"/>
  <c r="K1142" i="3"/>
  <c r="L1142" i="3" s="1"/>
  <c r="M1142" i="3" s="1"/>
  <c r="H1143" i="3"/>
  <c r="Q1013" i="3"/>
  <c r="B1143" i="3"/>
  <c r="C1143" i="3"/>
  <c r="X1143" i="3"/>
  <c r="J1143" i="3"/>
  <c r="L1015" i="3"/>
  <c r="M1014" i="3"/>
  <c r="Q1012" i="3"/>
  <c r="J1016" i="3"/>
  <c r="H1016" i="3"/>
  <c r="I1016" i="3"/>
  <c r="B1017" i="3"/>
  <c r="C1017" i="3"/>
  <c r="X1017" i="3"/>
  <c r="K1016" i="3"/>
  <c r="A31" i="1"/>
  <c r="L56" i="3" l="1"/>
  <c r="M56" i="3" s="1"/>
  <c r="I57" i="3"/>
  <c r="H57" i="3"/>
  <c r="B59" i="3"/>
  <c r="C59" i="3"/>
  <c r="X59" i="3"/>
  <c r="J57" i="3"/>
  <c r="Q54" i="3"/>
  <c r="U55" i="3"/>
  <c r="V55" i="3"/>
  <c r="W55" i="3"/>
  <c r="T55" i="3"/>
  <c r="Q1141" i="3"/>
  <c r="A63" i="13"/>
  <c r="AH63" i="13" s="1"/>
  <c r="L1016" i="3"/>
  <c r="M1016" i="3" s="1"/>
  <c r="U1016" i="3" s="1"/>
  <c r="J1017" i="3"/>
  <c r="T1142" i="3"/>
  <c r="W1142" i="3"/>
  <c r="V1142" i="3"/>
  <c r="U1142" i="3"/>
  <c r="I1143" i="3"/>
  <c r="K1143" i="3"/>
  <c r="L1143" i="3" s="1"/>
  <c r="M1143" i="3" s="1"/>
  <c r="H1144" i="3"/>
  <c r="B1144" i="3"/>
  <c r="C1144" i="3"/>
  <c r="X1144" i="3"/>
  <c r="M1015" i="3"/>
  <c r="U1014" i="3"/>
  <c r="T1014" i="3"/>
  <c r="W1014" i="3"/>
  <c r="V1014" i="3"/>
  <c r="I1017" i="3"/>
  <c r="K1017" i="3"/>
  <c r="L1017" i="3" s="1"/>
  <c r="M1017" i="3" s="1"/>
  <c r="T1017" i="3" s="1"/>
  <c r="H1017" i="3"/>
  <c r="B1018" i="3"/>
  <c r="C1018" i="3"/>
  <c r="X1018" i="3"/>
  <c r="A32" i="1"/>
  <c r="V1016" i="3" l="1"/>
  <c r="Q55" i="3"/>
  <c r="I60" i="3"/>
  <c r="T56" i="3"/>
  <c r="W56" i="3"/>
  <c r="V56" i="3"/>
  <c r="U56" i="3"/>
  <c r="B60" i="3"/>
  <c r="C60" i="3"/>
  <c r="X60" i="3"/>
  <c r="L57" i="3"/>
  <c r="I59" i="3"/>
  <c r="K59" i="3"/>
  <c r="J59" i="3"/>
  <c r="H59" i="3"/>
  <c r="W1016" i="3"/>
  <c r="T1016" i="3"/>
  <c r="A64" i="13"/>
  <c r="AH64" i="13" s="1"/>
  <c r="V1143" i="3"/>
  <c r="T1143" i="3"/>
  <c r="Q1142" i="3"/>
  <c r="U1143" i="3"/>
  <c r="J1144" i="3"/>
  <c r="I1144" i="3"/>
  <c r="K1144" i="3"/>
  <c r="W1143" i="3"/>
  <c r="I1145" i="3"/>
  <c r="B1145" i="3"/>
  <c r="C1145" i="3"/>
  <c r="X1145" i="3"/>
  <c r="K1018" i="3"/>
  <c r="I1018" i="3"/>
  <c r="V1015" i="3"/>
  <c r="T1015" i="3"/>
  <c r="W1015" i="3"/>
  <c r="U1015" i="3"/>
  <c r="Q1014" i="3"/>
  <c r="H1018" i="3"/>
  <c r="J1018" i="3"/>
  <c r="W1017" i="3"/>
  <c r="U1017" i="3"/>
  <c r="V1017" i="3"/>
  <c r="B1019" i="3"/>
  <c r="C1019" i="3"/>
  <c r="X1019" i="3"/>
  <c r="A33" i="1"/>
  <c r="Q1016" i="3" l="1"/>
  <c r="K60" i="3"/>
  <c r="H60" i="3"/>
  <c r="I61" i="3"/>
  <c r="L59" i="3"/>
  <c r="M59" i="3" s="1"/>
  <c r="U59" i="3" s="1"/>
  <c r="J60" i="3"/>
  <c r="L60" i="3" s="1"/>
  <c r="M60" i="3" s="1"/>
  <c r="W60" i="3" s="1"/>
  <c r="M57" i="3"/>
  <c r="B61" i="3"/>
  <c r="C61" i="3"/>
  <c r="X61" i="3"/>
  <c r="Q56" i="3"/>
  <c r="A65" i="13"/>
  <c r="AH65" i="13" s="1"/>
  <c r="L1144" i="3"/>
  <c r="M1144" i="3" s="1"/>
  <c r="T1144" i="3" s="1"/>
  <c r="Q1143" i="3"/>
  <c r="K1145" i="3"/>
  <c r="H1145" i="3"/>
  <c r="K1019" i="3"/>
  <c r="J1145" i="3"/>
  <c r="J1146" i="3"/>
  <c r="L1018" i="3"/>
  <c r="M1018" i="3" s="1"/>
  <c r="V1018" i="3" s="1"/>
  <c r="B1146" i="3"/>
  <c r="C1146" i="3"/>
  <c r="X1146" i="3"/>
  <c r="Q1015" i="3"/>
  <c r="Q1017" i="3"/>
  <c r="I1019" i="3"/>
  <c r="J1019" i="3"/>
  <c r="H1019" i="3"/>
  <c r="B1020" i="3"/>
  <c r="C1020" i="3"/>
  <c r="X1020" i="3"/>
  <c r="A34" i="1"/>
  <c r="K61" i="3" l="1"/>
  <c r="H61" i="3"/>
  <c r="J61" i="3"/>
  <c r="K62" i="3"/>
  <c r="T59" i="3"/>
  <c r="W59" i="3"/>
  <c r="L61" i="3"/>
  <c r="M61" i="3" s="1"/>
  <c r="T61" i="3" s="1"/>
  <c r="V59" i="3"/>
  <c r="T60" i="3"/>
  <c r="U60" i="3"/>
  <c r="V60" i="3"/>
  <c r="H62" i="3"/>
  <c r="V57" i="3"/>
  <c r="W57" i="3"/>
  <c r="U57" i="3"/>
  <c r="T57" i="3"/>
  <c r="B62" i="3"/>
  <c r="C62" i="3"/>
  <c r="X62" i="3"/>
  <c r="T1018" i="3"/>
  <c r="A66" i="13"/>
  <c r="AH66" i="13" s="1"/>
  <c r="U1144" i="3"/>
  <c r="V1144" i="3"/>
  <c r="W1144" i="3"/>
  <c r="L1145" i="3"/>
  <c r="M1145" i="3" s="1"/>
  <c r="V1145" i="3" s="1"/>
  <c r="L1019" i="3"/>
  <c r="M1019" i="3" s="1"/>
  <c r="T1019" i="3" s="1"/>
  <c r="I1146" i="3"/>
  <c r="K1146" i="3"/>
  <c r="L1146" i="3" s="1"/>
  <c r="M1146" i="3" s="1"/>
  <c r="T1146" i="3" s="1"/>
  <c r="H1146" i="3"/>
  <c r="U1018" i="3"/>
  <c r="W1018" i="3"/>
  <c r="B1147" i="3"/>
  <c r="C1147" i="3"/>
  <c r="X1147" i="3"/>
  <c r="K1021" i="3"/>
  <c r="J1020" i="3"/>
  <c r="I1020" i="3"/>
  <c r="H1020" i="3"/>
  <c r="K1020" i="3"/>
  <c r="B1021" i="3"/>
  <c r="C1021" i="3"/>
  <c r="X1021" i="3"/>
  <c r="A35" i="1"/>
  <c r="I62" i="3" l="1"/>
  <c r="J62" i="3"/>
  <c r="L62" i="3" s="1"/>
  <c r="M62" i="3" s="1"/>
  <c r="V61" i="3"/>
  <c r="U61" i="3"/>
  <c r="Q59" i="3"/>
  <c r="W61" i="3"/>
  <c r="Q60" i="3"/>
  <c r="J63" i="3"/>
  <c r="B63" i="3"/>
  <c r="C63" i="3"/>
  <c r="X63" i="3"/>
  <c r="Q57" i="3"/>
  <c r="A67" i="13"/>
  <c r="AH67" i="13" s="1"/>
  <c r="Q1144" i="3"/>
  <c r="Q1018" i="3"/>
  <c r="U1145" i="3"/>
  <c r="T1145" i="3"/>
  <c r="W1145" i="3"/>
  <c r="V1019" i="3"/>
  <c r="U1019" i="3"/>
  <c r="U1146" i="3"/>
  <c r="W1146" i="3"/>
  <c r="W1019" i="3"/>
  <c r="V1146" i="3"/>
  <c r="H1148" i="3"/>
  <c r="B1148" i="3"/>
  <c r="C1148" i="3"/>
  <c r="X1148" i="3"/>
  <c r="H1147" i="3"/>
  <c r="K1147" i="3"/>
  <c r="I1147" i="3"/>
  <c r="J1147" i="3"/>
  <c r="L1020" i="3"/>
  <c r="J1021" i="3"/>
  <c r="H1021" i="3"/>
  <c r="I1021" i="3"/>
  <c r="B1022" i="3"/>
  <c r="C1022" i="3"/>
  <c r="X1022" i="3"/>
  <c r="A36" i="1"/>
  <c r="K63" i="3" l="1"/>
  <c r="U62" i="3"/>
  <c r="V62" i="3"/>
  <c r="I63" i="3"/>
  <c r="H63" i="3"/>
  <c r="Q61" i="3"/>
  <c r="W62" i="3"/>
  <c r="T62" i="3"/>
  <c r="L63" i="3"/>
  <c r="M63" i="3" s="1"/>
  <c r="V63" i="3" s="1"/>
  <c r="J64" i="3"/>
  <c r="B64" i="3"/>
  <c r="C64" i="3"/>
  <c r="X64" i="3"/>
  <c r="A68" i="13"/>
  <c r="AH68" i="13" s="1"/>
  <c r="Q1145" i="3"/>
  <c r="L1147" i="3"/>
  <c r="M1147" i="3" s="1"/>
  <c r="U1147" i="3" s="1"/>
  <c r="Q1019" i="3"/>
  <c r="Q1146" i="3"/>
  <c r="K1148" i="3"/>
  <c r="J1148" i="3"/>
  <c r="I1148" i="3"/>
  <c r="J1149" i="3"/>
  <c r="B1149" i="3"/>
  <c r="C1149" i="3"/>
  <c r="X1149" i="3"/>
  <c r="L1021" i="3"/>
  <c r="M1020" i="3"/>
  <c r="K1022" i="3"/>
  <c r="J1022" i="3"/>
  <c r="H1022" i="3"/>
  <c r="I1022" i="3"/>
  <c r="B1023" i="3"/>
  <c r="C1023" i="3"/>
  <c r="X1023" i="3"/>
  <c r="A37" i="1"/>
  <c r="T63" i="3" l="1"/>
  <c r="W63" i="3"/>
  <c r="Q62" i="3"/>
  <c r="K64" i="3"/>
  <c r="L64" i="3" s="1"/>
  <c r="M64" i="3" s="1"/>
  <c r="I64" i="3"/>
  <c r="U63" i="3"/>
  <c r="H64" i="3"/>
  <c r="B65" i="3"/>
  <c r="C65" i="3"/>
  <c r="X65" i="3"/>
  <c r="A69" i="13"/>
  <c r="AH69" i="13" s="1"/>
  <c r="T1147" i="3"/>
  <c r="W1147" i="3"/>
  <c r="V1147" i="3"/>
  <c r="L1148" i="3"/>
  <c r="M1148" i="3" s="1"/>
  <c r="U1148" i="3" s="1"/>
  <c r="K1149" i="3"/>
  <c r="L1149" i="3" s="1"/>
  <c r="M1149" i="3" s="1"/>
  <c r="H1149" i="3"/>
  <c r="I1149" i="3"/>
  <c r="B1150" i="3"/>
  <c r="C1150" i="3"/>
  <c r="X1150" i="3"/>
  <c r="M1021" i="3"/>
  <c r="U1020" i="3"/>
  <c r="W1020" i="3"/>
  <c r="T1020" i="3"/>
  <c r="V1020" i="3"/>
  <c r="L1022" i="3"/>
  <c r="M1022" i="3" s="1"/>
  <c r="U1022" i="3" s="1"/>
  <c r="K1023" i="3"/>
  <c r="I1023" i="3"/>
  <c r="H1023" i="3"/>
  <c r="J1023" i="3"/>
  <c r="B1024" i="3"/>
  <c r="C1024" i="3"/>
  <c r="X1024" i="3"/>
  <c r="A38" i="1"/>
  <c r="Q63" i="3" l="1"/>
  <c r="B67" i="3"/>
  <c r="C67" i="3"/>
  <c r="X67" i="3"/>
  <c r="Q67" i="3" s="1"/>
  <c r="T64" i="3"/>
  <c r="U64" i="3"/>
  <c r="W64" i="3"/>
  <c r="V64" i="3"/>
  <c r="J65" i="3"/>
  <c r="H65" i="3"/>
  <c r="I65" i="3"/>
  <c r="K65" i="3"/>
  <c r="B66" i="3"/>
  <c r="C66" i="3"/>
  <c r="X66" i="3"/>
  <c r="A70" i="13"/>
  <c r="AH70" i="13" s="1"/>
  <c r="Q1147" i="3"/>
  <c r="W1148" i="3"/>
  <c r="T1148" i="3"/>
  <c r="V1148" i="3"/>
  <c r="W1149" i="3"/>
  <c r="T1149" i="3"/>
  <c r="V1149" i="3"/>
  <c r="U1149" i="3"/>
  <c r="H1151" i="3"/>
  <c r="L1023" i="3"/>
  <c r="M1023" i="3" s="1"/>
  <c r="W1023" i="3" s="1"/>
  <c r="B1151" i="3"/>
  <c r="C1151" i="3"/>
  <c r="X1151" i="3"/>
  <c r="J1150" i="3"/>
  <c r="H1150" i="3"/>
  <c r="K1150" i="3"/>
  <c r="I1150" i="3"/>
  <c r="T1022" i="3"/>
  <c r="W1021" i="3"/>
  <c r="V1021" i="3"/>
  <c r="U1021" i="3"/>
  <c r="T1021" i="3"/>
  <c r="Q1020" i="3"/>
  <c r="V1022" i="3"/>
  <c r="W1022" i="3"/>
  <c r="T1023" i="3"/>
  <c r="J1024" i="3"/>
  <c r="K1024" i="3"/>
  <c r="H1024" i="3"/>
  <c r="I1024" i="3"/>
  <c r="B1025" i="3"/>
  <c r="C1025" i="3"/>
  <c r="X1025" i="3"/>
  <c r="A39" i="1"/>
  <c r="K66" i="3" l="1"/>
  <c r="J66" i="3"/>
  <c r="I66" i="3"/>
  <c r="H66" i="3"/>
  <c r="K68" i="3"/>
  <c r="B68" i="3"/>
  <c r="C68" i="3"/>
  <c r="X68" i="3"/>
  <c r="L65" i="3"/>
  <c r="M65" i="3" s="1"/>
  <c r="U65" i="3" s="1"/>
  <c r="Q64" i="3"/>
  <c r="A71" i="13"/>
  <c r="AH71" i="13" s="1"/>
  <c r="L1150" i="3"/>
  <c r="M1150" i="3" s="1"/>
  <c r="V1150" i="3" s="1"/>
  <c r="Q1148" i="3"/>
  <c r="J1151" i="3"/>
  <c r="U1023" i="3"/>
  <c r="Q1149" i="3"/>
  <c r="I1151" i="3"/>
  <c r="K1151" i="3"/>
  <c r="L1151" i="3" s="1"/>
  <c r="M1151" i="3" s="1"/>
  <c r="V1151" i="3" s="1"/>
  <c r="V1023" i="3"/>
  <c r="H1152" i="3"/>
  <c r="L1024" i="3"/>
  <c r="M1024" i="3" s="1"/>
  <c r="T1024" i="3" s="1"/>
  <c r="Q1022" i="3"/>
  <c r="B1152" i="3"/>
  <c r="C1152" i="3"/>
  <c r="X1152" i="3"/>
  <c r="Q1021" i="3"/>
  <c r="I1025" i="3"/>
  <c r="J1025" i="3"/>
  <c r="B1026" i="3"/>
  <c r="C1026" i="3"/>
  <c r="X1026" i="3"/>
  <c r="H1025" i="3"/>
  <c r="K1025" i="3"/>
  <c r="A40" i="1"/>
  <c r="L66" i="3" l="1"/>
  <c r="M66" i="3" s="1"/>
  <c r="W66" i="3" s="1"/>
  <c r="J68" i="3"/>
  <c r="I68" i="3"/>
  <c r="H68" i="3"/>
  <c r="L68" i="3"/>
  <c r="M68" i="3" s="1"/>
  <c r="T68" i="3" s="1"/>
  <c r="V65" i="3"/>
  <c r="W1150" i="3"/>
  <c r="T65" i="3"/>
  <c r="T1150" i="3"/>
  <c r="W65" i="3"/>
  <c r="B69" i="3"/>
  <c r="C69" i="3"/>
  <c r="X69" i="3"/>
  <c r="Q69" i="3" s="1"/>
  <c r="U1150" i="3"/>
  <c r="A72" i="13"/>
  <c r="AH72" i="13" s="1"/>
  <c r="U1024" i="3"/>
  <c r="Q1023" i="3"/>
  <c r="J1152" i="3"/>
  <c r="V1024" i="3"/>
  <c r="I1152" i="3"/>
  <c r="K1152" i="3"/>
  <c r="W1151" i="3"/>
  <c r="T1151" i="3"/>
  <c r="U1151" i="3"/>
  <c r="H1026" i="3"/>
  <c r="L1025" i="3"/>
  <c r="M1025" i="3" s="1"/>
  <c r="W1025" i="3" s="1"/>
  <c r="B1153" i="3"/>
  <c r="C1153" i="3"/>
  <c r="X1153" i="3"/>
  <c r="W1024" i="3"/>
  <c r="B1027" i="3"/>
  <c r="C1027" i="3"/>
  <c r="X1027" i="3"/>
  <c r="K1026" i="3"/>
  <c r="J1026" i="3"/>
  <c r="I1026" i="3"/>
  <c r="A41" i="1"/>
  <c r="T66" i="3" l="1"/>
  <c r="U66" i="3"/>
  <c r="W68" i="3"/>
  <c r="V66" i="3"/>
  <c r="V68" i="3"/>
  <c r="U68" i="3"/>
  <c r="J70" i="3"/>
  <c r="Q1150" i="3"/>
  <c r="Q65" i="3"/>
  <c r="T1025" i="3"/>
  <c r="B70" i="3"/>
  <c r="C70" i="3"/>
  <c r="X70" i="3"/>
  <c r="A73" i="13"/>
  <c r="AH73" i="13" s="1"/>
  <c r="U1025" i="3"/>
  <c r="L1152" i="3"/>
  <c r="M1152" i="3" s="1"/>
  <c r="W1152" i="3" s="1"/>
  <c r="Q1024" i="3"/>
  <c r="Q1151" i="3"/>
  <c r="J1154" i="3"/>
  <c r="V1025" i="3"/>
  <c r="I1153" i="3"/>
  <c r="J1153" i="3"/>
  <c r="H1153" i="3"/>
  <c r="K1153" i="3"/>
  <c r="B1154" i="3"/>
  <c r="C1154" i="3"/>
  <c r="X1154" i="3"/>
  <c r="L1026" i="3"/>
  <c r="M1026" i="3" s="1"/>
  <c r="W1026" i="3" s="1"/>
  <c r="K1027" i="3"/>
  <c r="H1027" i="3"/>
  <c r="J1027" i="3"/>
  <c r="I1027" i="3"/>
  <c r="B1028" i="3"/>
  <c r="C1028" i="3"/>
  <c r="X1028" i="3"/>
  <c r="A42" i="1"/>
  <c r="Q66" i="3" l="1"/>
  <c r="Q68" i="3"/>
  <c r="K70" i="3"/>
  <c r="L70" i="3" s="1"/>
  <c r="M70" i="3" s="1"/>
  <c r="I70" i="3"/>
  <c r="H70" i="3"/>
  <c r="K71" i="3"/>
  <c r="B71" i="3"/>
  <c r="C71" i="3"/>
  <c r="X71" i="3"/>
  <c r="Q1025" i="3"/>
  <c r="A74" i="13"/>
  <c r="AH74" i="13" s="1"/>
  <c r="T1152" i="3"/>
  <c r="I1154" i="3"/>
  <c r="I1028" i="3"/>
  <c r="U1152" i="3"/>
  <c r="V1152" i="3"/>
  <c r="H1154" i="3"/>
  <c r="L1153" i="3"/>
  <c r="M1153" i="3" s="1"/>
  <c r="V1153" i="3" s="1"/>
  <c r="T1026" i="3"/>
  <c r="U1026" i="3"/>
  <c r="K1154" i="3"/>
  <c r="L1154" i="3" s="1"/>
  <c r="M1154" i="3" s="1"/>
  <c r="J1028" i="3"/>
  <c r="H1028" i="3"/>
  <c r="L1027" i="3"/>
  <c r="M1027" i="3" s="1"/>
  <c r="W1027" i="3" s="1"/>
  <c r="J1155" i="3"/>
  <c r="V1026" i="3"/>
  <c r="B1155" i="3"/>
  <c r="C1155" i="3"/>
  <c r="X1155" i="3"/>
  <c r="T1153" i="3"/>
  <c r="W1153" i="3"/>
  <c r="K1028" i="3"/>
  <c r="B1029" i="3"/>
  <c r="C1029" i="3"/>
  <c r="X1029" i="3"/>
  <c r="A43" i="1"/>
  <c r="H71" i="3" l="1"/>
  <c r="J71" i="3"/>
  <c r="L71" i="3" s="1"/>
  <c r="M71" i="3" s="1"/>
  <c r="I71" i="3"/>
  <c r="K72" i="3"/>
  <c r="B72" i="3"/>
  <c r="C72" i="3"/>
  <c r="X72" i="3"/>
  <c r="U70" i="3"/>
  <c r="V70" i="3"/>
  <c r="W70" i="3"/>
  <c r="T70" i="3"/>
  <c r="A75" i="13"/>
  <c r="AH75" i="13" s="1"/>
  <c r="Q1152" i="3"/>
  <c r="U1153" i="3"/>
  <c r="Q1153" i="3" s="1"/>
  <c r="L1028" i="3"/>
  <c r="M1028" i="3" s="1"/>
  <c r="U1028" i="3" s="1"/>
  <c r="W1154" i="3"/>
  <c r="T1154" i="3"/>
  <c r="T1027" i="3"/>
  <c r="U1154" i="3"/>
  <c r="V1154" i="3"/>
  <c r="Q1026" i="3"/>
  <c r="V1027" i="3"/>
  <c r="U1027" i="3"/>
  <c r="H1156" i="3"/>
  <c r="I1155" i="3"/>
  <c r="B1156" i="3"/>
  <c r="C1156" i="3"/>
  <c r="X1156" i="3"/>
  <c r="K1155" i="3"/>
  <c r="L1155" i="3" s="1"/>
  <c r="M1155" i="3" s="1"/>
  <c r="K1156" i="3"/>
  <c r="H1155" i="3"/>
  <c r="H1030" i="3"/>
  <c r="I1029" i="3"/>
  <c r="H1029" i="3"/>
  <c r="K1029" i="3"/>
  <c r="J1029" i="3"/>
  <c r="B1030" i="3"/>
  <c r="C1030" i="3"/>
  <c r="X1030" i="3"/>
  <c r="A44" i="1"/>
  <c r="I72" i="3" l="1"/>
  <c r="V71" i="3"/>
  <c r="W71" i="3"/>
  <c r="T71" i="3"/>
  <c r="U71" i="3"/>
  <c r="J72" i="3"/>
  <c r="L72" i="3" s="1"/>
  <c r="M72" i="3" s="1"/>
  <c r="W72" i="3" s="1"/>
  <c r="H72" i="3"/>
  <c r="K73" i="3"/>
  <c r="Q70" i="3"/>
  <c r="B73" i="3"/>
  <c r="C73" i="3"/>
  <c r="X73" i="3"/>
  <c r="A76" i="13"/>
  <c r="AH76" i="13" s="1"/>
  <c r="V1028" i="3"/>
  <c r="T1028" i="3"/>
  <c r="W1028" i="3"/>
  <c r="Q1027" i="3"/>
  <c r="Q1154" i="3"/>
  <c r="I1156" i="3"/>
  <c r="J1156" i="3"/>
  <c r="L1156" i="3" s="1"/>
  <c r="M1156" i="3" s="1"/>
  <c r="L1029" i="3"/>
  <c r="M1029" i="3" s="1"/>
  <c r="V1029" i="3" s="1"/>
  <c r="B1157" i="3"/>
  <c r="C1157" i="3"/>
  <c r="X1157" i="3"/>
  <c r="V1155" i="3"/>
  <c r="W1155" i="3"/>
  <c r="U1155" i="3"/>
  <c r="T1155" i="3"/>
  <c r="H1157" i="3"/>
  <c r="K1030" i="3"/>
  <c r="I1030" i="3"/>
  <c r="B1031" i="3"/>
  <c r="C1031" i="3"/>
  <c r="X1031" i="3"/>
  <c r="J1030" i="3"/>
  <c r="A45" i="1"/>
  <c r="Q71" i="3" l="1"/>
  <c r="T72" i="3"/>
  <c r="J73" i="3"/>
  <c r="L73" i="3" s="1"/>
  <c r="M73" i="3" s="1"/>
  <c r="W73" i="3" s="1"/>
  <c r="V72" i="3"/>
  <c r="I73" i="3"/>
  <c r="H73" i="3"/>
  <c r="U72" i="3"/>
  <c r="B74" i="3"/>
  <c r="C74" i="3"/>
  <c r="X74" i="3"/>
  <c r="A77" i="13"/>
  <c r="AH77" i="13" s="1"/>
  <c r="Q1028" i="3"/>
  <c r="T1029" i="3"/>
  <c r="U1029" i="3"/>
  <c r="W1029" i="3"/>
  <c r="T1156" i="3"/>
  <c r="W1156" i="3"/>
  <c r="U1156" i="3"/>
  <c r="V1156" i="3"/>
  <c r="Q1155" i="3"/>
  <c r="K1157" i="3"/>
  <c r="J1157" i="3"/>
  <c r="L1030" i="3"/>
  <c r="M1030" i="3" s="1"/>
  <c r="V1030" i="3" s="1"/>
  <c r="J1031" i="3"/>
  <c r="I1157" i="3"/>
  <c r="J1158" i="3"/>
  <c r="H1158" i="3"/>
  <c r="K1158" i="3"/>
  <c r="I1158" i="3"/>
  <c r="B1158" i="3"/>
  <c r="C1158" i="3"/>
  <c r="X1158" i="3"/>
  <c r="K1031" i="3"/>
  <c r="I1031" i="3"/>
  <c r="H1031" i="3"/>
  <c r="B1032" i="3"/>
  <c r="C1032" i="3"/>
  <c r="X1032" i="3"/>
  <c r="A46" i="1"/>
  <c r="J74" i="3" l="1"/>
  <c r="Q72" i="3"/>
  <c r="T73" i="3"/>
  <c r="V73" i="3"/>
  <c r="H74" i="3"/>
  <c r="I74" i="3"/>
  <c r="K74" i="3"/>
  <c r="U73" i="3"/>
  <c r="B75" i="3"/>
  <c r="C75" i="3"/>
  <c r="X75" i="3"/>
  <c r="T1030" i="3"/>
  <c r="A78" i="13"/>
  <c r="AH78" i="13" s="1"/>
  <c r="L1157" i="3"/>
  <c r="M1157" i="3" s="1"/>
  <c r="V1157" i="3" s="1"/>
  <c r="L1158" i="3"/>
  <c r="M1158" i="3" s="1"/>
  <c r="T1158" i="3" s="1"/>
  <c r="Q1029" i="3"/>
  <c r="Q1156" i="3"/>
  <c r="L1031" i="3"/>
  <c r="M1031" i="3" s="1"/>
  <c r="U1031" i="3" s="1"/>
  <c r="W1030" i="3"/>
  <c r="U1030" i="3"/>
  <c r="J1032" i="3"/>
  <c r="B1159" i="3"/>
  <c r="C1159" i="3"/>
  <c r="X1159" i="3"/>
  <c r="H1159" i="3"/>
  <c r="I1032" i="3"/>
  <c r="K1032" i="3"/>
  <c r="L1032" i="3" s="1"/>
  <c r="M1032" i="3" s="1"/>
  <c r="V1032" i="3" s="1"/>
  <c r="H1032" i="3"/>
  <c r="B1033" i="3"/>
  <c r="C1033" i="3"/>
  <c r="X1033" i="3"/>
  <c r="A47" i="1"/>
  <c r="L74" i="3" l="1"/>
  <c r="M74" i="3" s="1"/>
  <c r="W74" i="3" s="1"/>
  <c r="Q73" i="3"/>
  <c r="T1031" i="3"/>
  <c r="H76" i="3"/>
  <c r="V1158" i="3"/>
  <c r="W1158" i="3"/>
  <c r="U1158" i="3"/>
  <c r="J75" i="3"/>
  <c r="I75" i="3"/>
  <c r="H75" i="3"/>
  <c r="K75" i="3"/>
  <c r="I76" i="3"/>
  <c r="B76" i="3"/>
  <c r="C76" i="3"/>
  <c r="X76" i="3"/>
  <c r="A79" i="13"/>
  <c r="AH79" i="13" s="1"/>
  <c r="V1031" i="3"/>
  <c r="W1031" i="3"/>
  <c r="T1157" i="3"/>
  <c r="W1157" i="3"/>
  <c r="U1157" i="3"/>
  <c r="Q1030" i="3"/>
  <c r="J1159" i="3"/>
  <c r="I1159" i="3"/>
  <c r="K1159" i="3"/>
  <c r="B1160" i="3"/>
  <c r="C1160" i="3"/>
  <c r="X1160" i="3"/>
  <c r="W1032" i="3"/>
  <c r="U1032" i="3"/>
  <c r="T1032" i="3"/>
  <c r="I1033" i="3"/>
  <c r="H1033" i="3"/>
  <c r="J1033" i="3"/>
  <c r="K1033" i="3"/>
  <c r="B1034" i="3"/>
  <c r="C1034" i="3"/>
  <c r="X1034" i="3"/>
  <c r="A48" i="1"/>
  <c r="Q1158" i="3" l="1"/>
  <c r="V74" i="3"/>
  <c r="T74" i="3"/>
  <c r="U74" i="3"/>
  <c r="K76" i="3"/>
  <c r="J76" i="3"/>
  <c r="K77" i="3"/>
  <c r="B77" i="3"/>
  <c r="C77" i="3"/>
  <c r="X77" i="3"/>
  <c r="I77" i="3"/>
  <c r="L75" i="3"/>
  <c r="Q1031" i="3"/>
  <c r="A80" i="13"/>
  <c r="AH80" i="13" s="1"/>
  <c r="Q1157" i="3"/>
  <c r="L1159" i="3"/>
  <c r="M1159" i="3" s="1"/>
  <c r="W1159" i="3" s="1"/>
  <c r="I1161" i="3"/>
  <c r="B1161" i="3"/>
  <c r="C1161" i="3"/>
  <c r="X1161" i="3"/>
  <c r="H1160" i="3"/>
  <c r="I1160" i="3"/>
  <c r="J1160" i="3"/>
  <c r="K1160" i="3"/>
  <c r="L1033" i="3"/>
  <c r="Q1032" i="3"/>
  <c r="I1034" i="3"/>
  <c r="H1034" i="3"/>
  <c r="J1034" i="3"/>
  <c r="K1034" i="3"/>
  <c r="B1035" i="3"/>
  <c r="C1035" i="3"/>
  <c r="X1035" i="3"/>
  <c r="A49" i="1"/>
  <c r="Q74" i="3" l="1"/>
  <c r="L76" i="3"/>
  <c r="M76" i="3" s="1"/>
  <c r="U76" i="3" s="1"/>
  <c r="J77" i="3"/>
  <c r="L77" i="3" s="1"/>
  <c r="M77" i="3" s="1"/>
  <c r="H77" i="3"/>
  <c r="I78" i="3"/>
  <c r="T1159" i="3"/>
  <c r="M75" i="3"/>
  <c r="B78" i="3"/>
  <c r="C78" i="3"/>
  <c r="X78" i="3"/>
  <c r="A81" i="13"/>
  <c r="AH81" i="13" s="1"/>
  <c r="U1159" i="3"/>
  <c r="V1159" i="3"/>
  <c r="L1160" i="3"/>
  <c r="M1160" i="3" s="1"/>
  <c r="V1160" i="3" s="1"/>
  <c r="H1161" i="3"/>
  <c r="J1161" i="3"/>
  <c r="K1161" i="3"/>
  <c r="H1162" i="3"/>
  <c r="L1034" i="3"/>
  <c r="M1034" i="3" s="1"/>
  <c r="V1034" i="3" s="1"/>
  <c r="B1162" i="3"/>
  <c r="C1162" i="3"/>
  <c r="X1162" i="3"/>
  <c r="M1033" i="3"/>
  <c r="K1035" i="3"/>
  <c r="I1035" i="3"/>
  <c r="J1035" i="3"/>
  <c r="H1035" i="3"/>
  <c r="B1036" i="3"/>
  <c r="C1036" i="3"/>
  <c r="X1036" i="3"/>
  <c r="A50" i="1"/>
  <c r="T76" i="3" l="1"/>
  <c r="J78" i="3"/>
  <c r="K78" i="3"/>
  <c r="H78" i="3"/>
  <c r="W76" i="3"/>
  <c r="V76" i="3"/>
  <c r="V77" i="3"/>
  <c r="W77" i="3"/>
  <c r="U77" i="3"/>
  <c r="T77" i="3"/>
  <c r="K79" i="3"/>
  <c r="B79" i="3"/>
  <c r="C79" i="3"/>
  <c r="X79" i="3"/>
  <c r="U75" i="3"/>
  <c r="W75" i="3"/>
  <c r="T75" i="3"/>
  <c r="V75" i="3"/>
  <c r="J79" i="3"/>
  <c r="H79" i="3"/>
  <c r="T1034" i="3"/>
  <c r="T1160" i="3"/>
  <c r="Q1159" i="3"/>
  <c r="A82" i="13"/>
  <c r="AH82" i="13" s="1"/>
  <c r="U1160" i="3"/>
  <c r="W1034" i="3"/>
  <c r="U1034" i="3"/>
  <c r="W1160" i="3"/>
  <c r="L1161" i="3"/>
  <c r="M1161" i="3" s="1"/>
  <c r="U1161" i="3" s="1"/>
  <c r="K1162" i="3"/>
  <c r="J1162" i="3"/>
  <c r="I1162" i="3"/>
  <c r="L1035" i="3"/>
  <c r="M1035" i="3" s="1"/>
  <c r="U1035" i="3" s="1"/>
  <c r="H1163" i="3"/>
  <c r="B1163" i="3"/>
  <c r="C1163" i="3"/>
  <c r="X1163" i="3"/>
  <c r="U1033" i="3"/>
  <c r="T1033" i="3"/>
  <c r="W1033" i="3"/>
  <c r="V1033" i="3"/>
  <c r="J1036" i="3"/>
  <c r="I1037" i="3"/>
  <c r="H1036" i="3"/>
  <c r="I1036" i="3"/>
  <c r="K1036" i="3"/>
  <c r="B1037" i="3"/>
  <c r="C1037" i="3"/>
  <c r="X1037" i="3"/>
  <c r="A51" i="1"/>
  <c r="L79" i="3" l="1"/>
  <c r="M79" i="3" s="1"/>
  <c r="U79" i="3" s="1"/>
  <c r="L78" i="3"/>
  <c r="M78" i="3" s="1"/>
  <c r="W78" i="3" s="1"/>
  <c r="I79" i="3"/>
  <c r="Q76" i="3"/>
  <c r="Q77" i="3"/>
  <c r="J80" i="3"/>
  <c r="Q75" i="3"/>
  <c r="B80" i="3"/>
  <c r="C80" i="3"/>
  <c r="X80" i="3"/>
  <c r="Q1160" i="3"/>
  <c r="Q1034" i="3"/>
  <c r="A83" i="13"/>
  <c r="AH83" i="13" s="1"/>
  <c r="V1161" i="3"/>
  <c r="W1161" i="3"/>
  <c r="T1161" i="3"/>
  <c r="L1162" i="3"/>
  <c r="M1162" i="3" s="1"/>
  <c r="W1162" i="3" s="1"/>
  <c r="T1035" i="3"/>
  <c r="V1035" i="3"/>
  <c r="W1035" i="3"/>
  <c r="J1163" i="3"/>
  <c r="I1163" i="3"/>
  <c r="K1163" i="3"/>
  <c r="J1164" i="3"/>
  <c r="B1164" i="3"/>
  <c r="C1164" i="3"/>
  <c r="X1164" i="3"/>
  <c r="L1036" i="3"/>
  <c r="M1036" i="3"/>
  <c r="U1036" i="3" s="1"/>
  <c r="Q1033" i="3"/>
  <c r="K1037" i="3"/>
  <c r="B1038" i="3"/>
  <c r="C1038" i="3"/>
  <c r="X1038" i="3"/>
  <c r="J1037" i="3"/>
  <c r="H1037" i="3"/>
  <c r="A52" i="1"/>
  <c r="W79" i="3" l="1"/>
  <c r="T79" i="3"/>
  <c r="V79" i="3"/>
  <c r="T78" i="3"/>
  <c r="U78" i="3"/>
  <c r="V78" i="3"/>
  <c r="J81" i="3"/>
  <c r="K80" i="3"/>
  <c r="L80" i="3" s="1"/>
  <c r="M80" i="3" s="1"/>
  <c r="H80" i="3"/>
  <c r="I80" i="3"/>
  <c r="B81" i="3"/>
  <c r="C81" i="3"/>
  <c r="X81" i="3"/>
  <c r="K81" i="3"/>
  <c r="T1162" i="3"/>
  <c r="Q1161" i="3"/>
  <c r="A84" i="13"/>
  <c r="AH84" i="13" s="1"/>
  <c r="U1162" i="3"/>
  <c r="V1162" i="3"/>
  <c r="Q1035" i="3"/>
  <c r="L1163" i="3"/>
  <c r="M1163" i="3" s="1"/>
  <c r="U1163" i="3" s="1"/>
  <c r="H1165" i="3"/>
  <c r="I1164" i="3"/>
  <c r="H1164" i="3"/>
  <c r="W1036" i="3"/>
  <c r="K1164" i="3"/>
  <c r="L1164" i="3" s="1"/>
  <c r="M1164" i="3" s="1"/>
  <c r="W1164" i="3" s="1"/>
  <c r="L1037" i="3"/>
  <c r="B1165" i="3"/>
  <c r="C1165" i="3"/>
  <c r="X1165" i="3"/>
  <c r="V1036" i="3"/>
  <c r="T1036" i="3"/>
  <c r="I1038" i="3"/>
  <c r="K1038" i="3"/>
  <c r="J1038" i="3"/>
  <c r="H1038" i="3"/>
  <c r="B1039" i="3"/>
  <c r="C1039" i="3"/>
  <c r="X1039" i="3"/>
  <c r="A53" i="1"/>
  <c r="Q79" i="3" l="1"/>
  <c r="H81" i="3"/>
  <c r="Q78" i="3"/>
  <c r="I81" i="3"/>
  <c r="L81" i="3"/>
  <c r="V80" i="3"/>
  <c r="T80" i="3"/>
  <c r="U80" i="3"/>
  <c r="W80" i="3"/>
  <c r="H82" i="3"/>
  <c r="K82" i="3"/>
  <c r="J82" i="3"/>
  <c r="I82" i="3"/>
  <c r="B82" i="3"/>
  <c r="C82" i="3"/>
  <c r="X82" i="3"/>
  <c r="A85" i="13"/>
  <c r="AH85" i="13" s="1"/>
  <c r="Q1162" i="3"/>
  <c r="T1163" i="3"/>
  <c r="V1163" i="3"/>
  <c r="W1163" i="3"/>
  <c r="V1164" i="3"/>
  <c r="T1164" i="3"/>
  <c r="J1165" i="3"/>
  <c r="U1164" i="3"/>
  <c r="K1165" i="3"/>
  <c r="I1165" i="3"/>
  <c r="H1166" i="3"/>
  <c r="L1038" i="3"/>
  <c r="Q1036" i="3"/>
  <c r="B1166" i="3"/>
  <c r="C1166" i="3"/>
  <c r="X1166" i="3"/>
  <c r="I1040" i="3"/>
  <c r="M1037" i="3"/>
  <c r="K1039" i="3"/>
  <c r="J1039" i="3"/>
  <c r="I1039" i="3"/>
  <c r="H1039" i="3"/>
  <c r="B1040" i="3"/>
  <c r="C1040" i="3"/>
  <c r="X1040" i="3"/>
  <c r="A54" i="1"/>
  <c r="L82" i="3" l="1"/>
  <c r="M82" i="3" s="1"/>
  <c r="V82" i="3" s="1"/>
  <c r="M81" i="3"/>
  <c r="V81" i="3" s="1"/>
  <c r="Q80" i="3"/>
  <c r="B83" i="3"/>
  <c r="C83" i="3"/>
  <c r="X83" i="3"/>
  <c r="A86" i="13"/>
  <c r="AH86" i="13" s="1"/>
  <c r="L1165" i="3"/>
  <c r="M1165" i="3" s="1"/>
  <c r="W1165" i="3" s="1"/>
  <c r="Q1163" i="3"/>
  <c r="Q1164" i="3"/>
  <c r="K1167" i="3"/>
  <c r="J1040" i="3"/>
  <c r="I1166" i="3"/>
  <c r="J1166" i="3"/>
  <c r="K1166" i="3"/>
  <c r="H1167" i="3"/>
  <c r="I1167" i="3"/>
  <c r="J1167" i="3"/>
  <c r="L1039" i="3"/>
  <c r="W1037" i="3"/>
  <c r="U1037" i="3"/>
  <c r="T1037" i="3"/>
  <c r="V1037" i="3"/>
  <c r="B1167" i="3"/>
  <c r="C1167" i="3"/>
  <c r="X1167" i="3"/>
  <c r="M1038" i="3"/>
  <c r="H1040" i="3"/>
  <c r="K1040" i="3"/>
  <c r="B1041" i="3"/>
  <c r="C1041" i="3"/>
  <c r="X1041" i="3"/>
  <c r="A55" i="1"/>
  <c r="T1165" i="3" l="1"/>
  <c r="W82" i="3"/>
  <c r="T82" i="3"/>
  <c r="U82" i="3"/>
  <c r="K84" i="3"/>
  <c r="W81" i="3"/>
  <c r="U81" i="3"/>
  <c r="T81" i="3"/>
  <c r="B84" i="3"/>
  <c r="C84" i="3"/>
  <c r="X84" i="3"/>
  <c r="H83" i="3"/>
  <c r="K83" i="3"/>
  <c r="J83" i="3"/>
  <c r="I83" i="3"/>
  <c r="V1165" i="3"/>
  <c r="U1165" i="3"/>
  <c r="A87" i="13"/>
  <c r="AH87" i="13" s="1"/>
  <c r="L1167" i="3"/>
  <c r="M1167" i="3" s="1"/>
  <c r="W1167" i="3" s="1"/>
  <c r="L1166" i="3"/>
  <c r="M1166" i="3" s="1"/>
  <c r="V1166" i="3" s="1"/>
  <c r="Q1037" i="3"/>
  <c r="T1038" i="3"/>
  <c r="U1038" i="3"/>
  <c r="V1038" i="3"/>
  <c r="W1038" i="3"/>
  <c r="L1040" i="3"/>
  <c r="B1168" i="3"/>
  <c r="C1168" i="3"/>
  <c r="X1168" i="3"/>
  <c r="M1039" i="3"/>
  <c r="K1041" i="3"/>
  <c r="J1041" i="3"/>
  <c r="H1041" i="3"/>
  <c r="I1041" i="3"/>
  <c r="B1042" i="3"/>
  <c r="C1042" i="3"/>
  <c r="X1042" i="3"/>
  <c r="A56" i="1"/>
  <c r="Q82" i="3" l="1"/>
  <c r="Q81" i="3"/>
  <c r="L83" i="3"/>
  <c r="M83" i="3" s="1"/>
  <c r="U83" i="3" s="1"/>
  <c r="B85" i="3"/>
  <c r="C85" i="3"/>
  <c r="X85" i="3"/>
  <c r="I84" i="3"/>
  <c r="Q1165" i="3"/>
  <c r="H84" i="3"/>
  <c r="J84" i="3"/>
  <c r="L84" i="3" s="1"/>
  <c r="V1167" i="3"/>
  <c r="T1167" i="3"/>
  <c r="U1167" i="3"/>
  <c r="A88" i="13"/>
  <c r="AH88" i="13" s="1"/>
  <c r="H1169" i="3"/>
  <c r="T1166" i="3"/>
  <c r="W1166" i="3"/>
  <c r="U1166" i="3"/>
  <c r="K1168" i="3"/>
  <c r="J1168" i="3"/>
  <c r="I1168" i="3"/>
  <c r="H1168" i="3"/>
  <c r="I1169" i="3"/>
  <c r="J1169" i="3"/>
  <c r="L1041" i="3"/>
  <c r="V1039" i="3"/>
  <c r="W1039" i="3"/>
  <c r="T1039" i="3"/>
  <c r="U1039" i="3"/>
  <c r="B1169" i="3"/>
  <c r="C1169" i="3"/>
  <c r="X1169" i="3"/>
  <c r="M1040" i="3"/>
  <c r="Q1038" i="3"/>
  <c r="K1042" i="3"/>
  <c r="H1042" i="3"/>
  <c r="I1042" i="3"/>
  <c r="J1042" i="3"/>
  <c r="B1043" i="3"/>
  <c r="C1043" i="3"/>
  <c r="X1043" i="3"/>
  <c r="A57" i="1"/>
  <c r="T83" i="3" l="1"/>
  <c r="H86" i="3"/>
  <c r="W83" i="3"/>
  <c r="V83" i="3"/>
  <c r="M84" i="3"/>
  <c r="Q1167" i="3"/>
  <c r="J85" i="3"/>
  <c r="H85" i="3"/>
  <c r="I85" i="3"/>
  <c r="K85" i="3"/>
  <c r="B86" i="3"/>
  <c r="C86" i="3"/>
  <c r="X86" i="3"/>
  <c r="A89" i="13"/>
  <c r="AH89" i="13" s="1"/>
  <c r="K1169" i="3"/>
  <c r="L1169" i="3" s="1"/>
  <c r="M1169" i="3" s="1"/>
  <c r="L1168" i="3"/>
  <c r="M1168" i="3" s="1"/>
  <c r="T1168" i="3" s="1"/>
  <c r="Q1166" i="3"/>
  <c r="K1170" i="3"/>
  <c r="Q1039" i="3"/>
  <c r="L1042" i="3"/>
  <c r="V1040" i="3"/>
  <c r="T1040" i="3"/>
  <c r="U1040" i="3"/>
  <c r="W1040" i="3"/>
  <c r="B1170" i="3"/>
  <c r="C1170" i="3"/>
  <c r="X1170" i="3"/>
  <c r="M1041" i="3"/>
  <c r="K1043" i="3"/>
  <c r="H1043" i="3"/>
  <c r="B1044" i="3"/>
  <c r="C1044" i="3"/>
  <c r="X1044" i="3"/>
  <c r="J1043" i="3"/>
  <c r="I1043" i="3"/>
  <c r="A58" i="1"/>
  <c r="J86" i="3" l="1"/>
  <c r="I86" i="3"/>
  <c r="K86" i="3"/>
  <c r="Q83" i="3"/>
  <c r="L85" i="3"/>
  <c r="M85" i="3" s="1"/>
  <c r="U85" i="3" s="1"/>
  <c r="B88" i="3"/>
  <c r="C88" i="3"/>
  <c r="X88" i="3"/>
  <c r="T84" i="3"/>
  <c r="U84" i="3"/>
  <c r="W84" i="3"/>
  <c r="V84" i="3"/>
  <c r="A90" i="13"/>
  <c r="AH90" i="13" s="1"/>
  <c r="V1169" i="3"/>
  <c r="T1169" i="3"/>
  <c r="U1169" i="3"/>
  <c r="W1169" i="3"/>
  <c r="H1170" i="3"/>
  <c r="U1168" i="3"/>
  <c r="V1168" i="3"/>
  <c r="W1168" i="3"/>
  <c r="J1170" i="3"/>
  <c r="L1170" i="3" s="1"/>
  <c r="M1170" i="3" s="1"/>
  <c r="I1170" i="3"/>
  <c r="Q1040" i="3"/>
  <c r="K1171" i="3"/>
  <c r="V1041" i="3"/>
  <c r="T1041" i="3"/>
  <c r="U1041" i="3"/>
  <c r="W1041" i="3"/>
  <c r="M1042" i="3"/>
  <c r="L1043" i="3"/>
  <c r="B1171" i="3"/>
  <c r="C1171" i="3"/>
  <c r="X1171" i="3"/>
  <c r="J1044" i="3"/>
  <c r="I1045" i="3"/>
  <c r="B1045" i="3"/>
  <c r="C1045" i="3"/>
  <c r="X1045" i="3"/>
  <c r="H1044" i="3"/>
  <c r="I1044" i="3"/>
  <c r="K1044" i="3"/>
  <c r="A59" i="1"/>
  <c r="T85" i="3" l="1"/>
  <c r="L86" i="3"/>
  <c r="M86" i="3" s="1"/>
  <c r="W86" i="3" s="1"/>
  <c r="W85" i="3"/>
  <c r="V85" i="3"/>
  <c r="Q84" i="3"/>
  <c r="J89" i="3"/>
  <c r="H89" i="3"/>
  <c r="I89" i="3"/>
  <c r="K89" i="3"/>
  <c r="J88" i="3"/>
  <c r="H88" i="3"/>
  <c r="I88" i="3"/>
  <c r="K88" i="3"/>
  <c r="B89" i="3"/>
  <c r="C89" i="3"/>
  <c r="X89" i="3"/>
  <c r="T86" i="3"/>
  <c r="V86" i="3"/>
  <c r="A91" i="13"/>
  <c r="AH91" i="13" s="1"/>
  <c r="Q1169" i="3"/>
  <c r="Q1168" i="3"/>
  <c r="V1170" i="3"/>
  <c r="W1170" i="3"/>
  <c r="T1170" i="3"/>
  <c r="U1170" i="3"/>
  <c r="J1171" i="3"/>
  <c r="L1171" i="3" s="1"/>
  <c r="M1171" i="3" s="1"/>
  <c r="U1171" i="3" s="1"/>
  <c r="H1171" i="3"/>
  <c r="I1171" i="3"/>
  <c r="H1172" i="3"/>
  <c r="B1172" i="3"/>
  <c r="C1172" i="3"/>
  <c r="X1172" i="3"/>
  <c r="L1044" i="3"/>
  <c r="M1043" i="3"/>
  <c r="Q1041" i="3"/>
  <c r="V1042" i="3"/>
  <c r="T1042" i="3"/>
  <c r="U1042" i="3"/>
  <c r="W1042" i="3"/>
  <c r="B1046" i="3"/>
  <c r="C1046" i="3"/>
  <c r="X1046" i="3"/>
  <c r="J1045" i="3"/>
  <c r="H1045" i="3"/>
  <c r="K1045" i="3"/>
  <c r="A60" i="1"/>
  <c r="L88" i="3" l="1"/>
  <c r="L89" i="3"/>
  <c r="M89" i="3" s="1"/>
  <c r="U89" i="3" s="1"/>
  <c r="U86" i="3"/>
  <c r="Q86" i="3" s="1"/>
  <c r="Q85" i="3"/>
  <c r="M88" i="3"/>
  <c r="B90" i="3"/>
  <c r="C90" i="3"/>
  <c r="X90" i="3"/>
  <c r="V89" i="3"/>
  <c r="W89" i="3"/>
  <c r="K90" i="3"/>
  <c r="A92" i="13"/>
  <c r="AH92" i="13" s="1"/>
  <c r="Q1170" i="3"/>
  <c r="W1171" i="3"/>
  <c r="V1171" i="3"/>
  <c r="T1171" i="3"/>
  <c r="K1172" i="3"/>
  <c r="J1172" i="3"/>
  <c r="I1172" i="3"/>
  <c r="H1173" i="3"/>
  <c r="Q1042" i="3"/>
  <c r="U1043" i="3"/>
  <c r="V1043" i="3"/>
  <c r="T1043" i="3"/>
  <c r="W1043" i="3"/>
  <c r="M1044" i="3"/>
  <c r="L1045" i="3"/>
  <c r="B1173" i="3"/>
  <c r="C1173" i="3"/>
  <c r="X1173" i="3"/>
  <c r="H1046" i="3"/>
  <c r="K1046" i="3"/>
  <c r="I1046" i="3"/>
  <c r="J1046" i="3"/>
  <c r="B1047" i="3"/>
  <c r="C1047" i="3"/>
  <c r="X1047" i="3"/>
  <c r="A61" i="1"/>
  <c r="T89" i="3" l="1"/>
  <c r="Q89" i="3" s="1"/>
  <c r="J90" i="3"/>
  <c r="L90" i="3" s="1"/>
  <c r="M90" i="3" s="1"/>
  <c r="I90" i="3"/>
  <c r="H90" i="3"/>
  <c r="B91" i="3"/>
  <c r="C91" i="3"/>
  <c r="X91" i="3"/>
  <c r="U88" i="3"/>
  <c r="V88" i="3"/>
  <c r="T88" i="3"/>
  <c r="W88" i="3"/>
  <c r="A93" i="13"/>
  <c r="AH93" i="13" s="1"/>
  <c r="L1172" i="3"/>
  <c r="M1172" i="3" s="1"/>
  <c r="T1172" i="3" s="1"/>
  <c r="Q1171" i="3"/>
  <c r="J1173" i="3"/>
  <c r="I1173" i="3"/>
  <c r="K1173" i="3"/>
  <c r="L1173" i="3" s="1"/>
  <c r="M1173" i="3" s="1"/>
  <c r="K1047" i="3"/>
  <c r="H1047" i="3"/>
  <c r="Q1043" i="3"/>
  <c r="J1047" i="3"/>
  <c r="I1047" i="3"/>
  <c r="M1045" i="3"/>
  <c r="V1044" i="3"/>
  <c r="U1044" i="3"/>
  <c r="W1044" i="3"/>
  <c r="T1044" i="3"/>
  <c r="B1174" i="3"/>
  <c r="C1174" i="3"/>
  <c r="X1174" i="3"/>
  <c r="L1046" i="3"/>
  <c r="B1048" i="3"/>
  <c r="C1048" i="3"/>
  <c r="X1048" i="3"/>
  <c r="A62" i="1"/>
  <c r="Q88" i="3" l="1"/>
  <c r="B92" i="3"/>
  <c r="C92" i="3"/>
  <c r="X92" i="3"/>
  <c r="Q92" i="3" s="1"/>
  <c r="I91" i="3"/>
  <c r="K91" i="3"/>
  <c r="J91" i="3"/>
  <c r="H91" i="3"/>
  <c r="T90" i="3"/>
  <c r="W90" i="3"/>
  <c r="V90" i="3"/>
  <c r="U90" i="3"/>
  <c r="A94" i="13"/>
  <c r="AH94" i="13" s="1"/>
  <c r="W1172" i="3"/>
  <c r="V1172" i="3"/>
  <c r="K1049" i="3"/>
  <c r="U1172" i="3"/>
  <c r="L1047" i="3"/>
  <c r="M1047" i="3" s="1"/>
  <c r="T1047" i="3" s="1"/>
  <c r="V1173" i="3"/>
  <c r="T1173" i="3"/>
  <c r="W1173" i="3"/>
  <c r="U1173" i="3"/>
  <c r="Q1044" i="3"/>
  <c r="H1049" i="3"/>
  <c r="I1049" i="3"/>
  <c r="J1049" i="3"/>
  <c r="J1048" i="3"/>
  <c r="H1048" i="3"/>
  <c r="K1048" i="3"/>
  <c r="I1048" i="3"/>
  <c r="M1046" i="3"/>
  <c r="B1049" i="3"/>
  <c r="C1049" i="3"/>
  <c r="X1049" i="3"/>
  <c r="J1174" i="3"/>
  <c r="H1174" i="3"/>
  <c r="K1174" i="3"/>
  <c r="I1174" i="3"/>
  <c r="B1175" i="3"/>
  <c r="C1175" i="3"/>
  <c r="X1175" i="3"/>
  <c r="V1045" i="3"/>
  <c r="U1045" i="3"/>
  <c r="W1045" i="3"/>
  <c r="T1045" i="3"/>
  <c r="A63" i="1"/>
  <c r="L91" i="3" l="1"/>
  <c r="M91" i="3" s="1"/>
  <c r="T91" i="3" s="1"/>
  <c r="J93" i="3"/>
  <c r="Q90" i="3"/>
  <c r="B93" i="3"/>
  <c r="C93" i="3"/>
  <c r="X93" i="3"/>
  <c r="A95" i="13"/>
  <c r="AH95" i="13" s="1"/>
  <c r="Q1172" i="3"/>
  <c r="L1174" i="3"/>
  <c r="M1174" i="3" s="1"/>
  <c r="T1174" i="3" s="1"/>
  <c r="U1047" i="3"/>
  <c r="L1049" i="3"/>
  <c r="M1049" i="3" s="1"/>
  <c r="U1049" i="3" s="1"/>
  <c r="W1047" i="3"/>
  <c r="V1047" i="3"/>
  <c r="L1048" i="3"/>
  <c r="M1048" i="3" s="1"/>
  <c r="U1048" i="3" s="1"/>
  <c r="Q1173" i="3"/>
  <c r="J1176" i="3"/>
  <c r="Q1045" i="3"/>
  <c r="B1050" i="3"/>
  <c r="C1050" i="3"/>
  <c r="X1050" i="3"/>
  <c r="Q1050" i="3" s="1"/>
  <c r="B1176" i="3"/>
  <c r="C1176" i="3"/>
  <c r="X1176" i="3"/>
  <c r="H1175" i="3"/>
  <c r="K1175" i="3"/>
  <c r="I1175" i="3"/>
  <c r="J1175" i="3"/>
  <c r="U1046" i="3"/>
  <c r="T1046" i="3"/>
  <c r="W1046" i="3"/>
  <c r="V1046" i="3"/>
  <c r="A64" i="1"/>
  <c r="K93" i="3" l="1"/>
  <c r="L93" i="3" s="1"/>
  <c r="M93" i="3" s="1"/>
  <c r="I93" i="3"/>
  <c r="V91" i="3"/>
  <c r="U91" i="3"/>
  <c r="W91" i="3"/>
  <c r="H93" i="3"/>
  <c r="V1174" i="3"/>
  <c r="H94" i="3"/>
  <c r="B94" i="3"/>
  <c r="C94" i="3"/>
  <c r="X94" i="3"/>
  <c r="W1174" i="3"/>
  <c r="A96" i="13"/>
  <c r="AH96" i="13" s="1"/>
  <c r="U1174" i="3"/>
  <c r="T1049" i="3"/>
  <c r="W1049" i="3"/>
  <c r="L1175" i="3"/>
  <c r="M1175" i="3" s="1"/>
  <c r="U1175" i="3" s="1"/>
  <c r="V1049" i="3"/>
  <c r="Q1047" i="3"/>
  <c r="V1048" i="3"/>
  <c r="T1048" i="3"/>
  <c r="W1048" i="3"/>
  <c r="I1176" i="3"/>
  <c r="H1176" i="3"/>
  <c r="K1176" i="3"/>
  <c r="L1176" i="3" s="1"/>
  <c r="M1176" i="3" s="1"/>
  <c r="K1051" i="3"/>
  <c r="B1051" i="3"/>
  <c r="C1051" i="3"/>
  <c r="X1051" i="3"/>
  <c r="B1177" i="3"/>
  <c r="C1177" i="3"/>
  <c r="X1177" i="3"/>
  <c r="Q1046" i="3"/>
  <c r="K1177" i="3"/>
  <c r="H1051" i="3"/>
  <c r="A65" i="1"/>
  <c r="Q91" i="3" l="1"/>
  <c r="Q1174" i="3"/>
  <c r="J94" i="3"/>
  <c r="K94" i="3"/>
  <c r="I94" i="3"/>
  <c r="T1175" i="3"/>
  <c r="B96" i="3"/>
  <c r="C96" i="3"/>
  <c r="X96" i="3"/>
  <c r="U93" i="3"/>
  <c r="T93" i="3"/>
  <c r="V93" i="3"/>
  <c r="W93" i="3"/>
  <c r="V1175" i="3"/>
  <c r="A97" i="13"/>
  <c r="AH97" i="13" s="1"/>
  <c r="W1175" i="3"/>
  <c r="Q1049" i="3"/>
  <c r="I1051" i="3"/>
  <c r="J1051" i="3"/>
  <c r="L1051" i="3" s="1"/>
  <c r="M1051" i="3" s="1"/>
  <c r="Q1048" i="3"/>
  <c r="W1176" i="3"/>
  <c r="V1176" i="3"/>
  <c r="T1176" i="3"/>
  <c r="U1176" i="3"/>
  <c r="H1177" i="3"/>
  <c r="J1178" i="3"/>
  <c r="H1178" i="3"/>
  <c r="K1178" i="3"/>
  <c r="L1178" i="3" s="1"/>
  <c r="M1178" i="3" s="1"/>
  <c r="I1178" i="3"/>
  <c r="K1052" i="3"/>
  <c r="J1177" i="3"/>
  <c r="L1177" i="3" s="1"/>
  <c r="M1177" i="3" s="1"/>
  <c r="B1178" i="3"/>
  <c r="C1178" i="3"/>
  <c r="X1178" i="3"/>
  <c r="I1177" i="3"/>
  <c r="B1052" i="3"/>
  <c r="C1052" i="3"/>
  <c r="X1052" i="3"/>
  <c r="A66" i="1"/>
  <c r="L94" i="3" l="1"/>
  <c r="Q1175" i="3"/>
  <c r="Q93" i="3"/>
  <c r="M94" i="3"/>
  <c r="J96" i="3"/>
  <c r="H96" i="3"/>
  <c r="I96" i="3"/>
  <c r="K96" i="3"/>
  <c r="J97" i="3"/>
  <c r="H97" i="3"/>
  <c r="I97" i="3"/>
  <c r="K97" i="3"/>
  <c r="B97" i="3"/>
  <c r="C97" i="3"/>
  <c r="X97" i="3"/>
  <c r="A98" i="13"/>
  <c r="AH98" i="13" s="1"/>
  <c r="Q1176" i="3"/>
  <c r="H1179" i="3"/>
  <c r="T1178" i="3"/>
  <c r="W1178" i="3"/>
  <c r="V1178" i="3"/>
  <c r="U1178" i="3"/>
  <c r="H1052" i="3"/>
  <c r="V1051" i="3"/>
  <c r="W1051" i="3"/>
  <c r="U1051" i="3"/>
  <c r="T1051" i="3"/>
  <c r="B1054" i="3"/>
  <c r="C1054" i="3"/>
  <c r="X1054" i="3"/>
  <c r="J1052" i="3"/>
  <c r="B1179" i="3"/>
  <c r="C1179" i="3"/>
  <c r="X1179" i="3"/>
  <c r="V1177" i="3"/>
  <c r="W1177" i="3"/>
  <c r="U1177" i="3"/>
  <c r="T1177" i="3"/>
  <c r="I1052" i="3"/>
  <c r="A67" i="1"/>
  <c r="L97" i="3" l="1"/>
  <c r="M97" i="3" s="1"/>
  <c r="V97" i="3" s="1"/>
  <c r="L96" i="3"/>
  <c r="M96" i="3" s="1"/>
  <c r="H98" i="3"/>
  <c r="B98" i="3"/>
  <c r="C98" i="3"/>
  <c r="X98" i="3"/>
  <c r="V94" i="3"/>
  <c r="U94" i="3"/>
  <c r="T94" i="3"/>
  <c r="W94" i="3"/>
  <c r="A99" i="13"/>
  <c r="AH99" i="13" s="1"/>
  <c r="Q1051" i="3"/>
  <c r="J1179" i="3"/>
  <c r="H1180" i="3"/>
  <c r="L1052" i="3"/>
  <c r="Q1178" i="3"/>
  <c r="I1179" i="3"/>
  <c r="Q1177" i="3"/>
  <c r="H1054" i="3"/>
  <c r="I1054" i="3"/>
  <c r="J1054" i="3"/>
  <c r="K1054" i="3"/>
  <c r="K1179" i="3"/>
  <c r="L1179" i="3" s="1"/>
  <c r="M1179" i="3" s="1"/>
  <c r="B1180" i="3"/>
  <c r="C1180" i="3"/>
  <c r="X1180" i="3"/>
  <c r="B1055" i="3"/>
  <c r="C1055" i="3"/>
  <c r="X1055" i="3"/>
  <c r="A68" i="1"/>
  <c r="J98" i="3" l="1"/>
  <c r="T97" i="3"/>
  <c r="U97" i="3"/>
  <c r="K98" i="3"/>
  <c r="W97" i="3"/>
  <c r="I99" i="3"/>
  <c r="I98" i="3"/>
  <c r="Q94" i="3"/>
  <c r="B99" i="3"/>
  <c r="C99" i="3"/>
  <c r="X99" i="3"/>
  <c r="T96" i="3"/>
  <c r="V96" i="3"/>
  <c r="U96" i="3"/>
  <c r="W96" i="3"/>
  <c r="A100" i="13"/>
  <c r="AH100" i="13" s="1"/>
  <c r="H1056" i="3"/>
  <c r="L1054" i="3"/>
  <c r="M1054" i="3" s="1"/>
  <c r="V1054" i="3" s="1"/>
  <c r="K1180" i="3"/>
  <c r="J1180" i="3"/>
  <c r="I1180" i="3"/>
  <c r="B1181" i="3"/>
  <c r="C1181" i="3"/>
  <c r="X1181" i="3"/>
  <c r="I1055" i="3"/>
  <c r="J1055" i="3"/>
  <c r="H1055" i="3"/>
  <c r="K1055" i="3"/>
  <c r="M1052" i="3"/>
  <c r="B1056" i="3"/>
  <c r="C1056" i="3"/>
  <c r="X1056" i="3"/>
  <c r="V1179" i="3"/>
  <c r="W1179" i="3"/>
  <c r="U1179" i="3"/>
  <c r="T1179" i="3"/>
  <c r="A69" i="1"/>
  <c r="L98" i="3" l="1"/>
  <c r="M98" i="3" s="1"/>
  <c r="V98" i="3" s="1"/>
  <c r="H99" i="3"/>
  <c r="K99" i="3"/>
  <c r="J99" i="3"/>
  <c r="Q97" i="3"/>
  <c r="J100" i="3"/>
  <c r="Q96" i="3"/>
  <c r="B100" i="3"/>
  <c r="C100" i="3"/>
  <c r="X100" i="3"/>
  <c r="A101" i="13"/>
  <c r="AH101" i="13" s="1"/>
  <c r="J1056" i="3"/>
  <c r="L1180" i="3"/>
  <c r="M1180" i="3" s="1"/>
  <c r="U1180" i="3" s="1"/>
  <c r="T1054" i="3"/>
  <c r="I1056" i="3"/>
  <c r="K1056" i="3"/>
  <c r="W1054" i="3"/>
  <c r="L1056" i="3"/>
  <c r="M1056" i="3" s="1"/>
  <c r="W1056" i="3" s="1"/>
  <c r="U1054" i="3"/>
  <c r="L1055" i="3"/>
  <c r="M1055" i="3" s="1"/>
  <c r="T1180" i="3"/>
  <c r="V1052" i="3"/>
  <c r="U1052" i="3"/>
  <c r="W1052" i="3"/>
  <c r="T1052" i="3"/>
  <c r="B1182" i="3"/>
  <c r="C1182" i="3"/>
  <c r="X1182" i="3"/>
  <c r="Q1179" i="3"/>
  <c r="I1181" i="3"/>
  <c r="J1181" i="3"/>
  <c r="H1181" i="3"/>
  <c r="K1181" i="3"/>
  <c r="A70" i="1"/>
  <c r="W1180" i="3" l="1"/>
  <c r="Q1180" i="3" s="1"/>
  <c r="V1180" i="3"/>
  <c r="U98" i="3"/>
  <c r="T98" i="3"/>
  <c r="W98" i="3"/>
  <c r="K100" i="3"/>
  <c r="L100" i="3" s="1"/>
  <c r="M100" i="3" s="1"/>
  <c r="L99" i="3"/>
  <c r="M99" i="3" s="1"/>
  <c r="W99" i="3" s="1"/>
  <c r="I100" i="3"/>
  <c r="H100" i="3"/>
  <c r="B101" i="3"/>
  <c r="C101" i="3"/>
  <c r="X101" i="3"/>
  <c r="Q101" i="3" s="1"/>
  <c r="A102" i="13"/>
  <c r="AH102" i="13" s="1"/>
  <c r="V1056" i="3"/>
  <c r="L1181" i="3"/>
  <c r="U1056" i="3"/>
  <c r="T1056" i="3"/>
  <c r="Q1054" i="3"/>
  <c r="H1183" i="3"/>
  <c r="Q1052" i="3"/>
  <c r="V1055" i="3"/>
  <c r="W1055" i="3"/>
  <c r="U1055" i="3"/>
  <c r="T1055" i="3"/>
  <c r="J1182" i="3"/>
  <c r="H1182" i="3"/>
  <c r="K1182" i="3"/>
  <c r="I1182" i="3"/>
  <c r="B1183" i="3"/>
  <c r="C1183" i="3"/>
  <c r="X1183" i="3"/>
  <c r="A71" i="1"/>
  <c r="T99" i="3" l="1"/>
  <c r="Q98" i="3"/>
  <c r="H102" i="3"/>
  <c r="V99" i="3"/>
  <c r="U99" i="3"/>
  <c r="B102" i="3"/>
  <c r="C102" i="3"/>
  <c r="X102" i="3"/>
  <c r="I102" i="3"/>
  <c r="K102" i="3"/>
  <c r="J102" i="3"/>
  <c r="U100" i="3"/>
  <c r="T100" i="3"/>
  <c r="V100" i="3"/>
  <c r="W100" i="3"/>
  <c r="A103" i="13"/>
  <c r="AH103" i="13" s="1"/>
  <c r="I1183" i="3"/>
  <c r="Q1056" i="3"/>
  <c r="L1182" i="3"/>
  <c r="K1183" i="3"/>
  <c r="M1181" i="3"/>
  <c r="J1183" i="3"/>
  <c r="Q1055" i="3"/>
  <c r="B1184" i="3"/>
  <c r="C1184" i="3"/>
  <c r="X1184" i="3"/>
  <c r="H1184" i="3"/>
  <c r="A72" i="1"/>
  <c r="Q99" i="3" l="1"/>
  <c r="H103" i="3"/>
  <c r="L102" i="3"/>
  <c r="M102" i="3" s="1"/>
  <c r="Q100" i="3"/>
  <c r="B103" i="3"/>
  <c r="C103" i="3"/>
  <c r="X103" i="3"/>
  <c r="B105" i="3"/>
  <c r="C105" i="3"/>
  <c r="X105" i="3"/>
  <c r="A104" i="13"/>
  <c r="AH104" i="13" s="1"/>
  <c r="T1181" i="3"/>
  <c r="V1181" i="3"/>
  <c r="U1181" i="3"/>
  <c r="W1181" i="3"/>
  <c r="M1182" i="3"/>
  <c r="L1183" i="3"/>
  <c r="B1185" i="3"/>
  <c r="C1185" i="3"/>
  <c r="X1185" i="3"/>
  <c r="K1184" i="3"/>
  <c r="J1184" i="3"/>
  <c r="I1184" i="3"/>
  <c r="A73" i="1"/>
  <c r="J103" i="3" l="1"/>
  <c r="I103" i="3"/>
  <c r="K103" i="3"/>
  <c r="B106" i="3"/>
  <c r="C106" i="3"/>
  <c r="X106" i="3"/>
  <c r="J105" i="3"/>
  <c r="H105" i="3"/>
  <c r="I105" i="3"/>
  <c r="K105" i="3"/>
  <c r="U102" i="3"/>
  <c r="V102" i="3"/>
  <c r="W102" i="3"/>
  <c r="T102" i="3"/>
  <c r="A105" i="13"/>
  <c r="AH105" i="13" s="1"/>
  <c r="Q1181" i="3"/>
  <c r="M1183" i="3"/>
  <c r="T1182" i="3"/>
  <c r="W1182" i="3"/>
  <c r="V1182" i="3"/>
  <c r="U1182" i="3"/>
  <c r="L1184" i="3"/>
  <c r="B1186" i="3"/>
  <c r="C1186" i="3"/>
  <c r="X1186" i="3"/>
  <c r="I1185" i="3"/>
  <c r="J1185" i="3"/>
  <c r="H1185" i="3"/>
  <c r="K1185" i="3"/>
  <c r="J1186" i="3"/>
  <c r="A74" i="1"/>
  <c r="L103" i="3" l="1"/>
  <c r="M103" i="3" s="1"/>
  <c r="V103" i="3" s="1"/>
  <c r="K107" i="3"/>
  <c r="Q102" i="3"/>
  <c r="H106" i="3"/>
  <c r="I106" i="3"/>
  <c r="K106" i="3"/>
  <c r="J106" i="3"/>
  <c r="B107" i="3"/>
  <c r="C107" i="3"/>
  <c r="X107" i="3"/>
  <c r="L105" i="3"/>
  <c r="A106" i="13"/>
  <c r="AH106" i="13" s="1"/>
  <c r="M1184" i="3"/>
  <c r="Q1182" i="3"/>
  <c r="L1185" i="3"/>
  <c r="V1183" i="3"/>
  <c r="W1183" i="3"/>
  <c r="U1183" i="3"/>
  <c r="T1183" i="3"/>
  <c r="I1186" i="3"/>
  <c r="B1187" i="3"/>
  <c r="C1187" i="3"/>
  <c r="X1187" i="3"/>
  <c r="K1186" i="3"/>
  <c r="H1186" i="3"/>
  <c r="H1187" i="3"/>
  <c r="A75" i="1"/>
  <c r="I107" i="3" l="1"/>
  <c r="H107" i="3"/>
  <c r="U103" i="3"/>
  <c r="J107" i="3"/>
  <c r="L107" i="3" s="1"/>
  <c r="M107" i="3" s="1"/>
  <c r="U107" i="3" s="1"/>
  <c r="T103" i="3"/>
  <c r="W103" i="3"/>
  <c r="L106" i="3"/>
  <c r="M106" i="3" s="1"/>
  <c r="U106" i="3" s="1"/>
  <c r="K108" i="3"/>
  <c r="B108" i="3"/>
  <c r="C108" i="3"/>
  <c r="X108" i="3"/>
  <c r="M105" i="3"/>
  <c r="A107" i="13"/>
  <c r="AH107" i="13" s="1"/>
  <c r="L1186" i="3"/>
  <c r="M1185" i="3"/>
  <c r="U1184" i="3"/>
  <c r="T1184" i="3"/>
  <c r="W1184" i="3"/>
  <c r="V1184" i="3"/>
  <c r="Q1183" i="3"/>
  <c r="I1187" i="3"/>
  <c r="B1188" i="3"/>
  <c r="C1188" i="3"/>
  <c r="X1188" i="3"/>
  <c r="J1187" i="3"/>
  <c r="K1187" i="3"/>
  <c r="A76" i="1"/>
  <c r="W107" i="3" l="1"/>
  <c r="V107" i="3"/>
  <c r="Q103" i="3"/>
  <c r="T107" i="3"/>
  <c r="W106" i="3"/>
  <c r="I108" i="3"/>
  <c r="T106" i="3"/>
  <c r="H108" i="3"/>
  <c r="V106" i="3"/>
  <c r="J108" i="3"/>
  <c r="L108" i="3" s="1"/>
  <c r="J109" i="3"/>
  <c r="U105" i="3"/>
  <c r="T105" i="3"/>
  <c r="V105" i="3"/>
  <c r="W105" i="3"/>
  <c r="B109" i="3"/>
  <c r="C109" i="3"/>
  <c r="X109" i="3"/>
  <c r="A108" i="13"/>
  <c r="AH108" i="13" s="1"/>
  <c r="L1187" i="3"/>
  <c r="M1186" i="3"/>
  <c r="Q1184" i="3"/>
  <c r="T1185" i="3"/>
  <c r="W1185" i="3"/>
  <c r="U1185" i="3"/>
  <c r="V1185" i="3"/>
  <c r="H1189" i="3"/>
  <c r="H1188" i="3"/>
  <c r="I1188" i="3"/>
  <c r="J1188" i="3"/>
  <c r="K1188" i="3"/>
  <c r="B1189" i="3"/>
  <c r="C1189" i="3"/>
  <c r="X1189" i="3"/>
  <c r="A77" i="1"/>
  <c r="Q107" i="3" l="1"/>
  <c r="Q106" i="3"/>
  <c r="K110" i="3"/>
  <c r="H109" i="3"/>
  <c r="K109" i="3"/>
  <c r="L109" i="3" s="1"/>
  <c r="M109" i="3" s="1"/>
  <c r="I109" i="3"/>
  <c r="Q105" i="3"/>
  <c r="M108" i="3"/>
  <c r="B110" i="3"/>
  <c r="C110" i="3"/>
  <c r="X110" i="3"/>
  <c r="A109" i="13"/>
  <c r="AH109" i="13" s="1"/>
  <c r="J1189" i="3"/>
  <c r="Q1185" i="3"/>
  <c r="U1186" i="3"/>
  <c r="T1186" i="3"/>
  <c r="W1186" i="3"/>
  <c r="V1186" i="3"/>
  <c r="L1188" i="3"/>
  <c r="M1187" i="3"/>
  <c r="K1190" i="3"/>
  <c r="I1189" i="3"/>
  <c r="K1189" i="3"/>
  <c r="B1190" i="3"/>
  <c r="C1190" i="3"/>
  <c r="X1190" i="3"/>
  <c r="A78" i="1"/>
  <c r="I110" i="3" l="1"/>
  <c r="V109" i="3"/>
  <c r="T109" i="3"/>
  <c r="U109" i="3"/>
  <c r="H110" i="3"/>
  <c r="W109" i="3"/>
  <c r="J110" i="3"/>
  <c r="L110" i="3" s="1"/>
  <c r="M110" i="3" s="1"/>
  <c r="B111" i="3"/>
  <c r="C111" i="3"/>
  <c r="X111" i="3"/>
  <c r="J111" i="3"/>
  <c r="T108" i="3"/>
  <c r="W108" i="3"/>
  <c r="V108" i="3"/>
  <c r="U108" i="3"/>
  <c r="A110" i="13"/>
  <c r="AH110" i="13" s="1"/>
  <c r="I1190" i="3"/>
  <c r="H1190" i="3"/>
  <c r="L1189" i="3"/>
  <c r="W1187" i="3"/>
  <c r="V1187" i="3"/>
  <c r="U1187" i="3"/>
  <c r="T1187" i="3"/>
  <c r="Q1186" i="3"/>
  <c r="M1188" i="3"/>
  <c r="J1190" i="3"/>
  <c r="L1190" i="3" s="1"/>
  <c r="M1190" i="3" s="1"/>
  <c r="V1190" i="3" s="1"/>
  <c r="B1191" i="3"/>
  <c r="C1191" i="3"/>
  <c r="X1191" i="3"/>
  <c r="A79" i="1"/>
  <c r="Q109" i="3" l="1"/>
  <c r="J112" i="3"/>
  <c r="K111" i="3"/>
  <c r="L111" i="3" s="1"/>
  <c r="M111" i="3" s="1"/>
  <c r="Q108" i="3"/>
  <c r="I111" i="3"/>
  <c r="H111" i="3"/>
  <c r="B112" i="3"/>
  <c r="C112" i="3"/>
  <c r="X112" i="3"/>
  <c r="U110" i="3"/>
  <c r="T110" i="3"/>
  <c r="W110" i="3"/>
  <c r="V110" i="3"/>
  <c r="A111" i="13"/>
  <c r="AH111" i="13" s="1"/>
  <c r="U1190" i="3"/>
  <c r="W1190" i="3"/>
  <c r="T1190" i="3"/>
  <c r="V1188" i="3"/>
  <c r="T1188" i="3"/>
  <c r="W1188" i="3"/>
  <c r="U1188" i="3"/>
  <c r="M1189" i="3"/>
  <c r="Q1187" i="3"/>
  <c r="H1191" i="3"/>
  <c r="K1191" i="3"/>
  <c r="I1191" i="3"/>
  <c r="J1191" i="3"/>
  <c r="B1192" i="3"/>
  <c r="C1192" i="3"/>
  <c r="X1192" i="3"/>
  <c r="A80" i="1"/>
  <c r="K112" i="3" l="1"/>
  <c r="L112" i="3" s="1"/>
  <c r="M112" i="3" s="1"/>
  <c r="H112" i="3"/>
  <c r="I112" i="3"/>
  <c r="U111" i="3"/>
  <c r="T111" i="3"/>
  <c r="W111" i="3"/>
  <c r="V111" i="3"/>
  <c r="B113" i="3"/>
  <c r="C113" i="3"/>
  <c r="X113" i="3"/>
  <c r="Q110" i="3"/>
  <c r="A112" i="13"/>
  <c r="AH112" i="13" s="1"/>
  <c r="Q1190" i="3"/>
  <c r="Q1188" i="3"/>
  <c r="U1189" i="3"/>
  <c r="W1189" i="3"/>
  <c r="V1189" i="3"/>
  <c r="T1189" i="3"/>
  <c r="L1191" i="3"/>
  <c r="B1193" i="3"/>
  <c r="C1193" i="3"/>
  <c r="X1193" i="3"/>
  <c r="H1192" i="3"/>
  <c r="I1192" i="3"/>
  <c r="J1192" i="3"/>
  <c r="K1192" i="3"/>
  <c r="A81" i="1"/>
  <c r="U112" i="3" l="1"/>
  <c r="T112" i="3"/>
  <c r="V112" i="3"/>
  <c r="W112" i="3"/>
  <c r="Q111" i="3"/>
  <c r="J113" i="3"/>
  <c r="H113" i="3"/>
  <c r="I113" i="3"/>
  <c r="K113" i="3"/>
  <c r="B115" i="3"/>
  <c r="C115" i="3"/>
  <c r="X115" i="3"/>
  <c r="A113" i="13"/>
  <c r="AH113" i="13" s="1"/>
  <c r="L1192" i="3"/>
  <c r="Q1189" i="3"/>
  <c r="M1191" i="3"/>
  <c r="J1194" i="3"/>
  <c r="I1193" i="3"/>
  <c r="J1193" i="3"/>
  <c r="H1193" i="3"/>
  <c r="K1193" i="3"/>
  <c r="B1194" i="3"/>
  <c r="C1194" i="3"/>
  <c r="X1194" i="3"/>
  <c r="A82" i="1"/>
  <c r="J116" i="3" l="1"/>
  <c r="Q112" i="3"/>
  <c r="L113" i="3"/>
  <c r="M113" i="3" s="1"/>
  <c r="U113" i="3" s="1"/>
  <c r="I115" i="3"/>
  <c r="K115" i="3"/>
  <c r="J115" i="3"/>
  <c r="H115" i="3"/>
  <c r="B116" i="3"/>
  <c r="C116" i="3"/>
  <c r="X116" i="3"/>
  <c r="A114" i="13"/>
  <c r="AH114" i="13" s="1"/>
  <c r="L1193" i="3"/>
  <c r="M1193" i="3" s="1"/>
  <c r="V1193" i="3" s="1"/>
  <c r="K1194" i="3"/>
  <c r="L1194" i="3" s="1"/>
  <c r="M1194" i="3" s="1"/>
  <c r="W1194" i="3" s="1"/>
  <c r="V1191" i="3"/>
  <c r="T1191" i="3"/>
  <c r="W1191" i="3"/>
  <c r="U1191" i="3"/>
  <c r="M1192" i="3"/>
  <c r="H1194" i="3"/>
  <c r="I1194" i="3"/>
  <c r="J1195" i="3"/>
  <c r="B1195" i="3"/>
  <c r="C1195" i="3"/>
  <c r="X1195" i="3"/>
  <c r="A83" i="1"/>
  <c r="K116" i="3" l="1"/>
  <c r="L116" i="3" s="1"/>
  <c r="M116" i="3" s="1"/>
  <c r="I116" i="3"/>
  <c r="H116" i="3"/>
  <c r="J117" i="3"/>
  <c r="T113" i="3"/>
  <c r="W113" i="3"/>
  <c r="L115" i="3"/>
  <c r="M115" i="3" s="1"/>
  <c r="V115" i="3" s="1"/>
  <c r="V113" i="3"/>
  <c r="T1193" i="3"/>
  <c r="B117" i="3"/>
  <c r="C117" i="3"/>
  <c r="X117" i="3"/>
  <c r="I117" i="3"/>
  <c r="W1193" i="3"/>
  <c r="U1193" i="3"/>
  <c r="A115" i="13"/>
  <c r="AH115" i="13" s="1"/>
  <c r="V1192" i="3"/>
  <c r="U1192" i="3"/>
  <c r="T1192" i="3"/>
  <c r="W1192" i="3"/>
  <c r="B1196" i="3"/>
  <c r="C1196" i="3"/>
  <c r="X1196" i="3"/>
  <c r="Q1191" i="3"/>
  <c r="I1195" i="3"/>
  <c r="U1194" i="3"/>
  <c r="T1194" i="3"/>
  <c r="V1194" i="3"/>
  <c r="K1195" i="3"/>
  <c r="H1195" i="3"/>
  <c r="A84" i="1"/>
  <c r="K117" i="3" l="1"/>
  <c r="H117" i="3"/>
  <c r="W115" i="3"/>
  <c r="U115" i="3"/>
  <c r="T115" i="3"/>
  <c r="Q113" i="3"/>
  <c r="Q1193" i="3"/>
  <c r="L117" i="3"/>
  <c r="M117" i="3" s="1"/>
  <c r="V117" i="3" s="1"/>
  <c r="H118" i="3"/>
  <c r="B118" i="3"/>
  <c r="C118" i="3"/>
  <c r="X118" i="3"/>
  <c r="T116" i="3"/>
  <c r="W116" i="3"/>
  <c r="V116" i="3"/>
  <c r="U116" i="3"/>
  <c r="A116" i="13"/>
  <c r="AH116" i="13" s="1"/>
  <c r="Q1192" i="3"/>
  <c r="L1195" i="3"/>
  <c r="I1196" i="3"/>
  <c r="K1196" i="3"/>
  <c r="H1196" i="3"/>
  <c r="J1196" i="3"/>
  <c r="B1198" i="3"/>
  <c r="C1198" i="3"/>
  <c r="X1198" i="3"/>
  <c r="Q1194" i="3"/>
  <c r="A85" i="1"/>
  <c r="Q115" i="3" l="1"/>
  <c r="W117" i="3"/>
  <c r="T117" i="3"/>
  <c r="U117" i="3"/>
  <c r="J118" i="3"/>
  <c r="B119" i="3"/>
  <c r="C119" i="3"/>
  <c r="X119" i="3"/>
  <c r="Q119" i="3" s="1"/>
  <c r="K118" i="3"/>
  <c r="I118" i="3"/>
  <c r="Q116" i="3"/>
  <c r="A117" i="13"/>
  <c r="AH117" i="13" s="1"/>
  <c r="L1196" i="3"/>
  <c r="M1196" i="3" s="1"/>
  <c r="W1196" i="3" s="1"/>
  <c r="B1199" i="3"/>
  <c r="C1199" i="3"/>
  <c r="X1199" i="3"/>
  <c r="M1195" i="3"/>
  <c r="K1199" i="3"/>
  <c r="H1198" i="3"/>
  <c r="J1198" i="3"/>
  <c r="I1198" i="3"/>
  <c r="K1198" i="3"/>
  <c r="A86" i="1"/>
  <c r="Q117" i="3" l="1"/>
  <c r="J120" i="3"/>
  <c r="L118" i="3"/>
  <c r="M118" i="3" s="1"/>
  <c r="V118" i="3" s="1"/>
  <c r="B120" i="3"/>
  <c r="C120" i="3"/>
  <c r="X120" i="3"/>
  <c r="A118" i="13"/>
  <c r="AH118" i="13" s="1"/>
  <c r="U1196" i="3"/>
  <c r="T1196" i="3"/>
  <c r="V1196" i="3"/>
  <c r="L1198" i="3"/>
  <c r="J1199" i="3"/>
  <c r="L1199" i="3" s="1"/>
  <c r="M1199" i="3" s="1"/>
  <c r="W1195" i="3"/>
  <c r="V1195" i="3"/>
  <c r="T1195" i="3"/>
  <c r="U1195" i="3"/>
  <c r="I1200" i="3"/>
  <c r="H1199" i="3"/>
  <c r="I1199" i="3"/>
  <c r="B1200" i="3"/>
  <c r="C1200" i="3"/>
  <c r="X1200" i="3"/>
  <c r="A87" i="1"/>
  <c r="K120" i="3" l="1"/>
  <c r="L120" i="3" s="1"/>
  <c r="M120" i="3" s="1"/>
  <c r="I120" i="3"/>
  <c r="H120" i="3"/>
  <c r="U118" i="3"/>
  <c r="W118" i="3"/>
  <c r="T118" i="3"/>
  <c r="K121" i="3"/>
  <c r="H121" i="3"/>
  <c r="B121" i="3"/>
  <c r="C121" i="3"/>
  <c r="X121" i="3"/>
  <c r="A119" i="13"/>
  <c r="AH119" i="13" s="1"/>
  <c r="Q1196" i="3"/>
  <c r="Q1195" i="3"/>
  <c r="B1201" i="3"/>
  <c r="C1201" i="3"/>
  <c r="X1201" i="3"/>
  <c r="T1199" i="3"/>
  <c r="V1199" i="3"/>
  <c r="W1199" i="3"/>
  <c r="U1199" i="3"/>
  <c r="M1198" i="3"/>
  <c r="J1200" i="3"/>
  <c r="H1200" i="3"/>
  <c r="J1201" i="3"/>
  <c r="K1200" i="3"/>
  <c r="A88" i="1"/>
  <c r="Q118" i="3" l="1"/>
  <c r="I121" i="3"/>
  <c r="J121" i="3"/>
  <c r="L121" i="3" s="1"/>
  <c r="M121" i="3" s="1"/>
  <c r="B123" i="3"/>
  <c r="C123" i="3"/>
  <c r="X123" i="3"/>
  <c r="U120" i="3"/>
  <c r="V120" i="3"/>
  <c r="T120" i="3"/>
  <c r="W120" i="3"/>
  <c r="A120" i="13"/>
  <c r="AH120" i="13" s="1"/>
  <c r="I1201" i="3"/>
  <c r="H1201" i="3"/>
  <c r="U1198" i="3"/>
  <c r="T1198" i="3"/>
  <c r="W1198" i="3"/>
  <c r="V1198" i="3"/>
  <c r="Q1199" i="3"/>
  <c r="K1201" i="3"/>
  <c r="L1201" i="3" s="1"/>
  <c r="M1201" i="3" s="1"/>
  <c r="B1203" i="3"/>
  <c r="C1203" i="3"/>
  <c r="X1203" i="3"/>
  <c r="L1200" i="3"/>
  <c r="A89" i="1"/>
  <c r="Q120" i="3" l="1"/>
  <c r="J124" i="3"/>
  <c r="H124" i="3"/>
  <c r="I124" i="3"/>
  <c r="K124" i="3"/>
  <c r="I123" i="3"/>
  <c r="K123" i="3"/>
  <c r="L123" i="3" s="1"/>
  <c r="J123" i="3"/>
  <c r="H123" i="3"/>
  <c r="U121" i="3"/>
  <c r="T121" i="3"/>
  <c r="V121" i="3"/>
  <c r="W121" i="3"/>
  <c r="B124" i="3"/>
  <c r="C124" i="3"/>
  <c r="X124" i="3"/>
  <c r="A121" i="13"/>
  <c r="AH121" i="13" s="1"/>
  <c r="J1204" i="3"/>
  <c r="B1204" i="3"/>
  <c r="C1204" i="3"/>
  <c r="X1204" i="3"/>
  <c r="M1200" i="3"/>
  <c r="I1203" i="3"/>
  <c r="K1203" i="3"/>
  <c r="H1203" i="3"/>
  <c r="J1203" i="3"/>
  <c r="T1201" i="3"/>
  <c r="V1201" i="3"/>
  <c r="W1201" i="3"/>
  <c r="U1201" i="3"/>
  <c r="Q1198" i="3"/>
  <c r="A90" i="1"/>
  <c r="L124" i="3" l="1"/>
  <c r="M124" i="3" s="1"/>
  <c r="U124" i="3" s="1"/>
  <c r="M123" i="3"/>
  <c r="Q121" i="3"/>
  <c r="B125" i="3"/>
  <c r="C125" i="3"/>
  <c r="X125" i="3"/>
  <c r="A122" i="13"/>
  <c r="AH122" i="13" s="1"/>
  <c r="L1203" i="3"/>
  <c r="H1204" i="3"/>
  <c r="I1204" i="3"/>
  <c r="K1204" i="3"/>
  <c r="L1204" i="3" s="1"/>
  <c r="M1204" i="3" s="1"/>
  <c r="M1203" i="3"/>
  <c r="Q1201" i="3"/>
  <c r="T1200" i="3"/>
  <c r="W1200" i="3"/>
  <c r="V1200" i="3"/>
  <c r="U1200" i="3"/>
  <c r="B1205" i="3"/>
  <c r="C1205" i="3"/>
  <c r="X1205" i="3"/>
  <c r="Q1205" i="3" s="1"/>
  <c r="A91" i="1"/>
  <c r="W124" i="3" l="1"/>
  <c r="V124" i="3"/>
  <c r="T124" i="3"/>
  <c r="H126" i="3"/>
  <c r="I126" i="3"/>
  <c r="K126" i="3"/>
  <c r="J126" i="3"/>
  <c r="V123" i="3"/>
  <c r="T123" i="3"/>
  <c r="U123" i="3"/>
  <c r="W123" i="3"/>
  <c r="J125" i="3"/>
  <c r="H125" i="3"/>
  <c r="I125" i="3"/>
  <c r="K125" i="3"/>
  <c r="B126" i="3"/>
  <c r="C126" i="3"/>
  <c r="X126" i="3"/>
  <c r="A123" i="13"/>
  <c r="AH123" i="13" s="1"/>
  <c r="V1204" i="3"/>
  <c r="W1204" i="3"/>
  <c r="T1204" i="3"/>
  <c r="U1204" i="3"/>
  <c r="B1206" i="3"/>
  <c r="C1206" i="3"/>
  <c r="X1206" i="3"/>
  <c r="Q1200" i="3"/>
  <c r="T1203" i="3"/>
  <c r="V1203" i="3"/>
  <c r="W1203" i="3"/>
  <c r="U1203" i="3"/>
  <c r="A92" i="1"/>
  <c r="Q124" i="3" l="1"/>
  <c r="L126" i="3"/>
  <c r="M126" i="3" s="1"/>
  <c r="W126" i="3" s="1"/>
  <c r="B127" i="3"/>
  <c r="C127" i="3"/>
  <c r="X127" i="3"/>
  <c r="L125" i="3"/>
  <c r="Q123" i="3"/>
  <c r="A124" i="13"/>
  <c r="AH124" i="13" s="1"/>
  <c r="Q1204" i="3"/>
  <c r="Q1203" i="3"/>
  <c r="B1207" i="3"/>
  <c r="C1207" i="3"/>
  <c r="X1207" i="3"/>
  <c r="I1207" i="3"/>
  <c r="K1207" i="3"/>
  <c r="H1207" i="3"/>
  <c r="J1207" i="3"/>
  <c r="H1206" i="3"/>
  <c r="J1206" i="3"/>
  <c r="I1206" i="3"/>
  <c r="K1206" i="3"/>
  <c r="A93" i="1"/>
  <c r="T126" i="3" l="1"/>
  <c r="U126" i="3"/>
  <c r="V126" i="3"/>
  <c r="I127" i="3"/>
  <c r="K127" i="3"/>
  <c r="J127" i="3"/>
  <c r="L127" i="3" s="1"/>
  <c r="M127" i="3" s="1"/>
  <c r="H127" i="3"/>
  <c r="M125" i="3"/>
  <c r="J128" i="3"/>
  <c r="B128" i="3"/>
  <c r="C128" i="3"/>
  <c r="X128" i="3"/>
  <c r="A125" i="13"/>
  <c r="AH125" i="13" s="1"/>
  <c r="L1207" i="3"/>
  <c r="M1207" i="3" s="1"/>
  <c r="V1207" i="3" s="1"/>
  <c r="L1206" i="3"/>
  <c r="M1206" i="3" s="1"/>
  <c r="B1208" i="3"/>
  <c r="C1208" i="3"/>
  <c r="X1208" i="3"/>
  <c r="A94" i="1"/>
  <c r="Q126" i="3" l="1"/>
  <c r="J129" i="3"/>
  <c r="B129" i="3"/>
  <c r="C129" i="3"/>
  <c r="X129" i="3"/>
  <c r="U125" i="3"/>
  <c r="T125" i="3"/>
  <c r="V125" i="3"/>
  <c r="W125" i="3"/>
  <c r="K128" i="3"/>
  <c r="L128" i="3" s="1"/>
  <c r="M128" i="3" s="1"/>
  <c r="V127" i="3"/>
  <c r="W127" i="3"/>
  <c r="T127" i="3"/>
  <c r="U127" i="3"/>
  <c r="I128" i="3"/>
  <c r="H128" i="3"/>
  <c r="A126" i="13"/>
  <c r="AH126" i="13" s="1"/>
  <c r="U1207" i="3"/>
  <c r="W1207" i="3"/>
  <c r="T1207" i="3"/>
  <c r="B1209" i="3"/>
  <c r="C1209" i="3"/>
  <c r="X1209" i="3"/>
  <c r="U1206" i="3"/>
  <c r="T1206" i="3"/>
  <c r="W1206" i="3"/>
  <c r="V1206" i="3"/>
  <c r="I1208" i="3"/>
  <c r="K1208" i="3"/>
  <c r="H1208" i="3"/>
  <c r="J1208" i="3"/>
  <c r="A95" i="1"/>
  <c r="K129" i="3" l="1"/>
  <c r="L129" i="3" s="1"/>
  <c r="M129" i="3" s="1"/>
  <c r="I129" i="3"/>
  <c r="H129" i="3"/>
  <c r="Q1207" i="3"/>
  <c r="T128" i="3"/>
  <c r="V128" i="3"/>
  <c r="U128" i="3"/>
  <c r="W128" i="3"/>
  <c r="Q127" i="3"/>
  <c r="Q125" i="3"/>
  <c r="B131" i="3"/>
  <c r="C131" i="3"/>
  <c r="X131" i="3"/>
  <c r="A127" i="13"/>
  <c r="AH127" i="13" s="1"/>
  <c r="L1208" i="3"/>
  <c r="M1208" i="3" s="1"/>
  <c r="T1208" i="3" s="1"/>
  <c r="Q1206" i="3"/>
  <c r="B1210" i="3"/>
  <c r="C1210" i="3"/>
  <c r="X1210" i="3"/>
  <c r="K1209" i="3"/>
  <c r="H1209" i="3"/>
  <c r="J1209" i="3"/>
  <c r="I1209" i="3"/>
  <c r="A96" i="1"/>
  <c r="U129" i="3" l="1"/>
  <c r="T129" i="3"/>
  <c r="V129" i="3"/>
  <c r="W129" i="3"/>
  <c r="I131" i="3"/>
  <c r="K131" i="3"/>
  <c r="J131" i="3"/>
  <c r="H131" i="3"/>
  <c r="B132" i="3"/>
  <c r="C132" i="3"/>
  <c r="X132" i="3"/>
  <c r="H132" i="3"/>
  <c r="Q128" i="3"/>
  <c r="A128" i="13"/>
  <c r="AH128" i="13" s="1"/>
  <c r="U1208" i="3"/>
  <c r="V1208" i="3"/>
  <c r="W1208" i="3"/>
  <c r="L1209" i="3"/>
  <c r="M1209" i="3" s="1"/>
  <c r="U1209" i="3" s="1"/>
  <c r="J1211" i="3"/>
  <c r="B1211" i="3"/>
  <c r="C1211" i="3"/>
  <c r="X1211" i="3"/>
  <c r="H1210" i="3"/>
  <c r="J1210" i="3"/>
  <c r="I1210" i="3"/>
  <c r="K1210" i="3"/>
  <c r="A97" i="1"/>
  <c r="Q129" i="3" l="1"/>
  <c r="L131" i="3"/>
  <c r="M131" i="3" s="1"/>
  <c r="J132" i="3"/>
  <c r="K132" i="3"/>
  <c r="I132" i="3"/>
  <c r="B133" i="3"/>
  <c r="C133" i="3"/>
  <c r="X133" i="3"/>
  <c r="Q133" i="3" s="1"/>
  <c r="T1209" i="3"/>
  <c r="A129" i="13"/>
  <c r="AH129" i="13" s="1"/>
  <c r="W1209" i="3"/>
  <c r="Q1208" i="3"/>
  <c r="I1211" i="3"/>
  <c r="V1209" i="3"/>
  <c r="K1211" i="3"/>
  <c r="L1211" i="3" s="1"/>
  <c r="M1211" i="3" s="1"/>
  <c r="U1211" i="3" s="1"/>
  <c r="L1210" i="3"/>
  <c r="M1210" i="3" s="1"/>
  <c r="V1210" i="3" s="1"/>
  <c r="H1211" i="3"/>
  <c r="H1212" i="3"/>
  <c r="I1212" i="3"/>
  <c r="K1212" i="3"/>
  <c r="B1212" i="3"/>
  <c r="C1212" i="3"/>
  <c r="X1212" i="3"/>
  <c r="A98" i="1"/>
  <c r="L132" i="3" l="1"/>
  <c r="M132" i="3" s="1"/>
  <c r="B134" i="3"/>
  <c r="C134" i="3"/>
  <c r="X134" i="3"/>
  <c r="J134" i="3"/>
  <c r="U131" i="3"/>
  <c r="T131" i="3"/>
  <c r="V131" i="3"/>
  <c r="W131" i="3"/>
  <c r="Q1209" i="3"/>
  <c r="A130" i="13"/>
  <c r="AH130" i="13" s="1"/>
  <c r="W1210" i="3"/>
  <c r="T1210" i="3"/>
  <c r="U1210" i="3"/>
  <c r="W1211" i="3"/>
  <c r="V1211" i="3"/>
  <c r="T1211" i="3"/>
  <c r="J1212" i="3"/>
  <c r="L1212" i="3" s="1"/>
  <c r="B1213" i="3"/>
  <c r="C1213" i="3"/>
  <c r="X1213" i="3"/>
  <c r="A99" i="1"/>
  <c r="B136" i="3" l="1"/>
  <c r="C136" i="3"/>
  <c r="X136" i="3"/>
  <c r="I134" i="3"/>
  <c r="Q131" i="3"/>
  <c r="H134" i="3"/>
  <c r="K134" i="3"/>
  <c r="L134" i="3" s="1"/>
  <c r="M134" i="3" s="1"/>
  <c r="T132" i="3"/>
  <c r="W132" i="3"/>
  <c r="V132" i="3"/>
  <c r="U132" i="3"/>
  <c r="A131" i="13"/>
  <c r="AH131" i="13" s="1"/>
  <c r="Q1211" i="3"/>
  <c r="Q1210" i="3"/>
  <c r="K1213" i="3"/>
  <c r="H1213" i="3"/>
  <c r="I1213" i="3"/>
  <c r="M1212" i="3"/>
  <c r="J1213" i="3"/>
  <c r="L1213" i="3" s="1"/>
  <c r="M1213" i="3" s="1"/>
  <c r="H1214" i="3"/>
  <c r="B1214" i="3"/>
  <c r="C1214" i="3"/>
  <c r="X1214" i="3"/>
  <c r="A100" i="1"/>
  <c r="J137" i="3" l="1"/>
  <c r="Q132" i="3"/>
  <c r="V134" i="3"/>
  <c r="U134" i="3"/>
  <c r="T134" i="3"/>
  <c r="W134" i="3"/>
  <c r="J136" i="3"/>
  <c r="H136" i="3"/>
  <c r="I136" i="3"/>
  <c r="K136" i="3"/>
  <c r="L136" i="3" s="1"/>
  <c r="B137" i="3"/>
  <c r="C137" i="3"/>
  <c r="X137" i="3"/>
  <c r="A132" i="13"/>
  <c r="AH132" i="13" s="1"/>
  <c r="K1214" i="3"/>
  <c r="T1213" i="3"/>
  <c r="U1213" i="3"/>
  <c r="V1213" i="3"/>
  <c r="W1213" i="3"/>
  <c r="I1214" i="3"/>
  <c r="J1214" i="3"/>
  <c r="L1214" i="3" s="1"/>
  <c r="M1214" i="3" s="1"/>
  <c r="T1212" i="3"/>
  <c r="W1212" i="3"/>
  <c r="V1212" i="3"/>
  <c r="U1212" i="3"/>
  <c r="B1215" i="3"/>
  <c r="C1215" i="3"/>
  <c r="X1215" i="3"/>
  <c r="A101" i="1"/>
  <c r="K137" i="3" l="1"/>
  <c r="I137" i="3"/>
  <c r="H138" i="3"/>
  <c r="H137" i="3"/>
  <c r="L137" i="3"/>
  <c r="M137" i="3" s="1"/>
  <c r="W137" i="3" s="1"/>
  <c r="Q134" i="3"/>
  <c r="M136" i="3"/>
  <c r="I138" i="3"/>
  <c r="B138" i="3"/>
  <c r="C138" i="3"/>
  <c r="X138" i="3"/>
  <c r="A133" i="13"/>
  <c r="AH133" i="13" s="1"/>
  <c r="Q1213" i="3"/>
  <c r="U1214" i="3"/>
  <c r="T1214" i="3"/>
  <c r="V1214" i="3"/>
  <c r="W1214" i="3"/>
  <c r="Q1212" i="3"/>
  <c r="K1215" i="3"/>
  <c r="B1216" i="3"/>
  <c r="C1216" i="3"/>
  <c r="X1216" i="3"/>
  <c r="J1215" i="3"/>
  <c r="I1215" i="3"/>
  <c r="H1215" i="3"/>
  <c r="A102" i="1"/>
  <c r="T137" i="3" l="1"/>
  <c r="J138" i="3"/>
  <c r="U137" i="3"/>
  <c r="V137" i="3"/>
  <c r="K138" i="3"/>
  <c r="L138" i="3" s="1"/>
  <c r="M138" i="3" s="1"/>
  <c r="B140" i="3"/>
  <c r="C140" i="3"/>
  <c r="X140" i="3"/>
  <c r="U136" i="3"/>
  <c r="W136" i="3"/>
  <c r="T136" i="3"/>
  <c r="V136" i="3"/>
  <c r="A134" i="13"/>
  <c r="AH134" i="13" s="1"/>
  <c r="L1215" i="3"/>
  <c r="M1215" i="3" s="1"/>
  <c r="V1215" i="3" s="1"/>
  <c r="Q1214" i="3"/>
  <c r="J1217" i="3"/>
  <c r="I1216" i="3"/>
  <c r="K1216" i="3"/>
  <c r="H1216" i="3"/>
  <c r="J1216" i="3"/>
  <c r="H1217" i="3"/>
  <c r="B1217" i="3"/>
  <c r="C1217" i="3"/>
  <c r="X1217" i="3"/>
  <c r="A103" i="1"/>
  <c r="Q137" i="3" l="1"/>
  <c r="J141" i="3"/>
  <c r="Q136" i="3"/>
  <c r="B141" i="3"/>
  <c r="C141" i="3"/>
  <c r="X141" i="3"/>
  <c r="J140" i="3"/>
  <c r="H140" i="3"/>
  <c r="I140" i="3"/>
  <c r="K140" i="3"/>
  <c r="V138" i="3"/>
  <c r="T138" i="3"/>
  <c r="U138" i="3"/>
  <c r="W138" i="3"/>
  <c r="T1215" i="3"/>
  <c r="A135" i="13"/>
  <c r="AH135" i="13" s="1"/>
  <c r="L1216" i="3"/>
  <c r="M1216" i="3" s="1"/>
  <c r="T1216" i="3" s="1"/>
  <c r="U1215" i="3"/>
  <c r="W1215" i="3"/>
  <c r="I1217" i="3"/>
  <c r="K1217" i="3"/>
  <c r="L1217" i="3" s="1"/>
  <c r="H1218" i="3"/>
  <c r="B1218" i="3"/>
  <c r="C1218" i="3"/>
  <c r="X1218" i="3"/>
  <c r="A104" i="1"/>
  <c r="L140" i="3" l="1"/>
  <c r="M140" i="3" s="1"/>
  <c r="K141" i="3"/>
  <c r="L141" i="3" s="1"/>
  <c r="M141" i="3" s="1"/>
  <c r="I141" i="3"/>
  <c r="H141" i="3"/>
  <c r="I142" i="3"/>
  <c r="V1216" i="3"/>
  <c r="W1216" i="3"/>
  <c r="B142" i="3"/>
  <c r="C142" i="3"/>
  <c r="X142" i="3"/>
  <c r="U1216" i="3"/>
  <c r="Q138" i="3"/>
  <c r="A136" i="13"/>
  <c r="AH136" i="13" s="1"/>
  <c r="Q1215" i="3"/>
  <c r="M1217" i="3"/>
  <c r="I1218" i="3"/>
  <c r="B1219" i="3"/>
  <c r="C1219" i="3"/>
  <c r="X1219" i="3"/>
  <c r="K1218" i="3"/>
  <c r="J1218" i="3"/>
  <c r="A105" i="1"/>
  <c r="U141" i="3" l="1"/>
  <c r="V141" i="3"/>
  <c r="T141" i="3"/>
  <c r="W141" i="3"/>
  <c r="J142" i="3"/>
  <c r="K142" i="3"/>
  <c r="H142" i="3"/>
  <c r="I143" i="3"/>
  <c r="Q1216" i="3"/>
  <c r="B143" i="3"/>
  <c r="C143" i="3"/>
  <c r="X143" i="3"/>
  <c r="T140" i="3"/>
  <c r="V140" i="3"/>
  <c r="W140" i="3"/>
  <c r="U140" i="3"/>
  <c r="A137" i="13"/>
  <c r="AH137" i="13" s="1"/>
  <c r="L1218" i="3"/>
  <c r="M1218" i="3" s="1"/>
  <c r="V1218" i="3" s="1"/>
  <c r="T1217" i="3"/>
  <c r="V1217" i="3"/>
  <c r="U1217" i="3"/>
  <c r="W1217" i="3"/>
  <c r="I1219" i="3"/>
  <c r="K1219" i="3"/>
  <c r="H1219" i="3"/>
  <c r="J1219" i="3"/>
  <c r="A106" i="1"/>
  <c r="Q141" i="3" l="1"/>
  <c r="H143" i="3"/>
  <c r="L142" i="3"/>
  <c r="M142" i="3" s="1"/>
  <c r="W142" i="3" s="1"/>
  <c r="K143" i="3"/>
  <c r="J143" i="3"/>
  <c r="Q140" i="3"/>
  <c r="B144" i="3"/>
  <c r="C144" i="3"/>
  <c r="X144" i="3"/>
  <c r="H144" i="3"/>
  <c r="U142" i="3"/>
  <c r="A138" i="13"/>
  <c r="AH138" i="13" s="1"/>
  <c r="W1218" i="3"/>
  <c r="U1218" i="3"/>
  <c r="T1218" i="3"/>
  <c r="L1219" i="3"/>
  <c r="M1219" i="3" s="1"/>
  <c r="Q1217" i="3"/>
  <c r="A107" i="1"/>
  <c r="T142" i="3" l="1"/>
  <c r="Q142" i="3" s="1"/>
  <c r="V142" i="3"/>
  <c r="L143" i="3"/>
  <c r="M143" i="3" s="1"/>
  <c r="V143" i="3" s="1"/>
  <c r="K144" i="3"/>
  <c r="Q1218" i="3"/>
  <c r="H145" i="3"/>
  <c r="J144" i="3"/>
  <c r="B145" i="3"/>
  <c r="C145" i="3"/>
  <c r="X145" i="3"/>
  <c r="I144" i="3"/>
  <c r="A139" i="13"/>
  <c r="AH139" i="13" s="1"/>
  <c r="V1219" i="3"/>
  <c r="W1219" i="3"/>
  <c r="U1219" i="3"/>
  <c r="T1219" i="3"/>
  <c r="A108" i="1"/>
  <c r="T143" i="3" l="1"/>
  <c r="L144" i="3"/>
  <c r="M144" i="3" s="1"/>
  <c r="U143" i="3"/>
  <c r="W143" i="3"/>
  <c r="K145" i="3"/>
  <c r="I145" i="3"/>
  <c r="J145" i="3"/>
  <c r="Q1219" i="3"/>
  <c r="B146" i="3"/>
  <c r="C146" i="3"/>
  <c r="X146" i="3"/>
  <c r="A140" i="13"/>
  <c r="AH140" i="13" s="1"/>
  <c r="A109" i="1"/>
  <c r="Q143" i="3" l="1"/>
  <c r="L145" i="3"/>
  <c r="M145" i="3" s="1"/>
  <c r="B147" i="3"/>
  <c r="C147" i="3"/>
  <c r="X147" i="3"/>
  <c r="Q147" i="3" s="1"/>
  <c r="H146" i="3"/>
  <c r="I146" i="3"/>
  <c r="K146" i="3"/>
  <c r="J146" i="3"/>
  <c r="U144" i="3"/>
  <c r="T144" i="3"/>
  <c r="W144" i="3"/>
  <c r="V144" i="3"/>
  <c r="A141" i="13"/>
  <c r="AH141" i="13" s="1"/>
  <c r="A110" i="1"/>
  <c r="L146" i="3" l="1"/>
  <c r="M146" i="3" s="1"/>
  <c r="K148" i="3"/>
  <c r="Q144" i="3"/>
  <c r="B148" i="3"/>
  <c r="C148" i="3"/>
  <c r="X148" i="3"/>
  <c r="T145" i="3"/>
  <c r="V145" i="3"/>
  <c r="W145" i="3"/>
  <c r="U145" i="3"/>
  <c r="A142" i="13"/>
  <c r="AH142" i="13" s="1"/>
  <c r="A111" i="1"/>
  <c r="I148" i="3" l="1"/>
  <c r="H148" i="3"/>
  <c r="J148" i="3"/>
  <c r="L148" i="3" s="1"/>
  <c r="M148" i="3" s="1"/>
  <c r="K149" i="3"/>
  <c r="Q145" i="3"/>
  <c r="B149" i="3"/>
  <c r="C149" i="3"/>
  <c r="X149" i="3"/>
  <c r="T146" i="3"/>
  <c r="V146" i="3"/>
  <c r="U146" i="3"/>
  <c r="W146" i="3"/>
  <c r="A143" i="13"/>
  <c r="AH143" i="13" s="1"/>
  <c r="A112" i="1"/>
  <c r="I149" i="3" l="1"/>
  <c r="H149" i="3"/>
  <c r="J149" i="3"/>
  <c r="T148" i="3"/>
  <c r="W148" i="3"/>
  <c r="V148" i="3"/>
  <c r="U148" i="3"/>
  <c r="Q146" i="3"/>
  <c r="B151" i="3"/>
  <c r="C151" i="3"/>
  <c r="X151" i="3"/>
  <c r="L149" i="3"/>
  <c r="A144" i="13"/>
  <c r="AH144" i="13" s="1"/>
  <c r="A113" i="1"/>
  <c r="K152" i="3" l="1"/>
  <c r="M149" i="3"/>
  <c r="B152" i="3"/>
  <c r="C152" i="3"/>
  <c r="X152" i="3"/>
  <c r="Q148" i="3"/>
  <c r="I151" i="3"/>
  <c r="K151" i="3"/>
  <c r="J151" i="3"/>
  <c r="H151" i="3"/>
  <c r="A145" i="13"/>
  <c r="AH145" i="13" s="1"/>
  <c r="A114" i="1"/>
  <c r="I152" i="3" l="1"/>
  <c r="H152" i="3"/>
  <c r="J152" i="3"/>
  <c r="L152" i="3" s="1"/>
  <c r="M152" i="3" s="1"/>
  <c r="L151" i="3"/>
  <c r="M151" i="3" s="1"/>
  <c r="B153" i="3"/>
  <c r="C153" i="3"/>
  <c r="X153" i="3"/>
  <c r="T149" i="3"/>
  <c r="V149" i="3"/>
  <c r="W149" i="3"/>
  <c r="U149" i="3"/>
  <c r="A146" i="13"/>
  <c r="AH146" i="13" s="1"/>
  <c r="A115" i="1"/>
  <c r="U152" i="3" l="1"/>
  <c r="T152" i="3"/>
  <c r="W152" i="3"/>
  <c r="V152" i="3"/>
  <c r="Q149" i="3"/>
  <c r="K154" i="3"/>
  <c r="J153" i="3"/>
  <c r="H153" i="3"/>
  <c r="I153" i="3"/>
  <c r="K153" i="3"/>
  <c r="B154" i="3"/>
  <c r="C154" i="3"/>
  <c r="X154" i="3"/>
  <c r="U151" i="3"/>
  <c r="V151" i="3"/>
  <c r="T151" i="3"/>
  <c r="W151" i="3"/>
  <c r="A147" i="13"/>
  <c r="AH147" i="13" s="1"/>
  <c r="A116" i="1"/>
  <c r="Q152" i="3" l="1"/>
  <c r="Q151" i="3"/>
  <c r="L153" i="3"/>
  <c r="B155" i="3"/>
  <c r="C155" i="3"/>
  <c r="X155" i="3"/>
  <c r="I154" i="3"/>
  <c r="H154" i="3"/>
  <c r="H155" i="3"/>
  <c r="J154" i="3"/>
  <c r="L154" i="3" s="1"/>
  <c r="M154" i="3" s="1"/>
  <c r="A148" i="13"/>
  <c r="AH148" i="13" s="1"/>
  <c r="A117" i="1"/>
  <c r="V154" i="3" l="1"/>
  <c r="T154" i="3"/>
  <c r="W154" i="3"/>
  <c r="U154" i="3"/>
  <c r="J155" i="3"/>
  <c r="B156" i="3"/>
  <c r="C156" i="3"/>
  <c r="X156" i="3"/>
  <c r="M153" i="3"/>
  <c r="K155" i="3"/>
  <c r="L155" i="3" s="1"/>
  <c r="I155" i="3"/>
  <c r="J156" i="3"/>
  <c r="H156" i="3"/>
  <c r="I156" i="3"/>
  <c r="K156" i="3"/>
  <c r="A149" i="13"/>
  <c r="AH149" i="13" s="1"/>
  <c r="A118" i="1"/>
  <c r="Q154" i="3" l="1"/>
  <c r="L156" i="3"/>
  <c r="M156" i="3" s="1"/>
  <c r="V156" i="3" s="1"/>
  <c r="M155" i="3"/>
  <c r="T153" i="3"/>
  <c r="V153" i="3"/>
  <c r="W153" i="3"/>
  <c r="U153" i="3"/>
  <c r="B157" i="3"/>
  <c r="C157" i="3"/>
  <c r="X157" i="3"/>
  <c r="Q157" i="3" s="1"/>
  <c r="A150" i="13"/>
  <c r="AH150" i="13" s="1"/>
  <c r="A119" i="1"/>
  <c r="T156" i="3" l="1"/>
  <c r="U156" i="3"/>
  <c r="H158" i="3"/>
  <c r="W156" i="3"/>
  <c r="I158" i="3"/>
  <c r="K158" i="3"/>
  <c r="J158" i="3"/>
  <c r="B158" i="3"/>
  <c r="C158" i="3"/>
  <c r="X158" i="3"/>
  <c r="U155" i="3"/>
  <c r="W155" i="3"/>
  <c r="V155" i="3"/>
  <c r="T155" i="3"/>
  <c r="Q153" i="3"/>
  <c r="A151" i="13"/>
  <c r="AH151" i="13" s="1"/>
  <c r="A120" i="1"/>
  <c r="Q156" i="3" l="1"/>
  <c r="L158" i="3"/>
  <c r="M158" i="3" s="1"/>
  <c r="I159" i="3"/>
  <c r="Q155" i="3"/>
  <c r="B159" i="3"/>
  <c r="C159" i="3"/>
  <c r="X159" i="3"/>
  <c r="A152" i="13"/>
  <c r="AH152" i="13" s="1"/>
  <c r="A121" i="1"/>
  <c r="H159" i="3" l="1"/>
  <c r="J159" i="3"/>
  <c r="K159" i="3"/>
  <c r="B161" i="3"/>
  <c r="C161" i="3"/>
  <c r="X161" i="3"/>
  <c r="V158" i="3"/>
  <c r="W158" i="3"/>
  <c r="T158" i="3"/>
  <c r="U158" i="3"/>
  <c r="A153" i="13"/>
  <c r="AH153" i="13" s="1"/>
  <c r="A122" i="1"/>
  <c r="L159" i="3" l="1"/>
  <c r="M159" i="3" s="1"/>
  <c r="W159" i="3" s="1"/>
  <c r="Q158" i="3"/>
  <c r="H162" i="3"/>
  <c r="J161" i="3"/>
  <c r="H161" i="3"/>
  <c r="I161" i="3"/>
  <c r="K161" i="3"/>
  <c r="B162" i="3"/>
  <c r="C162" i="3"/>
  <c r="X162" i="3"/>
  <c r="T159" i="3"/>
  <c r="A154" i="13"/>
  <c r="AH154" i="13" s="1"/>
  <c r="A123" i="1"/>
  <c r="V159" i="3" l="1"/>
  <c r="U159" i="3"/>
  <c r="Q159" i="3" s="1"/>
  <c r="J162" i="3"/>
  <c r="I162" i="3"/>
  <c r="K162" i="3"/>
  <c r="I163" i="3"/>
  <c r="B163" i="3"/>
  <c r="C163" i="3"/>
  <c r="X163" i="3"/>
  <c r="L161" i="3"/>
  <c r="A155" i="13"/>
  <c r="AH155" i="13" s="1"/>
  <c r="A124" i="1"/>
  <c r="L162" i="3" l="1"/>
  <c r="M162" i="3" s="1"/>
  <c r="V162" i="3" s="1"/>
  <c r="J163" i="3"/>
  <c r="H163" i="3"/>
  <c r="K163" i="3"/>
  <c r="T162" i="3"/>
  <c r="J164" i="3"/>
  <c r="M161" i="3"/>
  <c r="B164" i="3"/>
  <c r="C164" i="3"/>
  <c r="X164" i="3"/>
  <c r="A156" i="13"/>
  <c r="AH156" i="13" s="1"/>
  <c r="A125" i="1"/>
  <c r="I164" i="3" l="1"/>
  <c r="H164" i="3"/>
  <c r="K164" i="3"/>
  <c r="U162" i="3"/>
  <c r="W162" i="3"/>
  <c r="L163" i="3"/>
  <c r="M163" i="3" s="1"/>
  <c r="W163" i="3" s="1"/>
  <c r="B165" i="3"/>
  <c r="C165" i="3"/>
  <c r="X165" i="3"/>
  <c r="T161" i="3"/>
  <c r="V161" i="3"/>
  <c r="W161" i="3"/>
  <c r="U161" i="3"/>
  <c r="L164" i="3"/>
  <c r="A157" i="13"/>
  <c r="AH157" i="13" s="1"/>
  <c r="A126" i="1"/>
  <c r="T163" i="3" l="1"/>
  <c r="Q162" i="3"/>
  <c r="U163" i="3"/>
  <c r="V163" i="3"/>
  <c r="M164" i="3"/>
  <c r="J165" i="3"/>
  <c r="H165" i="3"/>
  <c r="I165" i="3"/>
  <c r="K165" i="3"/>
  <c r="Q161" i="3"/>
  <c r="B166" i="3"/>
  <c r="C166" i="3"/>
  <c r="X166" i="3"/>
  <c r="A158" i="13"/>
  <c r="AH158" i="13" s="1"/>
  <c r="A127" i="1"/>
  <c r="Q163" i="3" l="1"/>
  <c r="H166" i="3"/>
  <c r="I166" i="3"/>
  <c r="K166" i="3"/>
  <c r="J166" i="3"/>
  <c r="T164" i="3"/>
  <c r="W164" i="3"/>
  <c r="U164" i="3"/>
  <c r="V164" i="3"/>
  <c r="B167" i="3"/>
  <c r="C167" i="3"/>
  <c r="X167" i="3"/>
  <c r="L165" i="3"/>
  <c r="A159" i="13"/>
  <c r="AH159" i="13" s="1"/>
  <c r="A128" i="1"/>
  <c r="L166" i="3" l="1"/>
  <c r="M166" i="3" s="1"/>
  <c r="U166" i="3" s="1"/>
  <c r="M165" i="3"/>
  <c r="Q164" i="3"/>
  <c r="I167" i="3"/>
  <c r="K167" i="3"/>
  <c r="J167" i="3"/>
  <c r="H167" i="3"/>
  <c r="B168" i="3"/>
  <c r="C168" i="3"/>
  <c r="X168" i="3"/>
  <c r="V166" i="3"/>
  <c r="T166" i="3"/>
  <c r="W166" i="3"/>
  <c r="A160" i="13"/>
  <c r="AH160" i="13" s="1"/>
  <c r="A129" i="1"/>
  <c r="L167" i="3" l="1"/>
  <c r="J168" i="3"/>
  <c r="H168" i="3"/>
  <c r="I168" i="3"/>
  <c r="K168" i="3"/>
  <c r="Q166" i="3"/>
  <c r="B169" i="3"/>
  <c r="C169" i="3"/>
  <c r="X169" i="3"/>
  <c r="Q169" i="3" s="1"/>
  <c r="T165" i="3"/>
  <c r="V165" i="3"/>
  <c r="W165" i="3"/>
  <c r="U165" i="3"/>
  <c r="M167" i="3"/>
  <c r="A161" i="13"/>
  <c r="AH161" i="13" s="1"/>
  <c r="A130" i="1"/>
  <c r="H170" i="3" l="1"/>
  <c r="L168" i="3"/>
  <c r="M168" i="3" s="1"/>
  <c r="U167" i="3"/>
  <c r="W167" i="3"/>
  <c r="T167" i="3"/>
  <c r="V167" i="3"/>
  <c r="Q165" i="3"/>
  <c r="B170" i="3"/>
  <c r="C170" i="3"/>
  <c r="X170" i="3"/>
  <c r="A162" i="13"/>
  <c r="AH162" i="13" s="1"/>
  <c r="A131" i="1"/>
  <c r="J170" i="3" l="1"/>
  <c r="K170" i="3"/>
  <c r="I170" i="3"/>
  <c r="B172" i="3"/>
  <c r="C172" i="3"/>
  <c r="X172" i="3"/>
  <c r="Q167" i="3"/>
  <c r="T168" i="3"/>
  <c r="V168" i="3"/>
  <c r="W168" i="3"/>
  <c r="U168" i="3"/>
  <c r="A163" i="13"/>
  <c r="AH163" i="13" s="1"/>
  <c r="A132" i="1"/>
  <c r="L170" i="3" l="1"/>
  <c r="M170" i="3" s="1"/>
  <c r="W170" i="3" s="1"/>
  <c r="J172" i="3"/>
  <c r="H172" i="3"/>
  <c r="I172" i="3"/>
  <c r="K172" i="3"/>
  <c r="B173" i="3"/>
  <c r="C173" i="3"/>
  <c r="X173" i="3"/>
  <c r="Q168" i="3"/>
  <c r="T170" i="3"/>
  <c r="A164" i="13"/>
  <c r="AH164" i="13" s="1"/>
  <c r="A133" i="1"/>
  <c r="U170" i="3" l="1"/>
  <c r="V170" i="3"/>
  <c r="L172" i="3"/>
  <c r="M172" i="3" s="1"/>
  <c r="V172" i="3" s="1"/>
  <c r="J173" i="3"/>
  <c r="H173" i="3"/>
  <c r="I173" i="3"/>
  <c r="K173" i="3"/>
  <c r="B174" i="3"/>
  <c r="C174" i="3"/>
  <c r="X174" i="3"/>
  <c r="A165" i="13"/>
  <c r="AH165" i="13" s="1"/>
  <c r="A134" i="1"/>
  <c r="T172" i="3" l="1"/>
  <c r="W172" i="3"/>
  <c r="Q170" i="3"/>
  <c r="U172" i="3"/>
  <c r="K174" i="3"/>
  <c r="H174" i="3"/>
  <c r="I174" i="3"/>
  <c r="J174" i="3"/>
  <c r="L173" i="3"/>
  <c r="M173" i="3" s="1"/>
  <c r="T173" i="3" s="1"/>
  <c r="B175" i="3"/>
  <c r="C175" i="3"/>
  <c r="X175" i="3"/>
  <c r="A166" i="13"/>
  <c r="AH166" i="13" s="1"/>
  <c r="A135" i="1"/>
  <c r="Q172" i="3" l="1"/>
  <c r="I175" i="3"/>
  <c r="L174" i="3"/>
  <c r="M174" i="3" s="1"/>
  <c r="U174" i="3" s="1"/>
  <c r="U173" i="3"/>
  <c r="W173" i="3"/>
  <c r="V173" i="3"/>
  <c r="J175" i="3"/>
  <c r="H175" i="3"/>
  <c r="K175" i="3"/>
  <c r="B176" i="3"/>
  <c r="C176" i="3"/>
  <c r="X176" i="3"/>
  <c r="A167" i="13"/>
  <c r="AH167" i="13" s="1"/>
  <c r="A136" i="1"/>
  <c r="T174" i="3" l="1"/>
  <c r="W174" i="3"/>
  <c r="V174" i="3"/>
  <c r="Q173" i="3"/>
  <c r="L175" i="3"/>
  <c r="M175" i="3" s="1"/>
  <c r="B177" i="3"/>
  <c r="C177" i="3"/>
  <c r="X177" i="3"/>
  <c r="J176" i="3"/>
  <c r="H176" i="3"/>
  <c r="I176" i="3"/>
  <c r="K176" i="3"/>
  <c r="A168" i="13"/>
  <c r="AH168" i="13" s="1"/>
  <c r="A137" i="1"/>
  <c r="Q174" i="3" l="1"/>
  <c r="L176" i="3"/>
  <c r="J178" i="3"/>
  <c r="B178" i="3"/>
  <c r="C178" i="3"/>
  <c r="X178" i="3"/>
  <c r="H177" i="3"/>
  <c r="K177" i="3"/>
  <c r="J177" i="3"/>
  <c r="I177" i="3"/>
  <c r="M176" i="3"/>
  <c r="V176" i="3" s="1"/>
  <c r="W175" i="3"/>
  <c r="U175" i="3"/>
  <c r="V175" i="3"/>
  <c r="T175" i="3"/>
  <c r="T176" i="3"/>
  <c r="A169" i="13"/>
  <c r="AH169" i="13" s="1"/>
  <c r="A138" i="1"/>
  <c r="W176" i="3" l="1"/>
  <c r="K178" i="3"/>
  <c r="H178" i="3"/>
  <c r="U176" i="3"/>
  <c r="I178" i="3"/>
  <c r="L178" i="3"/>
  <c r="M178" i="3" s="1"/>
  <c r="W178" i="3" s="1"/>
  <c r="J179" i="3"/>
  <c r="L177" i="3"/>
  <c r="B179" i="3"/>
  <c r="C179" i="3"/>
  <c r="X179" i="3"/>
  <c r="Q175" i="3"/>
  <c r="A170" i="13"/>
  <c r="AH170" i="13" s="1"/>
  <c r="A139" i="1"/>
  <c r="Q176" i="3" l="1"/>
  <c r="T178" i="3"/>
  <c r="K179" i="3"/>
  <c r="H179" i="3"/>
  <c r="V178" i="3"/>
  <c r="I179" i="3"/>
  <c r="U178" i="3"/>
  <c r="L179" i="3"/>
  <c r="M179" i="3" s="1"/>
  <c r="V179" i="3" s="1"/>
  <c r="B180" i="3"/>
  <c r="C180" i="3"/>
  <c r="X180" i="3"/>
  <c r="I180" i="3"/>
  <c r="H180" i="3"/>
  <c r="K180" i="3"/>
  <c r="J180" i="3"/>
  <c r="M177" i="3"/>
  <c r="A171" i="13"/>
  <c r="AH171" i="13" s="1"/>
  <c r="A140" i="1"/>
  <c r="T179" i="3" l="1"/>
  <c r="Q178" i="3"/>
  <c r="W179" i="3"/>
  <c r="U179" i="3"/>
  <c r="L180" i="3"/>
  <c r="W177" i="3"/>
  <c r="U177" i="3"/>
  <c r="T177" i="3"/>
  <c r="V177" i="3"/>
  <c r="X182" i="3"/>
  <c r="B182" i="3"/>
  <c r="C182" i="3"/>
  <c r="A172" i="13"/>
  <c r="AH172" i="13" s="1"/>
  <c r="A141" i="1"/>
  <c r="Q179" i="3" l="1"/>
  <c r="X183" i="3"/>
  <c r="B183" i="3"/>
  <c r="C183" i="3"/>
  <c r="Q177" i="3"/>
  <c r="H182" i="3"/>
  <c r="K182" i="3"/>
  <c r="J182" i="3"/>
  <c r="I182" i="3"/>
  <c r="M180" i="3"/>
  <c r="A173" i="13"/>
  <c r="AH173" i="13" s="1"/>
  <c r="A142" i="1"/>
  <c r="L182" i="3" l="1"/>
  <c r="J183" i="3"/>
  <c r="I183" i="3"/>
  <c r="H183" i="3"/>
  <c r="K183" i="3"/>
  <c r="I184" i="3"/>
  <c r="H184" i="3"/>
  <c r="K184" i="3"/>
  <c r="J184" i="3"/>
  <c r="U180" i="3"/>
  <c r="W180" i="3"/>
  <c r="V180" i="3"/>
  <c r="T180" i="3"/>
  <c r="M182" i="3"/>
  <c r="X184" i="3"/>
  <c r="B184" i="3"/>
  <c r="C184" i="3"/>
  <c r="A174" i="13"/>
  <c r="AH174" i="13" s="1"/>
  <c r="A143" i="1"/>
  <c r="L183" i="3" l="1"/>
  <c r="L184" i="3"/>
  <c r="Q180" i="3"/>
  <c r="X185" i="3"/>
  <c r="Q185" i="3" s="1"/>
  <c r="B185" i="3"/>
  <c r="C185" i="3"/>
  <c r="T182" i="3"/>
  <c r="W182" i="3"/>
  <c r="U182" i="3"/>
  <c r="V182" i="3"/>
  <c r="M183" i="3"/>
  <c r="A175" i="13"/>
  <c r="AH175" i="13" s="1"/>
  <c r="A144" i="1"/>
  <c r="M184" i="3" l="1"/>
  <c r="W183" i="3"/>
  <c r="V183" i="3"/>
  <c r="T183" i="3"/>
  <c r="U183" i="3"/>
  <c r="Q182" i="3"/>
  <c r="X186" i="3"/>
  <c r="B186" i="3"/>
  <c r="C186" i="3"/>
  <c r="A176" i="13"/>
  <c r="AH176" i="13" s="1"/>
  <c r="A145" i="1"/>
  <c r="U184" i="3" l="1"/>
  <c r="V184" i="3"/>
  <c r="W184" i="3"/>
  <c r="T184" i="3"/>
  <c r="Q183" i="3"/>
  <c r="K187" i="3"/>
  <c r="H186" i="3"/>
  <c r="K186" i="3"/>
  <c r="J186" i="3"/>
  <c r="L186" i="3" s="1"/>
  <c r="M186" i="3" s="1"/>
  <c r="I186" i="3"/>
  <c r="X187" i="3"/>
  <c r="B187" i="3"/>
  <c r="C187" i="3"/>
  <c r="A177" i="13"/>
  <c r="AH177" i="13" s="1"/>
  <c r="A146" i="1"/>
  <c r="Q184" i="3" l="1"/>
  <c r="H187" i="3"/>
  <c r="I187" i="3"/>
  <c r="J187" i="3"/>
  <c r="L187" i="3" s="1"/>
  <c r="M187" i="3" s="1"/>
  <c r="W187" i="3" s="1"/>
  <c r="X188" i="3"/>
  <c r="B188" i="3"/>
  <c r="C188" i="3"/>
  <c r="T186" i="3"/>
  <c r="W186" i="3"/>
  <c r="U186" i="3"/>
  <c r="V186" i="3"/>
  <c r="A178" i="13"/>
  <c r="AH178" i="13" s="1"/>
  <c r="A147" i="1"/>
  <c r="J188" i="3" l="1"/>
  <c r="K188" i="3"/>
  <c r="T187" i="3"/>
  <c r="V187" i="3"/>
  <c r="U187" i="3"/>
  <c r="H188" i="3"/>
  <c r="I188" i="3"/>
  <c r="Q186" i="3"/>
  <c r="X189" i="3"/>
  <c r="B189" i="3"/>
  <c r="C189" i="3"/>
  <c r="A179" i="13"/>
  <c r="AH179" i="13" s="1"/>
  <c r="A148" i="1"/>
  <c r="H189" i="3" l="1"/>
  <c r="L188" i="3"/>
  <c r="Q187" i="3"/>
  <c r="I190" i="3"/>
  <c r="K189" i="3"/>
  <c r="I189" i="3"/>
  <c r="J189" i="3"/>
  <c r="K190" i="3"/>
  <c r="F94" i="1" a="1"/>
  <c r="F94" i="1" s="1"/>
  <c r="X190" i="3"/>
  <c r="B190" i="3"/>
  <c r="C190" i="3"/>
  <c r="A180" i="13"/>
  <c r="AH180" i="13" s="1"/>
  <c r="A149" i="1"/>
  <c r="J190" i="3" l="1"/>
  <c r="G91" i="1" a="1"/>
  <c r="G91" i="1" s="1"/>
  <c r="F69" i="1" a="1"/>
  <c r="F69" i="1" s="1"/>
  <c r="F86" i="1" a="1"/>
  <c r="F86" i="1" s="1"/>
  <c r="F60" i="1" a="1"/>
  <c r="F60" i="1" s="1"/>
  <c r="G67" i="1" a="1"/>
  <c r="G67" i="1" s="1"/>
  <c r="F71" i="1" a="1"/>
  <c r="F71" i="1" s="1"/>
  <c r="G120" i="1" a="1"/>
  <c r="G120" i="1" s="1"/>
  <c r="F76" i="1" a="1"/>
  <c r="F76" i="1" s="1"/>
  <c r="G69" i="1" a="1"/>
  <c r="G69" i="1" s="1"/>
  <c r="G55" i="1" a="1"/>
  <c r="G55" i="1" s="1"/>
  <c r="G119" i="1" a="1"/>
  <c r="G119" i="1" s="1"/>
  <c r="F98" i="1" a="1"/>
  <c r="F98" i="1" s="1"/>
  <c r="F127" i="1" a="1"/>
  <c r="F127" i="1" s="1"/>
  <c r="F107" i="1" a="1"/>
  <c r="F107" i="1" s="1"/>
  <c r="G89" i="1" a="1"/>
  <c r="G89" i="1" s="1"/>
  <c r="F96" i="1" a="1"/>
  <c r="F96" i="1" s="1"/>
  <c r="F136" i="1" a="1"/>
  <c r="F136" i="1" s="1"/>
  <c r="F56" i="1" a="1"/>
  <c r="F56" i="1" s="1"/>
  <c r="F118" i="1" a="1"/>
  <c r="F118" i="1" s="1"/>
  <c r="F17" i="1" a="1"/>
  <c r="F17" i="1" s="1"/>
  <c r="F116" i="1" a="1"/>
  <c r="F116" i="1" s="1"/>
  <c r="G51" i="1" a="1"/>
  <c r="G51" i="1" s="1"/>
  <c r="G87" i="1" a="1"/>
  <c r="G87" i="1" s="1"/>
  <c r="G25" i="1" a="1"/>
  <c r="G25" i="1" s="1"/>
  <c r="G73" i="1" a="1"/>
  <c r="G73" i="1" s="1"/>
  <c r="G57" i="1" a="1"/>
  <c r="G57" i="1" s="1"/>
  <c r="F120" i="1" a="1"/>
  <c r="F120" i="1" s="1"/>
  <c r="G72" i="1" a="1"/>
  <c r="G72" i="1" s="1"/>
  <c r="F130" i="1" a="1"/>
  <c r="F130" i="1" s="1"/>
  <c r="F132" i="1" a="1"/>
  <c r="F132" i="1" s="1"/>
  <c r="G76" i="1" a="1"/>
  <c r="G76" i="1" s="1"/>
  <c r="G79" i="1" a="1"/>
  <c r="G79" i="1" s="1"/>
  <c r="G93" i="1" a="1"/>
  <c r="G93" i="1" s="1"/>
  <c r="G63" i="1" a="1"/>
  <c r="G63" i="1" s="1"/>
  <c r="F90" i="1" a="1"/>
  <c r="F90" i="1" s="1"/>
  <c r="F89" i="1" a="1"/>
  <c r="F89" i="1" s="1"/>
  <c r="F129" i="1" a="1"/>
  <c r="F129" i="1" s="1"/>
  <c r="M188" i="3"/>
  <c r="G50" i="1" a="1"/>
  <c r="G50" i="1" s="1"/>
  <c r="G129" i="1" a="1"/>
  <c r="G129" i="1" s="1"/>
  <c r="F81" i="1" a="1"/>
  <c r="F81" i="1" s="1"/>
  <c r="G101" i="1" a="1"/>
  <c r="G101" i="1" s="1"/>
  <c r="F68" i="1" a="1"/>
  <c r="F68" i="1" s="1"/>
  <c r="F78" i="1" a="1"/>
  <c r="F78" i="1" s="1"/>
  <c r="G45" i="1" a="1"/>
  <c r="G45" i="1" s="1"/>
  <c r="G95" i="1" a="1"/>
  <c r="G95" i="1" s="1"/>
  <c r="G86" i="1" a="1"/>
  <c r="G86" i="1" s="1"/>
  <c r="G138" i="1" a="1"/>
  <c r="G138" i="1" s="1"/>
  <c r="F143" i="1" a="1"/>
  <c r="F143" i="1" s="1"/>
  <c r="G52" i="1" a="1"/>
  <c r="G52" i="1" s="1"/>
  <c r="F61" i="1" a="1"/>
  <c r="F61" i="1" s="1"/>
  <c r="F103" i="1" a="1"/>
  <c r="F103" i="1" s="1"/>
  <c r="F113" i="1" a="1"/>
  <c r="F113" i="1" s="1"/>
  <c r="G70" i="1" a="1"/>
  <c r="G70" i="1" s="1"/>
  <c r="F119" i="1" a="1"/>
  <c r="F119" i="1" s="1"/>
  <c r="F139" i="1" a="1"/>
  <c r="F139" i="1" s="1"/>
  <c r="F115" i="1" a="1"/>
  <c r="F115" i="1" s="1"/>
  <c r="G75" i="1" a="1"/>
  <c r="G75" i="1" s="1"/>
  <c r="G14" i="1" a="1"/>
  <c r="G14" i="1" s="1"/>
  <c r="G134" i="1" a="1"/>
  <c r="G134" i="1" s="1"/>
  <c r="F92" i="1" a="1"/>
  <c r="F92" i="1" s="1"/>
  <c r="G96" i="1" a="1"/>
  <c r="G96" i="1" s="1"/>
  <c r="F82" i="1" a="1"/>
  <c r="F82" i="1" s="1"/>
  <c r="G143" i="1" a="1"/>
  <c r="G143" i="1" s="1"/>
  <c r="F128" i="1" a="1"/>
  <c r="F128" i="1" s="1"/>
  <c r="G140" i="1" a="1"/>
  <c r="G140" i="1" s="1"/>
  <c r="F138" i="1" a="1"/>
  <c r="F138" i="1" s="1"/>
  <c r="F91" i="1" a="1"/>
  <c r="F91" i="1" s="1"/>
  <c r="G84" i="1" a="1"/>
  <c r="G84" i="1" s="1"/>
  <c r="G98" i="1" a="1"/>
  <c r="G98" i="1" s="1"/>
  <c r="F66" i="1" a="1"/>
  <c r="F66" i="1" s="1"/>
  <c r="G94" i="1" a="1"/>
  <c r="G94" i="1" s="1"/>
  <c r="N94" i="1" s="1"/>
  <c r="F108" i="1" a="1"/>
  <c r="F108" i="1" s="1"/>
  <c r="F114" i="1" a="1"/>
  <c r="F114" i="1" s="1"/>
  <c r="G68" i="1" a="1"/>
  <c r="G68" i="1" s="1"/>
  <c r="F123" i="1" a="1"/>
  <c r="F123" i="1" s="1"/>
  <c r="F88" i="1" a="1"/>
  <c r="F88" i="1" s="1"/>
  <c r="F70" i="1" a="1"/>
  <c r="F70" i="1" s="1"/>
  <c r="F50" i="1" a="1"/>
  <c r="F50" i="1" s="1"/>
  <c r="G81" i="1" a="1"/>
  <c r="G81" i="1" s="1"/>
  <c r="G126" i="1" a="1"/>
  <c r="G126" i="1" s="1"/>
  <c r="F117" i="1" a="1"/>
  <c r="F117" i="1" s="1"/>
  <c r="F125" i="1" a="1"/>
  <c r="F125" i="1" s="1"/>
  <c r="G133" i="1" a="1"/>
  <c r="G133" i="1" s="1"/>
  <c r="G132" i="1" a="1"/>
  <c r="G132" i="1" s="1"/>
  <c r="G53" i="1" a="1"/>
  <c r="G53" i="1" s="1"/>
  <c r="G113" i="1" a="1"/>
  <c r="G113" i="1" s="1"/>
  <c r="G116" i="1" a="1"/>
  <c r="G116" i="1" s="1"/>
  <c r="F135" i="1" a="1"/>
  <c r="F135" i="1" s="1"/>
  <c r="G107" i="1" a="1"/>
  <c r="G107" i="1" s="1"/>
  <c r="G117" i="1" a="1"/>
  <c r="G117" i="1" s="1"/>
  <c r="F112" i="1" a="1"/>
  <c r="F112" i="1" s="1"/>
  <c r="G118" i="1" a="1"/>
  <c r="G118" i="1" s="1"/>
  <c r="F87" i="1" a="1"/>
  <c r="F87" i="1" s="1"/>
  <c r="G46" i="1" a="1"/>
  <c r="G46" i="1" s="1"/>
  <c r="G147" i="1" a="1"/>
  <c r="G147" i="1" s="1"/>
  <c r="G141" i="1" a="1"/>
  <c r="G141" i="1" s="1"/>
  <c r="G127" i="1" a="1"/>
  <c r="G127" i="1" s="1"/>
  <c r="F54" i="1" a="1"/>
  <c r="F54" i="1" s="1"/>
  <c r="F110" i="1" a="1"/>
  <c r="F110" i="1" s="1"/>
  <c r="G115" i="1" a="1"/>
  <c r="G115" i="1" s="1"/>
  <c r="G104" i="1" a="1"/>
  <c r="G104" i="1" s="1"/>
  <c r="F141" i="1" a="1"/>
  <c r="F141" i="1" s="1"/>
  <c r="F100" i="1" a="1"/>
  <c r="F100" i="1" s="1"/>
  <c r="F105" i="1" a="1"/>
  <c r="F105" i="1" s="1"/>
  <c r="F95" i="1" a="1"/>
  <c r="F95" i="1" s="1"/>
  <c r="F147" i="1" a="1"/>
  <c r="F147" i="1" s="1"/>
  <c r="G124" i="1" a="1"/>
  <c r="G124" i="1" s="1"/>
  <c r="G131" i="1" a="1"/>
  <c r="G131" i="1" s="1"/>
  <c r="G78" i="1" a="1"/>
  <c r="G78" i="1" s="1"/>
  <c r="G125" i="1" a="1"/>
  <c r="G125" i="1" s="1"/>
  <c r="G65" i="1" a="1"/>
  <c r="G65" i="1" s="1"/>
  <c r="G122" i="1" a="1"/>
  <c r="G122" i="1" s="1"/>
  <c r="G105" i="1" a="1"/>
  <c r="G105" i="1" s="1"/>
  <c r="F49" i="1" a="1"/>
  <c r="F49" i="1" s="1"/>
  <c r="F46" i="1" a="1"/>
  <c r="F46" i="1" s="1"/>
  <c r="G19" i="1" a="1"/>
  <c r="G19" i="1" s="1"/>
  <c r="F104" i="1" a="1"/>
  <c r="F104" i="1" s="1"/>
  <c r="F99" i="1" a="1"/>
  <c r="F99" i="1" s="1"/>
  <c r="G142" i="1" a="1"/>
  <c r="G142" i="1" s="1"/>
  <c r="G31" i="1" a="1"/>
  <c r="G31" i="1" s="1"/>
  <c r="F109" i="1" a="1"/>
  <c r="F109" i="1" s="1"/>
  <c r="G38" i="1" a="1"/>
  <c r="G38" i="1" s="1"/>
  <c r="F63" i="1" a="1"/>
  <c r="F63" i="1" s="1"/>
  <c r="F146" i="1" a="1"/>
  <c r="F146" i="1" s="1"/>
  <c r="F148" i="1" a="1"/>
  <c r="F148" i="1" s="1"/>
  <c r="G144" i="1" a="1"/>
  <c r="G144" i="1" s="1"/>
  <c r="G110" i="1" a="1"/>
  <c r="G110" i="1" s="1"/>
  <c r="G58" i="1" a="1"/>
  <c r="G58" i="1" s="1"/>
  <c r="G80" i="1" a="1"/>
  <c r="G80" i="1" s="1"/>
  <c r="F62" i="1" a="1"/>
  <c r="F62" i="1" s="1"/>
  <c r="G106" i="1" a="1"/>
  <c r="G106" i="1" s="1"/>
  <c r="G77" i="1" a="1"/>
  <c r="G77" i="1" s="1"/>
  <c r="F101" i="1" a="1"/>
  <c r="F101" i="1" s="1"/>
  <c r="F38" i="1" a="1"/>
  <c r="F38" i="1" s="1"/>
  <c r="G108" i="1" a="1"/>
  <c r="G108" i="1" s="1"/>
  <c r="F19" i="1" a="1"/>
  <c r="F19" i="1" s="1"/>
  <c r="G83" i="1" a="1"/>
  <c r="G83" i="1" s="1"/>
  <c r="G146" i="1" a="1"/>
  <c r="G146" i="1" s="1"/>
  <c r="G82" i="1" a="1"/>
  <c r="G82" i="1" s="1"/>
  <c r="G112" i="1" a="1"/>
  <c r="G112" i="1" s="1"/>
  <c r="F57" i="1" a="1"/>
  <c r="F57" i="1" s="1"/>
  <c r="G71" i="1" a="1"/>
  <c r="G71" i="1" s="1"/>
  <c r="G39" i="1" a="1"/>
  <c r="G39" i="1" s="1"/>
  <c r="G74" i="1" a="1"/>
  <c r="G74" i="1" s="1"/>
  <c r="F145" i="1" a="1"/>
  <c r="F145" i="1" s="1"/>
  <c r="G49" i="1" a="1"/>
  <c r="G49" i="1" s="1"/>
  <c r="F73" i="1" a="1"/>
  <c r="F73" i="1" s="1"/>
  <c r="G135" i="1" a="1"/>
  <c r="G135" i="1" s="1"/>
  <c r="G114" i="1" a="1"/>
  <c r="G114" i="1" s="1"/>
  <c r="F79" i="1" a="1"/>
  <c r="F79" i="1" s="1"/>
  <c r="G56" i="1" a="1"/>
  <c r="G56" i="1" s="1"/>
  <c r="F134" i="1" a="1"/>
  <c r="F134" i="1" s="1"/>
  <c r="G88" i="1" a="1"/>
  <c r="G88" i="1" s="1"/>
  <c r="F80" i="1" a="1"/>
  <c r="F80" i="1" s="1"/>
  <c r="F75" i="1" a="1"/>
  <c r="F75" i="1" s="1"/>
  <c r="F122" i="1" a="1"/>
  <c r="F122" i="1" s="1"/>
  <c r="G102" i="1" a="1"/>
  <c r="G102" i="1" s="1"/>
  <c r="F32" i="1" a="1"/>
  <c r="F32" i="1" s="1"/>
  <c r="F142" i="1" a="1"/>
  <c r="F142" i="1" s="1"/>
  <c r="G137" i="1" a="1"/>
  <c r="G137" i="1" s="1"/>
  <c r="F52" i="1" a="1"/>
  <c r="F52" i="1" s="1"/>
  <c r="F93" i="1" a="1"/>
  <c r="F93" i="1" s="1"/>
  <c r="F53" i="1" a="1"/>
  <c r="F53" i="1" s="1"/>
  <c r="G17" i="1" a="1"/>
  <c r="G17" i="1" s="1"/>
  <c r="G61" i="1" a="1"/>
  <c r="G61" i="1" s="1"/>
  <c r="F51" i="1" a="1"/>
  <c r="F51" i="1" s="1"/>
  <c r="F24" i="1" a="1"/>
  <c r="F24" i="1" s="1"/>
  <c r="G121" i="1" a="1"/>
  <c r="G121" i="1" s="1"/>
  <c r="F45" i="1" a="1"/>
  <c r="F45" i="1" s="1"/>
  <c r="F121" i="1" a="1"/>
  <c r="F121" i="1" s="1"/>
  <c r="G62" i="1" a="1"/>
  <c r="G62" i="1" s="1"/>
  <c r="G59" i="1" a="1"/>
  <c r="G59" i="1" s="1"/>
  <c r="G139" i="1" a="1"/>
  <c r="G139" i="1" s="1"/>
  <c r="G130" i="1" a="1"/>
  <c r="G130" i="1" s="1"/>
  <c r="F102" i="1" a="1"/>
  <c r="F102" i="1" s="1"/>
  <c r="F133" i="1" a="1"/>
  <c r="F133" i="1" s="1"/>
  <c r="G148" i="1" a="1"/>
  <c r="G148" i="1" s="1"/>
  <c r="G99" i="1" a="1"/>
  <c r="G99" i="1" s="1"/>
  <c r="F84" i="1" a="1"/>
  <c r="F84" i="1" s="1"/>
  <c r="G60" i="1" a="1"/>
  <c r="G60" i="1" s="1"/>
  <c r="G90" i="1" a="1"/>
  <c r="G90" i="1" s="1"/>
  <c r="G103" i="1" a="1"/>
  <c r="G103" i="1" s="1"/>
  <c r="F39" i="1" a="1"/>
  <c r="F39" i="1" s="1"/>
  <c r="F140" i="1" a="1"/>
  <c r="F140" i="1" s="1"/>
  <c r="G64" i="1" a="1"/>
  <c r="G64" i="1" s="1"/>
  <c r="F67" i="1" a="1"/>
  <c r="F67" i="1" s="1"/>
  <c r="F83" i="1" a="1"/>
  <c r="F83" i="1" s="1"/>
  <c r="F144" i="1" a="1"/>
  <c r="F144" i="1" s="1"/>
  <c r="G18" i="1" a="1"/>
  <c r="G18" i="1" s="1"/>
  <c r="F31" i="1" a="1"/>
  <c r="F31" i="1" s="1"/>
  <c r="F77" i="1" a="1"/>
  <c r="F77" i="1" s="1"/>
  <c r="G136" i="1" a="1"/>
  <c r="G136" i="1" s="1"/>
  <c r="F55" i="1" a="1"/>
  <c r="F55" i="1" s="1"/>
  <c r="F25" i="1" a="1"/>
  <c r="F25" i="1" s="1"/>
  <c r="F65" i="1" a="1"/>
  <c r="F65" i="1" s="1"/>
  <c r="F124" i="1" a="1"/>
  <c r="F124" i="1" s="1"/>
  <c r="G92" i="1" a="1"/>
  <c r="G92" i="1" s="1"/>
  <c r="F58" i="1" a="1"/>
  <c r="F58" i="1" s="1"/>
  <c r="M31" i="7"/>
  <c r="M31" i="12" s="1"/>
  <c r="F131" i="1" a="1"/>
  <c r="F131" i="1" s="1"/>
  <c r="G128" i="1" a="1"/>
  <c r="G128" i="1" s="1"/>
  <c r="G100" i="1" a="1"/>
  <c r="G100" i="1" s="1"/>
  <c r="F74" i="1" a="1"/>
  <c r="F74" i="1" s="1"/>
  <c r="F126" i="1" a="1"/>
  <c r="F126" i="1" s="1"/>
  <c r="G66" i="1" a="1"/>
  <c r="G66" i="1" s="1"/>
  <c r="R27" i="7"/>
  <c r="R27" i="12" s="1"/>
  <c r="F18" i="1" a="1"/>
  <c r="F18" i="1" s="1"/>
  <c r="F85" i="1" a="1"/>
  <c r="F85" i="1" s="1"/>
  <c r="F111" i="1" a="1"/>
  <c r="F111" i="1" s="1"/>
  <c r="F137" i="1" a="1"/>
  <c r="F137" i="1" s="1"/>
  <c r="F72" i="1" a="1"/>
  <c r="F72" i="1" s="1"/>
  <c r="G123" i="1" a="1"/>
  <c r="G123" i="1" s="1"/>
  <c r="F14" i="1" a="1"/>
  <c r="F14" i="1" s="1"/>
  <c r="G145" i="1" a="1"/>
  <c r="G145" i="1" s="1"/>
  <c r="F97" i="1" a="1"/>
  <c r="F97" i="1" s="1"/>
  <c r="G85" i="1" a="1"/>
  <c r="G85" i="1" s="1"/>
  <c r="F64" i="1" a="1"/>
  <c r="F64" i="1" s="1"/>
  <c r="N24" i="7"/>
  <c r="N24" i="12" s="1"/>
  <c r="G109" i="1" a="1"/>
  <c r="G109" i="1" s="1"/>
  <c r="F106" i="1" a="1"/>
  <c r="F106" i="1" s="1"/>
  <c r="G24" i="1" a="1"/>
  <c r="G24" i="1" s="1"/>
  <c r="G97" i="1" a="1"/>
  <c r="G97" i="1" s="1"/>
  <c r="G111" i="1" a="1"/>
  <c r="G111" i="1" s="1"/>
  <c r="G32" i="1" a="1"/>
  <c r="G32" i="1" s="1"/>
  <c r="M21" i="7"/>
  <c r="M21" i="12" s="1"/>
  <c r="G54" i="1" a="1"/>
  <c r="G54" i="1" s="1"/>
  <c r="F59" i="1" a="1"/>
  <c r="F59" i="1" s="1"/>
  <c r="L189" i="3"/>
  <c r="L190" i="3"/>
  <c r="M190" i="3" s="1"/>
  <c r="U190" i="3" s="1"/>
  <c r="H190" i="3"/>
  <c r="X191" i="3"/>
  <c r="B191" i="3"/>
  <c r="C191" i="3"/>
  <c r="P24" i="7" s="1"/>
  <c r="P24" i="12" s="1"/>
  <c r="A181" i="13"/>
  <c r="AH181" i="13" s="1"/>
  <c r="A150" i="1"/>
  <c r="G149" i="1" a="1"/>
  <c r="G149" i="1" s="1"/>
  <c r="F149" i="1" a="1"/>
  <c r="F149" i="1" s="1"/>
  <c r="O136" i="1" l="1"/>
  <c r="I148" i="1"/>
  <c r="H148" i="1"/>
  <c r="Q148" i="1" s="1"/>
  <c r="N148" i="1"/>
  <c r="O148" i="1"/>
  <c r="P21" i="7"/>
  <c r="P21" i="12" s="1"/>
  <c r="N30" i="7"/>
  <c r="N30" i="12" s="1"/>
  <c r="O30" i="7"/>
  <c r="O30" i="12" s="1"/>
  <c r="H64" i="1"/>
  <c r="Q64" i="1" s="1"/>
  <c r="O64" i="1"/>
  <c r="I64" i="1"/>
  <c r="N64" i="1"/>
  <c r="O72" i="1"/>
  <c r="I72" i="1"/>
  <c r="H72" i="1"/>
  <c r="Q72" i="1" s="1"/>
  <c r="N72" i="1"/>
  <c r="O137" i="1"/>
  <c r="I137" i="1"/>
  <c r="N137" i="1"/>
  <c r="H137" i="1"/>
  <c r="Q137" i="1" s="1"/>
  <c r="O27" i="7"/>
  <c r="O27" i="12" s="1"/>
  <c r="O58" i="1"/>
  <c r="I58" i="1"/>
  <c r="H58" i="1"/>
  <c r="R58" i="1" s="1"/>
  <c r="N58" i="1"/>
  <c r="N55" i="1"/>
  <c r="I55" i="1"/>
  <c r="O55" i="1"/>
  <c r="H55" i="1"/>
  <c r="Q55" i="1" s="1"/>
  <c r="O77" i="1"/>
  <c r="N77" i="1"/>
  <c r="H77" i="1"/>
  <c r="P77" i="1" s="1"/>
  <c r="I77" i="1"/>
  <c r="I140" i="1"/>
  <c r="N140" i="1"/>
  <c r="O140" i="1"/>
  <c r="H140" i="1"/>
  <c r="Q140" i="1" s="1"/>
  <c r="R28" i="7"/>
  <c r="R28" i="12" s="1"/>
  <c r="N84" i="1"/>
  <c r="O84" i="1"/>
  <c r="I84" i="1"/>
  <c r="H84" i="1"/>
  <c r="R84" i="1" s="1"/>
  <c r="P20" i="7"/>
  <c r="N45" i="1"/>
  <c r="O45" i="1"/>
  <c r="I45" i="1"/>
  <c r="H45" i="1"/>
  <c r="Q45" i="1" s="1"/>
  <c r="P26" i="7"/>
  <c r="P26" i="12" s="1"/>
  <c r="M29" i="7"/>
  <c r="M29" i="12" s="1"/>
  <c r="H52" i="1"/>
  <c r="Q52" i="1" s="1"/>
  <c r="I52" i="1"/>
  <c r="O52" i="1"/>
  <c r="N52" i="1"/>
  <c r="M23" i="7"/>
  <c r="M23" i="12" s="1"/>
  <c r="N75" i="1"/>
  <c r="I75" i="1"/>
  <c r="O75" i="1"/>
  <c r="H75" i="1"/>
  <c r="Q75" i="1" s="1"/>
  <c r="I79" i="1"/>
  <c r="H79" i="1"/>
  <c r="P79" i="1" s="1"/>
  <c r="O79" i="1"/>
  <c r="N79" i="1"/>
  <c r="N27" i="7"/>
  <c r="N27" i="12" s="1"/>
  <c r="O38" i="1"/>
  <c r="I38" i="1"/>
  <c r="N38" i="1"/>
  <c r="H38" i="1"/>
  <c r="R38" i="1" s="1"/>
  <c r="I99" i="1"/>
  <c r="N99" i="1"/>
  <c r="O99" i="1"/>
  <c r="H99" i="1"/>
  <c r="P99" i="1" s="1"/>
  <c r="N49" i="1"/>
  <c r="I49" i="1"/>
  <c r="H49" i="1"/>
  <c r="P49" i="1" s="1"/>
  <c r="O49" i="1"/>
  <c r="N147" i="1"/>
  <c r="H147" i="1"/>
  <c r="I147" i="1"/>
  <c r="O147" i="1"/>
  <c r="I141" i="1"/>
  <c r="H141" i="1"/>
  <c r="Q141" i="1" s="1"/>
  <c r="O141" i="1"/>
  <c r="N141" i="1"/>
  <c r="N54" i="1"/>
  <c r="O54" i="1"/>
  <c r="H54" i="1"/>
  <c r="Q54" i="1" s="1"/>
  <c r="I54" i="1"/>
  <c r="O31" i="7"/>
  <c r="O31" i="12" s="1"/>
  <c r="O112" i="1"/>
  <c r="H112" i="1"/>
  <c r="Q112" i="1" s="1"/>
  <c r="N112" i="1"/>
  <c r="I112" i="1"/>
  <c r="O26" i="7"/>
  <c r="O26" i="12" s="1"/>
  <c r="O135" i="1"/>
  <c r="H135" i="1"/>
  <c r="Q135" i="1" s="1"/>
  <c r="N135" i="1"/>
  <c r="I135" i="1"/>
  <c r="O117" i="1"/>
  <c r="H117" i="1"/>
  <c r="Q117" i="1" s="1"/>
  <c r="I117" i="1"/>
  <c r="N117" i="1"/>
  <c r="I66" i="1"/>
  <c r="O66" i="1"/>
  <c r="H66" i="1"/>
  <c r="P66" i="1" s="1"/>
  <c r="N66" i="1"/>
  <c r="Q22" i="7"/>
  <c r="Q22" i="12" s="1"/>
  <c r="H113" i="1"/>
  <c r="Q113" i="1" s="1"/>
  <c r="O113" i="1"/>
  <c r="I113" i="1"/>
  <c r="N113" i="1"/>
  <c r="N61" i="1"/>
  <c r="H61" i="1"/>
  <c r="Q61" i="1" s="1"/>
  <c r="O61" i="1"/>
  <c r="I61" i="1"/>
  <c r="O89" i="1"/>
  <c r="N89" i="1"/>
  <c r="H89" i="1"/>
  <c r="P89" i="1" s="1"/>
  <c r="I89" i="1"/>
  <c r="Q31" i="7"/>
  <c r="Q31" i="12" s="1"/>
  <c r="I130" i="1"/>
  <c r="H130" i="1"/>
  <c r="Q130" i="1" s="1"/>
  <c r="N130" i="1"/>
  <c r="O130" i="1"/>
  <c r="O118" i="1"/>
  <c r="N118" i="1"/>
  <c r="I118" i="1"/>
  <c r="H118" i="1"/>
  <c r="Q118" i="1" s="1"/>
  <c r="M26" i="7"/>
  <c r="M26" i="12" s="1"/>
  <c r="O107" i="1"/>
  <c r="I107" i="1"/>
  <c r="N107" i="1"/>
  <c r="H107" i="1"/>
  <c r="Q107" i="1" s="1"/>
  <c r="O127" i="1"/>
  <c r="I127" i="1"/>
  <c r="N127" i="1"/>
  <c r="H127" i="1"/>
  <c r="Q127" i="1" s="1"/>
  <c r="H71" i="1"/>
  <c r="Q71" i="1" s="1"/>
  <c r="O71" i="1"/>
  <c r="N71" i="1"/>
  <c r="I71" i="1"/>
  <c r="M24" i="7"/>
  <c r="M24" i="12" s="1"/>
  <c r="O94" i="1"/>
  <c r="M57" i="12"/>
  <c r="O106" i="1"/>
  <c r="H106" i="1"/>
  <c r="Q106" i="1" s="1"/>
  <c r="I106" i="1"/>
  <c r="N106" i="1"/>
  <c r="O111" i="1"/>
  <c r="I111" i="1"/>
  <c r="H111" i="1"/>
  <c r="Q111" i="1" s="1"/>
  <c r="N111" i="1"/>
  <c r="M28" i="7"/>
  <c r="M28" i="12" s="1"/>
  <c r="H126" i="1"/>
  <c r="Q126" i="1" s="1"/>
  <c r="O126" i="1"/>
  <c r="I126" i="1"/>
  <c r="N126" i="1"/>
  <c r="R26" i="7"/>
  <c r="R26" i="12" s="1"/>
  <c r="I131" i="1"/>
  <c r="H131" i="1"/>
  <c r="Q131" i="1" s="1"/>
  <c r="N131" i="1"/>
  <c r="O131" i="1"/>
  <c r="N31" i="1"/>
  <c r="O31" i="1"/>
  <c r="H31" i="1"/>
  <c r="R31" i="1" s="1"/>
  <c r="I31" i="1"/>
  <c r="H39" i="1"/>
  <c r="Q39" i="1" s="1"/>
  <c r="O39" i="1"/>
  <c r="N39" i="1"/>
  <c r="I39" i="1"/>
  <c r="O133" i="1"/>
  <c r="H133" i="1"/>
  <c r="Q133" i="1" s="1"/>
  <c r="N133" i="1"/>
  <c r="R30" i="7"/>
  <c r="R30" i="12" s="1"/>
  <c r="N51" i="1"/>
  <c r="O51" i="1"/>
  <c r="I51" i="1"/>
  <c r="H51" i="1"/>
  <c r="Q51" i="1" s="1"/>
  <c r="R23" i="7"/>
  <c r="R23" i="12" s="1"/>
  <c r="N29" i="7"/>
  <c r="N29" i="12" s="1"/>
  <c r="Q21" i="7"/>
  <c r="Q21" i="12" s="1"/>
  <c r="H142" i="1"/>
  <c r="Q142" i="1" s="1"/>
  <c r="O142" i="1"/>
  <c r="N142" i="1"/>
  <c r="I142" i="1"/>
  <c r="H80" i="1"/>
  <c r="R80" i="1" s="1"/>
  <c r="N80" i="1"/>
  <c r="I80" i="1"/>
  <c r="O80" i="1"/>
  <c r="Q28" i="7"/>
  <c r="Q28" i="12" s="1"/>
  <c r="N21" i="7"/>
  <c r="N21" i="12" s="1"/>
  <c r="Q24" i="7"/>
  <c r="Q24" i="12" s="1"/>
  <c r="O23" i="7"/>
  <c r="O23" i="12" s="1"/>
  <c r="N101" i="1"/>
  <c r="I101" i="1"/>
  <c r="H101" i="1"/>
  <c r="Q101" i="1" s="1"/>
  <c r="O101" i="1"/>
  <c r="N109" i="1"/>
  <c r="H109" i="1"/>
  <c r="Q109" i="1" s="1"/>
  <c r="I109" i="1"/>
  <c r="O109" i="1"/>
  <c r="N104" i="1"/>
  <c r="I104" i="1"/>
  <c r="H104" i="1"/>
  <c r="R104" i="1" s="1"/>
  <c r="O104" i="1"/>
  <c r="O95" i="1"/>
  <c r="H95" i="1"/>
  <c r="Q95" i="1" s="1"/>
  <c r="I95" i="1"/>
  <c r="N95" i="1"/>
  <c r="Q20" i="7"/>
  <c r="H87" i="1"/>
  <c r="Q87" i="1" s="1"/>
  <c r="O87" i="1"/>
  <c r="I87" i="1"/>
  <c r="N87" i="1"/>
  <c r="N28" i="7"/>
  <c r="N28" i="12" s="1"/>
  <c r="P29" i="7"/>
  <c r="P29" i="12" s="1"/>
  <c r="N22" i="7"/>
  <c r="N22" i="12" s="1"/>
  <c r="H114" i="1"/>
  <c r="Q114" i="1" s="1"/>
  <c r="I114" i="1"/>
  <c r="N114" i="1"/>
  <c r="O114" i="1"/>
  <c r="O91" i="1"/>
  <c r="H91" i="1"/>
  <c r="R91" i="1" s="1"/>
  <c r="N91" i="1"/>
  <c r="I91" i="1"/>
  <c r="H138" i="1"/>
  <c r="Q138" i="1" s="1"/>
  <c r="O138" i="1"/>
  <c r="I138" i="1"/>
  <c r="N138" i="1"/>
  <c r="I92" i="1"/>
  <c r="H92" i="1"/>
  <c r="Q92" i="1" s="1"/>
  <c r="O92" i="1"/>
  <c r="N92" i="1"/>
  <c r="H115" i="1"/>
  <c r="Q115" i="1" s="1"/>
  <c r="N115" i="1"/>
  <c r="O115" i="1"/>
  <c r="I115" i="1"/>
  <c r="N139" i="1"/>
  <c r="O139" i="1"/>
  <c r="I139" i="1"/>
  <c r="H139" i="1"/>
  <c r="R139" i="1" s="1"/>
  <c r="N31" i="7"/>
  <c r="N31" i="12" s="1"/>
  <c r="O28" i="7"/>
  <c r="O28" i="12" s="1"/>
  <c r="U188" i="3"/>
  <c r="W188" i="3"/>
  <c r="V188" i="3"/>
  <c r="T188" i="3"/>
  <c r="O90" i="1"/>
  <c r="N90" i="1"/>
  <c r="I90" i="1"/>
  <c r="H90" i="1"/>
  <c r="Q90" i="1" s="1"/>
  <c r="N56" i="1"/>
  <c r="H56" i="1"/>
  <c r="Q56" i="1" s="1"/>
  <c r="I56" i="1"/>
  <c r="O56" i="1"/>
  <c r="I136" i="1"/>
  <c r="H136" i="1"/>
  <c r="Q136" i="1" s="1"/>
  <c r="N136" i="1"/>
  <c r="N98" i="1"/>
  <c r="O98" i="1"/>
  <c r="H98" i="1"/>
  <c r="P98" i="1" s="1"/>
  <c r="I98" i="1"/>
  <c r="P31" i="7"/>
  <c r="P31" i="12" s="1"/>
  <c r="M25" i="7"/>
  <c r="M25" i="12" s="1"/>
  <c r="P30" i="7"/>
  <c r="P30" i="12" s="1"/>
  <c r="H94" i="1"/>
  <c r="R94" i="1" s="1"/>
  <c r="O97" i="1"/>
  <c r="I97" i="1"/>
  <c r="N97" i="1"/>
  <c r="H97" i="1"/>
  <c r="R97" i="1" s="1"/>
  <c r="H14" i="1"/>
  <c r="Q14" i="1" s="1"/>
  <c r="I14" i="1"/>
  <c r="O14" i="1"/>
  <c r="N14" i="1"/>
  <c r="O25" i="7"/>
  <c r="O25" i="12" s="1"/>
  <c r="N85" i="1"/>
  <c r="I85" i="1"/>
  <c r="H85" i="1"/>
  <c r="Q85" i="1" s="1"/>
  <c r="O85" i="1"/>
  <c r="P23" i="7"/>
  <c r="P23" i="12" s="1"/>
  <c r="I74" i="1"/>
  <c r="H74" i="1"/>
  <c r="Q74" i="1" s="1"/>
  <c r="N74" i="1"/>
  <c r="O74" i="1"/>
  <c r="M30" i="7"/>
  <c r="M30" i="12" s="1"/>
  <c r="H124" i="1"/>
  <c r="Q124" i="1" s="1"/>
  <c r="I124" i="1"/>
  <c r="O124" i="1"/>
  <c r="N124" i="1"/>
  <c r="H65" i="1"/>
  <c r="R65" i="1" s="1"/>
  <c r="N65" i="1"/>
  <c r="I65" i="1"/>
  <c r="O65" i="1"/>
  <c r="H83" i="1"/>
  <c r="P83" i="1" s="1"/>
  <c r="N83" i="1"/>
  <c r="O83" i="1"/>
  <c r="I83" i="1"/>
  <c r="N23" i="7"/>
  <c r="N23" i="12" s="1"/>
  <c r="R25" i="7"/>
  <c r="R25" i="12" s="1"/>
  <c r="N102" i="1"/>
  <c r="O102" i="1"/>
  <c r="H102" i="1"/>
  <c r="Q102" i="1" s="1"/>
  <c r="I102" i="1"/>
  <c r="N121" i="1"/>
  <c r="O121" i="1"/>
  <c r="I121" i="1"/>
  <c r="H121" i="1"/>
  <c r="Q121" i="1" s="1"/>
  <c r="H24" i="1"/>
  <c r="Q24" i="1" s="1"/>
  <c r="O24" i="1"/>
  <c r="N24" i="1"/>
  <c r="I24" i="1"/>
  <c r="O24" i="7"/>
  <c r="O24" i="12" s="1"/>
  <c r="N53" i="1"/>
  <c r="O53" i="1"/>
  <c r="I53" i="1"/>
  <c r="H53" i="1"/>
  <c r="Q53" i="1" s="1"/>
  <c r="O32" i="1"/>
  <c r="N32" i="1"/>
  <c r="I32" i="1"/>
  <c r="H32" i="1"/>
  <c r="Q32" i="1" s="1"/>
  <c r="I134" i="1"/>
  <c r="O134" i="1"/>
  <c r="N134" i="1"/>
  <c r="H134" i="1"/>
  <c r="Q134" i="1" s="1"/>
  <c r="H73" i="1"/>
  <c r="P73" i="1" s="1"/>
  <c r="I73" i="1"/>
  <c r="N73" i="1"/>
  <c r="O73" i="1"/>
  <c r="H57" i="1"/>
  <c r="P57" i="1" s="1"/>
  <c r="I57" i="1"/>
  <c r="N57" i="1"/>
  <c r="O57" i="1"/>
  <c r="O19" i="1"/>
  <c r="N19" i="1"/>
  <c r="I19" i="1"/>
  <c r="H19" i="1"/>
  <c r="P19" i="1" s="1"/>
  <c r="H146" i="1"/>
  <c r="Q146" i="1" s="1"/>
  <c r="I146" i="1"/>
  <c r="O146" i="1"/>
  <c r="N146" i="1"/>
  <c r="I105" i="1"/>
  <c r="N105" i="1"/>
  <c r="O105" i="1"/>
  <c r="H105" i="1"/>
  <c r="Q105" i="1" s="1"/>
  <c r="I133" i="1"/>
  <c r="N50" i="1"/>
  <c r="H50" i="1"/>
  <c r="P50" i="1" s="1"/>
  <c r="O50" i="1"/>
  <c r="I50" i="1"/>
  <c r="N88" i="1"/>
  <c r="O88" i="1"/>
  <c r="H88" i="1"/>
  <c r="Q88" i="1" s="1"/>
  <c r="I88" i="1"/>
  <c r="N108" i="1"/>
  <c r="O108" i="1"/>
  <c r="H108" i="1"/>
  <c r="Q108" i="1" s="1"/>
  <c r="I108" i="1"/>
  <c r="O21" i="7"/>
  <c r="O21" i="12" s="1"/>
  <c r="M22" i="7"/>
  <c r="M22" i="12" s="1"/>
  <c r="O119" i="1"/>
  <c r="N119" i="1"/>
  <c r="H119" i="1"/>
  <c r="Q119" i="1" s="1"/>
  <c r="I119" i="1"/>
  <c r="H143" i="1"/>
  <c r="Q143" i="1" s="1"/>
  <c r="N143" i="1"/>
  <c r="I143" i="1"/>
  <c r="O143" i="1"/>
  <c r="R24" i="7"/>
  <c r="R24" i="12" s="1"/>
  <c r="O22" i="7"/>
  <c r="O22" i="12" s="1"/>
  <c r="N78" i="1"/>
  <c r="I78" i="1"/>
  <c r="H78" i="1"/>
  <c r="Q78" i="1" s="1"/>
  <c r="O78" i="1"/>
  <c r="Q27" i="7"/>
  <c r="Q27" i="12" s="1"/>
  <c r="O81" i="1"/>
  <c r="N81" i="1"/>
  <c r="I81" i="1"/>
  <c r="H81" i="1"/>
  <c r="Q81" i="1" s="1"/>
  <c r="R20" i="7"/>
  <c r="O120" i="1"/>
  <c r="H120" i="1"/>
  <c r="Q120" i="1" s="1"/>
  <c r="N120" i="1"/>
  <c r="I120" i="1"/>
  <c r="M20" i="7"/>
  <c r="N26" i="7"/>
  <c r="N26" i="12" s="1"/>
  <c r="H96" i="1"/>
  <c r="R96" i="1" s="1"/>
  <c r="O96" i="1"/>
  <c r="I96" i="1"/>
  <c r="N96" i="1"/>
  <c r="M27" i="7"/>
  <c r="M27" i="12" s="1"/>
  <c r="Q23" i="7"/>
  <c r="Q23" i="12" s="1"/>
  <c r="H60" i="1"/>
  <c r="Q60" i="1" s="1"/>
  <c r="O60" i="1"/>
  <c r="N60" i="1"/>
  <c r="I60" i="1"/>
  <c r="H86" i="1"/>
  <c r="Q86" i="1" s="1"/>
  <c r="I86" i="1"/>
  <c r="N86" i="1"/>
  <c r="O86" i="1"/>
  <c r="I94" i="1"/>
  <c r="M189" i="3"/>
  <c r="I59" i="1"/>
  <c r="O59" i="1"/>
  <c r="N59" i="1"/>
  <c r="H59" i="1"/>
  <c r="P59" i="1" s="1"/>
  <c r="O18" i="1"/>
  <c r="I18" i="1"/>
  <c r="N18" i="1"/>
  <c r="H18" i="1"/>
  <c r="Q18" i="1" s="1"/>
  <c r="M67" i="12"/>
  <c r="H25" i="1"/>
  <c r="P25" i="1" s="1"/>
  <c r="I25" i="1"/>
  <c r="N25" i="1"/>
  <c r="O25" i="1"/>
  <c r="I144" i="1"/>
  <c r="N144" i="1"/>
  <c r="O144" i="1"/>
  <c r="H144" i="1"/>
  <c r="Q144" i="1" s="1"/>
  <c r="I67" i="1"/>
  <c r="O67" i="1"/>
  <c r="N67" i="1"/>
  <c r="H67" i="1"/>
  <c r="Q67" i="1" s="1"/>
  <c r="P22" i="7"/>
  <c r="P22" i="12" s="1"/>
  <c r="O29" i="7"/>
  <c r="O29" i="12" s="1"/>
  <c r="O93" i="1"/>
  <c r="I93" i="1"/>
  <c r="H93" i="1"/>
  <c r="Q93" i="1" s="1"/>
  <c r="N93" i="1"/>
  <c r="I122" i="1"/>
  <c r="O122" i="1"/>
  <c r="N122" i="1"/>
  <c r="H122" i="1"/>
  <c r="P122" i="1" s="1"/>
  <c r="N20" i="7"/>
  <c r="Q26" i="7"/>
  <c r="Q26" i="12" s="1"/>
  <c r="I145" i="1"/>
  <c r="O145" i="1"/>
  <c r="H145" i="1"/>
  <c r="Q145" i="1" s="1"/>
  <c r="N145" i="1"/>
  <c r="R31" i="7"/>
  <c r="R31" i="12" s="1"/>
  <c r="Q30" i="7"/>
  <c r="Q30" i="12" s="1"/>
  <c r="H62" i="1"/>
  <c r="Q62" i="1" s="1"/>
  <c r="I62" i="1"/>
  <c r="O62" i="1"/>
  <c r="N62" i="1"/>
  <c r="O20" i="7"/>
  <c r="P27" i="7"/>
  <c r="P27" i="12" s="1"/>
  <c r="I63" i="1"/>
  <c r="N63" i="1"/>
  <c r="H63" i="1"/>
  <c r="P63" i="1" s="1"/>
  <c r="O63" i="1"/>
  <c r="N46" i="1"/>
  <c r="O46" i="1"/>
  <c r="H46" i="1"/>
  <c r="P46" i="1" s="1"/>
  <c r="I46" i="1"/>
  <c r="H100" i="1"/>
  <c r="P100" i="1" s="1"/>
  <c r="I100" i="1"/>
  <c r="O100" i="1"/>
  <c r="N100" i="1"/>
  <c r="H110" i="1"/>
  <c r="Q110" i="1" s="1"/>
  <c r="O110" i="1"/>
  <c r="I110" i="1"/>
  <c r="N110" i="1"/>
  <c r="P28" i="7"/>
  <c r="P28" i="12" s="1"/>
  <c r="I125" i="1"/>
  <c r="O125" i="1"/>
  <c r="N125" i="1"/>
  <c r="H125" i="1"/>
  <c r="Q125" i="1" s="1"/>
  <c r="H70" i="1"/>
  <c r="Q70" i="1" s="1"/>
  <c r="I70" i="1"/>
  <c r="N70" i="1"/>
  <c r="O70" i="1"/>
  <c r="I123" i="1"/>
  <c r="N123" i="1"/>
  <c r="H123" i="1"/>
  <c r="Q123" i="1" s="1"/>
  <c r="O123" i="1"/>
  <c r="I128" i="1"/>
  <c r="H128" i="1"/>
  <c r="O128" i="1"/>
  <c r="N128" i="1"/>
  <c r="H82" i="1"/>
  <c r="Q82" i="1" s="1"/>
  <c r="O82" i="1"/>
  <c r="I82" i="1"/>
  <c r="N82" i="1"/>
  <c r="N25" i="7"/>
  <c r="N25" i="12" s="1"/>
  <c r="H103" i="1"/>
  <c r="Q103" i="1" s="1"/>
  <c r="O103" i="1"/>
  <c r="N103" i="1"/>
  <c r="I103" i="1"/>
  <c r="Q25" i="7"/>
  <c r="Q25" i="12" s="1"/>
  <c r="I68" i="1"/>
  <c r="H68" i="1"/>
  <c r="Q68" i="1" s="1"/>
  <c r="O68" i="1"/>
  <c r="N68" i="1"/>
  <c r="P25" i="7"/>
  <c r="P25" i="12" s="1"/>
  <c r="R22" i="7"/>
  <c r="R22" i="12" s="1"/>
  <c r="O129" i="1"/>
  <c r="H129" i="1"/>
  <c r="Q129" i="1" s="1"/>
  <c r="I129" i="1"/>
  <c r="N129" i="1"/>
  <c r="N132" i="1"/>
  <c r="H132" i="1"/>
  <c r="O132" i="1"/>
  <c r="I132" i="1"/>
  <c r="I116" i="1"/>
  <c r="N116" i="1"/>
  <c r="O116" i="1"/>
  <c r="H116" i="1"/>
  <c r="Q116" i="1" s="1"/>
  <c r="I17" i="1"/>
  <c r="N17" i="1"/>
  <c r="H17" i="1"/>
  <c r="R17" i="1" s="1"/>
  <c r="O17" i="1"/>
  <c r="N76" i="1"/>
  <c r="O76" i="1"/>
  <c r="I76" i="1"/>
  <c r="H76" i="1"/>
  <c r="Q29" i="7"/>
  <c r="Q29" i="12" s="1"/>
  <c r="O69" i="1"/>
  <c r="I69" i="1"/>
  <c r="N69" i="1"/>
  <c r="H69" i="1"/>
  <c r="R29" i="7"/>
  <c r="R29" i="12" s="1"/>
  <c r="T190" i="3"/>
  <c r="V189" i="3"/>
  <c r="T189" i="3"/>
  <c r="W189" i="3"/>
  <c r="U189" i="3"/>
  <c r="V190" i="3"/>
  <c r="W190" i="3"/>
  <c r="I192" i="3"/>
  <c r="J191" i="3"/>
  <c r="I191" i="3"/>
  <c r="H191" i="3"/>
  <c r="K191" i="3"/>
  <c r="X192" i="3"/>
  <c r="B192" i="3"/>
  <c r="C192" i="3"/>
  <c r="A182" i="13"/>
  <c r="AH182" i="13" s="1"/>
  <c r="A151" i="1"/>
  <c r="G150" i="1" a="1"/>
  <c r="G150" i="1" s="1"/>
  <c r="F150" i="1" a="1"/>
  <c r="F150" i="1" s="1"/>
  <c r="O149" i="1"/>
  <c r="I149" i="1"/>
  <c r="N149" i="1"/>
  <c r="H149" i="1"/>
  <c r="Q149" i="1" s="1"/>
  <c r="P148" i="1" l="1"/>
  <c r="R148" i="1"/>
  <c r="P64" i="1"/>
  <c r="R142" i="1"/>
  <c r="P113" i="1"/>
  <c r="P65" i="1"/>
  <c r="P110" i="1"/>
  <c r="R39" i="1"/>
  <c r="R126" i="1"/>
  <c r="P14" i="1"/>
  <c r="R138" i="1"/>
  <c r="P24" i="1"/>
  <c r="P103" i="1"/>
  <c r="P86" i="1"/>
  <c r="P52" i="1"/>
  <c r="R124" i="1"/>
  <c r="R115" i="1"/>
  <c r="Q80" i="1"/>
  <c r="P71" i="1"/>
  <c r="R60" i="1"/>
  <c r="R143" i="1"/>
  <c r="R83" i="1"/>
  <c r="Q25" i="1"/>
  <c r="Q57" i="1"/>
  <c r="P82" i="1"/>
  <c r="R87" i="1"/>
  <c r="Q73" i="1"/>
  <c r="R100" i="1"/>
  <c r="R146" i="1"/>
  <c r="P130" i="1"/>
  <c r="P120" i="1"/>
  <c r="R120" i="1"/>
  <c r="R129" i="1"/>
  <c r="P109" i="1"/>
  <c r="R89" i="1"/>
  <c r="Q17" i="1"/>
  <c r="R70" i="1"/>
  <c r="P70" i="1"/>
  <c r="Q94" i="1"/>
  <c r="P93" i="1"/>
  <c r="R134" i="1"/>
  <c r="P114" i="1"/>
  <c r="R88" i="1"/>
  <c r="P105" i="1"/>
  <c r="P74" i="1"/>
  <c r="R131" i="1"/>
  <c r="R112" i="1"/>
  <c r="P137" i="1"/>
  <c r="Q46" i="1"/>
  <c r="R113" i="1"/>
  <c r="R135" i="1"/>
  <c r="P141" i="1"/>
  <c r="P116" i="1"/>
  <c r="R62" i="1"/>
  <c r="P62" i="1"/>
  <c r="R18" i="1"/>
  <c r="P85" i="1"/>
  <c r="R98" i="1"/>
  <c r="R133" i="1"/>
  <c r="P125" i="1"/>
  <c r="R110" i="1"/>
  <c r="R57" i="1"/>
  <c r="R56" i="1"/>
  <c r="P92" i="1"/>
  <c r="P95" i="1"/>
  <c r="P39" i="1"/>
  <c r="P107" i="1"/>
  <c r="R61" i="1"/>
  <c r="P58" i="1"/>
  <c r="R64" i="1"/>
  <c r="P68" i="1"/>
  <c r="Q100" i="1"/>
  <c r="P67" i="1"/>
  <c r="P119" i="1"/>
  <c r="R105" i="1"/>
  <c r="R19" i="1"/>
  <c r="R121" i="1"/>
  <c r="P133" i="1"/>
  <c r="R49" i="1"/>
  <c r="R79" i="1"/>
  <c r="Q96" i="1"/>
  <c r="R103" i="1"/>
  <c r="R82" i="1"/>
  <c r="P123" i="1"/>
  <c r="R125" i="1"/>
  <c r="P145" i="1"/>
  <c r="Q122" i="1"/>
  <c r="R67" i="1"/>
  <c r="R59" i="1"/>
  <c r="R119" i="1"/>
  <c r="R32" i="1"/>
  <c r="P97" i="1"/>
  <c r="P136" i="1"/>
  <c r="P90" i="1"/>
  <c r="P61" i="1"/>
  <c r="P117" i="1"/>
  <c r="P138" i="1"/>
  <c r="R109" i="1"/>
  <c r="R106" i="1"/>
  <c r="P127" i="1"/>
  <c r="Q99" i="1"/>
  <c r="P84" i="1"/>
  <c r="R55" i="1"/>
  <c r="Q58" i="1"/>
  <c r="P129" i="1"/>
  <c r="R68" i="1"/>
  <c r="Q63" i="1"/>
  <c r="R144" i="1"/>
  <c r="Q50" i="1"/>
  <c r="Q31" i="1"/>
  <c r="R111" i="1"/>
  <c r="Q89" i="1"/>
  <c r="P54" i="1"/>
  <c r="R99" i="1"/>
  <c r="P75" i="1"/>
  <c r="Q84" i="1"/>
  <c r="P55" i="1"/>
  <c r="R123" i="1"/>
  <c r="R63" i="1"/>
  <c r="R122" i="1"/>
  <c r="R108" i="1"/>
  <c r="R24" i="1"/>
  <c r="R102" i="1"/>
  <c r="Q83" i="1"/>
  <c r="R74" i="1"/>
  <c r="P115" i="1"/>
  <c r="R92" i="1"/>
  <c r="P91" i="1"/>
  <c r="P87" i="1"/>
  <c r="R95" i="1"/>
  <c r="R101" i="1"/>
  <c r="P142" i="1"/>
  <c r="P131" i="1"/>
  <c r="P126" i="1"/>
  <c r="R127" i="1"/>
  <c r="R118" i="1"/>
  <c r="P38" i="1"/>
  <c r="R75" i="1"/>
  <c r="L191" i="3"/>
  <c r="Q76" i="1"/>
  <c r="R76" i="1"/>
  <c r="P76" i="1"/>
  <c r="Q132" i="1"/>
  <c r="P132" i="1"/>
  <c r="P128" i="1"/>
  <c r="Q128" i="1"/>
  <c r="R69" i="1"/>
  <c r="Q69" i="1"/>
  <c r="P69" i="1"/>
  <c r="R132" i="1"/>
  <c r="R128" i="1"/>
  <c r="Q189" i="3"/>
  <c r="P17" i="1"/>
  <c r="R46" i="1"/>
  <c r="O32" i="7"/>
  <c r="O32" i="12" s="1"/>
  <c r="O20" i="12"/>
  <c r="R145" i="1"/>
  <c r="R93" i="1"/>
  <c r="P144" i="1"/>
  <c r="R25" i="1"/>
  <c r="Q59" i="1"/>
  <c r="P60" i="1"/>
  <c r="P96" i="1"/>
  <c r="P81" i="1"/>
  <c r="P108" i="1"/>
  <c r="P88" i="1"/>
  <c r="P146" i="1"/>
  <c r="Q19" i="1"/>
  <c r="P32" i="1"/>
  <c r="R53" i="1"/>
  <c r="P121" i="1"/>
  <c r="P102" i="1"/>
  <c r="Q65" i="1"/>
  <c r="M66" i="12"/>
  <c r="R14" i="1"/>
  <c r="P94" i="1"/>
  <c r="R136" i="1"/>
  <c r="Q139" i="1"/>
  <c r="R114" i="1"/>
  <c r="P101" i="1"/>
  <c r="P51" i="1"/>
  <c r="P31" i="1"/>
  <c r="P111" i="1"/>
  <c r="R71" i="1"/>
  <c r="P118" i="1"/>
  <c r="R54" i="1"/>
  <c r="Q49" i="1"/>
  <c r="Q38" i="1"/>
  <c r="R52" i="1"/>
  <c r="P45" i="1"/>
  <c r="R140" i="1"/>
  <c r="R137" i="1"/>
  <c r="M32" i="7"/>
  <c r="M32" i="12" s="1"/>
  <c r="M20" i="12"/>
  <c r="R20" i="12"/>
  <c r="M58" i="12"/>
  <c r="P20" i="12"/>
  <c r="P32" i="7"/>
  <c r="P32" i="12" s="1"/>
  <c r="P140" i="1"/>
  <c r="Q77" i="1"/>
  <c r="X193" i="3"/>
  <c r="B193" i="3"/>
  <c r="C193" i="3"/>
  <c r="R116" i="1"/>
  <c r="N32" i="7"/>
  <c r="N32" i="12" s="1"/>
  <c r="N20" i="12"/>
  <c r="P18" i="1"/>
  <c r="R86" i="1"/>
  <c r="R78" i="1"/>
  <c r="P143" i="1"/>
  <c r="R50" i="1"/>
  <c r="R73" i="1"/>
  <c r="P134" i="1"/>
  <c r="P124" i="1"/>
  <c r="R85" i="1"/>
  <c r="Q97" i="1"/>
  <c r="M61" i="12"/>
  <c r="Q98" i="1"/>
  <c r="P56" i="1"/>
  <c r="R90" i="1"/>
  <c r="P139" i="1"/>
  <c r="Q91" i="1"/>
  <c r="P104" i="1"/>
  <c r="P80" i="1"/>
  <c r="R107" i="1"/>
  <c r="R130" i="1"/>
  <c r="R66" i="1"/>
  <c r="P112" i="1"/>
  <c r="Q147" i="1"/>
  <c r="P147" i="1"/>
  <c r="R147" i="1"/>
  <c r="M65" i="12"/>
  <c r="R72" i="1"/>
  <c r="M63" i="12"/>
  <c r="R81" i="1"/>
  <c r="P78" i="1"/>
  <c r="P53" i="1"/>
  <c r="Q188" i="3"/>
  <c r="Q20" i="12"/>
  <c r="Q32" i="7"/>
  <c r="Q32" i="12" s="1"/>
  <c r="Q104" i="1"/>
  <c r="R51" i="1"/>
  <c r="M64" i="12"/>
  <c r="P106" i="1"/>
  <c r="M60" i="12"/>
  <c r="M62" i="12"/>
  <c r="Q66" i="1"/>
  <c r="R117" i="1"/>
  <c r="P135" i="1"/>
  <c r="R141" i="1"/>
  <c r="Q79" i="1"/>
  <c r="M59" i="12"/>
  <c r="R45" i="1"/>
  <c r="R77" i="1"/>
  <c r="P72" i="1"/>
  <c r="Q190" i="3"/>
  <c r="J192" i="3"/>
  <c r="K192" i="3"/>
  <c r="H192" i="3"/>
  <c r="A183" i="13"/>
  <c r="AH183" i="13" s="1"/>
  <c r="R149" i="1"/>
  <c r="A152" i="1"/>
  <c r="G151" i="1" a="1"/>
  <c r="G151" i="1" s="1"/>
  <c r="F151" i="1" a="1"/>
  <c r="F151" i="1" s="1"/>
  <c r="P149" i="1"/>
  <c r="N150" i="1"/>
  <c r="O150" i="1"/>
  <c r="H150" i="1"/>
  <c r="Q150" i="1" s="1"/>
  <c r="I150" i="1"/>
  <c r="L148" i="1" l="1"/>
  <c r="L142" i="1"/>
  <c r="L65" i="1"/>
  <c r="L64" i="1"/>
  <c r="L138" i="1"/>
  <c r="L110" i="1"/>
  <c r="L113" i="1"/>
  <c r="L24" i="1"/>
  <c r="L14" i="1"/>
  <c r="L192" i="3"/>
  <c r="M192" i="3" s="1"/>
  <c r="V192" i="3" s="1"/>
  <c r="L39" i="1"/>
  <c r="L126" i="1"/>
  <c r="L108" i="1"/>
  <c r="L68" i="1"/>
  <c r="L103" i="1"/>
  <c r="L60" i="1"/>
  <c r="L80" i="1"/>
  <c r="L86" i="1"/>
  <c r="L115" i="1"/>
  <c r="L143" i="1"/>
  <c r="L61" i="1"/>
  <c r="L82" i="1"/>
  <c r="L52" i="1"/>
  <c r="L133" i="1"/>
  <c r="L58" i="1"/>
  <c r="L124" i="1"/>
  <c r="L71" i="1"/>
  <c r="L135" i="1"/>
  <c r="L83" i="1"/>
  <c r="L107" i="1"/>
  <c r="L25" i="1"/>
  <c r="L73" i="1"/>
  <c r="L119" i="1"/>
  <c r="L38" i="1"/>
  <c r="L54" i="1"/>
  <c r="L90" i="1"/>
  <c r="L50" i="1"/>
  <c r="L94" i="1"/>
  <c r="L134" i="1"/>
  <c r="L118" i="1"/>
  <c r="L57" i="1"/>
  <c r="L74" i="1"/>
  <c r="L87" i="1"/>
  <c r="L106" i="1"/>
  <c r="L116" i="1"/>
  <c r="L49" i="1"/>
  <c r="L31" i="1"/>
  <c r="L122" i="1"/>
  <c r="L18" i="1"/>
  <c r="L32" i="1"/>
  <c r="L146" i="1"/>
  <c r="L46" i="1"/>
  <c r="L17" i="1"/>
  <c r="L99" i="1"/>
  <c r="L112" i="1"/>
  <c r="L98" i="1"/>
  <c r="L91" i="1"/>
  <c r="L136" i="1"/>
  <c r="L121" i="1"/>
  <c r="L88" i="1"/>
  <c r="L96" i="1"/>
  <c r="L144" i="1"/>
  <c r="L120" i="1"/>
  <c r="L105" i="1"/>
  <c r="L141" i="1"/>
  <c r="L56" i="1"/>
  <c r="L114" i="1"/>
  <c r="L145" i="1"/>
  <c r="L137" i="1"/>
  <c r="L100" i="1"/>
  <c r="L53" i="1"/>
  <c r="L92" i="1"/>
  <c r="L55" i="1"/>
  <c r="L123" i="1"/>
  <c r="L95" i="1"/>
  <c r="L51" i="1"/>
  <c r="L111" i="1"/>
  <c r="L84" i="1"/>
  <c r="L45" i="1"/>
  <c r="L127" i="1"/>
  <c r="L131" i="1"/>
  <c r="L93" i="1"/>
  <c r="L129" i="1"/>
  <c r="L128" i="1"/>
  <c r="L97" i="1"/>
  <c r="L130" i="1"/>
  <c r="L85" i="1"/>
  <c r="L19" i="1"/>
  <c r="L79" i="1"/>
  <c r="L117" i="1"/>
  <c r="L101" i="1"/>
  <c r="L102" i="1"/>
  <c r="L132" i="1"/>
  <c r="L62" i="1"/>
  <c r="L109" i="1"/>
  <c r="L59" i="1"/>
  <c r="L66" i="1"/>
  <c r="L69" i="1"/>
  <c r="U192" i="3"/>
  <c r="L140" i="1"/>
  <c r="L89" i="1"/>
  <c r="L67" i="1"/>
  <c r="L70" i="1"/>
  <c r="L125" i="1"/>
  <c r="L77" i="1"/>
  <c r="L147" i="1"/>
  <c r="L81" i="1"/>
  <c r="L139" i="1"/>
  <c r="L78" i="1"/>
  <c r="L63" i="1"/>
  <c r="L75" i="1"/>
  <c r="W192" i="3"/>
  <c r="L104" i="1"/>
  <c r="K194" i="3"/>
  <c r="T192" i="3"/>
  <c r="L72" i="1"/>
  <c r="M56" i="12"/>
  <c r="L76" i="1"/>
  <c r="H193" i="3"/>
  <c r="I193" i="3"/>
  <c r="J193" i="3"/>
  <c r="K193" i="3"/>
  <c r="X194" i="3"/>
  <c r="B194" i="3"/>
  <c r="C194" i="3"/>
  <c r="M191" i="3"/>
  <c r="A184" i="13"/>
  <c r="AH184" i="13" s="1"/>
  <c r="L149" i="1"/>
  <c r="R150" i="1"/>
  <c r="O151" i="1"/>
  <c r="N151" i="1"/>
  <c r="I151" i="1"/>
  <c r="H151" i="1"/>
  <c r="Q151" i="1" s="1"/>
  <c r="P150" i="1"/>
  <c r="A153" i="1"/>
  <c r="G152" i="1" a="1"/>
  <c r="G152" i="1" s="1"/>
  <c r="F152" i="1" a="1"/>
  <c r="F152" i="1" s="1"/>
  <c r="Q192" i="3" l="1"/>
  <c r="L193" i="3"/>
  <c r="M193" i="3" s="1"/>
  <c r="W193" i="3" s="1"/>
  <c r="V191" i="3"/>
  <c r="W191" i="3"/>
  <c r="T191" i="3"/>
  <c r="U191" i="3"/>
  <c r="X195" i="3"/>
  <c r="B195" i="3"/>
  <c r="C195" i="3"/>
  <c r="J194" i="3"/>
  <c r="L194" i="3" s="1"/>
  <c r="M194" i="3" s="1"/>
  <c r="I194" i="3"/>
  <c r="H194" i="3"/>
  <c r="T193" i="3"/>
  <c r="U193" i="3"/>
  <c r="V193" i="3"/>
  <c r="A185" i="13"/>
  <c r="AH185" i="13" s="1"/>
  <c r="L150" i="1"/>
  <c r="R151" i="1"/>
  <c r="O152" i="1"/>
  <c r="H152" i="1"/>
  <c r="Q152" i="1" s="1"/>
  <c r="N152" i="1"/>
  <c r="I152" i="1"/>
  <c r="A154" i="1"/>
  <c r="G153" i="1" a="1"/>
  <c r="G153" i="1" s="1"/>
  <c r="F153" i="1" a="1"/>
  <c r="F153" i="1" s="1"/>
  <c r="P151" i="1"/>
  <c r="X196" i="3" l="1"/>
  <c r="B196" i="3"/>
  <c r="C196" i="3"/>
  <c r="Q191" i="3"/>
  <c r="V194" i="3"/>
  <c r="U194" i="3"/>
  <c r="T194" i="3"/>
  <c r="W194" i="3"/>
  <c r="Q193" i="3"/>
  <c r="J195" i="3"/>
  <c r="K195" i="3"/>
  <c r="L195" i="3" s="1"/>
  <c r="M195" i="3" s="1"/>
  <c r="H195" i="3"/>
  <c r="I195" i="3"/>
  <c r="A186" i="13"/>
  <c r="AH186" i="13" s="1"/>
  <c r="L151" i="1"/>
  <c r="R152" i="1"/>
  <c r="N153" i="1"/>
  <c r="I153" i="1"/>
  <c r="H153" i="1"/>
  <c r="Q153" i="1" s="1"/>
  <c r="O153" i="1"/>
  <c r="P152" i="1"/>
  <c r="A155" i="1"/>
  <c r="F154" i="1" a="1"/>
  <c r="F154" i="1" s="1"/>
  <c r="G154" i="1" a="1"/>
  <c r="G154" i="1" s="1"/>
  <c r="K196" i="3" l="1"/>
  <c r="H196" i="3"/>
  <c r="I196" i="3"/>
  <c r="J196" i="3"/>
  <c r="U195" i="3"/>
  <c r="W195" i="3"/>
  <c r="T195" i="3"/>
  <c r="V195" i="3"/>
  <c r="Q194" i="3"/>
  <c r="K197" i="3"/>
  <c r="H197" i="3"/>
  <c r="I197" i="3"/>
  <c r="J197" i="3"/>
  <c r="X197" i="3"/>
  <c r="B197" i="3"/>
  <c r="C197" i="3"/>
  <c r="A187" i="13"/>
  <c r="AH187" i="13" s="1"/>
  <c r="L152" i="1"/>
  <c r="R153" i="1"/>
  <c r="A156" i="1"/>
  <c r="G155" i="1" a="1"/>
  <c r="G155" i="1" s="1"/>
  <c r="F155" i="1" a="1"/>
  <c r="F155" i="1" s="1"/>
  <c r="P153" i="1"/>
  <c r="N154" i="1"/>
  <c r="O154" i="1"/>
  <c r="I154" i="1"/>
  <c r="H154" i="1"/>
  <c r="Q154" i="1" s="1"/>
  <c r="L196" i="3" l="1"/>
  <c r="M196" i="3" s="1"/>
  <c r="W196" i="3" s="1"/>
  <c r="L197" i="3"/>
  <c r="K198" i="3"/>
  <c r="Q195" i="3"/>
  <c r="J198" i="3"/>
  <c r="X198" i="3"/>
  <c r="B198" i="3"/>
  <c r="C198" i="3"/>
  <c r="T196" i="3"/>
  <c r="V196" i="3"/>
  <c r="U196" i="3"/>
  <c r="A188" i="13"/>
  <c r="AH188" i="13" s="1"/>
  <c r="L153" i="1"/>
  <c r="R154" i="1"/>
  <c r="P154" i="1"/>
  <c r="N155" i="1"/>
  <c r="O155" i="1"/>
  <c r="H155" i="1"/>
  <c r="Q155" i="1" s="1"/>
  <c r="I155" i="1"/>
  <c r="A157" i="1"/>
  <c r="G156" i="1" a="1"/>
  <c r="G156" i="1" s="1"/>
  <c r="F156" i="1" a="1"/>
  <c r="F156" i="1" s="1"/>
  <c r="M197" i="3" l="1"/>
  <c r="I198" i="3"/>
  <c r="H198" i="3"/>
  <c r="L198" i="3"/>
  <c r="M198" i="3" s="1"/>
  <c r="V198" i="3" s="1"/>
  <c r="I199" i="3"/>
  <c r="Q196" i="3"/>
  <c r="K199" i="3"/>
  <c r="H199" i="3"/>
  <c r="X199" i="3"/>
  <c r="B199" i="3"/>
  <c r="C199" i="3"/>
  <c r="A189" i="13"/>
  <c r="L154" i="1"/>
  <c r="R155" i="1"/>
  <c r="A158" i="1"/>
  <c r="G157" i="1" a="1"/>
  <c r="G157" i="1" s="1"/>
  <c r="F157" i="1" a="1"/>
  <c r="F157" i="1" s="1"/>
  <c r="O156" i="1"/>
  <c r="N156" i="1"/>
  <c r="H156" i="1"/>
  <c r="Q156" i="1" s="1"/>
  <c r="I156" i="1"/>
  <c r="P155" i="1"/>
  <c r="AH189" i="13" l="1"/>
  <c r="W198" i="3"/>
  <c r="U197" i="3"/>
  <c r="V197" i="3"/>
  <c r="T197" i="3"/>
  <c r="W197" i="3"/>
  <c r="U198" i="3"/>
  <c r="T198" i="3"/>
  <c r="J199" i="3"/>
  <c r="L199" i="3" s="1"/>
  <c r="M199" i="3" s="1"/>
  <c r="J200" i="3"/>
  <c r="X200" i="3"/>
  <c r="B200" i="3"/>
  <c r="C200" i="3"/>
  <c r="A190" i="13"/>
  <c r="L155" i="1"/>
  <c r="R156" i="1"/>
  <c r="P156" i="1"/>
  <c r="O157" i="1"/>
  <c r="H157" i="1"/>
  <c r="Q157" i="1" s="1"/>
  <c r="N157" i="1"/>
  <c r="I157" i="1"/>
  <c r="A159" i="1"/>
  <c r="G158" i="1" a="1"/>
  <c r="G158" i="1" s="1"/>
  <c r="F158" i="1" a="1"/>
  <c r="F158" i="1" s="1"/>
  <c r="W199" i="3" l="1"/>
  <c r="U199" i="3"/>
  <c r="T199" i="3"/>
  <c r="V199" i="3"/>
  <c r="AH190" i="13"/>
  <c r="Q197" i="3"/>
  <c r="Q198" i="3"/>
  <c r="I200" i="3"/>
  <c r="H201" i="3"/>
  <c r="K200" i="3"/>
  <c r="L200" i="3" s="1"/>
  <c r="M200" i="3" s="1"/>
  <c r="W200" i="3" s="1"/>
  <c r="H200" i="3"/>
  <c r="K201" i="3"/>
  <c r="X201" i="3"/>
  <c r="B201" i="3"/>
  <c r="C201" i="3"/>
  <c r="A191" i="13"/>
  <c r="L156" i="1"/>
  <c r="R157" i="1"/>
  <c r="N158" i="1"/>
  <c r="I158" i="1"/>
  <c r="H158" i="1"/>
  <c r="Q158" i="1" s="1"/>
  <c r="O158" i="1"/>
  <c r="A160" i="1"/>
  <c r="G159" i="1" a="1"/>
  <c r="G159" i="1" s="1"/>
  <c r="F159" i="1" a="1"/>
  <c r="F159" i="1" s="1"/>
  <c r="P157" i="1"/>
  <c r="I201" i="3" l="1"/>
  <c r="J201" i="3"/>
  <c r="L201" i="3" s="1"/>
  <c r="M201" i="3" s="1"/>
  <c r="Q199" i="3"/>
  <c r="T200" i="3"/>
  <c r="U200" i="3"/>
  <c r="V200" i="3"/>
  <c r="AH191" i="13"/>
  <c r="H202" i="3"/>
  <c r="X202" i="3"/>
  <c r="B202" i="3"/>
  <c r="C202" i="3"/>
  <c r="A192" i="13"/>
  <c r="L157" i="1"/>
  <c r="R158" i="1"/>
  <c r="N159" i="1"/>
  <c r="O159" i="1"/>
  <c r="H159" i="1"/>
  <c r="Q159" i="1" s="1"/>
  <c r="I159" i="1"/>
  <c r="P158" i="1"/>
  <c r="A161" i="1"/>
  <c r="G160" i="1" a="1"/>
  <c r="G160" i="1" s="1"/>
  <c r="F160" i="1" a="1"/>
  <c r="F160" i="1" s="1"/>
  <c r="Q200" i="3" l="1"/>
  <c r="T201" i="3"/>
  <c r="W201" i="3"/>
  <c r="U201" i="3"/>
  <c r="V201" i="3"/>
  <c r="AH192" i="13"/>
  <c r="J202" i="3"/>
  <c r="I202" i="3"/>
  <c r="K202" i="3"/>
  <c r="J203" i="3"/>
  <c r="X203" i="3"/>
  <c r="B203" i="3"/>
  <c r="C203" i="3"/>
  <c r="A193" i="13"/>
  <c r="L158" i="1"/>
  <c r="R159" i="1"/>
  <c r="A162" i="1"/>
  <c r="F161" i="1" a="1"/>
  <c r="F161" i="1" s="1"/>
  <c r="G161" i="1" a="1"/>
  <c r="G161" i="1" s="1"/>
  <c r="P159" i="1"/>
  <c r="N160" i="1"/>
  <c r="I160" i="1"/>
  <c r="O160" i="1"/>
  <c r="H160" i="1"/>
  <c r="Q160" i="1" s="1"/>
  <c r="Q201" i="3" l="1"/>
  <c r="H203" i="3"/>
  <c r="I203" i="3"/>
  <c r="L202" i="3"/>
  <c r="M202" i="3" s="1"/>
  <c r="T202" i="3" s="1"/>
  <c r="AH193" i="13"/>
  <c r="K203" i="3"/>
  <c r="K204" i="3"/>
  <c r="X204" i="3"/>
  <c r="B204" i="3"/>
  <c r="C204" i="3"/>
  <c r="A194" i="13"/>
  <c r="L159" i="1"/>
  <c r="R160" i="1"/>
  <c r="P160" i="1"/>
  <c r="N161" i="1"/>
  <c r="O161" i="1"/>
  <c r="H161" i="1"/>
  <c r="Q161" i="1" s="1"/>
  <c r="I161" i="1"/>
  <c r="A163" i="1"/>
  <c r="G162" i="1" a="1"/>
  <c r="G162" i="1" s="1"/>
  <c r="F162" i="1" a="1"/>
  <c r="F162" i="1" s="1"/>
  <c r="V202" i="3" l="1"/>
  <c r="W202" i="3"/>
  <c r="U202" i="3"/>
  <c r="L203" i="3"/>
  <c r="AH194" i="13"/>
  <c r="J204" i="3"/>
  <c r="L204" i="3" s="1"/>
  <c r="M204" i="3" s="1"/>
  <c r="T204" i="3" s="1"/>
  <c r="I204" i="3"/>
  <c r="I205" i="3"/>
  <c r="H204" i="3"/>
  <c r="X205" i="3"/>
  <c r="B205" i="3"/>
  <c r="C205" i="3"/>
  <c r="A195" i="13"/>
  <c r="L160" i="1"/>
  <c r="R161" i="1"/>
  <c r="N162" i="1"/>
  <c r="O162" i="1"/>
  <c r="H162" i="1"/>
  <c r="Q162" i="1" s="1"/>
  <c r="I162" i="1"/>
  <c r="A164" i="1"/>
  <c r="G163" i="1" a="1"/>
  <c r="G163" i="1" s="1"/>
  <c r="F163" i="1" a="1"/>
  <c r="F163" i="1" s="1"/>
  <c r="P161" i="1"/>
  <c r="Q202" i="3" l="1"/>
  <c r="H205" i="3"/>
  <c r="M203" i="3"/>
  <c r="AH195" i="13"/>
  <c r="W204" i="3"/>
  <c r="K205" i="3"/>
  <c r="J205" i="3"/>
  <c r="V204" i="3"/>
  <c r="U204" i="3"/>
  <c r="H206" i="3"/>
  <c r="X206" i="3"/>
  <c r="B206" i="3"/>
  <c r="C206" i="3"/>
  <c r="A196" i="13"/>
  <c r="L161" i="1"/>
  <c r="R162" i="1"/>
  <c r="A165" i="1"/>
  <c r="G164" i="1" a="1"/>
  <c r="G164" i="1" s="1"/>
  <c r="F164" i="1" a="1"/>
  <c r="F164" i="1" s="1"/>
  <c r="N163" i="1"/>
  <c r="O163" i="1"/>
  <c r="H163" i="1"/>
  <c r="Q163" i="1" s="1"/>
  <c r="I163" i="1"/>
  <c r="P162" i="1"/>
  <c r="L205" i="3" l="1"/>
  <c r="M205" i="3" s="1"/>
  <c r="V205" i="3" s="1"/>
  <c r="T205" i="3"/>
  <c r="U203" i="3"/>
  <c r="V203" i="3"/>
  <c r="W203" i="3"/>
  <c r="T203" i="3"/>
  <c r="AH196" i="13"/>
  <c r="K206" i="3"/>
  <c r="Q204" i="3"/>
  <c r="W205" i="3"/>
  <c r="J206" i="3"/>
  <c r="I206" i="3"/>
  <c r="J207" i="3"/>
  <c r="I207" i="3"/>
  <c r="X207" i="3"/>
  <c r="B207" i="3"/>
  <c r="C207" i="3"/>
  <c r="A197" i="13"/>
  <c r="L162" i="1"/>
  <c r="R163" i="1"/>
  <c r="P163" i="1"/>
  <c r="O164" i="1"/>
  <c r="N164" i="1"/>
  <c r="H164" i="1"/>
  <c r="Q164" i="1" s="1"/>
  <c r="I164" i="1"/>
  <c r="A166" i="1"/>
  <c r="F165" i="1" a="1"/>
  <c r="F165" i="1" s="1"/>
  <c r="G165" i="1" a="1"/>
  <c r="G165" i="1" s="1"/>
  <c r="L206" i="3" l="1"/>
  <c r="M206" i="3" s="1"/>
  <c r="U206" i="3" s="1"/>
  <c r="U205" i="3"/>
  <c r="Q205" i="3" s="1"/>
  <c r="Q203" i="3"/>
  <c r="AH197" i="13"/>
  <c r="K207" i="3"/>
  <c r="H207" i="3"/>
  <c r="L207" i="3"/>
  <c r="M207" i="3" s="1"/>
  <c r="U207" i="3" s="1"/>
  <c r="K208" i="3"/>
  <c r="X208" i="3"/>
  <c r="B208" i="3"/>
  <c r="C208" i="3"/>
  <c r="A198" i="13"/>
  <c r="L163" i="1"/>
  <c r="R164" i="1"/>
  <c r="A167" i="1"/>
  <c r="G166" i="1" a="1"/>
  <c r="G166" i="1" s="1"/>
  <c r="F166" i="1" a="1"/>
  <c r="F166" i="1" s="1"/>
  <c r="N165" i="1"/>
  <c r="I165" i="1"/>
  <c r="O165" i="1"/>
  <c r="H165" i="1"/>
  <c r="Q165" i="1" s="1"/>
  <c r="P164" i="1"/>
  <c r="W206" i="3" l="1"/>
  <c r="V206" i="3"/>
  <c r="T206" i="3"/>
  <c r="F26" i="7"/>
  <c r="F26" i="12" s="1"/>
  <c r="F24" i="7"/>
  <c r="F24" i="12" s="1"/>
  <c r="G41" i="1" a="1"/>
  <c r="G41" i="1" s="1"/>
  <c r="G23" i="1" a="1"/>
  <c r="G23" i="1" s="1"/>
  <c r="G16" i="1" a="1"/>
  <c r="G16" i="1" s="1"/>
  <c r="T207" i="3"/>
  <c r="V207" i="3"/>
  <c r="W207" i="3"/>
  <c r="AH198" i="13"/>
  <c r="K209" i="3"/>
  <c r="L209" i="3" s="1"/>
  <c r="M209" i="3" s="1"/>
  <c r="I208" i="3"/>
  <c r="H208" i="3"/>
  <c r="J208" i="3"/>
  <c r="L208" i="3" s="1"/>
  <c r="X209" i="3"/>
  <c r="B209" i="3"/>
  <c r="C209" i="3"/>
  <c r="L27" i="7" s="1"/>
  <c r="L27" i="12" s="1"/>
  <c r="A199" i="13"/>
  <c r="L164" i="1"/>
  <c r="R165" i="1"/>
  <c r="O166" i="1"/>
  <c r="N166" i="1"/>
  <c r="H166" i="1"/>
  <c r="Q166" i="1" s="1"/>
  <c r="I166" i="1"/>
  <c r="P165" i="1"/>
  <c r="A168" i="1"/>
  <c r="G167" i="1" a="1"/>
  <c r="G167" i="1" s="1"/>
  <c r="F167" i="1" a="1"/>
  <c r="F167" i="1" s="1"/>
  <c r="L13" i="3" a="1"/>
  <c r="Q206" i="3" l="1"/>
  <c r="Q207" i="3"/>
  <c r="L63" i="12"/>
  <c r="G43" i="1" a="1"/>
  <c r="G43" i="1" s="1"/>
  <c r="G29" i="1" a="1"/>
  <c r="G29" i="1" s="1"/>
  <c r="G48" i="1" a="1"/>
  <c r="G48" i="1" s="1"/>
  <c r="G26" i="1" a="1"/>
  <c r="G26" i="1" s="1"/>
  <c r="G33" i="1" a="1"/>
  <c r="G33" i="1" s="1"/>
  <c r="G34" i="1" a="1"/>
  <c r="G34" i="1" s="1"/>
  <c r="H22" i="7"/>
  <c r="H22" i="12" s="1"/>
  <c r="G21" i="7"/>
  <c r="G21" i="12" s="1"/>
  <c r="G57" i="12" s="1"/>
  <c r="J29" i="7"/>
  <c r="J29" i="12" s="1"/>
  <c r="J23" i="7"/>
  <c r="J23" i="12" s="1"/>
  <c r="L24" i="7"/>
  <c r="L24" i="12" s="1"/>
  <c r="J21" i="7"/>
  <c r="J21" i="12" s="1"/>
  <c r="J57" i="12" s="1"/>
  <c r="B24" i="7"/>
  <c r="B24" i="12" s="1"/>
  <c r="B42" i="12" s="1"/>
  <c r="F42" i="12" s="1"/>
  <c r="I21" i="7"/>
  <c r="I21" i="12" s="1"/>
  <c r="I57" i="12" s="1"/>
  <c r="I27" i="7"/>
  <c r="I27" i="12" s="1"/>
  <c r="K23" i="7"/>
  <c r="K23" i="12" s="1"/>
  <c r="E26" i="7"/>
  <c r="E26" i="12" s="1"/>
  <c r="K30" i="7"/>
  <c r="K30" i="12" s="1"/>
  <c r="G22" i="7"/>
  <c r="G22" i="12" s="1"/>
  <c r="L22" i="7"/>
  <c r="L22" i="12" s="1"/>
  <c r="K20" i="7"/>
  <c r="L30" i="7"/>
  <c r="L30" i="12" s="1"/>
  <c r="K26" i="7"/>
  <c r="K26" i="12" s="1"/>
  <c r="I30" i="7"/>
  <c r="I30" i="12" s="1"/>
  <c r="H21" i="7"/>
  <c r="H21" i="12" s="1"/>
  <c r="H57" i="12" s="1"/>
  <c r="E23" i="7"/>
  <c r="E23" i="12" s="1"/>
  <c r="B27" i="7"/>
  <c r="B27" i="12" s="1"/>
  <c r="B45" i="12" s="1"/>
  <c r="L45" i="12" s="1"/>
  <c r="F28" i="7"/>
  <c r="F28" i="12" s="1"/>
  <c r="J30" i="7"/>
  <c r="J30" i="12" s="1"/>
  <c r="E27" i="7"/>
  <c r="E27" i="12" s="1"/>
  <c r="G40" i="1" a="1"/>
  <c r="G40" i="1" s="1"/>
  <c r="F60" i="12"/>
  <c r="J22" i="7"/>
  <c r="J22" i="12" s="1"/>
  <c r="E22" i="7"/>
  <c r="E22" i="12" s="1"/>
  <c r="J24" i="7"/>
  <c r="J24" i="12" s="1"/>
  <c r="F22" i="7"/>
  <c r="F22" i="12" s="1"/>
  <c r="F58" i="12" s="1"/>
  <c r="J209" i="3"/>
  <c r="G30" i="1" a="1"/>
  <c r="G30" i="1" s="1"/>
  <c r="I209" i="3"/>
  <c r="G20" i="1" a="1"/>
  <c r="G20" i="1" s="1"/>
  <c r="G44" i="1" a="1"/>
  <c r="G44" i="1" s="1"/>
  <c r="G47" i="1" a="1"/>
  <c r="G47" i="1" s="1"/>
  <c r="G22" i="1" a="1"/>
  <c r="G22" i="1" s="1"/>
  <c r="G37" i="1" a="1"/>
  <c r="G37" i="1" s="1"/>
  <c r="K31" i="7"/>
  <c r="K31" i="12" s="1"/>
  <c r="G28" i="7"/>
  <c r="G28" i="12" s="1"/>
  <c r="B30" i="7"/>
  <c r="B30" i="12" s="1"/>
  <c r="B48" i="12" s="1"/>
  <c r="G20" i="7"/>
  <c r="B28" i="7"/>
  <c r="B28" i="12" s="1"/>
  <c r="B46" i="12" s="1"/>
  <c r="I24" i="7"/>
  <c r="I24" i="12" s="1"/>
  <c r="G30" i="7"/>
  <c r="G30" i="12" s="1"/>
  <c r="F27" i="7"/>
  <c r="F27" i="12" s="1"/>
  <c r="H25" i="7"/>
  <c r="H25" i="12" s="1"/>
  <c r="B22" i="7"/>
  <c r="B22" i="12" s="1"/>
  <c r="B40" i="12" s="1"/>
  <c r="J25" i="7"/>
  <c r="J25" i="12" s="1"/>
  <c r="F25" i="7"/>
  <c r="F25" i="12" s="1"/>
  <c r="B29" i="7"/>
  <c r="B29" i="12" s="1"/>
  <c r="B47" i="12" s="1"/>
  <c r="E31" i="7"/>
  <c r="E31" i="12" s="1"/>
  <c r="L31" i="7"/>
  <c r="L31" i="12" s="1"/>
  <c r="H29" i="7"/>
  <c r="H29" i="12" s="1"/>
  <c r="J31" i="7"/>
  <c r="J31" i="12" s="1"/>
  <c r="J67" i="12" s="1"/>
  <c r="E24" i="7"/>
  <c r="E24" i="12" s="1"/>
  <c r="H23" i="7"/>
  <c r="H23" i="12" s="1"/>
  <c r="L26" i="7"/>
  <c r="L26" i="12" s="1"/>
  <c r="I22" i="7"/>
  <c r="I22" i="12" s="1"/>
  <c r="F31" i="7"/>
  <c r="F31" i="12" s="1"/>
  <c r="H28" i="7"/>
  <c r="H28" i="12" s="1"/>
  <c r="B25" i="7"/>
  <c r="B25" i="12" s="1"/>
  <c r="B43" i="12" s="1"/>
  <c r="L23" i="7"/>
  <c r="L23" i="12" s="1"/>
  <c r="H209" i="3"/>
  <c r="G36" i="1" a="1"/>
  <c r="G36" i="1" s="1"/>
  <c r="G15" i="1" a="1"/>
  <c r="G15" i="1" s="1"/>
  <c r="G28" i="1" a="1"/>
  <c r="G28" i="1" s="1"/>
  <c r="G21" i="1" a="1"/>
  <c r="G21" i="1" s="1"/>
  <c r="G27" i="1" a="1"/>
  <c r="G27" i="1" s="1"/>
  <c r="G42" i="1" a="1"/>
  <c r="G42" i="1" s="1"/>
  <c r="L29" i="7"/>
  <c r="L29" i="12" s="1"/>
  <c r="E21" i="7"/>
  <c r="E21" i="12" s="1"/>
  <c r="E57" i="12" s="1"/>
  <c r="E30" i="7"/>
  <c r="E30" i="12" s="1"/>
  <c r="L21" i="7"/>
  <c r="L21" i="12" s="1"/>
  <c r="L57" i="12" s="1"/>
  <c r="K22" i="7"/>
  <c r="K22" i="12" s="1"/>
  <c r="K25" i="7"/>
  <c r="K25" i="12" s="1"/>
  <c r="K61" i="12" s="1"/>
  <c r="G29" i="7"/>
  <c r="G29" i="12" s="1"/>
  <c r="G31" i="7"/>
  <c r="G31" i="12" s="1"/>
  <c r="H20" i="7"/>
  <c r="G24" i="7"/>
  <c r="G24" i="12" s="1"/>
  <c r="I25" i="7"/>
  <c r="I25" i="12" s="1"/>
  <c r="F29" i="7"/>
  <c r="F29" i="12" s="1"/>
  <c r="H27" i="7"/>
  <c r="H27" i="12" s="1"/>
  <c r="F21" i="7"/>
  <c r="F21" i="12" s="1"/>
  <c r="F57" i="12" s="1"/>
  <c r="L25" i="7"/>
  <c r="L25" i="12" s="1"/>
  <c r="K28" i="7"/>
  <c r="K28" i="12" s="1"/>
  <c r="K24" i="7"/>
  <c r="K24" i="12" s="1"/>
  <c r="J28" i="7"/>
  <c r="J28" i="12" s="1"/>
  <c r="G25" i="7"/>
  <c r="G25" i="12" s="1"/>
  <c r="H30" i="7"/>
  <c r="H30" i="12" s="1"/>
  <c r="H66" i="12" s="1"/>
  <c r="J26" i="7"/>
  <c r="J26" i="12" s="1"/>
  <c r="J27" i="7"/>
  <c r="J27" i="12" s="1"/>
  <c r="I26" i="7"/>
  <c r="I26" i="12" s="1"/>
  <c r="F30" i="7"/>
  <c r="F30" i="12" s="1"/>
  <c r="G26" i="7"/>
  <c r="G26" i="12" s="1"/>
  <c r="E25" i="7"/>
  <c r="E25" i="12" s="1"/>
  <c r="G35" i="1" a="1"/>
  <c r="G35" i="1" s="1"/>
  <c r="F62" i="12"/>
  <c r="G23" i="7"/>
  <c r="G23" i="12" s="1"/>
  <c r="K21" i="7"/>
  <c r="K21" i="12" s="1"/>
  <c r="K57" i="12" s="1"/>
  <c r="B23" i="7"/>
  <c r="B23" i="12" s="1"/>
  <c r="B41" i="12" s="1"/>
  <c r="E28" i="7"/>
  <c r="E28" i="12" s="1"/>
  <c r="F23" i="7"/>
  <c r="F23" i="12" s="1"/>
  <c r="J20" i="7"/>
  <c r="I31" i="7"/>
  <c r="I31" i="12" s="1"/>
  <c r="H31" i="7"/>
  <c r="H31" i="12" s="1"/>
  <c r="B31" i="7"/>
  <c r="B31" i="12" s="1"/>
  <c r="B49" i="12" s="1"/>
  <c r="I28" i="7"/>
  <c r="I28" i="12" s="1"/>
  <c r="L20" i="7"/>
  <c r="E29" i="7"/>
  <c r="E29" i="12" s="1"/>
  <c r="B26" i="7"/>
  <c r="B26" i="12" s="1"/>
  <c r="B44" i="12" s="1"/>
  <c r="F44" i="12" s="1"/>
  <c r="I29" i="7"/>
  <c r="I29" i="12" s="1"/>
  <c r="K27" i="7"/>
  <c r="K27" i="12" s="1"/>
  <c r="F20" i="7"/>
  <c r="I20" i="7"/>
  <c r="H26" i="7"/>
  <c r="H26" i="12" s="1"/>
  <c r="G27" i="7"/>
  <c r="G27" i="12" s="1"/>
  <c r="H24" i="7"/>
  <c r="H24" i="12" s="1"/>
  <c r="E20" i="7"/>
  <c r="K29" i="7"/>
  <c r="K29" i="12" s="1"/>
  <c r="L28" i="7"/>
  <c r="L28" i="12" s="1"/>
  <c r="I23" i="7"/>
  <c r="I23" i="12" s="1"/>
  <c r="L13" i="3"/>
  <c r="F48" i="1" a="1"/>
  <c r="F48" i="1" s="1"/>
  <c r="F27" i="1" a="1"/>
  <c r="F27" i="1" s="1"/>
  <c r="F20" i="1" a="1"/>
  <c r="F20" i="1" s="1"/>
  <c r="F43" i="1" a="1"/>
  <c r="F43" i="1" s="1"/>
  <c r="F40" i="1" a="1"/>
  <c r="F40" i="1" s="1"/>
  <c r="F41" i="1" a="1"/>
  <c r="F41" i="1" s="1"/>
  <c r="F16" i="1" a="1"/>
  <c r="F16" i="1" s="1"/>
  <c r="O16" i="1" s="1"/>
  <c r="F23" i="1" a="1"/>
  <c r="F23" i="1" s="1"/>
  <c r="N23" i="1" s="1"/>
  <c r="F22" i="1" a="1"/>
  <c r="F22" i="1" s="1"/>
  <c r="F37" i="1" a="1"/>
  <c r="F37" i="1" s="1"/>
  <c r="F34" i="1" a="1"/>
  <c r="F34" i="1" s="1"/>
  <c r="F42" i="1" a="1"/>
  <c r="F42" i="1" s="1"/>
  <c r="F26" i="1" a="1"/>
  <c r="F26" i="1" s="1"/>
  <c r="F30" i="1" a="1"/>
  <c r="F30" i="1" s="1"/>
  <c r="F21" i="1" a="1"/>
  <c r="F21" i="1" s="1"/>
  <c r="F35" i="1" a="1"/>
  <c r="F35" i="1" s="1"/>
  <c r="F44" i="1" a="1"/>
  <c r="F44" i="1" s="1"/>
  <c r="F28" i="1" a="1"/>
  <c r="F28" i="1" s="1"/>
  <c r="F15" i="1" a="1"/>
  <c r="F15" i="1" s="1"/>
  <c r="F36" i="1" a="1"/>
  <c r="F36" i="1" s="1"/>
  <c r="F47" i="1" a="1"/>
  <c r="F47" i="1" s="1"/>
  <c r="F29" i="1" a="1"/>
  <c r="F29" i="1" s="1"/>
  <c r="F33" i="1" a="1"/>
  <c r="F33" i="1" s="1"/>
  <c r="M208" i="3"/>
  <c r="B121" i="13" s="1"/>
  <c r="AH199" i="13"/>
  <c r="I210" i="3"/>
  <c r="T209" i="3"/>
  <c r="U209" i="3"/>
  <c r="W209" i="3"/>
  <c r="V209" i="3"/>
  <c r="X210" i="3"/>
  <c r="B210" i="3"/>
  <c r="C210" i="3"/>
  <c r="A200" i="13"/>
  <c r="L165" i="1"/>
  <c r="R166" i="1"/>
  <c r="A169" i="1"/>
  <c r="F168" i="1" a="1"/>
  <c r="F168" i="1" s="1"/>
  <c r="G168" i="1" a="1"/>
  <c r="G168" i="1" s="1"/>
  <c r="P166" i="1"/>
  <c r="O167" i="1"/>
  <c r="N167" i="1"/>
  <c r="H167" i="1"/>
  <c r="Q167" i="1" s="1"/>
  <c r="I167" i="1"/>
  <c r="M13" i="3" a="1"/>
  <c r="I43" i="1" l="1"/>
  <c r="I20" i="1"/>
  <c r="I15" i="1"/>
  <c r="I26" i="1"/>
  <c r="O33" i="1"/>
  <c r="N36" i="1"/>
  <c r="O30" i="1"/>
  <c r="I21" i="1"/>
  <c r="N37" i="1"/>
  <c r="I42" i="1"/>
  <c r="O29" i="1"/>
  <c r="I44" i="1"/>
  <c r="K210" i="3"/>
  <c r="B20" i="7"/>
  <c r="B20" i="12" s="1"/>
  <c r="B38" i="12" s="1"/>
  <c r="Q38" i="12" s="1"/>
  <c r="L64" i="12"/>
  <c r="L46" i="12"/>
  <c r="G63" i="12"/>
  <c r="G45" i="12"/>
  <c r="K45" i="12"/>
  <c r="K63" i="12"/>
  <c r="L20" i="12"/>
  <c r="L32" i="7"/>
  <c r="L32" i="12" s="1"/>
  <c r="I67" i="12"/>
  <c r="I49" i="12"/>
  <c r="Q41" i="12"/>
  <c r="P41" i="12"/>
  <c r="N41" i="12"/>
  <c r="R41" i="12"/>
  <c r="O41" i="12"/>
  <c r="M41" i="12"/>
  <c r="F48" i="12"/>
  <c r="F66" i="12"/>
  <c r="K46" i="12"/>
  <c r="K64" i="12"/>
  <c r="F47" i="12"/>
  <c r="F65" i="12"/>
  <c r="G67" i="12"/>
  <c r="G49" i="12"/>
  <c r="K43" i="12"/>
  <c r="N43" i="12"/>
  <c r="O43" i="12"/>
  <c r="Q43" i="12"/>
  <c r="P43" i="12"/>
  <c r="R43" i="12"/>
  <c r="M43" i="12"/>
  <c r="I58" i="12"/>
  <c r="I40" i="12"/>
  <c r="O47" i="12"/>
  <c r="Q47" i="12"/>
  <c r="R47" i="12"/>
  <c r="P47" i="12"/>
  <c r="N47" i="12"/>
  <c r="M47" i="12"/>
  <c r="H61" i="12"/>
  <c r="H43" i="12"/>
  <c r="M46" i="12"/>
  <c r="P46" i="12"/>
  <c r="Q46" i="12"/>
  <c r="N46" i="12"/>
  <c r="O46" i="12"/>
  <c r="R46" i="12"/>
  <c r="K49" i="12"/>
  <c r="K67" i="12"/>
  <c r="J58" i="12"/>
  <c r="J40" i="12"/>
  <c r="E45" i="12"/>
  <c r="E63" i="12"/>
  <c r="E41" i="12"/>
  <c r="E59" i="12"/>
  <c r="L66" i="12"/>
  <c r="L48" i="12"/>
  <c r="K48" i="12"/>
  <c r="K66" i="12"/>
  <c r="J59" i="12"/>
  <c r="J41" i="12"/>
  <c r="H44" i="12"/>
  <c r="H62" i="12"/>
  <c r="I47" i="12"/>
  <c r="I65" i="12"/>
  <c r="I46" i="12"/>
  <c r="I64" i="12"/>
  <c r="J32" i="7"/>
  <c r="J32" i="12" s="1"/>
  <c r="J20" i="12"/>
  <c r="I44" i="12"/>
  <c r="I62" i="12"/>
  <c r="G61" i="12"/>
  <c r="G43" i="12"/>
  <c r="L61" i="12"/>
  <c r="L43" i="12"/>
  <c r="I43" i="12"/>
  <c r="I61" i="12"/>
  <c r="G65" i="12"/>
  <c r="G47" i="12"/>
  <c r="E66" i="12"/>
  <c r="E48" i="12"/>
  <c r="L62" i="12"/>
  <c r="L44" i="12"/>
  <c r="H47" i="12"/>
  <c r="H65" i="12"/>
  <c r="F61" i="12"/>
  <c r="F43" i="12"/>
  <c r="F45" i="12"/>
  <c r="F63" i="12"/>
  <c r="G20" i="12"/>
  <c r="G32" i="7"/>
  <c r="G32" i="12" s="1"/>
  <c r="J66" i="12"/>
  <c r="J48" i="12"/>
  <c r="K20" i="12"/>
  <c r="K32" i="7"/>
  <c r="K32" i="12" s="1"/>
  <c r="E62" i="12"/>
  <c r="E44" i="12"/>
  <c r="P42" i="12"/>
  <c r="M42" i="12"/>
  <c r="R42" i="12"/>
  <c r="O42" i="12"/>
  <c r="N42" i="12"/>
  <c r="Q42" i="12"/>
  <c r="J47" i="12"/>
  <c r="J65" i="12"/>
  <c r="K65" i="12"/>
  <c r="K47" i="12"/>
  <c r="L210" i="3"/>
  <c r="M210" i="3" s="1"/>
  <c r="E32" i="7"/>
  <c r="E32" i="12" s="1"/>
  <c r="E20" i="12"/>
  <c r="I32" i="7"/>
  <c r="I32" i="12" s="1"/>
  <c r="I20" i="12"/>
  <c r="M44" i="12"/>
  <c r="Q44" i="12"/>
  <c r="R44" i="12"/>
  <c r="O44" i="12"/>
  <c r="N44" i="12"/>
  <c r="P44" i="12"/>
  <c r="J49" i="12"/>
  <c r="R49" i="12"/>
  <c r="N49" i="12"/>
  <c r="P49" i="12"/>
  <c r="Q49" i="12"/>
  <c r="M49" i="12"/>
  <c r="O49" i="12"/>
  <c r="F41" i="12"/>
  <c r="F59" i="12"/>
  <c r="G41" i="12"/>
  <c r="G59" i="12"/>
  <c r="E43" i="12"/>
  <c r="E61" i="12"/>
  <c r="J63" i="12"/>
  <c r="J45" i="12"/>
  <c r="J64" i="12"/>
  <c r="J46" i="12"/>
  <c r="G42" i="12"/>
  <c r="G60" i="12"/>
  <c r="H46" i="12"/>
  <c r="H64" i="12"/>
  <c r="H41" i="12"/>
  <c r="H59" i="12"/>
  <c r="L67" i="12"/>
  <c r="L49" i="12"/>
  <c r="J43" i="12"/>
  <c r="J61" i="12"/>
  <c r="G66" i="12"/>
  <c r="G48" i="12"/>
  <c r="H48" i="12"/>
  <c r="Q48" i="12"/>
  <c r="P48" i="12"/>
  <c r="R48" i="12"/>
  <c r="O48" i="12"/>
  <c r="M48" i="12"/>
  <c r="N48" i="12"/>
  <c r="J42" i="12"/>
  <c r="J60" i="12"/>
  <c r="F46" i="12"/>
  <c r="F64" i="12"/>
  <c r="I66" i="12"/>
  <c r="I48" i="12"/>
  <c r="L40" i="12"/>
  <c r="L58" i="12"/>
  <c r="K41" i="12"/>
  <c r="K59" i="12"/>
  <c r="I41" i="12"/>
  <c r="I59" i="12"/>
  <c r="H60" i="12"/>
  <c r="H42" i="12"/>
  <c r="F20" i="12"/>
  <c r="F32" i="7"/>
  <c r="F32" i="12" s="1"/>
  <c r="E47" i="12"/>
  <c r="E65" i="12"/>
  <c r="H49" i="12"/>
  <c r="H67" i="12"/>
  <c r="E46" i="12"/>
  <c r="E64" i="12"/>
  <c r="G62" i="12"/>
  <c r="G44" i="12"/>
  <c r="J44" i="12"/>
  <c r="J62" i="12"/>
  <c r="K60" i="12"/>
  <c r="K42" i="12"/>
  <c r="H63" i="12"/>
  <c r="H45" i="12"/>
  <c r="H20" i="12"/>
  <c r="H32" i="7"/>
  <c r="H32" i="12" s="1"/>
  <c r="K40" i="12"/>
  <c r="K58" i="12"/>
  <c r="L47" i="12"/>
  <c r="L65" i="12"/>
  <c r="L41" i="12"/>
  <c r="L59" i="12"/>
  <c r="F67" i="12"/>
  <c r="F49" i="12"/>
  <c r="E42" i="12"/>
  <c r="E60" i="12"/>
  <c r="E49" i="12"/>
  <c r="E67" i="12"/>
  <c r="F40" i="12"/>
  <c r="O40" i="12"/>
  <c r="P40" i="12"/>
  <c r="M40" i="12"/>
  <c r="R40" i="12"/>
  <c r="Q40" i="12"/>
  <c r="N40" i="12"/>
  <c r="I60" i="12"/>
  <c r="I42" i="12"/>
  <c r="E53" i="12" s="1"/>
  <c r="E35" i="12"/>
  <c r="G46" i="12"/>
  <c r="G64" i="12"/>
  <c r="E40" i="12"/>
  <c r="E58" i="12"/>
  <c r="R45" i="12"/>
  <c r="N45" i="12"/>
  <c r="O45" i="12"/>
  <c r="Q45" i="12"/>
  <c r="P45" i="12"/>
  <c r="M45" i="12"/>
  <c r="K44" i="12"/>
  <c r="K62" i="12"/>
  <c r="G58" i="12"/>
  <c r="G40" i="12"/>
  <c r="I45" i="12"/>
  <c r="I63" i="12"/>
  <c r="L60" i="12"/>
  <c r="L42" i="12"/>
  <c r="H40" i="12"/>
  <c r="H58" i="12"/>
  <c r="B35" i="13"/>
  <c r="AG35" i="13" s="1"/>
  <c r="B199" i="13"/>
  <c r="AG199" i="13" s="1"/>
  <c r="B197" i="13"/>
  <c r="AG197" i="13" s="1"/>
  <c r="M13" i="3"/>
  <c r="W208" i="3"/>
  <c r="R21" i="7"/>
  <c r="B51" i="13"/>
  <c r="B21" i="7"/>
  <c r="B198" i="13"/>
  <c r="U208" i="3"/>
  <c r="T208" i="3"/>
  <c r="B89" i="13"/>
  <c r="V208" i="3"/>
  <c r="B22" i="13"/>
  <c r="B177" i="13"/>
  <c r="B74" i="13"/>
  <c r="B37" i="13"/>
  <c r="B99" i="13"/>
  <c r="B105" i="13"/>
  <c r="B110" i="13"/>
  <c r="B82" i="13"/>
  <c r="B151" i="13"/>
  <c r="B116" i="13"/>
  <c r="B103" i="13"/>
  <c r="B134" i="13"/>
  <c r="B45" i="13"/>
  <c r="B147" i="13"/>
  <c r="B173" i="13"/>
  <c r="B42" i="13"/>
  <c r="B46" i="13"/>
  <c r="B166" i="13"/>
  <c r="B18" i="13"/>
  <c r="B142" i="13"/>
  <c r="B70" i="13"/>
  <c r="B182" i="13"/>
  <c r="B52" i="13"/>
  <c r="B138" i="13"/>
  <c r="B141" i="13"/>
  <c r="B163" i="13"/>
  <c r="B104" i="13"/>
  <c r="B57" i="13"/>
  <c r="B152" i="13"/>
  <c r="B88" i="13"/>
  <c r="B54" i="13"/>
  <c r="B102" i="13"/>
  <c r="B165" i="13"/>
  <c r="B159" i="13"/>
  <c r="B145" i="13"/>
  <c r="B139" i="13"/>
  <c r="B30" i="13"/>
  <c r="B126" i="13"/>
  <c r="B168" i="13"/>
  <c r="B31" i="13"/>
  <c r="B24" i="13"/>
  <c r="B109" i="13"/>
  <c r="B161" i="13"/>
  <c r="B192" i="13"/>
  <c r="B195" i="13"/>
  <c r="I33" i="1"/>
  <c r="N33" i="1"/>
  <c r="H33" i="1"/>
  <c r="P33" i="1" s="1"/>
  <c r="O15" i="1"/>
  <c r="N15" i="1"/>
  <c r="H15" i="1"/>
  <c r="Q15" i="1" s="1"/>
  <c r="N21" i="1"/>
  <c r="O21" i="1"/>
  <c r="H21" i="1"/>
  <c r="P21" i="1" s="1"/>
  <c r="O34" i="1"/>
  <c r="I34" i="1"/>
  <c r="N34" i="1"/>
  <c r="H34" i="1"/>
  <c r="P34" i="1" s="1"/>
  <c r="N16" i="1"/>
  <c r="I16" i="1"/>
  <c r="H16" i="1"/>
  <c r="Q16" i="1" s="1"/>
  <c r="N20" i="1"/>
  <c r="O20" i="1"/>
  <c r="H20" i="1"/>
  <c r="P20" i="1" s="1"/>
  <c r="B181" i="13"/>
  <c r="B131" i="13"/>
  <c r="B140" i="13"/>
  <c r="B85" i="13"/>
  <c r="B33" i="13"/>
  <c r="B187" i="13"/>
  <c r="B93" i="13"/>
  <c r="B43" i="13"/>
  <c r="B32" i="13"/>
  <c r="B76" i="13"/>
  <c r="B111" i="13"/>
  <c r="B36" i="13"/>
  <c r="B29" i="13"/>
  <c r="B87" i="13"/>
  <c r="B153" i="13"/>
  <c r="B81" i="13"/>
  <c r="B67" i="13"/>
  <c r="B184" i="13"/>
  <c r="B188" i="13"/>
  <c r="B27" i="13"/>
  <c r="B34" i="13"/>
  <c r="B86" i="13"/>
  <c r="B143" i="13"/>
  <c r="B171" i="13"/>
  <c r="B189" i="13"/>
  <c r="B63" i="13"/>
  <c r="B130" i="13"/>
  <c r="B157" i="13"/>
  <c r="B186" i="13"/>
  <c r="B106" i="13"/>
  <c r="B90" i="13"/>
  <c r="B58" i="13"/>
  <c r="B174" i="13"/>
  <c r="B114" i="13"/>
  <c r="B136" i="13"/>
  <c r="B178" i="13"/>
  <c r="B71" i="13"/>
  <c r="B73" i="13"/>
  <c r="B62" i="13"/>
  <c r="B41" i="13"/>
  <c r="B175" i="13"/>
  <c r="B108" i="13"/>
  <c r="B193" i="13"/>
  <c r="I29" i="1"/>
  <c r="N29" i="1"/>
  <c r="H29" i="1"/>
  <c r="Q29" i="1" s="1"/>
  <c r="N28" i="1"/>
  <c r="I28" i="1"/>
  <c r="O28" i="1"/>
  <c r="H28" i="1"/>
  <c r="R28" i="1" s="1"/>
  <c r="N30" i="1"/>
  <c r="I30" i="1"/>
  <c r="H30" i="1"/>
  <c r="Q30" i="1" s="1"/>
  <c r="O37" i="1"/>
  <c r="I37" i="1"/>
  <c r="H37" i="1"/>
  <c r="Q37" i="1" s="1"/>
  <c r="I41" i="1"/>
  <c r="O41" i="1"/>
  <c r="N41" i="1"/>
  <c r="H41" i="1"/>
  <c r="Q41" i="1" s="1"/>
  <c r="N27" i="1"/>
  <c r="I27" i="1"/>
  <c r="O27" i="1"/>
  <c r="H27" i="1"/>
  <c r="Q27" i="1" s="1"/>
  <c r="AG121" i="13"/>
  <c r="B167" i="13"/>
  <c r="B194" i="13"/>
  <c r="B112" i="13"/>
  <c r="B137" i="13"/>
  <c r="B69" i="13"/>
  <c r="B154" i="13"/>
  <c r="B144" i="13"/>
  <c r="B190" i="13"/>
  <c r="B119" i="13"/>
  <c r="B53" i="13"/>
  <c r="B180" i="13"/>
  <c r="B40" i="13"/>
  <c r="B66" i="13"/>
  <c r="B185" i="13"/>
  <c r="B170" i="13"/>
  <c r="B179" i="13"/>
  <c r="B149" i="13"/>
  <c r="B83" i="13"/>
  <c r="B61" i="13"/>
  <c r="B94" i="13"/>
  <c r="B115" i="13"/>
  <c r="B44" i="13"/>
  <c r="B20" i="13"/>
  <c r="B59" i="13"/>
  <c r="B183" i="13"/>
  <c r="B129" i="13"/>
  <c r="B135" i="13"/>
  <c r="B125" i="13"/>
  <c r="B132" i="13"/>
  <c r="B172" i="13"/>
  <c r="B65" i="13"/>
  <c r="B127" i="13"/>
  <c r="B91" i="13"/>
  <c r="B25" i="13"/>
  <c r="B162" i="13"/>
  <c r="B78" i="13"/>
  <c r="B77" i="13"/>
  <c r="B96" i="13"/>
  <c r="B60" i="13"/>
  <c r="B23" i="13"/>
  <c r="B28" i="13"/>
  <c r="B160" i="13"/>
  <c r="B107" i="13"/>
  <c r="N47" i="1"/>
  <c r="O47" i="1"/>
  <c r="I47" i="1"/>
  <c r="H47" i="1"/>
  <c r="Q47" i="1" s="1"/>
  <c r="N44" i="1"/>
  <c r="O44" i="1"/>
  <c r="H44" i="1"/>
  <c r="Q44" i="1" s="1"/>
  <c r="N26" i="1"/>
  <c r="O26" i="1"/>
  <c r="H26" i="1"/>
  <c r="Q26" i="1" s="1"/>
  <c r="O22" i="1"/>
  <c r="N22" i="1"/>
  <c r="I22" i="1"/>
  <c r="H22" i="1"/>
  <c r="Q22" i="1" s="1"/>
  <c r="N40" i="1"/>
  <c r="O40" i="1"/>
  <c r="I40" i="1"/>
  <c r="H40" i="1"/>
  <c r="P40" i="1" s="1"/>
  <c r="I48" i="1"/>
  <c r="N48" i="1"/>
  <c r="O48" i="1"/>
  <c r="H48" i="1"/>
  <c r="Q48" i="1" s="1"/>
  <c r="B113" i="13"/>
  <c r="B55" i="13"/>
  <c r="B133" i="13"/>
  <c r="B84" i="13"/>
  <c r="B38" i="13"/>
  <c r="B128" i="13"/>
  <c r="B98" i="13"/>
  <c r="B122" i="13"/>
  <c r="B148" i="13"/>
  <c r="B158" i="13"/>
  <c r="B150" i="13"/>
  <c r="B196" i="13"/>
  <c r="B100" i="13"/>
  <c r="B164" i="13"/>
  <c r="B117" i="13"/>
  <c r="B124" i="13"/>
  <c r="B155" i="13"/>
  <c r="B49" i="13"/>
  <c r="B26" i="13"/>
  <c r="B17" i="13"/>
  <c r="B156" i="13"/>
  <c r="B169" i="13"/>
  <c r="B56" i="13"/>
  <c r="B118" i="13"/>
  <c r="B80" i="13"/>
  <c r="B123" i="13"/>
  <c r="B79" i="13"/>
  <c r="B47" i="13"/>
  <c r="B97" i="13"/>
  <c r="B48" i="13"/>
  <c r="B19" i="13"/>
  <c r="B176" i="13"/>
  <c r="B68" i="13"/>
  <c r="B72" i="13"/>
  <c r="B92" i="13"/>
  <c r="B64" i="13"/>
  <c r="B21" i="13"/>
  <c r="B39" i="13"/>
  <c r="B50" i="13"/>
  <c r="B146" i="13"/>
  <c r="B120" i="13"/>
  <c r="B75" i="13"/>
  <c r="B95" i="13"/>
  <c r="B101" i="13"/>
  <c r="B191" i="13"/>
  <c r="O36" i="1"/>
  <c r="I36" i="1"/>
  <c r="H36" i="1"/>
  <c r="P36" i="1" s="1"/>
  <c r="N35" i="1"/>
  <c r="O35" i="1"/>
  <c r="I35" i="1"/>
  <c r="H35" i="1"/>
  <c r="R35" i="1" s="1"/>
  <c r="O42" i="1"/>
  <c r="N42" i="1"/>
  <c r="H42" i="1"/>
  <c r="P42" i="1" s="1"/>
  <c r="I23" i="1"/>
  <c r="O23" i="1"/>
  <c r="H23" i="1"/>
  <c r="Q23" i="1" s="1"/>
  <c r="N43" i="1"/>
  <c r="O43" i="1"/>
  <c r="H43" i="1"/>
  <c r="Q43" i="1" s="1"/>
  <c r="B200" i="13"/>
  <c r="AH200" i="13"/>
  <c r="H210" i="3"/>
  <c r="J210" i="3"/>
  <c r="Q209" i="3"/>
  <c r="B211" i="3"/>
  <c r="C211" i="3"/>
  <c r="X211" i="3"/>
  <c r="V210" i="3"/>
  <c r="T210" i="3"/>
  <c r="W210" i="3"/>
  <c r="U210" i="3"/>
  <c r="A201" i="13"/>
  <c r="L166" i="1"/>
  <c r="R167" i="1"/>
  <c r="O168" i="1"/>
  <c r="N168" i="1"/>
  <c r="H168" i="1"/>
  <c r="Q168" i="1" s="1"/>
  <c r="I168" i="1"/>
  <c r="P167" i="1"/>
  <c r="A170" i="1"/>
  <c r="G169" i="1" a="1"/>
  <c r="G169" i="1" s="1"/>
  <c r="F169" i="1" a="1"/>
  <c r="F169" i="1" s="1"/>
  <c r="M38" i="12" l="1"/>
  <c r="P38" i="12"/>
  <c r="N38" i="12"/>
  <c r="O38" i="12"/>
  <c r="R38" i="12"/>
  <c r="E38" i="12"/>
  <c r="E56" i="12"/>
  <c r="K56" i="12"/>
  <c r="K38" i="12"/>
  <c r="G56" i="12"/>
  <c r="G38" i="12"/>
  <c r="H38" i="12"/>
  <c r="H56" i="12"/>
  <c r="F56" i="12"/>
  <c r="F38" i="12"/>
  <c r="L38" i="12"/>
  <c r="L56" i="12"/>
  <c r="I56" i="12"/>
  <c r="I38" i="12"/>
  <c r="J38" i="12"/>
  <c r="J56" i="12"/>
  <c r="R41" i="1"/>
  <c r="R26" i="1"/>
  <c r="R44" i="1"/>
  <c r="P41" i="1"/>
  <c r="R30" i="1"/>
  <c r="R27" i="1"/>
  <c r="R47" i="1"/>
  <c r="Q20" i="1"/>
  <c r="R34" i="1"/>
  <c r="Q208" i="3"/>
  <c r="P23" i="1"/>
  <c r="R23" i="1"/>
  <c r="R42" i="1"/>
  <c r="Q35" i="1"/>
  <c r="R48" i="1"/>
  <c r="P47" i="1"/>
  <c r="Q34" i="1"/>
  <c r="R15" i="1"/>
  <c r="R33" i="1"/>
  <c r="P48" i="1"/>
  <c r="R40" i="1"/>
  <c r="Q42" i="1"/>
  <c r="P43" i="1"/>
  <c r="P35" i="1"/>
  <c r="Q36" i="1"/>
  <c r="AG75" i="13"/>
  <c r="AG72" i="13"/>
  <c r="AG123" i="13"/>
  <c r="AG169" i="13"/>
  <c r="AG49" i="13"/>
  <c r="AG164" i="13"/>
  <c r="AG158" i="13"/>
  <c r="AG55" i="13"/>
  <c r="Q40" i="1"/>
  <c r="P22" i="1"/>
  <c r="P26" i="1"/>
  <c r="P44" i="1"/>
  <c r="AG78" i="13"/>
  <c r="AG127" i="13"/>
  <c r="AG125" i="13"/>
  <c r="AG59" i="13"/>
  <c r="AG94" i="13"/>
  <c r="AG179" i="13"/>
  <c r="AG190" i="13"/>
  <c r="AG137" i="13"/>
  <c r="R29" i="1"/>
  <c r="AG108" i="13"/>
  <c r="AG73" i="13"/>
  <c r="AG114" i="13"/>
  <c r="AG106" i="13"/>
  <c r="AG63" i="13"/>
  <c r="AG86" i="13"/>
  <c r="AG184" i="13"/>
  <c r="AG87" i="13"/>
  <c r="AG76" i="13"/>
  <c r="AG187" i="13"/>
  <c r="AG131" i="13"/>
  <c r="R16" i="1"/>
  <c r="Q21" i="1"/>
  <c r="P15" i="1"/>
  <c r="Q33" i="1"/>
  <c r="AG161" i="13"/>
  <c r="AG168" i="13"/>
  <c r="AG145" i="13"/>
  <c r="AG54" i="13"/>
  <c r="AG104" i="13"/>
  <c r="AG52" i="13"/>
  <c r="AG173" i="13"/>
  <c r="AG103" i="13"/>
  <c r="AG110" i="13"/>
  <c r="AG74" i="13"/>
  <c r="C28" i="7"/>
  <c r="C25" i="7"/>
  <c r="R21" i="12"/>
  <c r="C21" i="7"/>
  <c r="R32" i="7"/>
  <c r="R32" i="12" s="1"/>
  <c r="C27" i="7"/>
  <c r="C20" i="7"/>
  <c r="C34" i="7" s="1"/>
  <c r="C22" i="7"/>
  <c r="D31" i="7"/>
  <c r="C23" i="7"/>
  <c r="C31" i="7"/>
  <c r="D26" i="7"/>
  <c r="D30" i="7"/>
  <c r="C26" i="7"/>
  <c r="C29" i="7"/>
  <c r="D29" i="7"/>
  <c r="D28" i="7"/>
  <c r="D22" i="7"/>
  <c r="D20" i="7"/>
  <c r="D34" i="7" s="1"/>
  <c r="D21" i="7"/>
  <c r="D25" i="7"/>
  <c r="C30" i="7"/>
  <c r="D27" i="7"/>
  <c r="D24" i="7"/>
  <c r="D23" i="7"/>
  <c r="C24" i="7"/>
  <c r="R36" i="1"/>
  <c r="AG191" i="13"/>
  <c r="AG120" i="13"/>
  <c r="AG21" i="13"/>
  <c r="AG68" i="13"/>
  <c r="AG97" i="13"/>
  <c r="AG80" i="13"/>
  <c r="AG156" i="13"/>
  <c r="AG155" i="13"/>
  <c r="AG100" i="13"/>
  <c r="AG148" i="13"/>
  <c r="AG113" i="13"/>
  <c r="R22" i="1"/>
  <c r="AG107" i="13"/>
  <c r="AG60" i="13"/>
  <c r="AG162" i="13"/>
  <c r="AG65" i="13"/>
  <c r="AG135" i="13"/>
  <c r="AG20" i="13"/>
  <c r="AG61" i="13"/>
  <c r="AG170" i="13"/>
  <c r="AG180" i="13"/>
  <c r="AG144" i="13"/>
  <c r="AG112" i="13"/>
  <c r="P27" i="1"/>
  <c r="R37" i="1"/>
  <c r="P30" i="1"/>
  <c r="P28" i="1"/>
  <c r="P29" i="1"/>
  <c r="AG175" i="13"/>
  <c r="AG71" i="13"/>
  <c r="AG174" i="13"/>
  <c r="AG186" i="13"/>
  <c r="AG189" i="13"/>
  <c r="AG34" i="13"/>
  <c r="AG67" i="13"/>
  <c r="AG181" i="13"/>
  <c r="R20" i="1"/>
  <c r="P16" i="1"/>
  <c r="R21" i="1"/>
  <c r="AG109" i="13"/>
  <c r="AG126" i="13"/>
  <c r="AG159" i="13"/>
  <c r="AG88" i="13"/>
  <c r="AG163" i="13"/>
  <c r="AG182" i="13"/>
  <c r="AG166" i="13"/>
  <c r="AG147" i="13"/>
  <c r="AG116" i="13"/>
  <c r="AG105" i="13"/>
  <c r="AG177" i="13"/>
  <c r="AG198" i="13"/>
  <c r="R43" i="1"/>
  <c r="AG101" i="13"/>
  <c r="AG146" i="13"/>
  <c r="AG64" i="13"/>
  <c r="AG176" i="13"/>
  <c r="AG118" i="13"/>
  <c r="AG17" i="13"/>
  <c r="AG124" i="13"/>
  <c r="AG196" i="13"/>
  <c r="AG122" i="13"/>
  <c r="AG84" i="13"/>
  <c r="AG160" i="13"/>
  <c r="AG96" i="13"/>
  <c r="AG172" i="13"/>
  <c r="AG129" i="13"/>
  <c r="AG83" i="13"/>
  <c r="AG185" i="13"/>
  <c r="AG53" i="13"/>
  <c r="AG154" i="13"/>
  <c r="AG194" i="13"/>
  <c r="P37" i="1"/>
  <c r="Q28" i="1"/>
  <c r="AG41" i="13"/>
  <c r="AG178" i="13"/>
  <c r="AG58" i="13"/>
  <c r="AG157" i="13"/>
  <c r="AG171" i="13"/>
  <c r="AG27" i="13"/>
  <c r="AG81" i="13"/>
  <c r="AG85" i="13"/>
  <c r="AG195" i="13"/>
  <c r="AG165" i="13"/>
  <c r="AG152" i="13"/>
  <c r="AG141" i="13"/>
  <c r="AG70" i="13"/>
  <c r="AG151" i="13"/>
  <c r="AG99" i="13"/>
  <c r="AG22" i="13"/>
  <c r="AG89" i="13"/>
  <c r="B32" i="7"/>
  <c r="B32" i="12" s="1"/>
  <c r="B21" i="12"/>
  <c r="B39" i="12" s="1"/>
  <c r="AG95" i="13"/>
  <c r="AG92" i="13"/>
  <c r="AG79" i="13"/>
  <c r="AG56" i="13"/>
  <c r="AG117" i="13"/>
  <c r="AG150" i="13"/>
  <c r="AG98" i="13"/>
  <c r="AG133" i="13"/>
  <c r="AG28" i="13"/>
  <c r="AG77" i="13"/>
  <c r="AG91" i="13"/>
  <c r="AG132" i="13"/>
  <c r="AG183" i="13"/>
  <c r="AG115" i="13"/>
  <c r="AG149" i="13"/>
  <c r="AG66" i="13"/>
  <c r="AG119" i="13"/>
  <c r="AG69" i="13"/>
  <c r="AG167" i="13"/>
  <c r="AG193" i="13"/>
  <c r="AG62" i="13"/>
  <c r="AG136" i="13"/>
  <c r="AG90" i="13"/>
  <c r="AG130" i="13"/>
  <c r="AG143" i="13"/>
  <c r="AG188" i="13"/>
  <c r="AG153" i="13"/>
  <c r="AG111" i="13"/>
  <c r="AG93" i="13"/>
  <c r="AG140" i="13"/>
  <c r="AG192" i="13"/>
  <c r="AG139" i="13"/>
  <c r="AG102" i="13"/>
  <c r="AG57" i="13"/>
  <c r="AG138" i="13"/>
  <c r="AG142" i="13"/>
  <c r="AG42" i="13"/>
  <c r="AG134" i="13"/>
  <c r="AG82" i="13"/>
  <c r="AG200" i="13"/>
  <c r="B201" i="13"/>
  <c r="AH201" i="13"/>
  <c r="I212" i="3"/>
  <c r="Q210" i="3"/>
  <c r="J211" i="3"/>
  <c r="K211" i="3"/>
  <c r="H211" i="3"/>
  <c r="I211" i="3"/>
  <c r="L211" i="3"/>
  <c r="M211" i="3" s="1"/>
  <c r="K212" i="3"/>
  <c r="H212" i="3"/>
  <c r="B212" i="3"/>
  <c r="C212" i="3"/>
  <c r="X212" i="3"/>
  <c r="A202" i="13"/>
  <c r="L167" i="1"/>
  <c r="R168" i="1"/>
  <c r="P168" i="1"/>
  <c r="A171" i="1"/>
  <c r="F170" i="1" a="1"/>
  <c r="F170" i="1" s="1"/>
  <c r="G170" i="1" a="1"/>
  <c r="G170" i="1" s="1"/>
  <c r="O169" i="1"/>
  <c r="N169" i="1"/>
  <c r="H169" i="1"/>
  <c r="Q169" i="1" s="1"/>
  <c r="I169" i="1"/>
  <c r="L30" i="1" l="1"/>
  <c r="L34" i="1"/>
  <c r="L41" i="1"/>
  <c r="L26" i="1"/>
  <c r="L35" i="1"/>
  <c r="L40" i="1"/>
  <c r="L15" i="1"/>
  <c r="L44" i="1"/>
  <c r="L212" i="3"/>
  <c r="M212" i="3" s="1"/>
  <c r="J212" i="3"/>
  <c r="G18" i="13"/>
  <c r="H18" i="13" s="1"/>
  <c r="O18" i="13"/>
  <c r="P18" i="13" s="1"/>
  <c r="W18" i="13"/>
  <c r="X18" i="13" s="1"/>
  <c r="C19" i="13"/>
  <c r="D19" i="13" s="1"/>
  <c r="K19" i="13"/>
  <c r="L19" i="13" s="1"/>
  <c r="S19" i="13"/>
  <c r="T19" i="13" s="1"/>
  <c r="AA19" i="13"/>
  <c r="AB19" i="13" s="1"/>
  <c r="G20" i="13"/>
  <c r="H20" i="13" s="1"/>
  <c r="O20" i="13"/>
  <c r="P20" i="13" s="1"/>
  <c r="W20" i="13"/>
  <c r="X20" i="13" s="1"/>
  <c r="C21" i="13"/>
  <c r="D21" i="13" s="1"/>
  <c r="K21" i="13"/>
  <c r="L21" i="13" s="1"/>
  <c r="S21" i="13"/>
  <c r="T21" i="13" s="1"/>
  <c r="AA21" i="13"/>
  <c r="AB21" i="13" s="1"/>
  <c r="G22" i="13"/>
  <c r="H22" i="13" s="1"/>
  <c r="O22" i="13"/>
  <c r="P22" i="13" s="1"/>
  <c r="W22" i="13"/>
  <c r="X22" i="13" s="1"/>
  <c r="C23" i="13"/>
  <c r="D23" i="13" s="1"/>
  <c r="K23" i="13"/>
  <c r="L23" i="13" s="1"/>
  <c r="S23" i="13"/>
  <c r="T23" i="13" s="1"/>
  <c r="AA23" i="13"/>
  <c r="AB23" i="13" s="1"/>
  <c r="G24" i="13"/>
  <c r="H24" i="13" s="1"/>
  <c r="O24" i="13"/>
  <c r="P24" i="13" s="1"/>
  <c r="W24" i="13"/>
  <c r="X24" i="13" s="1"/>
  <c r="C25" i="13"/>
  <c r="D25" i="13" s="1"/>
  <c r="K25" i="13"/>
  <c r="L25" i="13" s="1"/>
  <c r="S25" i="13"/>
  <c r="T25" i="13" s="1"/>
  <c r="AA25" i="13"/>
  <c r="AB25" i="13" s="1"/>
  <c r="G26" i="13"/>
  <c r="H26" i="13" s="1"/>
  <c r="O26" i="13"/>
  <c r="P26" i="13" s="1"/>
  <c r="W26" i="13"/>
  <c r="X26" i="13" s="1"/>
  <c r="C27" i="13"/>
  <c r="D27" i="13" s="1"/>
  <c r="K27" i="13"/>
  <c r="L27" i="13" s="1"/>
  <c r="S27" i="13"/>
  <c r="T27" i="13" s="1"/>
  <c r="AA27" i="13"/>
  <c r="AB27" i="13" s="1"/>
  <c r="G28" i="13"/>
  <c r="H28" i="13" s="1"/>
  <c r="O28" i="13"/>
  <c r="P28" i="13" s="1"/>
  <c r="W28" i="13"/>
  <c r="X28" i="13" s="1"/>
  <c r="C29" i="13"/>
  <c r="D29" i="13" s="1"/>
  <c r="K29" i="13"/>
  <c r="L29" i="13" s="1"/>
  <c r="S29" i="13"/>
  <c r="T29" i="13" s="1"/>
  <c r="AA29" i="13"/>
  <c r="AB29" i="13" s="1"/>
  <c r="I18" i="13"/>
  <c r="J18" i="13" s="1"/>
  <c r="Q18" i="13"/>
  <c r="R18" i="13" s="1"/>
  <c r="Y18" i="13"/>
  <c r="Z18" i="13" s="1"/>
  <c r="E19" i="13"/>
  <c r="F19" i="13" s="1"/>
  <c r="M19" i="13"/>
  <c r="N19" i="13" s="1"/>
  <c r="U19" i="13"/>
  <c r="V19" i="13" s="1"/>
  <c r="AC19" i="13"/>
  <c r="I20" i="13"/>
  <c r="J20" i="13" s="1"/>
  <c r="Q20" i="13"/>
  <c r="R20" i="13" s="1"/>
  <c r="Y20" i="13"/>
  <c r="Z20" i="13" s="1"/>
  <c r="E21" i="13"/>
  <c r="F21" i="13" s="1"/>
  <c r="M21" i="13"/>
  <c r="N21" i="13" s="1"/>
  <c r="U21" i="13"/>
  <c r="V21" i="13" s="1"/>
  <c r="AC21" i="13"/>
  <c r="AD21" i="13" s="1"/>
  <c r="I22" i="13"/>
  <c r="J22" i="13" s="1"/>
  <c r="Q22" i="13"/>
  <c r="R22" i="13" s="1"/>
  <c r="Y22" i="13"/>
  <c r="Z22" i="13" s="1"/>
  <c r="E23" i="13"/>
  <c r="F23" i="13" s="1"/>
  <c r="M23" i="13"/>
  <c r="N23" i="13" s="1"/>
  <c r="U23" i="13"/>
  <c r="V23" i="13" s="1"/>
  <c r="AC23" i="13"/>
  <c r="I24" i="13"/>
  <c r="J24" i="13" s="1"/>
  <c r="Q24" i="13"/>
  <c r="R24" i="13" s="1"/>
  <c r="Y24" i="13"/>
  <c r="Z24" i="13" s="1"/>
  <c r="E25" i="13"/>
  <c r="F25" i="13" s="1"/>
  <c r="M25" i="13"/>
  <c r="N25" i="13" s="1"/>
  <c r="U25" i="13"/>
  <c r="V25" i="13" s="1"/>
  <c r="AC25" i="13"/>
  <c r="I26" i="13"/>
  <c r="J26" i="13" s="1"/>
  <c r="Q26" i="13"/>
  <c r="R26" i="13" s="1"/>
  <c r="Y26" i="13"/>
  <c r="Z26" i="13" s="1"/>
  <c r="E27" i="13"/>
  <c r="F27" i="13" s="1"/>
  <c r="M27" i="13"/>
  <c r="N27" i="13" s="1"/>
  <c r="U27" i="13"/>
  <c r="V27" i="13" s="1"/>
  <c r="AC27" i="13"/>
  <c r="AD27" i="13" s="1"/>
  <c r="I28" i="13"/>
  <c r="J28" i="13" s="1"/>
  <c r="Q28" i="13"/>
  <c r="R28" i="13" s="1"/>
  <c r="Y28" i="13"/>
  <c r="Z28" i="13" s="1"/>
  <c r="E29" i="13"/>
  <c r="F29" i="13" s="1"/>
  <c r="M29" i="13"/>
  <c r="N29" i="13" s="1"/>
  <c r="U29" i="13"/>
  <c r="V29" i="13" s="1"/>
  <c r="AC29" i="13"/>
  <c r="I30" i="13"/>
  <c r="J30" i="13" s="1"/>
  <c r="Q30" i="13"/>
  <c r="R30" i="13" s="1"/>
  <c r="Y30" i="13"/>
  <c r="Z30" i="13" s="1"/>
  <c r="E31" i="13"/>
  <c r="F31" i="13" s="1"/>
  <c r="M31" i="13"/>
  <c r="N31" i="13" s="1"/>
  <c r="U31" i="13"/>
  <c r="V31" i="13" s="1"/>
  <c r="AC31" i="13"/>
  <c r="I32" i="13"/>
  <c r="J32" i="13" s="1"/>
  <c r="Q32" i="13"/>
  <c r="R32" i="13" s="1"/>
  <c r="Y32" i="13"/>
  <c r="Z32" i="13" s="1"/>
  <c r="E33" i="13"/>
  <c r="F33" i="13" s="1"/>
  <c r="M33" i="13"/>
  <c r="N33" i="13" s="1"/>
  <c r="U33" i="13"/>
  <c r="V33" i="13" s="1"/>
  <c r="AC33" i="13"/>
  <c r="I34" i="13"/>
  <c r="J34" i="13" s="1"/>
  <c r="Q34" i="13"/>
  <c r="R34" i="13" s="1"/>
  <c r="Y34" i="13"/>
  <c r="Z34" i="13" s="1"/>
  <c r="E35" i="13"/>
  <c r="F35" i="13" s="1"/>
  <c r="M35" i="13"/>
  <c r="N35" i="13" s="1"/>
  <c r="U35" i="13"/>
  <c r="V35" i="13" s="1"/>
  <c r="AC35" i="13"/>
  <c r="AD35" i="13" s="1"/>
  <c r="I36" i="13"/>
  <c r="J36" i="13" s="1"/>
  <c r="Q36" i="13"/>
  <c r="R36" i="13" s="1"/>
  <c r="Y36" i="13"/>
  <c r="Z36" i="13" s="1"/>
  <c r="E37" i="13"/>
  <c r="F37" i="13" s="1"/>
  <c r="M37" i="13"/>
  <c r="N37" i="13" s="1"/>
  <c r="U37" i="13"/>
  <c r="V37" i="13" s="1"/>
  <c r="AC37" i="13"/>
  <c r="I38" i="13"/>
  <c r="J38" i="13" s="1"/>
  <c r="Q38" i="13"/>
  <c r="R38" i="13" s="1"/>
  <c r="Y38" i="13"/>
  <c r="Z38" i="13" s="1"/>
  <c r="E39" i="13"/>
  <c r="F39" i="13" s="1"/>
  <c r="M39" i="13"/>
  <c r="N39" i="13" s="1"/>
  <c r="U39" i="13"/>
  <c r="V39" i="13" s="1"/>
  <c r="AC39" i="13"/>
  <c r="I40" i="13"/>
  <c r="J40" i="13" s="1"/>
  <c r="Q40" i="13"/>
  <c r="R40" i="13" s="1"/>
  <c r="Y40" i="13"/>
  <c r="Z40" i="13" s="1"/>
  <c r="E41" i="13"/>
  <c r="F41" i="13" s="1"/>
  <c r="M41" i="13"/>
  <c r="N41" i="13" s="1"/>
  <c r="U41" i="13"/>
  <c r="V41" i="13" s="1"/>
  <c r="AC41" i="13"/>
  <c r="AD41" i="13" s="1"/>
  <c r="I42" i="13"/>
  <c r="J42" i="13" s="1"/>
  <c r="C18" i="13"/>
  <c r="D18" i="13" s="1"/>
  <c r="K18" i="13"/>
  <c r="L18" i="13" s="1"/>
  <c r="S18" i="13"/>
  <c r="T18" i="13" s="1"/>
  <c r="AA18" i="13"/>
  <c r="AB18" i="13" s="1"/>
  <c r="G19" i="13"/>
  <c r="H19" i="13" s="1"/>
  <c r="O19" i="13"/>
  <c r="P19" i="13" s="1"/>
  <c r="W19" i="13"/>
  <c r="X19" i="13" s="1"/>
  <c r="C20" i="13"/>
  <c r="D20" i="13" s="1"/>
  <c r="K20" i="13"/>
  <c r="L20" i="13" s="1"/>
  <c r="S20" i="13"/>
  <c r="T20" i="13" s="1"/>
  <c r="AA20" i="13"/>
  <c r="AB20" i="13" s="1"/>
  <c r="G21" i="13"/>
  <c r="H21" i="13" s="1"/>
  <c r="O21" i="13"/>
  <c r="P21" i="13" s="1"/>
  <c r="W21" i="13"/>
  <c r="X21" i="13" s="1"/>
  <c r="C22" i="13"/>
  <c r="D22" i="13" s="1"/>
  <c r="K22" i="13"/>
  <c r="L22" i="13" s="1"/>
  <c r="S22" i="13"/>
  <c r="T22" i="13" s="1"/>
  <c r="AA22" i="13"/>
  <c r="AB22" i="13" s="1"/>
  <c r="G23" i="13"/>
  <c r="H23" i="13" s="1"/>
  <c r="O23" i="13"/>
  <c r="P23" i="13" s="1"/>
  <c r="W23" i="13"/>
  <c r="X23" i="13" s="1"/>
  <c r="C24" i="13"/>
  <c r="D24" i="13" s="1"/>
  <c r="K24" i="13"/>
  <c r="L24" i="13" s="1"/>
  <c r="S24" i="13"/>
  <c r="T24" i="13" s="1"/>
  <c r="AA24" i="13"/>
  <c r="AB24" i="13" s="1"/>
  <c r="G25" i="13"/>
  <c r="H25" i="13" s="1"/>
  <c r="O25" i="13"/>
  <c r="P25" i="13" s="1"/>
  <c r="W25" i="13"/>
  <c r="X25" i="13" s="1"/>
  <c r="C26" i="13"/>
  <c r="D26" i="13" s="1"/>
  <c r="K26" i="13"/>
  <c r="L26" i="13" s="1"/>
  <c r="S26" i="13"/>
  <c r="T26" i="13" s="1"/>
  <c r="AA26" i="13"/>
  <c r="AB26" i="13" s="1"/>
  <c r="G27" i="13"/>
  <c r="H27" i="13" s="1"/>
  <c r="O27" i="13"/>
  <c r="P27" i="13" s="1"/>
  <c r="W27" i="13"/>
  <c r="X27" i="13" s="1"/>
  <c r="C28" i="13"/>
  <c r="D28" i="13" s="1"/>
  <c r="K28" i="13"/>
  <c r="L28" i="13" s="1"/>
  <c r="S28" i="13"/>
  <c r="T28" i="13" s="1"/>
  <c r="AA28" i="13"/>
  <c r="AB28" i="13" s="1"/>
  <c r="G29" i="13"/>
  <c r="H29" i="13" s="1"/>
  <c r="O29" i="13"/>
  <c r="P29" i="13" s="1"/>
  <c r="W29" i="13"/>
  <c r="X29" i="13" s="1"/>
  <c r="C30" i="13"/>
  <c r="D30" i="13" s="1"/>
  <c r="K30" i="13"/>
  <c r="L30" i="13" s="1"/>
  <c r="S30" i="13"/>
  <c r="T30" i="13" s="1"/>
  <c r="AA30" i="13"/>
  <c r="AB30" i="13" s="1"/>
  <c r="G31" i="13"/>
  <c r="H31" i="13" s="1"/>
  <c r="O31" i="13"/>
  <c r="P31" i="13" s="1"/>
  <c r="W31" i="13"/>
  <c r="X31" i="13" s="1"/>
  <c r="C32" i="13"/>
  <c r="D32" i="13" s="1"/>
  <c r="K32" i="13"/>
  <c r="L32" i="13" s="1"/>
  <c r="S32" i="13"/>
  <c r="T32" i="13" s="1"/>
  <c r="AA32" i="13"/>
  <c r="AB32" i="13" s="1"/>
  <c r="G33" i="13"/>
  <c r="H33" i="13" s="1"/>
  <c r="O33" i="13"/>
  <c r="P33" i="13" s="1"/>
  <c r="W33" i="13"/>
  <c r="X33" i="13" s="1"/>
  <c r="C34" i="13"/>
  <c r="D34" i="13" s="1"/>
  <c r="K34" i="13"/>
  <c r="L34" i="13" s="1"/>
  <c r="S34" i="13"/>
  <c r="T34" i="13" s="1"/>
  <c r="AA34" i="13"/>
  <c r="AB34" i="13" s="1"/>
  <c r="G35" i="13"/>
  <c r="H35" i="13" s="1"/>
  <c r="O35" i="13"/>
  <c r="P35" i="13" s="1"/>
  <c r="W35" i="13"/>
  <c r="X35" i="13" s="1"/>
  <c r="C36" i="13"/>
  <c r="D36" i="13" s="1"/>
  <c r="K36" i="13"/>
  <c r="L36" i="13" s="1"/>
  <c r="S36" i="13"/>
  <c r="T36" i="13" s="1"/>
  <c r="AA36" i="13"/>
  <c r="AB36" i="13" s="1"/>
  <c r="G37" i="13"/>
  <c r="H37" i="13" s="1"/>
  <c r="O37" i="13"/>
  <c r="P37" i="13" s="1"/>
  <c r="W37" i="13"/>
  <c r="X37" i="13" s="1"/>
  <c r="C38" i="13"/>
  <c r="D38" i="13" s="1"/>
  <c r="K38" i="13"/>
  <c r="L38" i="13" s="1"/>
  <c r="S38" i="13"/>
  <c r="T38" i="13" s="1"/>
  <c r="AA38" i="13"/>
  <c r="AB38" i="13" s="1"/>
  <c r="G39" i="13"/>
  <c r="H39" i="13" s="1"/>
  <c r="O39" i="13"/>
  <c r="P39" i="13" s="1"/>
  <c r="W39" i="13"/>
  <c r="X39" i="13" s="1"/>
  <c r="U18" i="13"/>
  <c r="V18" i="13" s="1"/>
  <c r="Y19" i="13"/>
  <c r="Z19" i="13" s="1"/>
  <c r="AC20" i="13"/>
  <c r="AD20" i="13" s="1"/>
  <c r="E22" i="13"/>
  <c r="F22" i="13" s="1"/>
  <c r="I23" i="13"/>
  <c r="J23" i="13" s="1"/>
  <c r="M24" i="13"/>
  <c r="N24" i="13" s="1"/>
  <c r="Q25" i="13"/>
  <c r="R25" i="13" s="1"/>
  <c r="U26" i="13"/>
  <c r="V26" i="13" s="1"/>
  <c r="Y27" i="13"/>
  <c r="Z27" i="13" s="1"/>
  <c r="AC28" i="13"/>
  <c r="AD28" i="13" s="1"/>
  <c r="E30" i="13"/>
  <c r="F30" i="13" s="1"/>
  <c r="U30" i="13"/>
  <c r="V30" i="13" s="1"/>
  <c r="I31" i="13"/>
  <c r="J31" i="13" s="1"/>
  <c r="Y31" i="13"/>
  <c r="Z31" i="13" s="1"/>
  <c r="M32" i="13"/>
  <c r="N32" i="13" s="1"/>
  <c r="AC32" i="13"/>
  <c r="Q33" i="13"/>
  <c r="R33" i="13" s="1"/>
  <c r="E34" i="13"/>
  <c r="F34" i="13" s="1"/>
  <c r="U34" i="13"/>
  <c r="V34" i="13" s="1"/>
  <c r="I35" i="13"/>
  <c r="J35" i="13" s="1"/>
  <c r="Y35" i="13"/>
  <c r="Z35" i="13" s="1"/>
  <c r="M36" i="13"/>
  <c r="N36" i="13" s="1"/>
  <c r="AC36" i="13"/>
  <c r="Q37" i="13"/>
  <c r="R37" i="13" s="1"/>
  <c r="E38" i="13"/>
  <c r="F38" i="13" s="1"/>
  <c r="U38" i="13"/>
  <c r="V38" i="13" s="1"/>
  <c r="I39" i="13"/>
  <c r="J39" i="13" s="1"/>
  <c r="Y39" i="13"/>
  <c r="Z39" i="13" s="1"/>
  <c r="G40" i="13"/>
  <c r="H40" i="13" s="1"/>
  <c r="S40" i="13"/>
  <c r="T40" i="13" s="1"/>
  <c r="AC40" i="13"/>
  <c r="K41" i="13"/>
  <c r="L41" i="13" s="1"/>
  <c r="W41" i="13"/>
  <c r="X41" i="13" s="1"/>
  <c r="E42" i="13"/>
  <c r="F42" i="13" s="1"/>
  <c r="O42" i="13"/>
  <c r="P42" i="13" s="1"/>
  <c r="W42" i="13"/>
  <c r="X42" i="13" s="1"/>
  <c r="C43" i="13"/>
  <c r="D43" i="13" s="1"/>
  <c r="K43" i="13"/>
  <c r="L43" i="13" s="1"/>
  <c r="S43" i="13"/>
  <c r="T43" i="13" s="1"/>
  <c r="AA43" i="13"/>
  <c r="AB43" i="13" s="1"/>
  <c r="G44" i="13"/>
  <c r="H44" i="13" s="1"/>
  <c r="O44" i="13"/>
  <c r="P44" i="13" s="1"/>
  <c r="W44" i="13"/>
  <c r="X44" i="13" s="1"/>
  <c r="AC18" i="13"/>
  <c r="E20" i="13"/>
  <c r="F20" i="13" s="1"/>
  <c r="I21" i="13"/>
  <c r="J21" i="13" s="1"/>
  <c r="M22" i="13"/>
  <c r="N22" i="13" s="1"/>
  <c r="Q23" i="13"/>
  <c r="R23" i="13" s="1"/>
  <c r="U24" i="13"/>
  <c r="V24" i="13" s="1"/>
  <c r="Y25" i="13"/>
  <c r="Z25" i="13" s="1"/>
  <c r="AC26" i="13"/>
  <c r="E28" i="13"/>
  <c r="F28" i="13" s="1"/>
  <c r="I29" i="13"/>
  <c r="J29" i="13" s="1"/>
  <c r="G30" i="13"/>
  <c r="H30" i="13" s="1"/>
  <c r="W30" i="13"/>
  <c r="X30" i="13" s="1"/>
  <c r="K31" i="13"/>
  <c r="L31" i="13" s="1"/>
  <c r="AA31" i="13"/>
  <c r="AB31" i="13" s="1"/>
  <c r="O32" i="13"/>
  <c r="P32" i="13" s="1"/>
  <c r="C33" i="13"/>
  <c r="D33" i="13" s="1"/>
  <c r="S33" i="13"/>
  <c r="T33" i="13" s="1"/>
  <c r="G34" i="13"/>
  <c r="H34" i="13" s="1"/>
  <c r="W34" i="13"/>
  <c r="X34" i="13" s="1"/>
  <c r="K35" i="13"/>
  <c r="L35" i="13" s="1"/>
  <c r="AA35" i="13"/>
  <c r="AB35" i="13" s="1"/>
  <c r="O36" i="13"/>
  <c r="P36" i="13" s="1"/>
  <c r="C37" i="13"/>
  <c r="D37" i="13" s="1"/>
  <c r="S37" i="13"/>
  <c r="T37" i="13" s="1"/>
  <c r="G38" i="13"/>
  <c r="H38" i="13" s="1"/>
  <c r="W38" i="13"/>
  <c r="X38" i="13" s="1"/>
  <c r="K39" i="13"/>
  <c r="L39" i="13" s="1"/>
  <c r="AA39" i="13"/>
  <c r="AB39" i="13" s="1"/>
  <c r="K40" i="13"/>
  <c r="L40" i="13" s="1"/>
  <c r="U40" i="13"/>
  <c r="V40" i="13" s="1"/>
  <c r="C41" i="13"/>
  <c r="D41" i="13" s="1"/>
  <c r="O41" i="13"/>
  <c r="P41" i="13" s="1"/>
  <c r="Y41" i="13"/>
  <c r="Z41" i="13" s="1"/>
  <c r="G42" i="13"/>
  <c r="H42" i="13" s="1"/>
  <c r="Q42" i="13"/>
  <c r="R42" i="13" s="1"/>
  <c r="Y42" i="13"/>
  <c r="Z42" i="13" s="1"/>
  <c r="E43" i="13"/>
  <c r="F43" i="13" s="1"/>
  <c r="M43" i="13"/>
  <c r="N43" i="13" s="1"/>
  <c r="U43" i="13"/>
  <c r="V43" i="13" s="1"/>
  <c r="AC43" i="13"/>
  <c r="I44" i="13"/>
  <c r="J44" i="13" s="1"/>
  <c r="Q44" i="13"/>
  <c r="R44" i="13" s="1"/>
  <c r="Y44" i="13"/>
  <c r="Z44" i="13" s="1"/>
  <c r="E45" i="13"/>
  <c r="F45" i="13" s="1"/>
  <c r="M45" i="13"/>
  <c r="N45" i="13" s="1"/>
  <c r="U45" i="13"/>
  <c r="V45" i="13" s="1"/>
  <c r="AC45" i="13"/>
  <c r="I46" i="13"/>
  <c r="J46" i="13" s="1"/>
  <c r="Q46" i="13"/>
  <c r="R46" i="13" s="1"/>
  <c r="Y46" i="13"/>
  <c r="Z46" i="13" s="1"/>
  <c r="E47" i="13"/>
  <c r="F47" i="13" s="1"/>
  <c r="M47" i="13"/>
  <c r="N47" i="13" s="1"/>
  <c r="U47" i="13"/>
  <c r="V47" i="13" s="1"/>
  <c r="AC47" i="13"/>
  <c r="I48" i="13"/>
  <c r="J48" i="13" s="1"/>
  <c r="Q48" i="13"/>
  <c r="R48" i="13" s="1"/>
  <c r="Y48" i="13"/>
  <c r="Z48" i="13" s="1"/>
  <c r="E49" i="13"/>
  <c r="F49" i="13" s="1"/>
  <c r="M49" i="13"/>
  <c r="N49" i="13" s="1"/>
  <c r="U49" i="13"/>
  <c r="V49" i="13" s="1"/>
  <c r="AC49" i="13"/>
  <c r="AD49" i="13" s="1"/>
  <c r="I50" i="13"/>
  <c r="J50" i="13" s="1"/>
  <c r="Q50" i="13"/>
  <c r="R50" i="13" s="1"/>
  <c r="Y50" i="13"/>
  <c r="Z50" i="13" s="1"/>
  <c r="E51" i="13"/>
  <c r="F51" i="13" s="1"/>
  <c r="M51" i="13"/>
  <c r="N51" i="13" s="1"/>
  <c r="U51" i="13"/>
  <c r="V51" i="13" s="1"/>
  <c r="C52" i="13"/>
  <c r="D52" i="13" s="1"/>
  <c r="K52" i="13"/>
  <c r="L52" i="13" s="1"/>
  <c r="S52" i="13"/>
  <c r="T52" i="13" s="1"/>
  <c r="AA52" i="13"/>
  <c r="AB52" i="13" s="1"/>
  <c r="G53" i="13"/>
  <c r="H53" i="13" s="1"/>
  <c r="O53" i="13"/>
  <c r="P53" i="13" s="1"/>
  <c r="W53" i="13"/>
  <c r="X53" i="13" s="1"/>
  <c r="C54" i="13"/>
  <c r="D54" i="13" s="1"/>
  <c r="K54" i="13"/>
  <c r="L54" i="13" s="1"/>
  <c r="S54" i="13"/>
  <c r="T54" i="13" s="1"/>
  <c r="AA54" i="13"/>
  <c r="AB54" i="13" s="1"/>
  <c r="G55" i="13"/>
  <c r="H55" i="13" s="1"/>
  <c r="O55" i="13"/>
  <c r="P55" i="13" s="1"/>
  <c r="W55" i="13"/>
  <c r="X55" i="13" s="1"/>
  <c r="E18" i="13"/>
  <c r="F18" i="13" s="1"/>
  <c r="I19" i="13"/>
  <c r="J19" i="13" s="1"/>
  <c r="M20" i="13"/>
  <c r="N20" i="13" s="1"/>
  <c r="Q21" i="13"/>
  <c r="R21" i="13" s="1"/>
  <c r="U22" i="13"/>
  <c r="V22" i="13" s="1"/>
  <c r="Y23" i="13"/>
  <c r="Z23" i="13" s="1"/>
  <c r="AC24" i="13"/>
  <c r="E26" i="13"/>
  <c r="F26" i="13" s="1"/>
  <c r="I27" i="13"/>
  <c r="J27" i="13" s="1"/>
  <c r="M28" i="13"/>
  <c r="N28" i="13" s="1"/>
  <c r="Q29" i="13"/>
  <c r="R29" i="13" s="1"/>
  <c r="M30" i="13"/>
  <c r="N30" i="13" s="1"/>
  <c r="AC30" i="13"/>
  <c r="Q31" i="13"/>
  <c r="R31" i="13" s="1"/>
  <c r="E32" i="13"/>
  <c r="F32" i="13" s="1"/>
  <c r="U32" i="13"/>
  <c r="V32" i="13" s="1"/>
  <c r="I33" i="13"/>
  <c r="J33" i="13" s="1"/>
  <c r="Y33" i="13"/>
  <c r="Z33" i="13" s="1"/>
  <c r="M34" i="13"/>
  <c r="N34" i="13" s="1"/>
  <c r="AC34" i="13"/>
  <c r="AD34" i="13" s="1"/>
  <c r="Q35" i="13"/>
  <c r="R35" i="13" s="1"/>
  <c r="E36" i="13"/>
  <c r="F36" i="13" s="1"/>
  <c r="U36" i="13"/>
  <c r="V36" i="13" s="1"/>
  <c r="I37" i="13"/>
  <c r="J37" i="13" s="1"/>
  <c r="Y37" i="13"/>
  <c r="Z37" i="13" s="1"/>
  <c r="M38" i="13"/>
  <c r="N38" i="13" s="1"/>
  <c r="AC38" i="13"/>
  <c r="Q39" i="13"/>
  <c r="R39" i="13" s="1"/>
  <c r="C40" i="13"/>
  <c r="D40" i="13" s="1"/>
  <c r="M40" i="13"/>
  <c r="N40" i="13" s="1"/>
  <c r="W40" i="13"/>
  <c r="X40" i="13" s="1"/>
  <c r="G41" i="13"/>
  <c r="H41" i="13" s="1"/>
  <c r="Q41" i="13"/>
  <c r="R41" i="13" s="1"/>
  <c r="AA41" i="13"/>
  <c r="AB41" i="13" s="1"/>
  <c r="K42" i="13"/>
  <c r="L42" i="13" s="1"/>
  <c r="S42" i="13"/>
  <c r="T42" i="13" s="1"/>
  <c r="AA42" i="13"/>
  <c r="AB42" i="13" s="1"/>
  <c r="G43" i="13"/>
  <c r="H43" i="13" s="1"/>
  <c r="O43" i="13"/>
  <c r="P43" i="13" s="1"/>
  <c r="W43" i="13"/>
  <c r="X43" i="13" s="1"/>
  <c r="C44" i="13"/>
  <c r="D44" i="13" s="1"/>
  <c r="K44" i="13"/>
  <c r="L44" i="13" s="1"/>
  <c r="S44" i="13"/>
  <c r="T44" i="13" s="1"/>
  <c r="AA44" i="13"/>
  <c r="AB44" i="13" s="1"/>
  <c r="G45" i="13"/>
  <c r="H45" i="13" s="1"/>
  <c r="O45" i="13"/>
  <c r="P45" i="13" s="1"/>
  <c r="W45" i="13"/>
  <c r="X45" i="13" s="1"/>
  <c r="C46" i="13"/>
  <c r="D46" i="13" s="1"/>
  <c r="K46" i="13"/>
  <c r="L46" i="13" s="1"/>
  <c r="S46" i="13"/>
  <c r="T46" i="13" s="1"/>
  <c r="AA46" i="13"/>
  <c r="AB46" i="13" s="1"/>
  <c r="G47" i="13"/>
  <c r="H47" i="13" s="1"/>
  <c r="O47" i="13"/>
  <c r="P47" i="13" s="1"/>
  <c r="W47" i="13"/>
  <c r="X47" i="13" s="1"/>
  <c r="C48" i="13"/>
  <c r="D48" i="13" s="1"/>
  <c r="K48" i="13"/>
  <c r="L48" i="13" s="1"/>
  <c r="S48" i="13"/>
  <c r="T48" i="13" s="1"/>
  <c r="AA48" i="13"/>
  <c r="AB48" i="13" s="1"/>
  <c r="G49" i="13"/>
  <c r="H49" i="13" s="1"/>
  <c r="O49" i="13"/>
  <c r="P49" i="13" s="1"/>
  <c r="W49" i="13"/>
  <c r="X49" i="13" s="1"/>
  <c r="C50" i="13"/>
  <c r="D50" i="13" s="1"/>
  <c r="K50" i="13"/>
  <c r="L50" i="13" s="1"/>
  <c r="S50" i="13"/>
  <c r="T50" i="13" s="1"/>
  <c r="AA50" i="13"/>
  <c r="AB50" i="13" s="1"/>
  <c r="G51" i="13"/>
  <c r="H51" i="13" s="1"/>
  <c r="O51" i="13"/>
  <c r="P51" i="13" s="1"/>
  <c r="W51" i="13"/>
  <c r="X51" i="13" s="1"/>
  <c r="E52" i="13"/>
  <c r="F52" i="13" s="1"/>
  <c r="M52" i="13"/>
  <c r="N52" i="13" s="1"/>
  <c r="M18" i="13"/>
  <c r="N18" i="13" s="1"/>
  <c r="Q19" i="13"/>
  <c r="R19" i="13" s="1"/>
  <c r="U20" i="13"/>
  <c r="V20" i="13" s="1"/>
  <c r="Y21" i="13"/>
  <c r="Z21" i="13" s="1"/>
  <c r="AC22" i="13"/>
  <c r="AD22" i="13" s="1"/>
  <c r="E24" i="13"/>
  <c r="F24" i="13" s="1"/>
  <c r="I25" i="13"/>
  <c r="J25" i="13" s="1"/>
  <c r="M26" i="13"/>
  <c r="N26" i="13" s="1"/>
  <c r="Q27" i="13"/>
  <c r="R27" i="13" s="1"/>
  <c r="U28" i="13"/>
  <c r="V28" i="13" s="1"/>
  <c r="Y29" i="13"/>
  <c r="Z29" i="13" s="1"/>
  <c r="O30" i="13"/>
  <c r="P30" i="13" s="1"/>
  <c r="C31" i="13"/>
  <c r="D31" i="13" s="1"/>
  <c r="S31" i="13"/>
  <c r="T31" i="13" s="1"/>
  <c r="G32" i="13"/>
  <c r="H32" i="13" s="1"/>
  <c r="W32" i="13"/>
  <c r="X32" i="13" s="1"/>
  <c r="K33" i="13"/>
  <c r="L33" i="13" s="1"/>
  <c r="AA33" i="13"/>
  <c r="AB33" i="13" s="1"/>
  <c r="O34" i="13"/>
  <c r="P34" i="13" s="1"/>
  <c r="C35" i="13"/>
  <c r="D35" i="13" s="1"/>
  <c r="S35" i="13"/>
  <c r="T35" i="13" s="1"/>
  <c r="G36" i="13"/>
  <c r="H36" i="13" s="1"/>
  <c r="W36" i="13"/>
  <c r="X36" i="13" s="1"/>
  <c r="K37" i="13"/>
  <c r="L37" i="13" s="1"/>
  <c r="AA37" i="13"/>
  <c r="AB37" i="13" s="1"/>
  <c r="O38" i="13"/>
  <c r="P38" i="13" s="1"/>
  <c r="C39" i="13"/>
  <c r="D39" i="13" s="1"/>
  <c r="S39" i="13"/>
  <c r="T39" i="13" s="1"/>
  <c r="E40" i="13"/>
  <c r="F40" i="13" s="1"/>
  <c r="O40" i="13"/>
  <c r="P40" i="13" s="1"/>
  <c r="AA40" i="13"/>
  <c r="AB40" i="13" s="1"/>
  <c r="I41" i="13"/>
  <c r="J41" i="13" s="1"/>
  <c r="S41" i="13"/>
  <c r="T41" i="13" s="1"/>
  <c r="C42" i="13"/>
  <c r="D42" i="13" s="1"/>
  <c r="M42" i="13"/>
  <c r="N42" i="13" s="1"/>
  <c r="U42" i="13"/>
  <c r="V42" i="13" s="1"/>
  <c r="AC42" i="13"/>
  <c r="AD42" i="13" s="1"/>
  <c r="I43" i="13"/>
  <c r="J43" i="13" s="1"/>
  <c r="Q43" i="13"/>
  <c r="R43" i="13" s="1"/>
  <c r="Y43" i="13"/>
  <c r="Z43" i="13" s="1"/>
  <c r="E44" i="13"/>
  <c r="F44" i="13" s="1"/>
  <c r="M44" i="13"/>
  <c r="N44" i="13" s="1"/>
  <c r="U44" i="13"/>
  <c r="V44" i="13" s="1"/>
  <c r="AC44" i="13"/>
  <c r="I45" i="13"/>
  <c r="J45" i="13" s="1"/>
  <c r="Q45" i="13"/>
  <c r="R45" i="13" s="1"/>
  <c r="Y45" i="13"/>
  <c r="Z45" i="13" s="1"/>
  <c r="E46" i="13"/>
  <c r="F46" i="13" s="1"/>
  <c r="M46" i="13"/>
  <c r="N46" i="13" s="1"/>
  <c r="U46" i="13"/>
  <c r="V46" i="13" s="1"/>
  <c r="AC46" i="13"/>
  <c r="I47" i="13"/>
  <c r="J47" i="13" s="1"/>
  <c r="Q47" i="13"/>
  <c r="R47" i="13" s="1"/>
  <c r="Y47" i="13"/>
  <c r="Z47" i="13" s="1"/>
  <c r="E48" i="13"/>
  <c r="F48" i="13" s="1"/>
  <c r="M48" i="13"/>
  <c r="N48" i="13" s="1"/>
  <c r="U48" i="13"/>
  <c r="V48" i="13" s="1"/>
  <c r="AC48" i="13"/>
  <c r="I49" i="13"/>
  <c r="J49" i="13" s="1"/>
  <c r="Q49" i="13"/>
  <c r="R49" i="13" s="1"/>
  <c r="Y49" i="13"/>
  <c r="Z49" i="13" s="1"/>
  <c r="E50" i="13"/>
  <c r="F50" i="13" s="1"/>
  <c r="M50" i="13"/>
  <c r="N50" i="13" s="1"/>
  <c r="U50" i="13"/>
  <c r="V50" i="13" s="1"/>
  <c r="AC50" i="13"/>
  <c r="I51" i="13"/>
  <c r="J51" i="13" s="1"/>
  <c r="Q51" i="13"/>
  <c r="R51" i="13" s="1"/>
  <c r="Y51" i="13"/>
  <c r="Z51" i="13" s="1"/>
  <c r="G52" i="13"/>
  <c r="H52" i="13" s="1"/>
  <c r="O52" i="13"/>
  <c r="P52" i="13" s="1"/>
  <c r="W52" i="13"/>
  <c r="X52" i="13" s="1"/>
  <c r="C53" i="13"/>
  <c r="D53" i="13" s="1"/>
  <c r="K53" i="13"/>
  <c r="L53" i="13" s="1"/>
  <c r="S53" i="13"/>
  <c r="T53" i="13" s="1"/>
  <c r="AA53" i="13"/>
  <c r="AB53" i="13" s="1"/>
  <c r="G54" i="13"/>
  <c r="H54" i="13" s="1"/>
  <c r="O54" i="13"/>
  <c r="P54" i="13" s="1"/>
  <c r="W54" i="13"/>
  <c r="X54" i="13" s="1"/>
  <c r="C55" i="13"/>
  <c r="D55" i="13" s="1"/>
  <c r="K55" i="13"/>
  <c r="L55" i="13" s="1"/>
  <c r="S55" i="13"/>
  <c r="T55" i="13" s="1"/>
  <c r="AA55" i="13"/>
  <c r="AB55" i="13" s="1"/>
  <c r="G56" i="13"/>
  <c r="H56" i="13" s="1"/>
  <c r="O56" i="13"/>
  <c r="P56" i="13" s="1"/>
  <c r="W56" i="13"/>
  <c r="X56" i="13" s="1"/>
  <c r="S45" i="13"/>
  <c r="T45" i="13" s="1"/>
  <c r="W46" i="13"/>
  <c r="X46" i="13" s="1"/>
  <c r="AA47" i="13"/>
  <c r="AB47" i="13" s="1"/>
  <c r="C49" i="13"/>
  <c r="D49" i="13" s="1"/>
  <c r="G50" i="13"/>
  <c r="H50" i="13" s="1"/>
  <c r="K51" i="13"/>
  <c r="L51" i="13" s="1"/>
  <c r="Q52" i="13"/>
  <c r="R52" i="13" s="1"/>
  <c r="E53" i="13"/>
  <c r="F53" i="13" s="1"/>
  <c r="U53" i="13"/>
  <c r="V53" i="13" s="1"/>
  <c r="I54" i="13"/>
  <c r="J54" i="13" s="1"/>
  <c r="Y54" i="13"/>
  <c r="Z54" i="13" s="1"/>
  <c r="M55" i="13"/>
  <c r="N55" i="13" s="1"/>
  <c r="AC55" i="13"/>
  <c r="AD55" i="13" s="1"/>
  <c r="K56" i="13"/>
  <c r="L56" i="13" s="1"/>
  <c r="U56" i="13"/>
  <c r="V56" i="13" s="1"/>
  <c r="C57" i="13"/>
  <c r="D57" i="13" s="1"/>
  <c r="K57" i="13"/>
  <c r="L57" i="13" s="1"/>
  <c r="S57" i="13"/>
  <c r="T57" i="13" s="1"/>
  <c r="AA57" i="13"/>
  <c r="AB57" i="13" s="1"/>
  <c r="G58" i="13"/>
  <c r="H58" i="13" s="1"/>
  <c r="O58" i="13"/>
  <c r="P58" i="13" s="1"/>
  <c r="W58" i="13"/>
  <c r="X58" i="13" s="1"/>
  <c r="C59" i="13"/>
  <c r="D59" i="13" s="1"/>
  <c r="K59" i="13"/>
  <c r="L59" i="13" s="1"/>
  <c r="S59" i="13"/>
  <c r="T59" i="13" s="1"/>
  <c r="AA59" i="13"/>
  <c r="AB59" i="13" s="1"/>
  <c r="G60" i="13"/>
  <c r="H60" i="13" s="1"/>
  <c r="O60" i="13"/>
  <c r="P60" i="13" s="1"/>
  <c r="W60" i="13"/>
  <c r="X60" i="13" s="1"/>
  <c r="C61" i="13"/>
  <c r="D61" i="13" s="1"/>
  <c r="K61" i="13"/>
  <c r="L61" i="13" s="1"/>
  <c r="S61" i="13"/>
  <c r="T61" i="13" s="1"/>
  <c r="AA61" i="13"/>
  <c r="AB61" i="13" s="1"/>
  <c r="G62" i="13"/>
  <c r="H62" i="13" s="1"/>
  <c r="O62" i="13"/>
  <c r="P62" i="13" s="1"/>
  <c r="W62" i="13"/>
  <c r="X62" i="13" s="1"/>
  <c r="C63" i="13"/>
  <c r="D63" i="13" s="1"/>
  <c r="K63" i="13"/>
  <c r="L63" i="13" s="1"/>
  <c r="S63" i="13"/>
  <c r="T63" i="13" s="1"/>
  <c r="AA63" i="13"/>
  <c r="AB63" i="13" s="1"/>
  <c r="G64" i="13"/>
  <c r="H64" i="13" s="1"/>
  <c r="O64" i="13"/>
  <c r="P64" i="13" s="1"/>
  <c r="W64" i="13"/>
  <c r="X64" i="13" s="1"/>
  <c r="C65" i="13"/>
  <c r="D65" i="13" s="1"/>
  <c r="K65" i="13"/>
  <c r="L65" i="13" s="1"/>
  <c r="S65" i="13"/>
  <c r="T65" i="13" s="1"/>
  <c r="AA65" i="13"/>
  <c r="AB65" i="13" s="1"/>
  <c r="G66" i="13"/>
  <c r="H66" i="13" s="1"/>
  <c r="O66" i="13"/>
  <c r="P66" i="13" s="1"/>
  <c r="W66" i="13"/>
  <c r="X66" i="13" s="1"/>
  <c r="C67" i="13"/>
  <c r="D67" i="13" s="1"/>
  <c r="K67" i="13"/>
  <c r="L67" i="13" s="1"/>
  <c r="S67" i="13"/>
  <c r="T67" i="13" s="1"/>
  <c r="AA67" i="13"/>
  <c r="AB67" i="13" s="1"/>
  <c r="G68" i="13"/>
  <c r="H68" i="13" s="1"/>
  <c r="O68" i="13"/>
  <c r="P68" i="13" s="1"/>
  <c r="W68" i="13"/>
  <c r="X68" i="13" s="1"/>
  <c r="C69" i="13"/>
  <c r="D69" i="13" s="1"/>
  <c r="K69" i="13"/>
  <c r="L69" i="13" s="1"/>
  <c r="S69" i="13"/>
  <c r="T69" i="13" s="1"/>
  <c r="AA69" i="13"/>
  <c r="AB69" i="13" s="1"/>
  <c r="G70" i="13"/>
  <c r="H70" i="13" s="1"/>
  <c r="O70" i="13"/>
  <c r="P70" i="13" s="1"/>
  <c r="W70" i="13"/>
  <c r="X70" i="13" s="1"/>
  <c r="C71" i="13"/>
  <c r="D71" i="13" s="1"/>
  <c r="K71" i="13"/>
  <c r="L71" i="13" s="1"/>
  <c r="S71" i="13"/>
  <c r="T71" i="13" s="1"/>
  <c r="AA71" i="13"/>
  <c r="AB71" i="13" s="1"/>
  <c r="G72" i="13"/>
  <c r="H72" i="13" s="1"/>
  <c r="O72" i="13"/>
  <c r="P72" i="13" s="1"/>
  <c r="AA45" i="13"/>
  <c r="AB45" i="13" s="1"/>
  <c r="C47" i="13"/>
  <c r="D47" i="13" s="1"/>
  <c r="G48" i="13"/>
  <c r="H48" i="13" s="1"/>
  <c r="K49" i="13"/>
  <c r="L49" i="13" s="1"/>
  <c r="O50" i="13"/>
  <c r="P50" i="13" s="1"/>
  <c r="U52" i="13"/>
  <c r="V52" i="13" s="1"/>
  <c r="I53" i="13"/>
  <c r="J53" i="13" s="1"/>
  <c r="Y53" i="13"/>
  <c r="Z53" i="13" s="1"/>
  <c r="M54" i="13"/>
  <c r="N54" i="13" s="1"/>
  <c r="AC54" i="13"/>
  <c r="AD54" i="13" s="1"/>
  <c r="Q55" i="13"/>
  <c r="R55" i="13" s="1"/>
  <c r="C56" i="13"/>
  <c r="D56" i="13" s="1"/>
  <c r="M56" i="13"/>
  <c r="N56" i="13" s="1"/>
  <c r="Y56" i="13"/>
  <c r="Z56" i="13" s="1"/>
  <c r="E57" i="13"/>
  <c r="F57" i="13" s="1"/>
  <c r="M57" i="13"/>
  <c r="N57" i="13" s="1"/>
  <c r="U57" i="13"/>
  <c r="V57" i="13" s="1"/>
  <c r="AC57" i="13"/>
  <c r="AD57" i="13" s="1"/>
  <c r="I58" i="13"/>
  <c r="J58" i="13" s="1"/>
  <c r="Q58" i="13"/>
  <c r="R58" i="13" s="1"/>
  <c r="Y58" i="13"/>
  <c r="Z58" i="13" s="1"/>
  <c r="E59" i="13"/>
  <c r="F59" i="13" s="1"/>
  <c r="M59" i="13"/>
  <c r="N59" i="13" s="1"/>
  <c r="U59" i="13"/>
  <c r="V59" i="13" s="1"/>
  <c r="AC59" i="13"/>
  <c r="AD59" i="13" s="1"/>
  <c r="I60" i="13"/>
  <c r="J60" i="13" s="1"/>
  <c r="Q60" i="13"/>
  <c r="R60" i="13" s="1"/>
  <c r="Y60" i="13"/>
  <c r="Z60" i="13" s="1"/>
  <c r="E61" i="13"/>
  <c r="F61" i="13" s="1"/>
  <c r="M61" i="13"/>
  <c r="N61" i="13" s="1"/>
  <c r="U61" i="13"/>
  <c r="V61" i="13" s="1"/>
  <c r="AC61" i="13"/>
  <c r="AD61" i="13" s="1"/>
  <c r="I62" i="13"/>
  <c r="J62" i="13" s="1"/>
  <c r="Q62" i="13"/>
  <c r="R62" i="13" s="1"/>
  <c r="Y62" i="13"/>
  <c r="Z62" i="13" s="1"/>
  <c r="E63" i="13"/>
  <c r="F63" i="13" s="1"/>
  <c r="M63" i="13"/>
  <c r="N63" i="13" s="1"/>
  <c r="U63" i="13"/>
  <c r="V63" i="13" s="1"/>
  <c r="AC63" i="13"/>
  <c r="AD63" i="13" s="1"/>
  <c r="I64" i="13"/>
  <c r="J64" i="13" s="1"/>
  <c r="Q64" i="13"/>
  <c r="R64" i="13" s="1"/>
  <c r="Y64" i="13"/>
  <c r="Z64" i="13" s="1"/>
  <c r="E65" i="13"/>
  <c r="F65" i="13" s="1"/>
  <c r="M65" i="13"/>
  <c r="N65" i="13" s="1"/>
  <c r="U65" i="13"/>
  <c r="V65" i="13" s="1"/>
  <c r="AC65" i="13"/>
  <c r="AD65" i="13" s="1"/>
  <c r="I66" i="13"/>
  <c r="J66" i="13" s="1"/>
  <c r="Q66" i="13"/>
  <c r="R66" i="13" s="1"/>
  <c r="Y66" i="13"/>
  <c r="Z66" i="13" s="1"/>
  <c r="E67" i="13"/>
  <c r="F67" i="13" s="1"/>
  <c r="M67" i="13"/>
  <c r="N67" i="13" s="1"/>
  <c r="U67" i="13"/>
  <c r="V67" i="13" s="1"/>
  <c r="AC67" i="13"/>
  <c r="AD67" i="13" s="1"/>
  <c r="I68" i="13"/>
  <c r="J68" i="13" s="1"/>
  <c r="Q68" i="13"/>
  <c r="R68" i="13" s="1"/>
  <c r="C45" i="13"/>
  <c r="D45" i="13" s="1"/>
  <c r="G46" i="13"/>
  <c r="H46" i="13" s="1"/>
  <c r="K47" i="13"/>
  <c r="L47" i="13" s="1"/>
  <c r="O48" i="13"/>
  <c r="P48" i="13" s="1"/>
  <c r="S49" i="13"/>
  <c r="T49" i="13" s="1"/>
  <c r="W50" i="13"/>
  <c r="X50" i="13" s="1"/>
  <c r="AA51" i="13"/>
  <c r="AB51" i="13" s="1"/>
  <c r="Y52" i="13"/>
  <c r="Z52" i="13" s="1"/>
  <c r="M53" i="13"/>
  <c r="N53" i="13" s="1"/>
  <c r="AC53" i="13"/>
  <c r="AD53" i="13" s="1"/>
  <c r="Q54" i="13"/>
  <c r="R54" i="13" s="1"/>
  <c r="E55" i="13"/>
  <c r="F55" i="13" s="1"/>
  <c r="U55" i="13"/>
  <c r="V55" i="13" s="1"/>
  <c r="E56" i="13"/>
  <c r="F56" i="13" s="1"/>
  <c r="Q56" i="13"/>
  <c r="R56" i="13" s="1"/>
  <c r="AA56" i="13"/>
  <c r="AB56" i="13" s="1"/>
  <c r="G57" i="13"/>
  <c r="H57" i="13" s="1"/>
  <c r="O57" i="13"/>
  <c r="P57" i="13" s="1"/>
  <c r="W57" i="13"/>
  <c r="X57" i="13" s="1"/>
  <c r="C58" i="13"/>
  <c r="D58" i="13" s="1"/>
  <c r="K58" i="13"/>
  <c r="L58" i="13" s="1"/>
  <c r="S58" i="13"/>
  <c r="T58" i="13" s="1"/>
  <c r="AA58" i="13"/>
  <c r="AB58" i="13" s="1"/>
  <c r="G59" i="13"/>
  <c r="H59" i="13" s="1"/>
  <c r="O59" i="13"/>
  <c r="P59" i="13" s="1"/>
  <c r="W59" i="13"/>
  <c r="X59" i="13" s="1"/>
  <c r="C60" i="13"/>
  <c r="D60" i="13" s="1"/>
  <c r="K60" i="13"/>
  <c r="L60" i="13" s="1"/>
  <c r="S60" i="13"/>
  <c r="T60" i="13" s="1"/>
  <c r="AA60" i="13"/>
  <c r="AB60" i="13" s="1"/>
  <c r="G61" i="13"/>
  <c r="H61" i="13" s="1"/>
  <c r="O61" i="13"/>
  <c r="P61" i="13" s="1"/>
  <c r="W61" i="13"/>
  <c r="X61" i="13" s="1"/>
  <c r="C62" i="13"/>
  <c r="D62" i="13" s="1"/>
  <c r="K62" i="13"/>
  <c r="L62" i="13" s="1"/>
  <c r="S62" i="13"/>
  <c r="T62" i="13" s="1"/>
  <c r="AA62" i="13"/>
  <c r="AB62" i="13" s="1"/>
  <c r="G63" i="13"/>
  <c r="H63" i="13" s="1"/>
  <c r="O63" i="13"/>
  <c r="P63" i="13" s="1"/>
  <c r="W63" i="13"/>
  <c r="X63" i="13" s="1"/>
  <c r="C64" i="13"/>
  <c r="D64" i="13" s="1"/>
  <c r="K64" i="13"/>
  <c r="L64" i="13" s="1"/>
  <c r="S64" i="13"/>
  <c r="T64" i="13" s="1"/>
  <c r="AA64" i="13"/>
  <c r="AB64" i="13" s="1"/>
  <c r="G65" i="13"/>
  <c r="H65" i="13" s="1"/>
  <c r="O65" i="13"/>
  <c r="P65" i="13" s="1"/>
  <c r="W65" i="13"/>
  <c r="X65" i="13" s="1"/>
  <c r="C66" i="13"/>
  <c r="D66" i="13" s="1"/>
  <c r="K66" i="13"/>
  <c r="L66" i="13" s="1"/>
  <c r="S66" i="13"/>
  <c r="T66" i="13" s="1"/>
  <c r="AA66" i="13"/>
  <c r="AB66" i="13" s="1"/>
  <c r="G67" i="13"/>
  <c r="H67" i="13" s="1"/>
  <c r="O67" i="13"/>
  <c r="P67" i="13" s="1"/>
  <c r="W67" i="13"/>
  <c r="X67" i="13" s="1"/>
  <c r="C68" i="13"/>
  <c r="D68" i="13" s="1"/>
  <c r="K68" i="13"/>
  <c r="L68" i="13" s="1"/>
  <c r="S68" i="13"/>
  <c r="T68" i="13" s="1"/>
  <c r="AA68" i="13"/>
  <c r="AB68" i="13" s="1"/>
  <c r="G69" i="13"/>
  <c r="H69" i="13" s="1"/>
  <c r="O69" i="13"/>
  <c r="P69" i="13" s="1"/>
  <c r="W69" i="13"/>
  <c r="X69" i="13" s="1"/>
  <c r="C70" i="13"/>
  <c r="D70" i="13" s="1"/>
  <c r="K70" i="13"/>
  <c r="L70" i="13" s="1"/>
  <c r="S70" i="13"/>
  <c r="T70" i="13" s="1"/>
  <c r="AA70" i="13"/>
  <c r="AB70" i="13" s="1"/>
  <c r="G71" i="13"/>
  <c r="H71" i="13" s="1"/>
  <c r="O71" i="13"/>
  <c r="P71" i="13" s="1"/>
  <c r="W71" i="13"/>
  <c r="X71" i="13" s="1"/>
  <c r="C72" i="13"/>
  <c r="D72" i="13" s="1"/>
  <c r="K72" i="13"/>
  <c r="L72" i="13" s="1"/>
  <c r="S72" i="13"/>
  <c r="T72" i="13" s="1"/>
  <c r="AA72" i="13"/>
  <c r="AB72" i="13" s="1"/>
  <c r="G73" i="13"/>
  <c r="H73" i="13" s="1"/>
  <c r="O73" i="13"/>
  <c r="P73" i="13" s="1"/>
  <c r="W73" i="13"/>
  <c r="X73" i="13" s="1"/>
  <c r="C74" i="13"/>
  <c r="D74" i="13" s="1"/>
  <c r="K74" i="13"/>
  <c r="L74" i="13" s="1"/>
  <c r="S74" i="13"/>
  <c r="T74" i="13" s="1"/>
  <c r="AA74" i="13"/>
  <c r="AB74" i="13" s="1"/>
  <c r="G75" i="13"/>
  <c r="H75" i="13" s="1"/>
  <c r="O75" i="13"/>
  <c r="P75" i="13" s="1"/>
  <c r="W75" i="13"/>
  <c r="X75" i="13" s="1"/>
  <c r="C76" i="13"/>
  <c r="D76" i="13" s="1"/>
  <c r="K76" i="13"/>
  <c r="L76" i="13" s="1"/>
  <c r="S76" i="13"/>
  <c r="T76" i="13" s="1"/>
  <c r="K45" i="13"/>
  <c r="L45" i="13" s="1"/>
  <c r="O46" i="13"/>
  <c r="P46" i="13" s="1"/>
  <c r="S47" i="13"/>
  <c r="T47" i="13" s="1"/>
  <c r="W48" i="13"/>
  <c r="X48" i="13" s="1"/>
  <c r="AA49" i="13"/>
  <c r="AB49" i="13" s="1"/>
  <c r="C51" i="13"/>
  <c r="D51" i="13" s="1"/>
  <c r="I52" i="13"/>
  <c r="J52" i="13" s="1"/>
  <c r="AC52" i="13"/>
  <c r="AD52" i="13" s="1"/>
  <c r="Q53" i="13"/>
  <c r="R53" i="13" s="1"/>
  <c r="E54" i="13"/>
  <c r="F54" i="13" s="1"/>
  <c r="U54" i="13"/>
  <c r="V54" i="13" s="1"/>
  <c r="I55" i="13"/>
  <c r="J55" i="13" s="1"/>
  <c r="Y55" i="13"/>
  <c r="Z55" i="13" s="1"/>
  <c r="I56" i="13"/>
  <c r="J56" i="13" s="1"/>
  <c r="S56" i="13"/>
  <c r="T56" i="13" s="1"/>
  <c r="AC56" i="13"/>
  <c r="AD56" i="13" s="1"/>
  <c r="I57" i="13"/>
  <c r="J57" i="13" s="1"/>
  <c r="Q57" i="13"/>
  <c r="R57" i="13" s="1"/>
  <c r="Y57" i="13"/>
  <c r="Z57" i="13" s="1"/>
  <c r="E58" i="13"/>
  <c r="F58" i="13" s="1"/>
  <c r="M58" i="13"/>
  <c r="N58" i="13" s="1"/>
  <c r="U58" i="13"/>
  <c r="V58" i="13" s="1"/>
  <c r="AC58" i="13"/>
  <c r="AD58" i="13" s="1"/>
  <c r="I59" i="13"/>
  <c r="J59" i="13" s="1"/>
  <c r="Q59" i="13"/>
  <c r="R59" i="13" s="1"/>
  <c r="Y59" i="13"/>
  <c r="Z59" i="13" s="1"/>
  <c r="E60" i="13"/>
  <c r="F60" i="13" s="1"/>
  <c r="M60" i="13"/>
  <c r="N60" i="13" s="1"/>
  <c r="U60" i="13"/>
  <c r="V60" i="13" s="1"/>
  <c r="AC60" i="13"/>
  <c r="AD60" i="13" s="1"/>
  <c r="I61" i="13"/>
  <c r="J61" i="13" s="1"/>
  <c r="Q61" i="13"/>
  <c r="R61" i="13" s="1"/>
  <c r="Y61" i="13"/>
  <c r="Z61" i="13" s="1"/>
  <c r="E62" i="13"/>
  <c r="F62" i="13" s="1"/>
  <c r="M62" i="13"/>
  <c r="N62" i="13" s="1"/>
  <c r="U62" i="13"/>
  <c r="V62" i="13" s="1"/>
  <c r="AC62" i="13"/>
  <c r="AD62" i="13" s="1"/>
  <c r="I63" i="13"/>
  <c r="J63" i="13" s="1"/>
  <c r="Q63" i="13"/>
  <c r="R63" i="13" s="1"/>
  <c r="Y63" i="13"/>
  <c r="Z63" i="13" s="1"/>
  <c r="E64" i="13"/>
  <c r="F64" i="13" s="1"/>
  <c r="M64" i="13"/>
  <c r="N64" i="13" s="1"/>
  <c r="U64" i="13"/>
  <c r="V64" i="13" s="1"/>
  <c r="AC64" i="13"/>
  <c r="AD64" i="13" s="1"/>
  <c r="I65" i="13"/>
  <c r="J65" i="13" s="1"/>
  <c r="Q65" i="13"/>
  <c r="R65" i="13" s="1"/>
  <c r="Y65" i="13"/>
  <c r="Z65" i="13" s="1"/>
  <c r="E66" i="13"/>
  <c r="F66" i="13" s="1"/>
  <c r="M66" i="13"/>
  <c r="N66" i="13" s="1"/>
  <c r="U66" i="13"/>
  <c r="V66" i="13" s="1"/>
  <c r="AC66" i="13"/>
  <c r="AD66" i="13" s="1"/>
  <c r="I67" i="13"/>
  <c r="J67" i="13" s="1"/>
  <c r="Q67" i="13"/>
  <c r="R67" i="13" s="1"/>
  <c r="Y67" i="13"/>
  <c r="Z67" i="13" s="1"/>
  <c r="E68" i="13"/>
  <c r="F68" i="13" s="1"/>
  <c r="M68" i="13"/>
  <c r="N68" i="13" s="1"/>
  <c r="U68" i="13"/>
  <c r="V68" i="13" s="1"/>
  <c r="AC68" i="13"/>
  <c r="AD68" i="13" s="1"/>
  <c r="I69" i="13"/>
  <c r="J69" i="13" s="1"/>
  <c r="Q69" i="13"/>
  <c r="R69" i="13" s="1"/>
  <c r="Y69" i="13"/>
  <c r="Z69" i="13" s="1"/>
  <c r="E70" i="13"/>
  <c r="F70" i="13" s="1"/>
  <c r="M70" i="13"/>
  <c r="N70" i="13" s="1"/>
  <c r="U70" i="13"/>
  <c r="V70" i="13" s="1"/>
  <c r="AC70" i="13"/>
  <c r="AD70" i="13" s="1"/>
  <c r="I71" i="13"/>
  <c r="J71" i="13" s="1"/>
  <c r="Q71" i="13"/>
  <c r="R71" i="13" s="1"/>
  <c r="Y71" i="13"/>
  <c r="Z71" i="13" s="1"/>
  <c r="E72" i="13"/>
  <c r="F72" i="13" s="1"/>
  <c r="M72" i="13"/>
  <c r="N72" i="13" s="1"/>
  <c r="U72" i="13"/>
  <c r="V72" i="13" s="1"/>
  <c r="AC72" i="13"/>
  <c r="AD72" i="13" s="1"/>
  <c r="I73" i="13"/>
  <c r="J73" i="13" s="1"/>
  <c r="Q73" i="13"/>
  <c r="R73" i="13" s="1"/>
  <c r="Y73" i="13"/>
  <c r="Z73" i="13" s="1"/>
  <c r="E74" i="13"/>
  <c r="F74" i="13" s="1"/>
  <c r="M74" i="13"/>
  <c r="N74" i="13" s="1"/>
  <c r="U74" i="13"/>
  <c r="V74" i="13" s="1"/>
  <c r="AC74" i="13"/>
  <c r="AD74" i="13" s="1"/>
  <c r="I75" i="13"/>
  <c r="J75" i="13" s="1"/>
  <c r="Q75" i="13"/>
  <c r="R75" i="13" s="1"/>
  <c r="Y75" i="13"/>
  <c r="Z75" i="13" s="1"/>
  <c r="E76" i="13"/>
  <c r="F76" i="13" s="1"/>
  <c r="M76" i="13"/>
  <c r="N76" i="13" s="1"/>
  <c r="U76" i="13"/>
  <c r="V76" i="13" s="1"/>
  <c r="AC76" i="13"/>
  <c r="AD76" i="13" s="1"/>
  <c r="M69" i="13"/>
  <c r="N69" i="13" s="1"/>
  <c r="Q70" i="13"/>
  <c r="R70" i="13" s="1"/>
  <c r="U71" i="13"/>
  <c r="V71" i="13" s="1"/>
  <c r="W72" i="13"/>
  <c r="X72" i="13" s="1"/>
  <c r="K73" i="13"/>
  <c r="L73" i="13" s="1"/>
  <c r="AA73" i="13"/>
  <c r="AB73" i="13" s="1"/>
  <c r="O74" i="13"/>
  <c r="P74" i="13" s="1"/>
  <c r="C75" i="13"/>
  <c r="D75" i="13" s="1"/>
  <c r="S75" i="13"/>
  <c r="T75" i="13" s="1"/>
  <c r="G76" i="13"/>
  <c r="H76" i="13" s="1"/>
  <c r="W76" i="13"/>
  <c r="X76" i="13" s="1"/>
  <c r="E77" i="13"/>
  <c r="F77" i="13" s="1"/>
  <c r="M77" i="13"/>
  <c r="N77" i="13" s="1"/>
  <c r="U77" i="13"/>
  <c r="V77" i="13" s="1"/>
  <c r="AC77" i="13"/>
  <c r="AD77" i="13" s="1"/>
  <c r="I78" i="13"/>
  <c r="J78" i="13" s="1"/>
  <c r="Q78" i="13"/>
  <c r="R78" i="13" s="1"/>
  <c r="Y78" i="13"/>
  <c r="Z78" i="13" s="1"/>
  <c r="E79" i="13"/>
  <c r="F79" i="13" s="1"/>
  <c r="M79" i="13"/>
  <c r="N79" i="13" s="1"/>
  <c r="U79" i="13"/>
  <c r="V79" i="13" s="1"/>
  <c r="AC79" i="13"/>
  <c r="AD79" i="13" s="1"/>
  <c r="I80" i="13"/>
  <c r="J80" i="13" s="1"/>
  <c r="Q80" i="13"/>
  <c r="R80" i="13" s="1"/>
  <c r="Y80" i="13"/>
  <c r="Z80" i="13" s="1"/>
  <c r="E81" i="13"/>
  <c r="F81" i="13" s="1"/>
  <c r="M81" i="13"/>
  <c r="N81" i="13" s="1"/>
  <c r="U81" i="13"/>
  <c r="V81" i="13" s="1"/>
  <c r="AC81" i="13"/>
  <c r="AD81" i="13" s="1"/>
  <c r="I82" i="13"/>
  <c r="J82" i="13" s="1"/>
  <c r="Q82" i="13"/>
  <c r="R82" i="13" s="1"/>
  <c r="Y82" i="13"/>
  <c r="Z82" i="13" s="1"/>
  <c r="E83" i="13"/>
  <c r="F83" i="13" s="1"/>
  <c r="M83" i="13"/>
  <c r="N83" i="13" s="1"/>
  <c r="U83" i="13"/>
  <c r="V83" i="13" s="1"/>
  <c r="AC83" i="13"/>
  <c r="AD83" i="13" s="1"/>
  <c r="I84" i="13"/>
  <c r="J84" i="13" s="1"/>
  <c r="Q84" i="13"/>
  <c r="R84" i="13" s="1"/>
  <c r="Y84" i="13"/>
  <c r="Z84" i="13" s="1"/>
  <c r="E85" i="13"/>
  <c r="F85" i="13" s="1"/>
  <c r="M85" i="13"/>
  <c r="N85" i="13" s="1"/>
  <c r="U85" i="13"/>
  <c r="V85" i="13" s="1"/>
  <c r="AC85" i="13"/>
  <c r="AD85" i="13" s="1"/>
  <c r="I86" i="13"/>
  <c r="J86" i="13" s="1"/>
  <c r="Q86" i="13"/>
  <c r="R86" i="13" s="1"/>
  <c r="Y86" i="13"/>
  <c r="Z86" i="13" s="1"/>
  <c r="E87" i="13"/>
  <c r="F87" i="13" s="1"/>
  <c r="M87" i="13"/>
  <c r="N87" i="13" s="1"/>
  <c r="U87" i="13"/>
  <c r="V87" i="13" s="1"/>
  <c r="AC87" i="13"/>
  <c r="AD87" i="13" s="1"/>
  <c r="I88" i="13"/>
  <c r="J88" i="13" s="1"/>
  <c r="Q88" i="13"/>
  <c r="R88" i="13" s="1"/>
  <c r="Y88" i="13"/>
  <c r="Z88" i="13" s="1"/>
  <c r="E89" i="13"/>
  <c r="F89" i="13" s="1"/>
  <c r="M89" i="13"/>
  <c r="N89" i="13" s="1"/>
  <c r="U89" i="13"/>
  <c r="V89" i="13" s="1"/>
  <c r="AC89" i="13"/>
  <c r="AD89" i="13" s="1"/>
  <c r="I90" i="13"/>
  <c r="J90" i="13" s="1"/>
  <c r="Q90" i="13"/>
  <c r="R90" i="13" s="1"/>
  <c r="Y90" i="13"/>
  <c r="Z90" i="13" s="1"/>
  <c r="E91" i="13"/>
  <c r="F91" i="13" s="1"/>
  <c r="M91" i="13"/>
  <c r="N91" i="13" s="1"/>
  <c r="U91" i="13"/>
  <c r="V91" i="13" s="1"/>
  <c r="AC91" i="13"/>
  <c r="AD91" i="13" s="1"/>
  <c r="I92" i="13"/>
  <c r="J92" i="13" s="1"/>
  <c r="Q92" i="13"/>
  <c r="R92" i="13" s="1"/>
  <c r="Y92" i="13"/>
  <c r="Z92" i="13" s="1"/>
  <c r="E93" i="13"/>
  <c r="F93" i="13" s="1"/>
  <c r="M93" i="13"/>
  <c r="N93" i="13" s="1"/>
  <c r="U93" i="13"/>
  <c r="V93" i="13" s="1"/>
  <c r="AC93" i="13"/>
  <c r="AD93" i="13" s="1"/>
  <c r="I94" i="13"/>
  <c r="J94" i="13" s="1"/>
  <c r="Q94" i="13"/>
  <c r="R94" i="13" s="1"/>
  <c r="Y94" i="13"/>
  <c r="Z94" i="13" s="1"/>
  <c r="E95" i="13"/>
  <c r="F95" i="13" s="1"/>
  <c r="M95" i="13"/>
  <c r="N95" i="13" s="1"/>
  <c r="U95" i="13"/>
  <c r="V95" i="13" s="1"/>
  <c r="AC95" i="13"/>
  <c r="AD95" i="13" s="1"/>
  <c r="I96" i="13"/>
  <c r="J96" i="13" s="1"/>
  <c r="Q96" i="13"/>
  <c r="R96" i="13" s="1"/>
  <c r="Y96" i="13"/>
  <c r="Z96" i="13" s="1"/>
  <c r="E97" i="13"/>
  <c r="F97" i="13" s="1"/>
  <c r="M97" i="13"/>
  <c r="N97" i="13" s="1"/>
  <c r="U97" i="13"/>
  <c r="V97" i="13" s="1"/>
  <c r="AC97" i="13"/>
  <c r="AD97" i="13" s="1"/>
  <c r="U69" i="13"/>
  <c r="V69" i="13" s="1"/>
  <c r="Y70" i="13"/>
  <c r="Z70" i="13" s="1"/>
  <c r="AC71" i="13"/>
  <c r="AD71" i="13" s="1"/>
  <c r="Y72" i="13"/>
  <c r="Z72" i="13" s="1"/>
  <c r="M73" i="13"/>
  <c r="N73" i="13" s="1"/>
  <c r="AC73" i="13"/>
  <c r="AD73" i="13" s="1"/>
  <c r="Q74" i="13"/>
  <c r="R74" i="13" s="1"/>
  <c r="E75" i="13"/>
  <c r="F75" i="13" s="1"/>
  <c r="U75" i="13"/>
  <c r="V75" i="13" s="1"/>
  <c r="I76" i="13"/>
  <c r="J76" i="13" s="1"/>
  <c r="Y76" i="13"/>
  <c r="Z76" i="13" s="1"/>
  <c r="G77" i="13"/>
  <c r="H77" i="13" s="1"/>
  <c r="O77" i="13"/>
  <c r="P77" i="13" s="1"/>
  <c r="W77" i="13"/>
  <c r="X77" i="13" s="1"/>
  <c r="C78" i="13"/>
  <c r="D78" i="13" s="1"/>
  <c r="K78" i="13"/>
  <c r="L78" i="13" s="1"/>
  <c r="S78" i="13"/>
  <c r="T78" i="13" s="1"/>
  <c r="AA78" i="13"/>
  <c r="AB78" i="13" s="1"/>
  <c r="G79" i="13"/>
  <c r="H79" i="13" s="1"/>
  <c r="O79" i="13"/>
  <c r="P79" i="13" s="1"/>
  <c r="W79" i="13"/>
  <c r="X79" i="13" s="1"/>
  <c r="C80" i="13"/>
  <c r="D80" i="13" s="1"/>
  <c r="K80" i="13"/>
  <c r="L80" i="13" s="1"/>
  <c r="S80" i="13"/>
  <c r="T80" i="13" s="1"/>
  <c r="AA80" i="13"/>
  <c r="AB80" i="13" s="1"/>
  <c r="G81" i="13"/>
  <c r="H81" i="13" s="1"/>
  <c r="O81" i="13"/>
  <c r="P81" i="13" s="1"/>
  <c r="W81" i="13"/>
  <c r="X81" i="13" s="1"/>
  <c r="C82" i="13"/>
  <c r="D82" i="13" s="1"/>
  <c r="K82" i="13"/>
  <c r="L82" i="13" s="1"/>
  <c r="S82" i="13"/>
  <c r="T82" i="13" s="1"/>
  <c r="AA82" i="13"/>
  <c r="AB82" i="13" s="1"/>
  <c r="G83" i="13"/>
  <c r="H83" i="13" s="1"/>
  <c r="O83" i="13"/>
  <c r="P83" i="13" s="1"/>
  <c r="W83" i="13"/>
  <c r="X83" i="13" s="1"/>
  <c r="C84" i="13"/>
  <c r="D84" i="13" s="1"/>
  <c r="K84" i="13"/>
  <c r="L84" i="13" s="1"/>
  <c r="S84" i="13"/>
  <c r="T84" i="13" s="1"/>
  <c r="AA84" i="13"/>
  <c r="AB84" i="13" s="1"/>
  <c r="G85" i="13"/>
  <c r="H85" i="13" s="1"/>
  <c r="O85" i="13"/>
  <c r="P85" i="13" s="1"/>
  <c r="W85" i="13"/>
  <c r="X85" i="13" s="1"/>
  <c r="C86" i="13"/>
  <c r="D86" i="13" s="1"/>
  <c r="K86" i="13"/>
  <c r="L86" i="13" s="1"/>
  <c r="S86" i="13"/>
  <c r="T86" i="13" s="1"/>
  <c r="AA86" i="13"/>
  <c r="AB86" i="13" s="1"/>
  <c r="G87" i="13"/>
  <c r="H87" i="13" s="1"/>
  <c r="O87" i="13"/>
  <c r="P87" i="13" s="1"/>
  <c r="W87" i="13"/>
  <c r="X87" i="13" s="1"/>
  <c r="C88" i="13"/>
  <c r="D88" i="13" s="1"/>
  <c r="K88" i="13"/>
  <c r="L88" i="13" s="1"/>
  <c r="S88" i="13"/>
  <c r="T88" i="13" s="1"/>
  <c r="AA88" i="13"/>
  <c r="AB88" i="13" s="1"/>
  <c r="G89" i="13"/>
  <c r="H89" i="13" s="1"/>
  <c r="O89" i="13"/>
  <c r="P89" i="13" s="1"/>
  <c r="W89" i="13"/>
  <c r="X89" i="13" s="1"/>
  <c r="C90" i="13"/>
  <c r="D90" i="13" s="1"/>
  <c r="K90" i="13"/>
  <c r="L90" i="13" s="1"/>
  <c r="S90" i="13"/>
  <c r="T90" i="13" s="1"/>
  <c r="AA90" i="13"/>
  <c r="AB90" i="13" s="1"/>
  <c r="G91" i="13"/>
  <c r="H91" i="13" s="1"/>
  <c r="O91" i="13"/>
  <c r="P91" i="13" s="1"/>
  <c r="W91" i="13"/>
  <c r="X91" i="13" s="1"/>
  <c r="C92" i="13"/>
  <c r="D92" i="13" s="1"/>
  <c r="K92" i="13"/>
  <c r="L92" i="13" s="1"/>
  <c r="S92" i="13"/>
  <c r="T92" i="13" s="1"/>
  <c r="AA92" i="13"/>
  <c r="AB92" i="13" s="1"/>
  <c r="G93" i="13"/>
  <c r="H93" i="13" s="1"/>
  <c r="O93" i="13"/>
  <c r="P93" i="13" s="1"/>
  <c r="W93" i="13"/>
  <c r="X93" i="13" s="1"/>
  <c r="C94" i="13"/>
  <c r="D94" i="13" s="1"/>
  <c r="K94" i="13"/>
  <c r="L94" i="13" s="1"/>
  <c r="S94" i="13"/>
  <c r="T94" i="13" s="1"/>
  <c r="AA94" i="13"/>
  <c r="AB94" i="13" s="1"/>
  <c r="G95" i="13"/>
  <c r="H95" i="13" s="1"/>
  <c r="O95" i="13"/>
  <c r="P95" i="13" s="1"/>
  <c r="W95" i="13"/>
  <c r="X95" i="13" s="1"/>
  <c r="C96" i="13"/>
  <c r="D96" i="13" s="1"/>
  <c r="K96" i="13"/>
  <c r="L96" i="13" s="1"/>
  <c r="S96" i="13"/>
  <c r="T96" i="13" s="1"/>
  <c r="AA96" i="13"/>
  <c r="AB96" i="13" s="1"/>
  <c r="G97" i="13"/>
  <c r="H97" i="13" s="1"/>
  <c r="O97" i="13"/>
  <c r="P97" i="13" s="1"/>
  <c r="W97" i="13"/>
  <c r="X97" i="13" s="1"/>
  <c r="C98" i="13"/>
  <c r="D98" i="13" s="1"/>
  <c r="Y68" i="13"/>
  <c r="Z68" i="13" s="1"/>
  <c r="AC69" i="13"/>
  <c r="AD69" i="13" s="1"/>
  <c r="E71" i="13"/>
  <c r="F71" i="13" s="1"/>
  <c r="I72" i="13"/>
  <c r="J72" i="13" s="1"/>
  <c r="C73" i="13"/>
  <c r="D73" i="13" s="1"/>
  <c r="S73" i="13"/>
  <c r="T73" i="13" s="1"/>
  <c r="G74" i="13"/>
  <c r="H74" i="13" s="1"/>
  <c r="W74" i="13"/>
  <c r="X74" i="13" s="1"/>
  <c r="K75" i="13"/>
  <c r="L75" i="13" s="1"/>
  <c r="AA75" i="13"/>
  <c r="AB75" i="13" s="1"/>
  <c r="O76" i="13"/>
  <c r="P76" i="13" s="1"/>
  <c r="AA76" i="13"/>
  <c r="AB76" i="13" s="1"/>
  <c r="I77" i="13"/>
  <c r="J77" i="13" s="1"/>
  <c r="Q77" i="13"/>
  <c r="R77" i="13" s="1"/>
  <c r="Y77" i="13"/>
  <c r="Z77" i="13" s="1"/>
  <c r="E78" i="13"/>
  <c r="F78" i="13" s="1"/>
  <c r="M78" i="13"/>
  <c r="N78" i="13" s="1"/>
  <c r="U78" i="13"/>
  <c r="V78" i="13" s="1"/>
  <c r="AC78" i="13"/>
  <c r="AD78" i="13" s="1"/>
  <c r="I79" i="13"/>
  <c r="J79" i="13" s="1"/>
  <c r="Q79" i="13"/>
  <c r="R79" i="13" s="1"/>
  <c r="Y79" i="13"/>
  <c r="Z79" i="13" s="1"/>
  <c r="E80" i="13"/>
  <c r="F80" i="13" s="1"/>
  <c r="M80" i="13"/>
  <c r="N80" i="13" s="1"/>
  <c r="U80" i="13"/>
  <c r="V80" i="13" s="1"/>
  <c r="AC80" i="13"/>
  <c r="AD80" i="13" s="1"/>
  <c r="I81" i="13"/>
  <c r="J81" i="13" s="1"/>
  <c r="Q81" i="13"/>
  <c r="R81" i="13" s="1"/>
  <c r="Y81" i="13"/>
  <c r="Z81" i="13" s="1"/>
  <c r="E82" i="13"/>
  <c r="F82" i="13" s="1"/>
  <c r="M82" i="13"/>
  <c r="N82" i="13" s="1"/>
  <c r="U82" i="13"/>
  <c r="V82" i="13" s="1"/>
  <c r="AC82" i="13"/>
  <c r="AD82" i="13" s="1"/>
  <c r="I83" i="13"/>
  <c r="J83" i="13" s="1"/>
  <c r="Q83" i="13"/>
  <c r="R83" i="13" s="1"/>
  <c r="Y83" i="13"/>
  <c r="Z83" i="13" s="1"/>
  <c r="E84" i="13"/>
  <c r="F84" i="13" s="1"/>
  <c r="M84" i="13"/>
  <c r="N84" i="13" s="1"/>
  <c r="U84" i="13"/>
  <c r="V84" i="13" s="1"/>
  <c r="AC84" i="13"/>
  <c r="AD84" i="13" s="1"/>
  <c r="I85" i="13"/>
  <c r="J85" i="13" s="1"/>
  <c r="Q85" i="13"/>
  <c r="R85" i="13" s="1"/>
  <c r="Y85" i="13"/>
  <c r="Z85" i="13" s="1"/>
  <c r="E86" i="13"/>
  <c r="F86" i="13" s="1"/>
  <c r="M86" i="13"/>
  <c r="N86" i="13" s="1"/>
  <c r="U86" i="13"/>
  <c r="V86" i="13" s="1"/>
  <c r="AC86" i="13"/>
  <c r="AD86" i="13" s="1"/>
  <c r="I87" i="13"/>
  <c r="J87" i="13" s="1"/>
  <c r="Q87" i="13"/>
  <c r="R87" i="13" s="1"/>
  <c r="Y87" i="13"/>
  <c r="Z87" i="13" s="1"/>
  <c r="E88" i="13"/>
  <c r="F88" i="13" s="1"/>
  <c r="M88" i="13"/>
  <c r="N88" i="13" s="1"/>
  <c r="U88" i="13"/>
  <c r="V88" i="13" s="1"/>
  <c r="AC88" i="13"/>
  <c r="AD88" i="13" s="1"/>
  <c r="I89" i="13"/>
  <c r="J89" i="13" s="1"/>
  <c r="Q89" i="13"/>
  <c r="R89" i="13" s="1"/>
  <c r="Y89" i="13"/>
  <c r="Z89" i="13" s="1"/>
  <c r="E90" i="13"/>
  <c r="F90" i="13" s="1"/>
  <c r="M90" i="13"/>
  <c r="N90" i="13" s="1"/>
  <c r="U90" i="13"/>
  <c r="V90" i="13" s="1"/>
  <c r="AC90" i="13"/>
  <c r="AD90" i="13" s="1"/>
  <c r="I91" i="13"/>
  <c r="J91" i="13" s="1"/>
  <c r="Q91" i="13"/>
  <c r="R91" i="13" s="1"/>
  <c r="Y91" i="13"/>
  <c r="Z91" i="13" s="1"/>
  <c r="E92" i="13"/>
  <c r="F92" i="13" s="1"/>
  <c r="M92" i="13"/>
  <c r="N92" i="13" s="1"/>
  <c r="U92" i="13"/>
  <c r="V92" i="13" s="1"/>
  <c r="AC92" i="13"/>
  <c r="AD92" i="13" s="1"/>
  <c r="I93" i="13"/>
  <c r="J93" i="13" s="1"/>
  <c r="Q93" i="13"/>
  <c r="R93" i="13" s="1"/>
  <c r="Y93" i="13"/>
  <c r="Z93" i="13" s="1"/>
  <c r="E69" i="13"/>
  <c r="F69" i="13" s="1"/>
  <c r="I70" i="13"/>
  <c r="J70" i="13" s="1"/>
  <c r="M71" i="13"/>
  <c r="N71" i="13" s="1"/>
  <c r="Q72" i="13"/>
  <c r="R72" i="13" s="1"/>
  <c r="E73" i="13"/>
  <c r="F73" i="13" s="1"/>
  <c r="U73" i="13"/>
  <c r="V73" i="13" s="1"/>
  <c r="I74" i="13"/>
  <c r="J74" i="13" s="1"/>
  <c r="Y74" i="13"/>
  <c r="Z74" i="13" s="1"/>
  <c r="M75" i="13"/>
  <c r="N75" i="13" s="1"/>
  <c r="AC75" i="13"/>
  <c r="AD75" i="13" s="1"/>
  <c r="Q76" i="13"/>
  <c r="R76" i="13" s="1"/>
  <c r="C77" i="13"/>
  <c r="D77" i="13" s="1"/>
  <c r="K77" i="13"/>
  <c r="L77" i="13" s="1"/>
  <c r="S77" i="13"/>
  <c r="T77" i="13" s="1"/>
  <c r="AA77" i="13"/>
  <c r="AB77" i="13" s="1"/>
  <c r="G78" i="13"/>
  <c r="H78" i="13" s="1"/>
  <c r="O78" i="13"/>
  <c r="P78" i="13" s="1"/>
  <c r="W78" i="13"/>
  <c r="X78" i="13" s="1"/>
  <c r="C79" i="13"/>
  <c r="D79" i="13" s="1"/>
  <c r="K79" i="13"/>
  <c r="L79" i="13" s="1"/>
  <c r="S79" i="13"/>
  <c r="T79" i="13" s="1"/>
  <c r="AA79" i="13"/>
  <c r="AB79" i="13" s="1"/>
  <c r="G80" i="13"/>
  <c r="H80" i="13" s="1"/>
  <c r="O80" i="13"/>
  <c r="P80" i="13" s="1"/>
  <c r="W80" i="13"/>
  <c r="X80" i="13" s="1"/>
  <c r="C81" i="13"/>
  <c r="D81" i="13" s="1"/>
  <c r="K81" i="13"/>
  <c r="L81" i="13" s="1"/>
  <c r="S81" i="13"/>
  <c r="T81" i="13" s="1"/>
  <c r="AA81" i="13"/>
  <c r="AB81" i="13" s="1"/>
  <c r="G82" i="13"/>
  <c r="H82" i="13" s="1"/>
  <c r="O82" i="13"/>
  <c r="P82" i="13" s="1"/>
  <c r="W82" i="13"/>
  <c r="X82" i="13" s="1"/>
  <c r="C83" i="13"/>
  <c r="D83" i="13" s="1"/>
  <c r="K83" i="13"/>
  <c r="L83" i="13" s="1"/>
  <c r="S83" i="13"/>
  <c r="T83" i="13" s="1"/>
  <c r="AA83" i="13"/>
  <c r="AB83" i="13" s="1"/>
  <c r="G84" i="13"/>
  <c r="H84" i="13" s="1"/>
  <c r="O84" i="13"/>
  <c r="P84" i="13" s="1"/>
  <c r="W84" i="13"/>
  <c r="X84" i="13" s="1"/>
  <c r="C85" i="13"/>
  <c r="D85" i="13" s="1"/>
  <c r="K85" i="13"/>
  <c r="L85" i="13" s="1"/>
  <c r="S85" i="13"/>
  <c r="T85" i="13" s="1"/>
  <c r="AA85" i="13"/>
  <c r="AB85" i="13" s="1"/>
  <c r="G86" i="13"/>
  <c r="H86" i="13" s="1"/>
  <c r="O86" i="13"/>
  <c r="P86" i="13" s="1"/>
  <c r="W86" i="13"/>
  <c r="X86" i="13" s="1"/>
  <c r="C87" i="13"/>
  <c r="D87" i="13" s="1"/>
  <c r="K87" i="13"/>
  <c r="L87" i="13" s="1"/>
  <c r="S87" i="13"/>
  <c r="T87" i="13" s="1"/>
  <c r="AA87" i="13"/>
  <c r="AB87" i="13" s="1"/>
  <c r="G88" i="13"/>
  <c r="H88" i="13" s="1"/>
  <c r="O88" i="13"/>
  <c r="P88" i="13" s="1"/>
  <c r="W88" i="13"/>
  <c r="X88" i="13" s="1"/>
  <c r="C89" i="13"/>
  <c r="D89" i="13" s="1"/>
  <c r="AA89" i="13"/>
  <c r="AB89" i="13" s="1"/>
  <c r="C91" i="13"/>
  <c r="D91" i="13" s="1"/>
  <c r="G92" i="13"/>
  <c r="H92" i="13" s="1"/>
  <c r="K93" i="13"/>
  <c r="L93" i="13" s="1"/>
  <c r="G94" i="13"/>
  <c r="H94" i="13" s="1"/>
  <c r="W94" i="13"/>
  <c r="X94" i="13" s="1"/>
  <c r="K95" i="13"/>
  <c r="L95" i="13" s="1"/>
  <c r="AA95" i="13"/>
  <c r="AB95" i="13" s="1"/>
  <c r="O96" i="13"/>
  <c r="P96" i="13" s="1"/>
  <c r="C97" i="13"/>
  <c r="D97" i="13" s="1"/>
  <c r="S97" i="13"/>
  <c r="T97" i="13" s="1"/>
  <c r="G98" i="13"/>
  <c r="H98" i="13" s="1"/>
  <c r="O98" i="13"/>
  <c r="P98" i="13" s="1"/>
  <c r="W98" i="13"/>
  <c r="X98" i="13" s="1"/>
  <c r="C99" i="13"/>
  <c r="D99" i="13" s="1"/>
  <c r="K99" i="13"/>
  <c r="L99" i="13" s="1"/>
  <c r="S99" i="13"/>
  <c r="T99" i="13" s="1"/>
  <c r="AA99" i="13"/>
  <c r="AB99" i="13" s="1"/>
  <c r="G100" i="13"/>
  <c r="H100" i="13" s="1"/>
  <c r="O100" i="13"/>
  <c r="P100" i="13" s="1"/>
  <c r="W100" i="13"/>
  <c r="X100" i="13" s="1"/>
  <c r="C101" i="13"/>
  <c r="D101" i="13" s="1"/>
  <c r="K101" i="13"/>
  <c r="L101" i="13" s="1"/>
  <c r="S101" i="13"/>
  <c r="T101" i="13" s="1"/>
  <c r="AA101" i="13"/>
  <c r="AB101" i="13" s="1"/>
  <c r="G102" i="13"/>
  <c r="H102" i="13" s="1"/>
  <c r="O102" i="13"/>
  <c r="P102" i="13" s="1"/>
  <c r="W102" i="13"/>
  <c r="X102" i="13" s="1"/>
  <c r="C103" i="13"/>
  <c r="D103" i="13" s="1"/>
  <c r="K103" i="13"/>
  <c r="L103" i="13" s="1"/>
  <c r="S103" i="13"/>
  <c r="T103" i="13" s="1"/>
  <c r="AA103" i="13"/>
  <c r="AB103" i="13" s="1"/>
  <c r="G104" i="13"/>
  <c r="H104" i="13" s="1"/>
  <c r="O104" i="13"/>
  <c r="P104" i="13" s="1"/>
  <c r="W104" i="13"/>
  <c r="X104" i="13" s="1"/>
  <c r="C105" i="13"/>
  <c r="D105" i="13" s="1"/>
  <c r="K105" i="13"/>
  <c r="L105" i="13" s="1"/>
  <c r="S105" i="13"/>
  <c r="T105" i="13" s="1"/>
  <c r="AA105" i="13"/>
  <c r="AB105" i="13" s="1"/>
  <c r="G106" i="13"/>
  <c r="H106" i="13" s="1"/>
  <c r="O106" i="13"/>
  <c r="P106" i="13" s="1"/>
  <c r="W106" i="13"/>
  <c r="X106" i="13" s="1"/>
  <c r="C107" i="13"/>
  <c r="D107" i="13" s="1"/>
  <c r="K107" i="13"/>
  <c r="L107" i="13" s="1"/>
  <c r="S107" i="13"/>
  <c r="T107" i="13" s="1"/>
  <c r="AA107" i="13"/>
  <c r="AB107" i="13" s="1"/>
  <c r="G108" i="13"/>
  <c r="H108" i="13" s="1"/>
  <c r="O108" i="13"/>
  <c r="P108" i="13" s="1"/>
  <c r="W108" i="13"/>
  <c r="X108" i="13" s="1"/>
  <c r="C109" i="13"/>
  <c r="D109" i="13" s="1"/>
  <c r="K109" i="13"/>
  <c r="L109" i="13" s="1"/>
  <c r="S109" i="13"/>
  <c r="T109" i="13" s="1"/>
  <c r="AA109" i="13"/>
  <c r="AB109" i="13" s="1"/>
  <c r="G110" i="13"/>
  <c r="H110" i="13" s="1"/>
  <c r="O110" i="13"/>
  <c r="P110" i="13" s="1"/>
  <c r="W110" i="13"/>
  <c r="X110" i="13" s="1"/>
  <c r="C111" i="13"/>
  <c r="D111" i="13" s="1"/>
  <c r="K111" i="13"/>
  <c r="L111" i="13" s="1"/>
  <c r="S111" i="13"/>
  <c r="T111" i="13" s="1"/>
  <c r="AA111" i="13"/>
  <c r="AB111" i="13" s="1"/>
  <c r="G112" i="13"/>
  <c r="H112" i="13" s="1"/>
  <c r="O112" i="13"/>
  <c r="P112" i="13" s="1"/>
  <c r="W112" i="13"/>
  <c r="X112" i="13" s="1"/>
  <c r="C113" i="13"/>
  <c r="D113" i="13" s="1"/>
  <c r="K113" i="13"/>
  <c r="L113" i="13" s="1"/>
  <c r="S113" i="13"/>
  <c r="T113" i="13" s="1"/>
  <c r="AA113" i="13"/>
  <c r="AB113" i="13" s="1"/>
  <c r="G114" i="13"/>
  <c r="H114" i="13" s="1"/>
  <c r="O114" i="13"/>
  <c r="P114" i="13" s="1"/>
  <c r="W114" i="13"/>
  <c r="X114" i="13" s="1"/>
  <c r="C115" i="13"/>
  <c r="D115" i="13" s="1"/>
  <c r="K115" i="13"/>
  <c r="L115" i="13" s="1"/>
  <c r="S115" i="13"/>
  <c r="T115" i="13" s="1"/>
  <c r="AA115" i="13"/>
  <c r="AB115" i="13" s="1"/>
  <c r="G116" i="13"/>
  <c r="H116" i="13" s="1"/>
  <c r="O116" i="13"/>
  <c r="P116" i="13" s="1"/>
  <c r="W116" i="13"/>
  <c r="X116" i="13" s="1"/>
  <c r="C117" i="13"/>
  <c r="D117" i="13" s="1"/>
  <c r="K117" i="13"/>
  <c r="L117" i="13" s="1"/>
  <c r="S117" i="13"/>
  <c r="T117" i="13" s="1"/>
  <c r="AA117" i="13"/>
  <c r="AB117" i="13" s="1"/>
  <c r="G118" i="13"/>
  <c r="H118" i="13" s="1"/>
  <c r="O118" i="13"/>
  <c r="P118" i="13" s="1"/>
  <c r="W118" i="13"/>
  <c r="X118" i="13" s="1"/>
  <c r="C119" i="13"/>
  <c r="D119" i="13" s="1"/>
  <c r="K119" i="13"/>
  <c r="L119" i="13" s="1"/>
  <c r="S119" i="13"/>
  <c r="T119" i="13" s="1"/>
  <c r="AA119" i="13"/>
  <c r="AB119" i="13" s="1"/>
  <c r="G120" i="13"/>
  <c r="H120" i="13" s="1"/>
  <c r="O120" i="13"/>
  <c r="P120" i="13" s="1"/>
  <c r="W120" i="13"/>
  <c r="X120" i="13" s="1"/>
  <c r="C121" i="13"/>
  <c r="D121" i="13" s="1"/>
  <c r="K121" i="13"/>
  <c r="L121" i="13" s="1"/>
  <c r="S121" i="13"/>
  <c r="T121" i="13" s="1"/>
  <c r="AA121" i="13"/>
  <c r="AB121" i="13" s="1"/>
  <c r="G122" i="13"/>
  <c r="H122" i="13" s="1"/>
  <c r="O122" i="13"/>
  <c r="P122" i="13" s="1"/>
  <c r="W122" i="13"/>
  <c r="X122" i="13" s="1"/>
  <c r="G90" i="13"/>
  <c r="H90" i="13" s="1"/>
  <c r="K91" i="13"/>
  <c r="L91" i="13" s="1"/>
  <c r="O92" i="13"/>
  <c r="P92" i="13" s="1"/>
  <c r="S93" i="13"/>
  <c r="T93" i="13" s="1"/>
  <c r="M94" i="13"/>
  <c r="N94" i="13" s="1"/>
  <c r="AC94" i="13"/>
  <c r="AD94" i="13" s="1"/>
  <c r="Q95" i="13"/>
  <c r="R95" i="13" s="1"/>
  <c r="E96" i="13"/>
  <c r="F96" i="13" s="1"/>
  <c r="U96" i="13"/>
  <c r="V96" i="13" s="1"/>
  <c r="I97" i="13"/>
  <c r="J97" i="13" s="1"/>
  <c r="Y97" i="13"/>
  <c r="Z97" i="13" s="1"/>
  <c r="I98" i="13"/>
  <c r="J98" i="13" s="1"/>
  <c r="Q98" i="13"/>
  <c r="R98" i="13" s="1"/>
  <c r="Y98" i="13"/>
  <c r="Z98" i="13" s="1"/>
  <c r="E99" i="13"/>
  <c r="F99" i="13" s="1"/>
  <c r="M99" i="13"/>
  <c r="N99" i="13" s="1"/>
  <c r="U99" i="13"/>
  <c r="V99" i="13" s="1"/>
  <c r="AC99" i="13"/>
  <c r="AD99" i="13" s="1"/>
  <c r="I100" i="13"/>
  <c r="J100" i="13" s="1"/>
  <c r="Q100" i="13"/>
  <c r="R100" i="13" s="1"/>
  <c r="Y100" i="13"/>
  <c r="Z100" i="13" s="1"/>
  <c r="E101" i="13"/>
  <c r="F101" i="13" s="1"/>
  <c r="M101" i="13"/>
  <c r="N101" i="13" s="1"/>
  <c r="U101" i="13"/>
  <c r="V101" i="13" s="1"/>
  <c r="AC101" i="13"/>
  <c r="AD101" i="13" s="1"/>
  <c r="I102" i="13"/>
  <c r="J102" i="13" s="1"/>
  <c r="Q102" i="13"/>
  <c r="R102" i="13" s="1"/>
  <c r="Y102" i="13"/>
  <c r="Z102" i="13" s="1"/>
  <c r="E103" i="13"/>
  <c r="F103" i="13" s="1"/>
  <c r="M103" i="13"/>
  <c r="N103" i="13" s="1"/>
  <c r="U103" i="13"/>
  <c r="V103" i="13" s="1"/>
  <c r="AC103" i="13"/>
  <c r="AD103" i="13" s="1"/>
  <c r="I104" i="13"/>
  <c r="J104" i="13" s="1"/>
  <c r="Q104" i="13"/>
  <c r="R104" i="13" s="1"/>
  <c r="Y104" i="13"/>
  <c r="Z104" i="13" s="1"/>
  <c r="E105" i="13"/>
  <c r="F105" i="13" s="1"/>
  <c r="M105" i="13"/>
  <c r="N105" i="13" s="1"/>
  <c r="U105" i="13"/>
  <c r="V105" i="13" s="1"/>
  <c r="AC105" i="13"/>
  <c r="AD105" i="13" s="1"/>
  <c r="I106" i="13"/>
  <c r="J106" i="13" s="1"/>
  <c r="Q106" i="13"/>
  <c r="R106" i="13" s="1"/>
  <c r="Y106" i="13"/>
  <c r="Z106" i="13" s="1"/>
  <c r="E107" i="13"/>
  <c r="F107" i="13" s="1"/>
  <c r="M107" i="13"/>
  <c r="N107" i="13" s="1"/>
  <c r="U107" i="13"/>
  <c r="V107" i="13" s="1"/>
  <c r="AC107" i="13"/>
  <c r="AD107" i="13" s="1"/>
  <c r="I108" i="13"/>
  <c r="J108" i="13" s="1"/>
  <c r="Q108" i="13"/>
  <c r="R108" i="13" s="1"/>
  <c r="Y108" i="13"/>
  <c r="Z108" i="13" s="1"/>
  <c r="E109" i="13"/>
  <c r="F109" i="13" s="1"/>
  <c r="M109" i="13"/>
  <c r="N109" i="13" s="1"/>
  <c r="U109" i="13"/>
  <c r="V109" i="13" s="1"/>
  <c r="AC109" i="13"/>
  <c r="AD109" i="13" s="1"/>
  <c r="I110" i="13"/>
  <c r="J110" i="13" s="1"/>
  <c r="Q110" i="13"/>
  <c r="R110" i="13" s="1"/>
  <c r="Y110" i="13"/>
  <c r="Z110" i="13" s="1"/>
  <c r="E111" i="13"/>
  <c r="F111" i="13" s="1"/>
  <c r="M111" i="13"/>
  <c r="N111" i="13" s="1"/>
  <c r="U111" i="13"/>
  <c r="V111" i="13" s="1"/>
  <c r="AC111" i="13"/>
  <c r="AD111" i="13" s="1"/>
  <c r="I112" i="13"/>
  <c r="J112" i="13" s="1"/>
  <c r="Q112" i="13"/>
  <c r="R112" i="13" s="1"/>
  <c r="Y112" i="13"/>
  <c r="Z112" i="13" s="1"/>
  <c r="E113" i="13"/>
  <c r="F113" i="13" s="1"/>
  <c r="M113" i="13"/>
  <c r="N113" i="13" s="1"/>
  <c r="U113" i="13"/>
  <c r="V113" i="13" s="1"/>
  <c r="AC113" i="13"/>
  <c r="AD113" i="13" s="1"/>
  <c r="I114" i="13"/>
  <c r="J114" i="13" s="1"/>
  <c r="Q114" i="13"/>
  <c r="R114" i="13" s="1"/>
  <c r="Y114" i="13"/>
  <c r="Z114" i="13" s="1"/>
  <c r="E115" i="13"/>
  <c r="F115" i="13" s="1"/>
  <c r="M115" i="13"/>
  <c r="N115" i="13" s="1"/>
  <c r="U115" i="13"/>
  <c r="V115" i="13" s="1"/>
  <c r="AC115" i="13"/>
  <c r="AD115" i="13" s="1"/>
  <c r="I116" i="13"/>
  <c r="J116" i="13" s="1"/>
  <c r="Q116" i="13"/>
  <c r="R116" i="13" s="1"/>
  <c r="Y116" i="13"/>
  <c r="Z116" i="13" s="1"/>
  <c r="E117" i="13"/>
  <c r="F117" i="13" s="1"/>
  <c r="M117" i="13"/>
  <c r="N117" i="13" s="1"/>
  <c r="U117" i="13"/>
  <c r="V117" i="13" s="1"/>
  <c r="AC117" i="13"/>
  <c r="AD117" i="13" s="1"/>
  <c r="I118" i="13"/>
  <c r="J118" i="13" s="1"/>
  <c r="Q118" i="13"/>
  <c r="R118" i="13" s="1"/>
  <c r="Y118" i="13"/>
  <c r="Z118" i="13" s="1"/>
  <c r="E119" i="13"/>
  <c r="F119" i="13" s="1"/>
  <c r="M119" i="13"/>
  <c r="N119" i="13" s="1"/>
  <c r="U119" i="13"/>
  <c r="V119" i="13" s="1"/>
  <c r="AC119" i="13"/>
  <c r="AD119" i="13" s="1"/>
  <c r="I120" i="13"/>
  <c r="J120" i="13" s="1"/>
  <c r="Q120" i="13"/>
  <c r="R120" i="13" s="1"/>
  <c r="Y120" i="13"/>
  <c r="Z120" i="13" s="1"/>
  <c r="E121" i="13"/>
  <c r="F121" i="13" s="1"/>
  <c r="M121" i="13"/>
  <c r="N121" i="13" s="1"/>
  <c r="U121" i="13"/>
  <c r="V121" i="13" s="1"/>
  <c r="AC121" i="13"/>
  <c r="AD121" i="13" s="1"/>
  <c r="I122" i="13"/>
  <c r="J122" i="13" s="1"/>
  <c r="Q122" i="13"/>
  <c r="R122" i="13" s="1"/>
  <c r="Y122" i="13"/>
  <c r="Z122" i="13" s="1"/>
  <c r="E123" i="13"/>
  <c r="F123" i="13" s="1"/>
  <c r="M123" i="13"/>
  <c r="N123" i="13" s="1"/>
  <c r="U123" i="13"/>
  <c r="V123" i="13" s="1"/>
  <c r="AC123" i="13"/>
  <c r="AD123" i="13" s="1"/>
  <c r="I124" i="13"/>
  <c r="J124" i="13" s="1"/>
  <c r="Q124" i="13"/>
  <c r="R124" i="13" s="1"/>
  <c r="Y124" i="13"/>
  <c r="Z124" i="13" s="1"/>
  <c r="E125" i="13"/>
  <c r="F125" i="13" s="1"/>
  <c r="M125" i="13"/>
  <c r="N125" i="13" s="1"/>
  <c r="U125" i="13"/>
  <c r="V125" i="13" s="1"/>
  <c r="AC125" i="13"/>
  <c r="AD125" i="13" s="1"/>
  <c r="I126" i="13"/>
  <c r="J126" i="13" s="1"/>
  <c r="Q126" i="13"/>
  <c r="R126" i="13" s="1"/>
  <c r="Y126" i="13"/>
  <c r="Z126" i="13" s="1"/>
  <c r="E127" i="13"/>
  <c r="F127" i="13" s="1"/>
  <c r="M127" i="13"/>
  <c r="N127" i="13" s="1"/>
  <c r="U127" i="13"/>
  <c r="V127" i="13" s="1"/>
  <c r="AC127" i="13"/>
  <c r="AD127" i="13" s="1"/>
  <c r="I128" i="13"/>
  <c r="J128" i="13" s="1"/>
  <c r="Q128" i="13"/>
  <c r="R128" i="13" s="1"/>
  <c r="Y128" i="13"/>
  <c r="Z128" i="13" s="1"/>
  <c r="E129" i="13"/>
  <c r="F129" i="13" s="1"/>
  <c r="M129" i="13"/>
  <c r="N129" i="13" s="1"/>
  <c r="U129" i="13"/>
  <c r="V129" i="13" s="1"/>
  <c r="AC129" i="13"/>
  <c r="AD129" i="13" s="1"/>
  <c r="I130" i="13"/>
  <c r="J130" i="13" s="1"/>
  <c r="Q130" i="13"/>
  <c r="R130" i="13" s="1"/>
  <c r="Y130" i="13"/>
  <c r="Z130" i="13" s="1"/>
  <c r="E131" i="13"/>
  <c r="F131" i="13" s="1"/>
  <c r="M131" i="13"/>
  <c r="N131" i="13" s="1"/>
  <c r="U131" i="13"/>
  <c r="V131" i="13" s="1"/>
  <c r="AC131" i="13"/>
  <c r="AD131" i="13" s="1"/>
  <c r="I132" i="13"/>
  <c r="J132" i="13" s="1"/>
  <c r="Q132" i="13"/>
  <c r="R132" i="13" s="1"/>
  <c r="Y132" i="13"/>
  <c r="Z132" i="13" s="1"/>
  <c r="E133" i="13"/>
  <c r="F133" i="13" s="1"/>
  <c r="M133" i="13"/>
  <c r="N133" i="13" s="1"/>
  <c r="U133" i="13"/>
  <c r="V133" i="13" s="1"/>
  <c r="K89" i="13"/>
  <c r="L89" i="13" s="1"/>
  <c r="O90" i="13"/>
  <c r="P90" i="13" s="1"/>
  <c r="S91" i="13"/>
  <c r="T91" i="13" s="1"/>
  <c r="W92" i="13"/>
  <c r="X92" i="13" s="1"/>
  <c r="AA93" i="13"/>
  <c r="AB93" i="13" s="1"/>
  <c r="O94" i="13"/>
  <c r="P94" i="13" s="1"/>
  <c r="C95" i="13"/>
  <c r="D95" i="13" s="1"/>
  <c r="S95" i="13"/>
  <c r="T95" i="13" s="1"/>
  <c r="G96" i="13"/>
  <c r="H96" i="13" s="1"/>
  <c r="W96" i="13"/>
  <c r="X96" i="13" s="1"/>
  <c r="K97" i="13"/>
  <c r="L97" i="13" s="1"/>
  <c r="AA97" i="13"/>
  <c r="AB97" i="13" s="1"/>
  <c r="K98" i="13"/>
  <c r="L98" i="13" s="1"/>
  <c r="S98" i="13"/>
  <c r="T98" i="13" s="1"/>
  <c r="AA98" i="13"/>
  <c r="AB98" i="13" s="1"/>
  <c r="G99" i="13"/>
  <c r="H99" i="13" s="1"/>
  <c r="O99" i="13"/>
  <c r="P99" i="13" s="1"/>
  <c r="W99" i="13"/>
  <c r="X99" i="13" s="1"/>
  <c r="C100" i="13"/>
  <c r="D100" i="13" s="1"/>
  <c r="K100" i="13"/>
  <c r="L100" i="13" s="1"/>
  <c r="S100" i="13"/>
  <c r="T100" i="13" s="1"/>
  <c r="AA100" i="13"/>
  <c r="AB100" i="13" s="1"/>
  <c r="G101" i="13"/>
  <c r="H101" i="13" s="1"/>
  <c r="O101" i="13"/>
  <c r="P101" i="13" s="1"/>
  <c r="W101" i="13"/>
  <c r="X101" i="13" s="1"/>
  <c r="C102" i="13"/>
  <c r="D102" i="13" s="1"/>
  <c r="K102" i="13"/>
  <c r="L102" i="13" s="1"/>
  <c r="S102" i="13"/>
  <c r="T102" i="13" s="1"/>
  <c r="AA102" i="13"/>
  <c r="AB102" i="13" s="1"/>
  <c r="G103" i="13"/>
  <c r="H103" i="13" s="1"/>
  <c r="O103" i="13"/>
  <c r="P103" i="13" s="1"/>
  <c r="W103" i="13"/>
  <c r="X103" i="13" s="1"/>
  <c r="C104" i="13"/>
  <c r="D104" i="13" s="1"/>
  <c r="K104" i="13"/>
  <c r="L104" i="13" s="1"/>
  <c r="S104" i="13"/>
  <c r="T104" i="13" s="1"/>
  <c r="AA104" i="13"/>
  <c r="AB104" i="13" s="1"/>
  <c r="G105" i="13"/>
  <c r="H105" i="13" s="1"/>
  <c r="O105" i="13"/>
  <c r="P105" i="13" s="1"/>
  <c r="W105" i="13"/>
  <c r="X105" i="13" s="1"/>
  <c r="C106" i="13"/>
  <c r="D106" i="13" s="1"/>
  <c r="K106" i="13"/>
  <c r="L106" i="13" s="1"/>
  <c r="S106" i="13"/>
  <c r="T106" i="13" s="1"/>
  <c r="AA106" i="13"/>
  <c r="AB106" i="13" s="1"/>
  <c r="G107" i="13"/>
  <c r="H107" i="13" s="1"/>
  <c r="O107" i="13"/>
  <c r="P107" i="13" s="1"/>
  <c r="W107" i="13"/>
  <c r="X107" i="13" s="1"/>
  <c r="C108" i="13"/>
  <c r="D108" i="13" s="1"/>
  <c r="K108" i="13"/>
  <c r="L108" i="13" s="1"/>
  <c r="S108" i="13"/>
  <c r="T108" i="13" s="1"/>
  <c r="AA108" i="13"/>
  <c r="AB108" i="13" s="1"/>
  <c r="G109" i="13"/>
  <c r="H109" i="13" s="1"/>
  <c r="O109" i="13"/>
  <c r="P109" i="13" s="1"/>
  <c r="W109" i="13"/>
  <c r="X109" i="13" s="1"/>
  <c r="C110" i="13"/>
  <c r="D110" i="13" s="1"/>
  <c r="K110" i="13"/>
  <c r="L110" i="13" s="1"/>
  <c r="S110" i="13"/>
  <c r="T110" i="13" s="1"/>
  <c r="AA110" i="13"/>
  <c r="AB110" i="13" s="1"/>
  <c r="G111" i="13"/>
  <c r="H111" i="13" s="1"/>
  <c r="O111" i="13"/>
  <c r="P111" i="13" s="1"/>
  <c r="W111" i="13"/>
  <c r="X111" i="13" s="1"/>
  <c r="C112" i="13"/>
  <c r="D112" i="13" s="1"/>
  <c r="K112" i="13"/>
  <c r="L112" i="13" s="1"/>
  <c r="S112" i="13"/>
  <c r="T112" i="13" s="1"/>
  <c r="AA112" i="13"/>
  <c r="AB112" i="13" s="1"/>
  <c r="G113" i="13"/>
  <c r="H113" i="13" s="1"/>
  <c r="O113" i="13"/>
  <c r="P113" i="13" s="1"/>
  <c r="W113" i="13"/>
  <c r="X113" i="13" s="1"/>
  <c r="C114" i="13"/>
  <c r="D114" i="13" s="1"/>
  <c r="K114" i="13"/>
  <c r="L114" i="13" s="1"/>
  <c r="S114" i="13"/>
  <c r="T114" i="13" s="1"/>
  <c r="AA114" i="13"/>
  <c r="AB114" i="13" s="1"/>
  <c r="G115" i="13"/>
  <c r="H115" i="13" s="1"/>
  <c r="O115" i="13"/>
  <c r="P115" i="13" s="1"/>
  <c r="W115" i="13"/>
  <c r="X115" i="13" s="1"/>
  <c r="C116" i="13"/>
  <c r="D116" i="13" s="1"/>
  <c r="K116" i="13"/>
  <c r="L116" i="13" s="1"/>
  <c r="S116" i="13"/>
  <c r="T116" i="13" s="1"/>
  <c r="AA116" i="13"/>
  <c r="AB116" i="13" s="1"/>
  <c r="G117" i="13"/>
  <c r="H117" i="13" s="1"/>
  <c r="O117" i="13"/>
  <c r="P117" i="13" s="1"/>
  <c r="W117" i="13"/>
  <c r="X117" i="13" s="1"/>
  <c r="C118" i="13"/>
  <c r="D118" i="13" s="1"/>
  <c r="K118" i="13"/>
  <c r="L118" i="13" s="1"/>
  <c r="S118" i="13"/>
  <c r="T118" i="13" s="1"/>
  <c r="AA118" i="13"/>
  <c r="AB118" i="13" s="1"/>
  <c r="G119" i="13"/>
  <c r="H119" i="13" s="1"/>
  <c r="O119" i="13"/>
  <c r="P119" i="13" s="1"/>
  <c r="W119" i="13"/>
  <c r="X119" i="13" s="1"/>
  <c r="C120" i="13"/>
  <c r="D120" i="13" s="1"/>
  <c r="K120" i="13"/>
  <c r="L120" i="13" s="1"/>
  <c r="S120" i="13"/>
  <c r="T120" i="13" s="1"/>
  <c r="AA120" i="13"/>
  <c r="AB120" i="13" s="1"/>
  <c r="G121" i="13"/>
  <c r="H121" i="13" s="1"/>
  <c r="O121" i="13"/>
  <c r="P121" i="13" s="1"/>
  <c r="W121" i="13"/>
  <c r="X121" i="13" s="1"/>
  <c r="C122" i="13"/>
  <c r="D122" i="13" s="1"/>
  <c r="K122" i="13"/>
  <c r="L122" i="13" s="1"/>
  <c r="S122" i="13"/>
  <c r="T122" i="13" s="1"/>
  <c r="AA122" i="13"/>
  <c r="AB122" i="13" s="1"/>
  <c r="G123" i="13"/>
  <c r="H123" i="13" s="1"/>
  <c r="O123" i="13"/>
  <c r="P123" i="13" s="1"/>
  <c r="W123" i="13"/>
  <c r="X123" i="13" s="1"/>
  <c r="C124" i="13"/>
  <c r="D124" i="13" s="1"/>
  <c r="K124" i="13"/>
  <c r="L124" i="13" s="1"/>
  <c r="S124" i="13"/>
  <c r="T124" i="13" s="1"/>
  <c r="AA124" i="13"/>
  <c r="AB124" i="13" s="1"/>
  <c r="G125" i="13"/>
  <c r="H125" i="13" s="1"/>
  <c r="O125" i="13"/>
  <c r="P125" i="13" s="1"/>
  <c r="W125" i="13"/>
  <c r="X125" i="13" s="1"/>
  <c r="C126" i="13"/>
  <c r="D126" i="13" s="1"/>
  <c r="K126" i="13"/>
  <c r="L126" i="13" s="1"/>
  <c r="S126" i="13"/>
  <c r="T126" i="13" s="1"/>
  <c r="AA126" i="13"/>
  <c r="AB126" i="13" s="1"/>
  <c r="G127" i="13"/>
  <c r="H127" i="13" s="1"/>
  <c r="O127" i="13"/>
  <c r="P127" i="13" s="1"/>
  <c r="W127" i="13"/>
  <c r="X127" i="13" s="1"/>
  <c r="C128" i="13"/>
  <c r="D128" i="13" s="1"/>
  <c r="K128" i="13"/>
  <c r="L128" i="13" s="1"/>
  <c r="S128" i="13"/>
  <c r="T128" i="13" s="1"/>
  <c r="AA128" i="13"/>
  <c r="AB128" i="13" s="1"/>
  <c r="G129" i="13"/>
  <c r="H129" i="13" s="1"/>
  <c r="O129" i="13"/>
  <c r="P129" i="13" s="1"/>
  <c r="W129" i="13"/>
  <c r="X129" i="13" s="1"/>
  <c r="C130" i="13"/>
  <c r="D130" i="13" s="1"/>
  <c r="K130" i="13"/>
  <c r="L130" i="13" s="1"/>
  <c r="S130" i="13"/>
  <c r="T130" i="13" s="1"/>
  <c r="AA130" i="13"/>
  <c r="AB130" i="13" s="1"/>
  <c r="G131" i="13"/>
  <c r="H131" i="13" s="1"/>
  <c r="O131" i="13"/>
  <c r="P131" i="13" s="1"/>
  <c r="W131" i="13"/>
  <c r="X131" i="13" s="1"/>
  <c r="C132" i="13"/>
  <c r="D132" i="13" s="1"/>
  <c r="K132" i="13"/>
  <c r="L132" i="13" s="1"/>
  <c r="S132" i="13"/>
  <c r="T132" i="13" s="1"/>
  <c r="AA132" i="13"/>
  <c r="AB132" i="13" s="1"/>
  <c r="G133" i="13"/>
  <c r="H133" i="13" s="1"/>
  <c r="O133" i="13"/>
  <c r="P133" i="13" s="1"/>
  <c r="W133" i="13"/>
  <c r="X133" i="13" s="1"/>
  <c r="C134" i="13"/>
  <c r="D134" i="13" s="1"/>
  <c r="K134" i="13"/>
  <c r="L134" i="13" s="1"/>
  <c r="S134" i="13"/>
  <c r="T134" i="13" s="1"/>
  <c r="AA134" i="13"/>
  <c r="AB134" i="13" s="1"/>
  <c r="G135" i="13"/>
  <c r="H135" i="13" s="1"/>
  <c r="O135" i="13"/>
  <c r="P135" i="13" s="1"/>
  <c r="W135" i="13"/>
  <c r="X135" i="13" s="1"/>
  <c r="C136" i="13"/>
  <c r="D136" i="13" s="1"/>
  <c r="K136" i="13"/>
  <c r="L136" i="13" s="1"/>
  <c r="S136" i="13"/>
  <c r="T136" i="13" s="1"/>
  <c r="AA136" i="13"/>
  <c r="AB136" i="13" s="1"/>
  <c r="G137" i="13"/>
  <c r="H137" i="13" s="1"/>
  <c r="O137" i="13"/>
  <c r="P137" i="13" s="1"/>
  <c r="W137" i="13"/>
  <c r="X137" i="13" s="1"/>
  <c r="C138" i="13"/>
  <c r="D138" i="13" s="1"/>
  <c r="K138" i="13"/>
  <c r="L138" i="13" s="1"/>
  <c r="S138" i="13"/>
  <c r="T138" i="13" s="1"/>
  <c r="AA138" i="13"/>
  <c r="AB138" i="13" s="1"/>
  <c r="G139" i="13"/>
  <c r="H139" i="13" s="1"/>
  <c r="O139" i="13"/>
  <c r="P139" i="13" s="1"/>
  <c r="W139" i="13"/>
  <c r="X139" i="13" s="1"/>
  <c r="C140" i="13"/>
  <c r="D140" i="13" s="1"/>
  <c r="K140" i="13"/>
  <c r="L140" i="13" s="1"/>
  <c r="S140" i="13"/>
  <c r="T140" i="13" s="1"/>
  <c r="AA140" i="13"/>
  <c r="AB140" i="13" s="1"/>
  <c r="G141" i="13"/>
  <c r="H141" i="13" s="1"/>
  <c r="O141" i="13"/>
  <c r="P141" i="13" s="1"/>
  <c r="W141" i="13"/>
  <c r="X141" i="13" s="1"/>
  <c r="C142" i="13"/>
  <c r="D142" i="13" s="1"/>
  <c r="K142" i="13"/>
  <c r="L142" i="13" s="1"/>
  <c r="S142" i="13"/>
  <c r="T142" i="13" s="1"/>
  <c r="AA142" i="13"/>
  <c r="AB142" i="13" s="1"/>
  <c r="G143" i="13"/>
  <c r="H143" i="13" s="1"/>
  <c r="S89" i="13"/>
  <c r="T89" i="13" s="1"/>
  <c r="W90" i="13"/>
  <c r="X90" i="13" s="1"/>
  <c r="AA91" i="13"/>
  <c r="AB91" i="13" s="1"/>
  <c r="C93" i="13"/>
  <c r="D93" i="13" s="1"/>
  <c r="E94" i="13"/>
  <c r="F94" i="13" s="1"/>
  <c r="U94" i="13"/>
  <c r="V94" i="13" s="1"/>
  <c r="I95" i="13"/>
  <c r="J95" i="13" s="1"/>
  <c r="Y95" i="13"/>
  <c r="Z95" i="13" s="1"/>
  <c r="M96" i="13"/>
  <c r="N96" i="13" s="1"/>
  <c r="AC96" i="13"/>
  <c r="AD96" i="13" s="1"/>
  <c r="Q97" i="13"/>
  <c r="R97" i="13" s="1"/>
  <c r="E98" i="13"/>
  <c r="F98" i="13" s="1"/>
  <c r="M98" i="13"/>
  <c r="N98" i="13" s="1"/>
  <c r="U98" i="13"/>
  <c r="V98" i="13" s="1"/>
  <c r="AC98" i="13"/>
  <c r="AD98" i="13" s="1"/>
  <c r="I99" i="13"/>
  <c r="J99" i="13" s="1"/>
  <c r="Q99" i="13"/>
  <c r="R99" i="13" s="1"/>
  <c r="Y99" i="13"/>
  <c r="Z99" i="13" s="1"/>
  <c r="E100" i="13"/>
  <c r="F100" i="13" s="1"/>
  <c r="M100" i="13"/>
  <c r="N100" i="13" s="1"/>
  <c r="U100" i="13"/>
  <c r="V100" i="13" s="1"/>
  <c r="AC100" i="13"/>
  <c r="AD100" i="13" s="1"/>
  <c r="I101" i="13"/>
  <c r="J101" i="13" s="1"/>
  <c r="Q101" i="13"/>
  <c r="R101" i="13" s="1"/>
  <c r="Y101" i="13"/>
  <c r="Z101" i="13" s="1"/>
  <c r="E102" i="13"/>
  <c r="F102" i="13" s="1"/>
  <c r="M102" i="13"/>
  <c r="N102" i="13" s="1"/>
  <c r="U102" i="13"/>
  <c r="V102" i="13" s="1"/>
  <c r="AC102" i="13"/>
  <c r="AD102" i="13" s="1"/>
  <c r="I103" i="13"/>
  <c r="J103" i="13" s="1"/>
  <c r="Q103" i="13"/>
  <c r="R103" i="13" s="1"/>
  <c r="Y103" i="13"/>
  <c r="Z103" i="13" s="1"/>
  <c r="E104" i="13"/>
  <c r="F104" i="13" s="1"/>
  <c r="M104" i="13"/>
  <c r="N104" i="13" s="1"/>
  <c r="U104" i="13"/>
  <c r="V104" i="13" s="1"/>
  <c r="AC104" i="13"/>
  <c r="AD104" i="13" s="1"/>
  <c r="I105" i="13"/>
  <c r="J105" i="13" s="1"/>
  <c r="Q105" i="13"/>
  <c r="R105" i="13" s="1"/>
  <c r="Y105" i="13"/>
  <c r="Z105" i="13" s="1"/>
  <c r="E106" i="13"/>
  <c r="F106" i="13" s="1"/>
  <c r="M106" i="13"/>
  <c r="N106" i="13" s="1"/>
  <c r="U106" i="13"/>
  <c r="V106" i="13" s="1"/>
  <c r="AC106" i="13"/>
  <c r="AD106" i="13" s="1"/>
  <c r="I107" i="13"/>
  <c r="J107" i="13" s="1"/>
  <c r="Q107" i="13"/>
  <c r="R107" i="13" s="1"/>
  <c r="Y107" i="13"/>
  <c r="Z107" i="13" s="1"/>
  <c r="E108" i="13"/>
  <c r="F108" i="13" s="1"/>
  <c r="M108" i="13"/>
  <c r="N108" i="13" s="1"/>
  <c r="U108" i="13"/>
  <c r="V108" i="13" s="1"/>
  <c r="AC108" i="13"/>
  <c r="AD108" i="13" s="1"/>
  <c r="I109" i="13"/>
  <c r="J109" i="13" s="1"/>
  <c r="Q109" i="13"/>
  <c r="R109" i="13" s="1"/>
  <c r="Y109" i="13"/>
  <c r="Z109" i="13" s="1"/>
  <c r="E110" i="13"/>
  <c r="F110" i="13" s="1"/>
  <c r="M110" i="13"/>
  <c r="N110" i="13" s="1"/>
  <c r="U110" i="13"/>
  <c r="V110" i="13" s="1"/>
  <c r="AC110" i="13"/>
  <c r="AD110" i="13" s="1"/>
  <c r="I111" i="13"/>
  <c r="J111" i="13" s="1"/>
  <c r="Q111" i="13"/>
  <c r="R111" i="13" s="1"/>
  <c r="Y111" i="13"/>
  <c r="Z111" i="13" s="1"/>
  <c r="E112" i="13"/>
  <c r="F112" i="13" s="1"/>
  <c r="M112" i="13"/>
  <c r="N112" i="13" s="1"/>
  <c r="U112" i="13"/>
  <c r="V112" i="13" s="1"/>
  <c r="AC112" i="13"/>
  <c r="AD112" i="13" s="1"/>
  <c r="I113" i="13"/>
  <c r="J113" i="13" s="1"/>
  <c r="Q113" i="13"/>
  <c r="R113" i="13" s="1"/>
  <c r="Y113" i="13"/>
  <c r="Z113" i="13" s="1"/>
  <c r="E114" i="13"/>
  <c r="F114" i="13" s="1"/>
  <c r="M114" i="13"/>
  <c r="N114" i="13" s="1"/>
  <c r="U114" i="13"/>
  <c r="V114" i="13" s="1"/>
  <c r="AC114" i="13"/>
  <c r="AD114" i="13" s="1"/>
  <c r="I115" i="13"/>
  <c r="J115" i="13" s="1"/>
  <c r="Q115" i="13"/>
  <c r="R115" i="13" s="1"/>
  <c r="Y115" i="13"/>
  <c r="Z115" i="13" s="1"/>
  <c r="E116" i="13"/>
  <c r="F116" i="13" s="1"/>
  <c r="M116" i="13"/>
  <c r="N116" i="13" s="1"/>
  <c r="U116" i="13"/>
  <c r="V116" i="13" s="1"/>
  <c r="AC116" i="13"/>
  <c r="AD116" i="13" s="1"/>
  <c r="I117" i="13"/>
  <c r="J117" i="13" s="1"/>
  <c r="Q117" i="13"/>
  <c r="R117" i="13" s="1"/>
  <c r="Y117" i="13"/>
  <c r="Z117" i="13" s="1"/>
  <c r="E118" i="13"/>
  <c r="F118" i="13" s="1"/>
  <c r="M118" i="13"/>
  <c r="N118" i="13" s="1"/>
  <c r="U118" i="13"/>
  <c r="V118" i="13" s="1"/>
  <c r="AC118" i="13"/>
  <c r="AD118" i="13" s="1"/>
  <c r="I119" i="13"/>
  <c r="J119" i="13" s="1"/>
  <c r="Q119" i="13"/>
  <c r="R119" i="13" s="1"/>
  <c r="Y119" i="13"/>
  <c r="Z119" i="13" s="1"/>
  <c r="E120" i="13"/>
  <c r="F120" i="13" s="1"/>
  <c r="M120" i="13"/>
  <c r="N120" i="13" s="1"/>
  <c r="U120" i="13"/>
  <c r="V120" i="13" s="1"/>
  <c r="AC120" i="13"/>
  <c r="AD120" i="13" s="1"/>
  <c r="I121" i="13"/>
  <c r="J121" i="13" s="1"/>
  <c r="Q121" i="13"/>
  <c r="R121" i="13" s="1"/>
  <c r="Y121" i="13"/>
  <c r="Z121" i="13" s="1"/>
  <c r="E122" i="13"/>
  <c r="F122" i="13" s="1"/>
  <c r="M122" i="13"/>
  <c r="N122" i="13" s="1"/>
  <c r="U122" i="13"/>
  <c r="V122" i="13" s="1"/>
  <c r="AC122" i="13"/>
  <c r="AD122" i="13" s="1"/>
  <c r="I123" i="13"/>
  <c r="J123" i="13" s="1"/>
  <c r="Q123" i="13"/>
  <c r="R123" i="13" s="1"/>
  <c r="Y123" i="13"/>
  <c r="Z123" i="13" s="1"/>
  <c r="E124" i="13"/>
  <c r="F124" i="13" s="1"/>
  <c r="M124" i="13"/>
  <c r="N124" i="13" s="1"/>
  <c r="U124" i="13"/>
  <c r="V124" i="13" s="1"/>
  <c r="AC124" i="13"/>
  <c r="AD124" i="13" s="1"/>
  <c r="I125" i="13"/>
  <c r="J125" i="13" s="1"/>
  <c r="Q125" i="13"/>
  <c r="R125" i="13" s="1"/>
  <c r="Y125" i="13"/>
  <c r="Z125" i="13" s="1"/>
  <c r="E126" i="13"/>
  <c r="F126" i="13" s="1"/>
  <c r="M126" i="13"/>
  <c r="N126" i="13" s="1"/>
  <c r="U126" i="13"/>
  <c r="V126" i="13" s="1"/>
  <c r="AC126" i="13"/>
  <c r="AD126" i="13" s="1"/>
  <c r="I127" i="13"/>
  <c r="J127" i="13" s="1"/>
  <c r="Q127" i="13"/>
  <c r="R127" i="13" s="1"/>
  <c r="Y127" i="13"/>
  <c r="Z127" i="13" s="1"/>
  <c r="E128" i="13"/>
  <c r="F128" i="13" s="1"/>
  <c r="M128" i="13"/>
  <c r="N128" i="13" s="1"/>
  <c r="U128" i="13"/>
  <c r="V128" i="13" s="1"/>
  <c r="AC128" i="13"/>
  <c r="AD128" i="13" s="1"/>
  <c r="I129" i="13"/>
  <c r="J129" i="13" s="1"/>
  <c r="Q129" i="13"/>
  <c r="R129" i="13" s="1"/>
  <c r="Y129" i="13"/>
  <c r="Z129" i="13" s="1"/>
  <c r="E130" i="13"/>
  <c r="F130" i="13" s="1"/>
  <c r="M130" i="13"/>
  <c r="N130" i="13" s="1"/>
  <c r="U130" i="13"/>
  <c r="V130" i="13" s="1"/>
  <c r="AC130" i="13"/>
  <c r="AD130" i="13" s="1"/>
  <c r="I131" i="13"/>
  <c r="J131" i="13" s="1"/>
  <c r="Q131" i="13"/>
  <c r="R131" i="13" s="1"/>
  <c r="Y131" i="13"/>
  <c r="Z131" i="13" s="1"/>
  <c r="E132" i="13"/>
  <c r="F132" i="13" s="1"/>
  <c r="M132" i="13"/>
  <c r="N132" i="13" s="1"/>
  <c r="U132" i="13"/>
  <c r="V132" i="13" s="1"/>
  <c r="AC132" i="13"/>
  <c r="AD132" i="13" s="1"/>
  <c r="I133" i="13"/>
  <c r="J133" i="13" s="1"/>
  <c r="Q133" i="13"/>
  <c r="R133" i="13" s="1"/>
  <c r="Y133" i="13"/>
  <c r="Z133" i="13" s="1"/>
  <c r="E134" i="13"/>
  <c r="F134" i="13" s="1"/>
  <c r="M134" i="13"/>
  <c r="N134" i="13" s="1"/>
  <c r="U134" i="13"/>
  <c r="V134" i="13" s="1"/>
  <c r="AC134" i="13"/>
  <c r="AD134" i="13" s="1"/>
  <c r="I135" i="13"/>
  <c r="J135" i="13" s="1"/>
  <c r="Q135" i="13"/>
  <c r="R135" i="13" s="1"/>
  <c r="Y135" i="13"/>
  <c r="Z135" i="13" s="1"/>
  <c r="E136" i="13"/>
  <c r="F136" i="13" s="1"/>
  <c r="M136" i="13"/>
  <c r="N136" i="13" s="1"/>
  <c r="U136" i="13"/>
  <c r="V136" i="13" s="1"/>
  <c r="AC136" i="13"/>
  <c r="AD136" i="13" s="1"/>
  <c r="I137" i="13"/>
  <c r="J137" i="13" s="1"/>
  <c r="Q137" i="13"/>
  <c r="R137" i="13" s="1"/>
  <c r="Y137" i="13"/>
  <c r="Z137" i="13" s="1"/>
  <c r="E138" i="13"/>
  <c r="F138" i="13" s="1"/>
  <c r="M138" i="13"/>
  <c r="N138" i="13" s="1"/>
  <c r="U138" i="13"/>
  <c r="V138" i="13" s="1"/>
  <c r="AC138" i="13"/>
  <c r="AD138" i="13" s="1"/>
  <c r="I139" i="13"/>
  <c r="J139" i="13" s="1"/>
  <c r="Q139" i="13"/>
  <c r="R139" i="13" s="1"/>
  <c r="Y139" i="13"/>
  <c r="Z139" i="13" s="1"/>
  <c r="E140" i="13"/>
  <c r="F140" i="13" s="1"/>
  <c r="M140" i="13"/>
  <c r="N140" i="13" s="1"/>
  <c r="U140" i="13"/>
  <c r="V140" i="13" s="1"/>
  <c r="AC140" i="13"/>
  <c r="AD140" i="13" s="1"/>
  <c r="I141" i="13"/>
  <c r="J141" i="13" s="1"/>
  <c r="Q141" i="13"/>
  <c r="R141" i="13" s="1"/>
  <c r="Y141" i="13"/>
  <c r="Z141" i="13" s="1"/>
  <c r="E142" i="13"/>
  <c r="F142" i="13" s="1"/>
  <c r="M142" i="13"/>
  <c r="N142" i="13" s="1"/>
  <c r="U142" i="13"/>
  <c r="V142" i="13" s="1"/>
  <c r="AC142" i="13"/>
  <c r="AD142" i="13" s="1"/>
  <c r="I143" i="13"/>
  <c r="J143" i="13" s="1"/>
  <c r="S123" i="13"/>
  <c r="T123" i="13" s="1"/>
  <c r="W124" i="13"/>
  <c r="X124" i="13" s="1"/>
  <c r="AA125" i="13"/>
  <c r="AB125" i="13" s="1"/>
  <c r="C127" i="13"/>
  <c r="D127" i="13" s="1"/>
  <c r="G128" i="13"/>
  <c r="H128" i="13" s="1"/>
  <c r="K129" i="13"/>
  <c r="L129" i="13" s="1"/>
  <c r="O130" i="13"/>
  <c r="P130" i="13" s="1"/>
  <c r="S131" i="13"/>
  <c r="T131" i="13" s="1"/>
  <c r="W132" i="13"/>
  <c r="X132" i="13" s="1"/>
  <c r="AA133" i="13"/>
  <c r="AB133" i="13" s="1"/>
  <c r="O134" i="13"/>
  <c r="P134" i="13" s="1"/>
  <c r="C135" i="13"/>
  <c r="D135" i="13" s="1"/>
  <c r="S135" i="13"/>
  <c r="T135" i="13" s="1"/>
  <c r="G136" i="13"/>
  <c r="H136" i="13" s="1"/>
  <c r="W136" i="13"/>
  <c r="X136" i="13" s="1"/>
  <c r="K137" i="13"/>
  <c r="L137" i="13" s="1"/>
  <c r="AA137" i="13"/>
  <c r="AB137" i="13" s="1"/>
  <c r="O138" i="13"/>
  <c r="P138" i="13" s="1"/>
  <c r="C139" i="13"/>
  <c r="D139" i="13" s="1"/>
  <c r="S139" i="13"/>
  <c r="T139" i="13" s="1"/>
  <c r="G140" i="13"/>
  <c r="H140" i="13" s="1"/>
  <c r="W140" i="13"/>
  <c r="X140" i="13" s="1"/>
  <c r="K141" i="13"/>
  <c r="L141" i="13" s="1"/>
  <c r="AA141" i="13"/>
  <c r="AB141" i="13" s="1"/>
  <c r="O142" i="13"/>
  <c r="P142" i="13" s="1"/>
  <c r="C143" i="13"/>
  <c r="D143" i="13" s="1"/>
  <c r="O143" i="13"/>
  <c r="P143" i="13" s="1"/>
  <c r="W143" i="13"/>
  <c r="X143" i="13" s="1"/>
  <c r="C144" i="13"/>
  <c r="D144" i="13" s="1"/>
  <c r="K144" i="13"/>
  <c r="L144" i="13" s="1"/>
  <c r="S144" i="13"/>
  <c r="T144" i="13" s="1"/>
  <c r="AA144" i="13"/>
  <c r="AB144" i="13" s="1"/>
  <c r="G145" i="13"/>
  <c r="H145" i="13" s="1"/>
  <c r="O145" i="13"/>
  <c r="P145" i="13" s="1"/>
  <c r="W145" i="13"/>
  <c r="X145" i="13" s="1"/>
  <c r="C146" i="13"/>
  <c r="D146" i="13" s="1"/>
  <c r="K146" i="13"/>
  <c r="L146" i="13" s="1"/>
  <c r="S146" i="13"/>
  <c r="T146" i="13" s="1"/>
  <c r="AA146" i="13"/>
  <c r="AB146" i="13" s="1"/>
  <c r="G147" i="13"/>
  <c r="H147" i="13" s="1"/>
  <c r="O147" i="13"/>
  <c r="P147" i="13" s="1"/>
  <c r="W147" i="13"/>
  <c r="X147" i="13" s="1"/>
  <c r="C148" i="13"/>
  <c r="D148" i="13" s="1"/>
  <c r="K148" i="13"/>
  <c r="L148" i="13" s="1"/>
  <c r="S148" i="13"/>
  <c r="T148" i="13" s="1"/>
  <c r="AA148" i="13"/>
  <c r="AB148" i="13" s="1"/>
  <c r="G149" i="13"/>
  <c r="H149" i="13" s="1"/>
  <c r="O149" i="13"/>
  <c r="P149" i="13" s="1"/>
  <c r="W149" i="13"/>
  <c r="X149" i="13" s="1"/>
  <c r="C150" i="13"/>
  <c r="D150" i="13" s="1"/>
  <c r="K150" i="13"/>
  <c r="L150" i="13" s="1"/>
  <c r="S150" i="13"/>
  <c r="T150" i="13" s="1"/>
  <c r="AA150" i="13"/>
  <c r="AB150" i="13" s="1"/>
  <c r="G151" i="13"/>
  <c r="H151" i="13" s="1"/>
  <c r="O151" i="13"/>
  <c r="P151" i="13" s="1"/>
  <c r="W151" i="13"/>
  <c r="X151" i="13" s="1"/>
  <c r="C152" i="13"/>
  <c r="D152" i="13" s="1"/>
  <c r="K152" i="13"/>
  <c r="L152" i="13" s="1"/>
  <c r="S152" i="13"/>
  <c r="T152" i="13" s="1"/>
  <c r="AA152" i="13"/>
  <c r="AB152" i="13" s="1"/>
  <c r="G153" i="13"/>
  <c r="H153" i="13" s="1"/>
  <c r="O153" i="13"/>
  <c r="P153" i="13" s="1"/>
  <c r="W153" i="13"/>
  <c r="X153" i="13" s="1"/>
  <c r="C154" i="13"/>
  <c r="D154" i="13" s="1"/>
  <c r="K154" i="13"/>
  <c r="L154" i="13" s="1"/>
  <c r="S154" i="13"/>
  <c r="T154" i="13" s="1"/>
  <c r="AA154" i="13"/>
  <c r="AB154" i="13" s="1"/>
  <c r="G155" i="13"/>
  <c r="H155" i="13" s="1"/>
  <c r="O155" i="13"/>
  <c r="P155" i="13" s="1"/>
  <c r="W155" i="13"/>
  <c r="X155" i="13" s="1"/>
  <c r="C156" i="13"/>
  <c r="D156" i="13" s="1"/>
  <c r="K156" i="13"/>
  <c r="L156" i="13" s="1"/>
  <c r="S156" i="13"/>
  <c r="T156" i="13" s="1"/>
  <c r="AA156" i="13"/>
  <c r="AB156" i="13" s="1"/>
  <c r="G157" i="13"/>
  <c r="H157" i="13" s="1"/>
  <c r="O157" i="13"/>
  <c r="P157" i="13" s="1"/>
  <c r="W157" i="13"/>
  <c r="X157" i="13" s="1"/>
  <c r="C158" i="13"/>
  <c r="D158" i="13" s="1"/>
  <c r="K158" i="13"/>
  <c r="L158" i="13" s="1"/>
  <c r="S158" i="13"/>
  <c r="T158" i="13" s="1"/>
  <c r="AA158" i="13"/>
  <c r="AB158" i="13" s="1"/>
  <c r="G159" i="13"/>
  <c r="H159" i="13" s="1"/>
  <c r="O159" i="13"/>
  <c r="P159" i="13" s="1"/>
  <c r="W159" i="13"/>
  <c r="X159" i="13" s="1"/>
  <c r="C160" i="13"/>
  <c r="D160" i="13" s="1"/>
  <c r="K160" i="13"/>
  <c r="L160" i="13" s="1"/>
  <c r="S160" i="13"/>
  <c r="T160" i="13" s="1"/>
  <c r="AA160" i="13"/>
  <c r="AB160" i="13" s="1"/>
  <c r="G161" i="13"/>
  <c r="H161" i="13" s="1"/>
  <c r="O161" i="13"/>
  <c r="P161" i="13" s="1"/>
  <c r="W161" i="13"/>
  <c r="X161" i="13" s="1"/>
  <c r="C162" i="13"/>
  <c r="D162" i="13" s="1"/>
  <c r="K162" i="13"/>
  <c r="L162" i="13" s="1"/>
  <c r="S162" i="13"/>
  <c r="T162" i="13" s="1"/>
  <c r="AA162" i="13"/>
  <c r="AB162" i="13" s="1"/>
  <c r="G163" i="13"/>
  <c r="H163" i="13" s="1"/>
  <c r="O163" i="13"/>
  <c r="P163" i="13" s="1"/>
  <c r="W163" i="13"/>
  <c r="X163" i="13" s="1"/>
  <c r="C164" i="13"/>
  <c r="D164" i="13" s="1"/>
  <c r="K164" i="13"/>
  <c r="L164" i="13" s="1"/>
  <c r="S164" i="13"/>
  <c r="T164" i="13" s="1"/>
  <c r="AA123" i="13"/>
  <c r="AB123" i="13" s="1"/>
  <c r="C125" i="13"/>
  <c r="D125" i="13" s="1"/>
  <c r="G126" i="13"/>
  <c r="H126" i="13" s="1"/>
  <c r="K127" i="13"/>
  <c r="L127" i="13" s="1"/>
  <c r="O128" i="13"/>
  <c r="P128" i="13" s="1"/>
  <c r="S129" i="13"/>
  <c r="T129" i="13" s="1"/>
  <c r="W130" i="13"/>
  <c r="X130" i="13" s="1"/>
  <c r="AA131" i="13"/>
  <c r="AB131" i="13" s="1"/>
  <c r="C133" i="13"/>
  <c r="D133" i="13" s="1"/>
  <c r="AC133" i="13"/>
  <c r="AD133" i="13" s="1"/>
  <c r="Q134" i="13"/>
  <c r="R134" i="13" s="1"/>
  <c r="E135" i="13"/>
  <c r="F135" i="13" s="1"/>
  <c r="U135" i="13"/>
  <c r="V135" i="13" s="1"/>
  <c r="I136" i="13"/>
  <c r="J136" i="13" s="1"/>
  <c r="Y136" i="13"/>
  <c r="Z136" i="13" s="1"/>
  <c r="M137" i="13"/>
  <c r="N137" i="13" s="1"/>
  <c r="AC137" i="13"/>
  <c r="AD137" i="13" s="1"/>
  <c r="Q138" i="13"/>
  <c r="R138" i="13" s="1"/>
  <c r="E139" i="13"/>
  <c r="F139" i="13" s="1"/>
  <c r="U139" i="13"/>
  <c r="V139" i="13" s="1"/>
  <c r="I140" i="13"/>
  <c r="J140" i="13" s="1"/>
  <c r="Y140" i="13"/>
  <c r="Z140" i="13" s="1"/>
  <c r="M141" i="13"/>
  <c r="N141" i="13" s="1"/>
  <c r="AC141" i="13"/>
  <c r="AD141" i="13" s="1"/>
  <c r="Q142" i="13"/>
  <c r="R142" i="13" s="1"/>
  <c r="E143" i="13"/>
  <c r="F143" i="13" s="1"/>
  <c r="Q143" i="13"/>
  <c r="R143" i="13" s="1"/>
  <c r="Y143" i="13"/>
  <c r="Z143" i="13" s="1"/>
  <c r="E144" i="13"/>
  <c r="F144" i="13" s="1"/>
  <c r="M144" i="13"/>
  <c r="N144" i="13" s="1"/>
  <c r="U144" i="13"/>
  <c r="V144" i="13" s="1"/>
  <c r="AC144" i="13"/>
  <c r="AD144" i="13" s="1"/>
  <c r="I145" i="13"/>
  <c r="J145" i="13" s="1"/>
  <c r="Q145" i="13"/>
  <c r="R145" i="13" s="1"/>
  <c r="Y145" i="13"/>
  <c r="Z145" i="13" s="1"/>
  <c r="E146" i="13"/>
  <c r="F146" i="13" s="1"/>
  <c r="M146" i="13"/>
  <c r="N146" i="13" s="1"/>
  <c r="U146" i="13"/>
  <c r="V146" i="13" s="1"/>
  <c r="AC146" i="13"/>
  <c r="AD146" i="13" s="1"/>
  <c r="I147" i="13"/>
  <c r="J147" i="13" s="1"/>
  <c r="Q147" i="13"/>
  <c r="R147" i="13" s="1"/>
  <c r="Y147" i="13"/>
  <c r="Z147" i="13" s="1"/>
  <c r="E148" i="13"/>
  <c r="F148" i="13" s="1"/>
  <c r="M148" i="13"/>
  <c r="N148" i="13" s="1"/>
  <c r="U148" i="13"/>
  <c r="V148" i="13" s="1"/>
  <c r="AC148" i="13"/>
  <c r="AD148" i="13" s="1"/>
  <c r="I149" i="13"/>
  <c r="J149" i="13" s="1"/>
  <c r="Q149" i="13"/>
  <c r="R149" i="13" s="1"/>
  <c r="Y149" i="13"/>
  <c r="Z149" i="13" s="1"/>
  <c r="E150" i="13"/>
  <c r="F150" i="13" s="1"/>
  <c r="M150" i="13"/>
  <c r="N150" i="13" s="1"/>
  <c r="U150" i="13"/>
  <c r="V150" i="13" s="1"/>
  <c r="AC150" i="13"/>
  <c r="AD150" i="13" s="1"/>
  <c r="I151" i="13"/>
  <c r="J151" i="13" s="1"/>
  <c r="Q151" i="13"/>
  <c r="R151" i="13" s="1"/>
  <c r="Y151" i="13"/>
  <c r="Z151" i="13" s="1"/>
  <c r="E152" i="13"/>
  <c r="F152" i="13" s="1"/>
  <c r="M152" i="13"/>
  <c r="N152" i="13" s="1"/>
  <c r="U152" i="13"/>
  <c r="V152" i="13" s="1"/>
  <c r="AC152" i="13"/>
  <c r="AD152" i="13" s="1"/>
  <c r="I153" i="13"/>
  <c r="J153" i="13" s="1"/>
  <c r="Q153" i="13"/>
  <c r="R153" i="13" s="1"/>
  <c r="Y153" i="13"/>
  <c r="Z153" i="13" s="1"/>
  <c r="E154" i="13"/>
  <c r="F154" i="13" s="1"/>
  <c r="M154" i="13"/>
  <c r="N154" i="13" s="1"/>
  <c r="U154" i="13"/>
  <c r="V154" i="13" s="1"/>
  <c r="AC154" i="13"/>
  <c r="AD154" i="13" s="1"/>
  <c r="I155" i="13"/>
  <c r="J155" i="13" s="1"/>
  <c r="Q155" i="13"/>
  <c r="R155" i="13" s="1"/>
  <c r="Y155" i="13"/>
  <c r="Z155" i="13" s="1"/>
  <c r="E156" i="13"/>
  <c r="F156" i="13" s="1"/>
  <c r="M156" i="13"/>
  <c r="N156" i="13" s="1"/>
  <c r="U156" i="13"/>
  <c r="V156" i="13" s="1"/>
  <c r="AC156" i="13"/>
  <c r="AD156" i="13" s="1"/>
  <c r="I157" i="13"/>
  <c r="J157" i="13" s="1"/>
  <c r="Q157" i="13"/>
  <c r="R157" i="13" s="1"/>
  <c r="Y157" i="13"/>
  <c r="Z157" i="13" s="1"/>
  <c r="E158" i="13"/>
  <c r="F158" i="13" s="1"/>
  <c r="M158" i="13"/>
  <c r="N158" i="13" s="1"/>
  <c r="U158" i="13"/>
  <c r="V158" i="13" s="1"/>
  <c r="AC158" i="13"/>
  <c r="AD158" i="13" s="1"/>
  <c r="I159" i="13"/>
  <c r="J159" i="13" s="1"/>
  <c r="Q159" i="13"/>
  <c r="R159" i="13" s="1"/>
  <c r="Y159" i="13"/>
  <c r="Z159" i="13" s="1"/>
  <c r="E160" i="13"/>
  <c r="F160" i="13" s="1"/>
  <c r="M160" i="13"/>
  <c r="N160" i="13" s="1"/>
  <c r="U160" i="13"/>
  <c r="V160" i="13" s="1"/>
  <c r="AC160" i="13"/>
  <c r="AD160" i="13" s="1"/>
  <c r="I161" i="13"/>
  <c r="J161" i="13" s="1"/>
  <c r="Q161" i="13"/>
  <c r="R161" i="13" s="1"/>
  <c r="Y161" i="13"/>
  <c r="Z161" i="13" s="1"/>
  <c r="E162" i="13"/>
  <c r="F162" i="13" s="1"/>
  <c r="M162" i="13"/>
  <c r="N162" i="13" s="1"/>
  <c r="U162" i="13"/>
  <c r="V162" i="13" s="1"/>
  <c r="AC162" i="13"/>
  <c r="AD162" i="13" s="1"/>
  <c r="I163" i="13"/>
  <c r="J163" i="13" s="1"/>
  <c r="Q163" i="13"/>
  <c r="R163" i="13" s="1"/>
  <c r="Y163" i="13"/>
  <c r="Z163" i="13" s="1"/>
  <c r="E164" i="13"/>
  <c r="F164" i="13" s="1"/>
  <c r="M164" i="13"/>
  <c r="N164" i="13" s="1"/>
  <c r="U164" i="13"/>
  <c r="V164" i="13" s="1"/>
  <c r="AC164" i="13"/>
  <c r="AD164" i="13" s="1"/>
  <c r="I165" i="13"/>
  <c r="J165" i="13" s="1"/>
  <c r="Q165" i="13"/>
  <c r="R165" i="13" s="1"/>
  <c r="Y165" i="13"/>
  <c r="Z165" i="13" s="1"/>
  <c r="E166" i="13"/>
  <c r="F166" i="13" s="1"/>
  <c r="M166" i="13"/>
  <c r="N166" i="13" s="1"/>
  <c r="U166" i="13"/>
  <c r="V166" i="13" s="1"/>
  <c r="AC166" i="13"/>
  <c r="AD166" i="13" s="1"/>
  <c r="I167" i="13"/>
  <c r="J167" i="13" s="1"/>
  <c r="Q167" i="13"/>
  <c r="R167" i="13" s="1"/>
  <c r="Y167" i="13"/>
  <c r="Z167" i="13" s="1"/>
  <c r="E168" i="13"/>
  <c r="F168" i="13" s="1"/>
  <c r="M168" i="13"/>
  <c r="N168" i="13" s="1"/>
  <c r="U168" i="13"/>
  <c r="V168" i="13" s="1"/>
  <c r="AC168" i="13"/>
  <c r="AD168" i="13" s="1"/>
  <c r="I169" i="13"/>
  <c r="J169" i="13" s="1"/>
  <c r="Q169" i="13"/>
  <c r="R169" i="13" s="1"/>
  <c r="Y169" i="13"/>
  <c r="Z169" i="13" s="1"/>
  <c r="E170" i="13"/>
  <c r="F170" i="13" s="1"/>
  <c r="M170" i="13"/>
  <c r="N170" i="13" s="1"/>
  <c r="U170" i="13"/>
  <c r="V170" i="13" s="1"/>
  <c r="AC170" i="13"/>
  <c r="AD170" i="13" s="1"/>
  <c r="I171" i="13"/>
  <c r="J171" i="13" s="1"/>
  <c r="Q171" i="13"/>
  <c r="R171" i="13" s="1"/>
  <c r="Y171" i="13"/>
  <c r="Z171" i="13" s="1"/>
  <c r="E172" i="13"/>
  <c r="F172" i="13" s="1"/>
  <c r="M172" i="13"/>
  <c r="N172" i="13" s="1"/>
  <c r="U172" i="13"/>
  <c r="V172" i="13" s="1"/>
  <c r="AC172" i="13"/>
  <c r="AD172" i="13" s="1"/>
  <c r="I173" i="13"/>
  <c r="J173" i="13" s="1"/>
  <c r="Q173" i="13"/>
  <c r="R173" i="13" s="1"/>
  <c r="Y173" i="13"/>
  <c r="Z173" i="13" s="1"/>
  <c r="E174" i="13"/>
  <c r="F174" i="13" s="1"/>
  <c r="M174" i="13"/>
  <c r="N174" i="13" s="1"/>
  <c r="U174" i="13"/>
  <c r="V174" i="13" s="1"/>
  <c r="AC174" i="13"/>
  <c r="AD174" i="13" s="1"/>
  <c r="I175" i="13"/>
  <c r="J175" i="13" s="1"/>
  <c r="Q175" i="13"/>
  <c r="R175" i="13" s="1"/>
  <c r="Y175" i="13"/>
  <c r="Z175" i="13" s="1"/>
  <c r="E176" i="13"/>
  <c r="F176" i="13" s="1"/>
  <c r="M176" i="13"/>
  <c r="N176" i="13" s="1"/>
  <c r="U176" i="13"/>
  <c r="V176" i="13" s="1"/>
  <c r="AC176" i="13"/>
  <c r="AD176" i="13" s="1"/>
  <c r="I177" i="13"/>
  <c r="J177" i="13" s="1"/>
  <c r="Q177" i="13"/>
  <c r="R177" i="13" s="1"/>
  <c r="Y177" i="13"/>
  <c r="Z177" i="13" s="1"/>
  <c r="E178" i="13"/>
  <c r="F178" i="13" s="1"/>
  <c r="M178" i="13"/>
  <c r="N178" i="13" s="1"/>
  <c r="U178" i="13"/>
  <c r="V178" i="13" s="1"/>
  <c r="AC178" i="13"/>
  <c r="AD178" i="13" s="1"/>
  <c r="I179" i="13"/>
  <c r="J179" i="13" s="1"/>
  <c r="Q179" i="13"/>
  <c r="R179" i="13" s="1"/>
  <c r="Y179" i="13"/>
  <c r="Z179" i="13" s="1"/>
  <c r="E180" i="13"/>
  <c r="F180" i="13" s="1"/>
  <c r="M180" i="13"/>
  <c r="N180" i="13" s="1"/>
  <c r="U180" i="13"/>
  <c r="V180" i="13" s="1"/>
  <c r="AC180" i="13"/>
  <c r="AD180" i="13" s="1"/>
  <c r="I181" i="13"/>
  <c r="J181" i="13" s="1"/>
  <c r="Q181" i="13"/>
  <c r="R181" i="13" s="1"/>
  <c r="Y181" i="13"/>
  <c r="Z181" i="13" s="1"/>
  <c r="E182" i="13"/>
  <c r="F182" i="13" s="1"/>
  <c r="M182" i="13"/>
  <c r="N182" i="13" s="1"/>
  <c r="U182" i="13"/>
  <c r="V182" i="13" s="1"/>
  <c r="AC182" i="13"/>
  <c r="AD182" i="13" s="1"/>
  <c r="I183" i="13"/>
  <c r="J183" i="13" s="1"/>
  <c r="Q183" i="13"/>
  <c r="R183" i="13" s="1"/>
  <c r="Y183" i="13"/>
  <c r="Z183" i="13" s="1"/>
  <c r="E184" i="13"/>
  <c r="F184" i="13" s="1"/>
  <c r="M184" i="13"/>
  <c r="N184" i="13" s="1"/>
  <c r="C123" i="13"/>
  <c r="D123" i="13" s="1"/>
  <c r="G124" i="13"/>
  <c r="H124" i="13" s="1"/>
  <c r="K125" i="13"/>
  <c r="L125" i="13" s="1"/>
  <c r="O126" i="13"/>
  <c r="P126" i="13" s="1"/>
  <c r="S127" i="13"/>
  <c r="T127" i="13" s="1"/>
  <c r="W128" i="13"/>
  <c r="X128" i="13" s="1"/>
  <c r="AA129" i="13"/>
  <c r="AB129" i="13" s="1"/>
  <c r="C131" i="13"/>
  <c r="D131" i="13" s="1"/>
  <c r="G132" i="13"/>
  <c r="H132" i="13" s="1"/>
  <c r="K133" i="13"/>
  <c r="L133" i="13" s="1"/>
  <c r="G134" i="13"/>
  <c r="H134" i="13" s="1"/>
  <c r="W134" i="13"/>
  <c r="X134" i="13" s="1"/>
  <c r="K135" i="13"/>
  <c r="L135" i="13" s="1"/>
  <c r="AA135" i="13"/>
  <c r="AB135" i="13" s="1"/>
  <c r="O136" i="13"/>
  <c r="P136" i="13" s="1"/>
  <c r="K123" i="13"/>
  <c r="L123" i="13" s="1"/>
  <c r="O124" i="13"/>
  <c r="P124" i="13" s="1"/>
  <c r="S125" i="13"/>
  <c r="T125" i="13" s="1"/>
  <c r="W126" i="13"/>
  <c r="X126" i="13" s="1"/>
  <c r="AA127" i="13"/>
  <c r="AB127" i="13" s="1"/>
  <c r="C129" i="13"/>
  <c r="D129" i="13" s="1"/>
  <c r="G130" i="13"/>
  <c r="H130" i="13" s="1"/>
  <c r="K131" i="13"/>
  <c r="L131" i="13" s="1"/>
  <c r="O132" i="13"/>
  <c r="P132" i="13" s="1"/>
  <c r="S133" i="13"/>
  <c r="T133" i="13" s="1"/>
  <c r="I134" i="13"/>
  <c r="J134" i="13" s="1"/>
  <c r="Y134" i="13"/>
  <c r="Z134" i="13" s="1"/>
  <c r="M135" i="13"/>
  <c r="N135" i="13" s="1"/>
  <c r="AC135" i="13"/>
  <c r="AD135" i="13" s="1"/>
  <c r="Q136" i="13"/>
  <c r="R136" i="13" s="1"/>
  <c r="E137" i="13"/>
  <c r="F137" i="13" s="1"/>
  <c r="U137" i="13"/>
  <c r="V137" i="13" s="1"/>
  <c r="I138" i="13"/>
  <c r="J138" i="13" s="1"/>
  <c r="Y138" i="13"/>
  <c r="Z138" i="13" s="1"/>
  <c r="M139" i="13"/>
  <c r="N139" i="13" s="1"/>
  <c r="AC139" i="13"/>
  <c r="AD139" i="13" s="1"/>
  <c r="Q140" i="13"/>
  <c r="R140" i="13" s="1"/>
  <c r="E141" i="13"/>
  <c r="F141" i="13" s="1"/>
  <c r="U141" i="13"/>
  <c r="V141" i="13" s="1"/>
  <c r="I142" i="13"/>
  <c r="J142" i="13" s="1"/>
  <c r="Y142" i="13"/>
  <c r="Z142" i="13" s="1"/>
  <c r="M143" i="13"/>
  <c r="N143" i="13" s="1"/>
  <c r="U143" i="13"/>
  <c r="V143" i="13" s="1"/>
  <c r="AC143" i="13"/>
  <c r="AD143" i="13" s="1"/>
  <c r="I144" i="13"/>
  <c r="J144" i="13" s="1"/>
  <c r="Q144" i="13"/>
  <c r="R144" i="13" s="1"/>
  <c r="Y144" i="13"/>
  <c r="Z144" i="13" s="1"/>
  <c r="E145" i="13"/>
  <c r="F145" i="13" s="1"/>
  <c r="M145" i="13"/>
  <c r="N145" i="13" s="1"/>
  <c r="U145" i="13"/>
  <c r="V145" i="13" s="1"/>
  <c r="AC145" i="13"/>
  <c r="AD145" i="13" s="1"/>
  <c r="I146" i="13"/>
  <c r="J146" i="13" s="1"/>
  <c r="Q146" i="13"/>
  <c r="R146" i="13" s="1"/>
  <c r="Y146" i="13"/>
  <c r="Z146" i="13" s="1"/>
  <c r="E147" i="13"/>
  <c r="F147" i="13" s="1"/>
  <c r="M147" i="13"/>
  <c r="N147" i="13" s="1"/>
  <c r="U147" i="13"/>
  <c r="V147" i="13" s="1"/>
  <c r="AC147" i="13"/>
  <c r="AD147" i="13" s="1"/>
  <c r="I148" i="13"/>
  <c r="J148" i="13" s="1"/>
  <c r="Q148" i="13"/>
  <c r="R148" i="13" s="1"/>
  <c r="Y148" i="13"/>
  <c r="Z148" i="13" s="1"/>
  <c r="E149" i="13"/>
  <c r="F149" i="13" s="1"/>
  <c r="M149" i="13"/>
  <c r="N149" i="13" s="1"/>
  <c r="U149" i="13"/>
  <c r="V149" i="13" s="1"/>
  <c r="AC149" i="13"/>
  <c r="AD149" i="13" s="1"/>
  <c r="I150" i="13"/>
  <c r="J150" i="13" s="1"/>
  <c r="Q150" i="13"/>
  <c r="R150" i="13" s="1"/>
  <c r="Y150" i="13"/>
  <c r="Z150" i="13" s="1"/>
  <c r="E151" i="13"/>
  <c r="F151" i="13" s="1"/>
  <c r="M151" i="13"/>
  <c r="N151" i="13" s="1"/>
  <c r="U151" i="13"/>
  <c r="V151" i="13" s="1"/>
  <c r="AC151" i="13"/>
  <c r="AD151" i="13" s="1"/>
  <c r="I152" i="13"/>
  <c r="J152" i="13" s="1"/>
  <c r="Q152" i="13"/>
  <c r="R152" i="13" s="1"/>
  <c r="Y152" i="13"/>
  <c r="Z152" i="13" s="1"/>
  <c r="E153" i="13"/>
  <c r="F153" i="13" s="1"/>
  <c r="M153" i="13"/>
  <c r="N153" i="13" s="1"/>
  <c r="U153" i="13"/>
  <c r="V153" i="13" s="1"/>
  <c r="AC153" i="13"/>
  <c r="AD153" i="13" s="1"/>
  <c r="I154" i="13"/>
  <c r="J154" i="13" s="1"/>
  <c r="Q154" i="13"/>
  <c r="R154" i="13" s="1"/>
  <c r="Y154" i="13"/>
  <c r="Z154" i="13" s="1"/>
  <c r="E155" i="13"/>
  <c r="F155" i="13" s="1"/>
  <c r="M155" i="13"/>
  <c r="N155" i="13" s="1"/>
  <c r="U155" i="13"/>
  <c r="V155" i="13" s="1"/>
  <c r="AC155" i="13"/>
  <c r="AD155" i="13" s="1"/>
  <c r="I156" i="13"/>
  <c r="J156" i="13" s="1"/>
  <c r="Q156" i="13"/>
  <c r="R156" i="13" s="1"/>
  <c r="Y156" i="13"/>
  <c r="Z156" i="13" s="1"/>
  <c r="E157" i="13"/>
  <c r="F157" i="13" s="1"/>
  <c r="M157" i="13"/>
  <c r="N157" i="13" s="1"/>
  <c r="U157" i="13"/>
  <c r="V157" i="13" s="1"/>
  <c r="AC157" i="13"/>
  <c r="AD157" i="13" s="1"/>
  <c r="I158" i="13"/>
  <c r="J158" i="13" s="1"/>
  <c r="Q158" i="13"/>
  <c r="R158" i="13" s="1"/>
  <c r="Y158" i="13"/>
  <c r="Z158" i="13" s="1"/>
  <c r="E159" i="13"/>
  <c r="F159" i="13" s="1"/>
  <c r="M159" i="13"/>
  <c r="N159" i="13" s="1"/>
  <c r="U159" i="13"/>
  <c r="V159" i="13" s="1"/>
  <c r="AC159" i="13"/>
  <c r="AD159" i="13" s="1"/>
  <c r="I160" i="13"/>
  <c r="J160" i="13" s="1"/>
  <c r="Q160" i="13"/>
  <c r="R160" i="13" s="1"/>
  <c r="Y160" i="13"/>
  <c r="Z160" i="13" s="1"/>
  <c r="E161" i="13"/>
  <c r="F161" i="13" s="1"/>
  <c r="M161" i="13"/>
  <c r="N161" i="13" s="1"/>
  <c r="U161" i="13"/>
  <c r="V161" i="13" s="1"/>
  <c r="AC161" i="13"/>
  <c r="AD161" i="13" s="1"/>
  <c r="I162" i="13"/>
  <c r="J162" i="13" s="1"/>
  <c r="Q162" i="13"/>
  <c r="R162" i="13" s="1"/>
  <c r="Y162" i="13"/>
  <c r="Z162" i="13" s="1"/>
  <c r="E163" i="13"/>
  <c r="F163" i="13" s="1"/>
  <c r="M163" i="13"/>
  <c r="N163" i="13" s="1"/>
  <c r="U163" i="13"/>
  <c r="V163" i="13" s="1"/>
  <c r="AC163" i="13"/>
  <c r="AD163" i="13" s="1"/>
  <c r="I164" i="13"/>
  <c r="J164" i="13" s="1"/>
  <c r="Q164" i="13"/>
  <c r="R164" i="13" s="1"/>
  <c r="Y164" i="13"/>
  <c r="Z164" i="13" s="1"/>
  <c r="E165" i="13"/>
  <c r="F165" i="13" s="1"/>
  <c r="M165" i="13"/>
  <c r="N165" i="13" s="1"/>
  <c r="U165" i="13"/>
  <c r="V165" i="13" s="1"/>
  <c r="AC165" i="13"/>
  <c r="AD165" i="13" s="1"/>
  <c r="I166" i="13"/>
  <c r="J166" i="13" s="1"/>
  <c r="Q166" i="13"/>
  <c r="R166" i="13" s="1"/>
  <c r="Y166" i="13"/>
  <c r="Z166" i="13" s="1"/>
  <c r="E167" i="13"/>
  <c r="F167" i="13" s="1"/>
  <c r="M167" i="13"/>
  <c r="N167" i="13" s="1"/>
  <c r="U167" i="13"/>
  <c r="V167" i="13" s="1"/>
  <c r="AC167" i="13"/>
  <c r="AD167" i="13" s="1"/>
  <c r="I168" i="13"/>
  <c r="J168" i="13" s="1"/>
  <c r="Q168" i="13"/>
  <c r="R168" i="13" s="1"/>
  <c r="Y168" i="13"/>
  <c r="Z168" i="13" s="1"/>
  <c r="E169" i="13"/>
  <c r="F169" i="13" s="1"/>
  <c r="M169" i="13"/>
  <c r="N169" i="13" s="1"/>
  <c r="U169" i="13"/>
  <c r="V169" i="13" s="1"/>
  <c r="AC169" i="13"/>
  <c r="AD169" i="13" s="1"/>
  <c r="I170" i="13"/>
  <c r="J170" i="13" s="1"/>
  <c r="Q170" i="13"/>
  <c r="R170" i="13" s="1"/>
  <c r="Y170" i="13"/>
  <c r="Z170" i="13" s="1"/>
  <c r="E171" i="13"/>
  <c r="F171" i="13" s="1"/>
  <c r="M171" i="13"/>
  <c r="N171" i="13" s="1"/>
  <c r="U171" i="13"/>
  <c r="V171" i="13" s="1"/>
  <c r="AC171" i="13"/>
  <c r="AD171" i="13" s="1"/>
  <c r="I172" i="13"/>
  <c r="J172" i="13" s="1"/>
  <c r="Q172" i="13"/>
  <c r="R172" i="13" s="1"/>
  <c r="Y172" i="13"/>
  <c r="Z172" i="13" s="1"/>
  <c r="E173" i="13"/>
  <c r="F173" i="13" s="1"/>
  <c r="M173" i="13"/>
  <c r="N173" i="13" s="1"/>
  <c r="U173" i="13"/>
  <c r="V173" i="13" s="1"/>
  <c r="AC173" i="13"/>
  <c r="AD173" i="13" s="1"/>
  <c r="I174" i="13"/>
  <c r="J174" i="13" s="1"/>
  <c r="Q174" i="13"/>
  <c r="R174" i="13" s="1"/>
  <c r="Y174" i="13"/>
  <c r="Z174" i="13" s="1"/>
  <c r="E175" i="13"/>
  <c r="F175" i="13" s="1"/>
  <c r="M175" i="13"/>
  <c r="N175" i="13" s="1"/>
  <c r="U175" i="13"/>
  <c r="V175" i="13" s="1"/>
  <c r="AC175" i="13"/>
  <c r="AD175" i="13" s="1"/>
  <c r="I176" i="13"/>
  <c r="J176" i="13" s="1"/>
  <c r="Q176" i="13"/>
  <c r="R176" i="13" s="1"/>
  <c r="Y176" i="13"/>
  <c r="Z176" i="13" s="1"/>
  <c r="E177" i="13"/>
  <c r="F177" i="13" s="1"/>
  <c r="M177" i="13"/>
  <c r="N177" i="13" s="1"/>
  <c r="U177" i="13"/>
  <c r="V177" i="13" s="1"/>
  <c r="AC177" i="13"/>
  <c r="AD177" i="13" s="1"/>
  <c r="I178" i="13"/>
  <c r="J178" i="13" s="1"/>
  <c r="Q178" i="13"/>
  <c r="R178" i="13" s="1"/>
  <c r="Y178" i="13"/>
  <c r="Z178" i="13" s="1"/>
  <c r="E179" i="13"/>
  <c r="F179" i="13" s="1"/>
  <c r="M179" i="13"/>
  <c r="N179" i="13" s="1"/>
  <c r="U179" i="13"/>
  <c r="V179" i="13" s="1"/>
  <c r="AC179" i="13"/>
  <c r="AD179" i="13" s="1"/>
  <c r="I180" i="13"/>
  <c r="J180" i="13" s="1"/>
  <c r="Q180" i="13"/>
  <c r="R180" i="13" s="1"/>
  <c r="Y180" i="13"/>
  <c r="Z180" i="13" s="1"/>
  <c r="E181" i="13"/>
  <c r="F181" i="13" s="1"/>
  <c r="M181" i="13"/>
  <c r="N181" i="13" s="1"/>
  <c r="U181" i="13"/>
  <c r="V181" i="13" s="1"/>
  <c r="AC181" i="13"/>
  <c r="AD181" i="13" s="1"/>
  <c r="I182" i="13"/>
  <c r="J182" i="13" s="1"/>
  <c r="Q182" i="13"/>
  <c r="R182" i="13" s="1"/>
  <c r="Y182" i="13"/>
  <c r="Z182" i="13" s="1"/>
  <c r="E183" i="13"/>
  <c r="F183" i="13" s="1"/>
  <c r="M183" i="13"/>
  <c r="N183" i="13" s="1"/>
  <c r="U183" i="13"/>
  <c r="V183" i="13" s="1"/>
  <c r="G138" i="13"/>
  <c r="H138" i="13" s="1"/>
  <c r="O140" i="13"/>
  <c r="P140" i="13" s="1"/>
  <c r="W142" i="13"/>
  <c r="X142" i="13" s="1"/>
  <c r="G144" i="13"/>
  <c r="H144" i="13" s="1"/>
  <c r="K145" i="13"/>
  <c r="L145" i="13" s="1"/>
  <c r="O146" i="13"/>
  <c r="P146" i="13" s="1"/>
  <c r="S147" i="13"/>
  <c r="T147" i="13" s="1"/>
  <c r="W148" i="13"/>
  <c r="X148" i="13" s="1"/>
  <c r="AA149" i="13"/>
  <c r="AB149" i="13" s="1"/>
  <c r="C151" i="13"/>
  <c r="D151" i="13" s="1"/>
  <c r="G152" i="13"/>
  <c r="H152" i="13" s="1"/>
  <c r="K153" i="13"/>
  <c r="L153" i="13" s="1"/>
  <c r="O154" i="13"/>
  <c r="P154" i="13" s="1"/>
  <c r="S155" i="13"/>
  <c r="T155" i="13" s="1"/>
  <c r="W156" i="13"/>
  <c r="X156" i="13" s="1"/>
  <c r="AA157" i="13"/>
  <c r="AB157" i="13" s="1"/>
  <c r="C159" i="13"/>
  <c r="D159" i="13" s="1"/>
  <c r="G160" i="13"/>
  <c r="H160" i="13" s="1"/>
  <c r="K161" i="13"/>
  <c r="L161" i="13" s="1"/>
  <c r="O162" i="13"/>
  <c r="P162" i="13" s="1"/>
  <c r="S163" i="13"/>
  <c r="T163" i="13" s="1"/>
  <c r="W164" i="13"/>
  <c r="X164" i="13" s="1"/>
  <c r="K165" i="13"/>
  <c r="L165" i="13" s="1"/>
  <c r="AA165" i="13"/>
  <c r="AB165" i="13" s="1"/>
  <c r="O166" i="13"/>
  <c r="P166" i="13" s="1"/>
  <c r="C167" i="13"/>
  <c r="D167" i="13" s="1"/>
  <c r="S167" i="13"/>
  <c r="T167" i="13" s="1"/>
  <c r="G168" i="13"/>
  <c r="H168" i="13" s="1"/>
  <c r="W168" i="13"/>
  <c r="X168" i="13" s="1"/>
  <c r="K169" i="13"/>
  <c r="L169" i="13" s="1"/>
  <c r="AA169" i="13"/>
  <c r="AB169" i="13" s="1"/>
  <c r="O170" i="13"/>
  <c r="P170" i="13" s="1"/>
  <c r="C171" i="13"/>
  <c r="D171" i="13" s="1"/>
  <c r="S171" i="13"/>
  <c r="T171" i="13" s="1"/>
  <c r="G172" i="13"/>
  <c r="H172" i="13" s="1"/>
  <c r="W172" i="13"/>
  <c r="X172" i="13" s="1"/>
  <c r="K173" i="13"/>
  <c r="L173" i="13" s="1"/>
  <c r="AA173" i="13"/>
  <c r="AB173" i="13" s="1"/>
  <c r="O174" i="13"/>
  <c r="P174" i="13" s="1"/>
  <c r="C175" i="13"/>
  <c r="D175" i="13" s="1"/>
  <c r="S175" i="13"/>
  <c r="T175" i="13" s="1"/>
  <c r="G176" i="13"/>
  <c r="H176" i="13" s="1"/>
  <c r="W176" i="13"/>
  <c r="X176" i="13" s="1"/>
  <c r="K177" i="13"/>
  <c r="L177" i="13" s="1"/>
  <c r="AA177" i="13"/>
  <c r="AB177" i="13" s="1"/>
  <c r="O178" i="13"/>
  <c r="P178" i="13" s="1"/>
  <c r="C179" i="13"/>
  <c r="D179" i="13" s="1"/>
  <c r="S179" i="13"/>
  <c r="T179" i="13" s="1"/>
  <c r="G180" i="13"/>
  <c r="H180" i="13" s="1"/>
  <c r="W180" i="13"/>
  <c r="X180" i="13" s="1"/>
  <c r="K181" i="13"/>
  <c r="L181" i="13" s="1"/>
  <c r="AA181" i="13"/>
  <c r="AB181" i="13" s="1"/>
  <c r="O182" i="13"/>
  <c r="P182" i="13" s="1"/>
  <c r="C183" i="13"/>
  <c r="D183" i="13" s="1"/>
  <c r="S183" i="13"/>
  <c r="T183" i="13" s="1"/>
  <c r="C184" i="13"/>
  <c r="D184" i="13" s="1"/>
  <c r="O184" i="13"/>
  <c r="P184" i="13" s="1"/>
  <c r="W184" i="13"/>
  <c r="X184" i="13" s="1"/>
  <c r="C185" i="13"/>
  <c r="D185" i="13" s="1"/>
  <c r="K185" i="13"/>
  <c r="L185" i="13" s="1"/>
  <c r="S185" i="13"/>
  <c r="T185" i="13" s="1"/>
  <c r="AA185" i="13"/>
  <c r="AB185" i="13" s="1"/>
  <c r="G186" i="13"/>
  <c r="H186" i="13" s="1"/>
  <c r="O186" i="13"/>
  <c r="P186" i="13" s="1"/>
  <c r="W186" i="13"/>
  <c r="X186" i="13" s="1"/>
  <c r="C187" i="13"/>
  <c r="D187" i="13" s="1"/>
  <c r="K187" i="13"/>
  <c r="L187" i="13" s="1"/>
  <c r="S187" i="13"/>
  <c r="T187" i="13" s="1"/>
  <c r="AA187" i="13"/>
  <c r="AB187" i="13" s="1"/>
  <c r="G188" i="13"/>
  <c r="H188" i="13" s="1"/>
  <c r="O188" i="13"/>
  <c r="P188" i="13" s="1"/>
  <c r="W188" i="13"/>
  <c r="X188" i="13" s="1"/>
  <c r="C189" i="13"/>
  <c r="D189" i="13" s="1"/>
  <c r="K189" i="13"/>
  <c r="L189" i="13" s="1"/>
  <c r="S189" i="13"/>
  <c r="T189" i="13" s="1"/>
  <c r="AA189" i="13"/>
  <c r="AB189" i="13" s="1"/>
  <c r="G190" i="13"/>
  <c r="H190" i="13" s="1"/>
  <c r="O190" i="13"/>
  <c r="P190" i="13" s="1"/>
  <c r="W190" i="13"/>
  <c r="X190" i="13" s="1"/>
  <c r="C191" i="13"/>
  <c r="D191" i="13" s="1"/>
  <c r="K191" i="13"/>
  <c r="L191" i="13" s="1"/>
  <c r="S191" i="13"/>
  <c r="T191" i="13" s="1"/>
  <c r="AA191" i="13"/>
  <c r="AB191" i="13" s="1"/>
  <c r="G192" i="13"/>
  <c r="H192" i="13" s="1"/>
  <c r="O192" i="13"/>
  <c r="P192" i="13" s="1"/>
  <c r="W192" i="13"/>
  <c r="X192" i="13" s="1"/>
  <c r="C193" i="13"/>
  <c r="D193" i="13" s="1"/>
  <c r="K193" i="13"/>
  <c r="L193" i="13" s="1"/>
  <c r="S193" i="13"/>
  <c r="T193" i="13" s="1"/>
  <c r="AA193" i="13"/>
  <c r="AB193" i="13" s="1"/>
  <c r="G194" i="13"/>
  <c r="H194" i="13" s="1"/>
  <c r="O194" i="13"/>
  <c r="P194" i="13" s="1"/>
  <c r="W194" i="13"/>
  <c r="X194" i="13" s="1"/>
  <c r="C195" i="13"/>
  <c r="D195" i="13" s="1"/>
  <c r="K195" i="13"/>
  <c r="L195" i="13" s="1"/>
  <c r="S195" i="13"/>
  <c r="T195" i="13" s="1"/>
  <c r="AA195" i="13"/>
  <c r="AB195" i="13" s="1"/>
  <c r="G196" i="13"/>
  <c r="H196" i="13" s="1"/>
  <c r="O196" i="13"/>
  <c r="P196" i="13" s="1"/>
  <c r="W196" i="13"/>
  <c r="X196" i="13" s="1"/>
  <c r="C197" i="13"/>
  <c r="D197" i="13" s="1"/>
  <c r="K197" i="13"/>
  <c r="L197" i="13" s="1"/>
  <c r="S197" i="13"/>
  <c r="T197" i="13" s="1"/>
  <c r="AA197" i="13"/>
  <c r="AB197" i="13" s="1"/>
  <c r="G198" i="13"/>
  <c r="H198" i="13" s="1"/>
  <c r="O198" i="13"/>
  <c r="P198" i="13" s="1"/>
  <c r="W198" i="13"/>
  <c r="X198" i="13" s="1"/>
  <c r="C199" i="13"/>
  <c r="D199" i="13" s="1"/>
  <c r="K199" i="13"/>
  <c r="L199" i="13" s="1"/>
  <c r="S199" i="13"/>
  <c r="T199" i="13" s="1"/>
  <c r="AA199" i="13"/>
  <c r="AB199" i="13" s="1"/>
  <c r="G200" i="13"/>
  <c r="H200" i="13" s="1"/>
  <c r="O200" i="13"/>
  <c r="P200" i="13" s="1"/>
  <c r="W200" i="13"/>
  <c r="X200" i="13" s="1"/>
  <c r="C201" i="13"/>
  <c r="D201" i="13" s="1"/>
  <c r="K201" i="13"/>
  <c r="L201" i="13" s="1"/>
  <c r="S201" i="13"/>
  <c r="T201" i="13" s="1"/>
  <c r="AA201" i="13"/>
  <c r="AB201" i="13" s="1"/>
  <c r="G202" i="13"/>
  <c r="O202" i="13"/>
  <c r="W202" i="13"/>
  <c r="W138" i="13"/>
  <c r="X138" i="13" s="1"/>
  <c r="C141" i="13"/>
  <c r="D141" i="13" s="1"/>
  <c r="K143" i="13"/>
  <c r="L143" i="13" s="1"/>
  <c r="O144" i="13"/>
  <c r="P144" i="13" s="1"/>
  <c r="S145" i="13"/>
  <c r="T145" i="13" s="1"/>
  <c r="W146" i="13"/>
  <c r="X146" i="13" s="1"/>
  <c r="AA147" i="13"/>
  <c r="AB147" i="13" s="1"/>
  <c r="C149" i="13"/>
  <c r="D149" i="13" s="1"/>
  <c r="G150" i="13"/>
  <c r="H150" i="13" s="1"/>
  <c r="K151" i="13"/>
  <c r="L151" i="13" s="1"/>
  <c r="O152" i="13"/>
  <c r="P152" i="13" s="1"/>
  <c r="S153" i="13"/>
  <c r="T153" i="13" s="1"/>
  <c r="W154" i="13"/>
  <c r="X154" i="13" s="1"/>
  <c r="AA155" i="13"/>
  <c r="AB155" i="13" s="1"/>
  <c r="C157" i="13"/>
  <c r="D157" i="13" s="1"/>
  <c r="G158" i="13"/>
  <c r="H158" i="13" s="1"/>
  <c r="K159" i="13"/>
  <c r="L159" i="13" s="1"/>
  <c r="O160" i="13"/>
  <c r="P160" i="13" s="1"/>
  <c r="S161" i="13"/>
  <c r="T161" i="13" s="1"/>
  <c r="W162" i="13"/>
  <c r="X162" i="13" s="1"/>
  <c r="AA163" i="13"/>
  <c r="AB163" i="13" s="1"/>
  <c r="AA164" i="13"/>
  <c r="AB164" i="13" s="1"/>
  <c r="O165" i="13"/>
  <c r="P165" i="13" s="1"/>
  <c r="C166" i="13"/>
  <c r="D166" i="13" s="1"/>
  <c r="S166" i="13"/>
  <c r="T166" i="13" s="1"/>
  <c r="G167" i="13"/>
  <c r="H167" i="13" s="1"/>
  <c r="W167" i="13"/>
  <c r="X167" i="13" s="1"/>
  <c r="K168" i="13"/>
  <c r="L168" i="13" s="1"/>
  <c r="AA168" i="13"/>
  <c r="AB168" i="13" s="1"/>
  <c r="O169" i="13"/>
  <c r="P169" i="13" s="1"/>
  <c r="C170" i="13"/>
  <c r="D170" i="13" s="1"/>
  <c r="S170" i="13"/>
  <c r="T170" i="13" s="1"/>
  <c r="G171" i="13"/>
  <c r="H171" i="13" s="1"/>
  <c r="W171" i="13"/>
  <c r="X171" i="13" s="1"/>
  <c r="K172" i="13"/>
  <c r="L172" i="13" s="1"/>
  <c r="AA172" i="13"/>
  <c r="AB172" i="13" s="1"/>
  <c r="O173" i="13"/>
  <c r="P173" i="13" s="1"/>
  <c r="C174" i="13"/>
  <c r="D174" i="13" s="1"/>
  <c r="S174" i="13"/>
  <c r="T174" i="13" s="1"/>
  <c r="G175" i="13"/>
  <c r="H175" i="13" s="1"/>
  <c r="W175" i="13"/>
  <c r="X175" i="13" s="1"/>
  <c r="K176" i="13"/>
  <c r="L176" i="13" s="1"/>
  <c r="AA176" i="13"/>
  <c r="AB176" i="13" s="1"/>
  <c r="O177" i="13"/>
  <c r="P177" i="13" s="1"/>
  <c r="C178" i="13"/>
  <c r="D178" i="13" s="1"/>
  <c r="S178" i="13"/>
  <c r="T178" i="13" s="1"/>
  <c r="G179" i="13"/>
  <c r="H179" i="13" s="1"/>
  <c r="W179" i="13"/>
  <c r="X179" i="13" s="1"/>
  <c r="K180" i="13"/>
  <c r="L180" i="13" s="1"/>
  <c r="AA180" i="13"/>
  <c r="AB180" i="13" s="1"/>
  <c r="O181" i="13"/>
  <c r="P181" i="13" s="1"/>
  <c r="C182" i="13"/>
  <c r="D182" i="13" s="1"/>
  <c r="S182" i="13"/>
  <c r="T182" i="13" s="1"/>
  <c r="G183" i="13"/>
  <c r="H183" i="13" s="1"/>
  <c r="W183" i="13"/>
  <c r="X183" i="13" s="1"/>
  <c r="G184" i="13"/>
  <c r="H184" i="13" s="1"/>
  <c r="Q184" i="13"/>
  <c r="R184" i="13" s="1"/>
  <c r="Y184" i="13"/>
  <c r="Z184" i="13" s="1"/>
  <c r="E185" i="13"/>
  <c r="F185" i="13" s="1"/>
  <c r="M185" i="13"/>
  <c r="N185" i="13" s="1"/>
  <c r="U185" i="13"/>
  <c r="V185" i="13" s="1"/>
  <c r="AC185" i="13"/>
  <c r="AD185" i="13" s="1"/>
  <c r="I186" i="13"/>
  <c r="J186" i="13" s="1"/>
  <c r="Q186" i="13"/>
  <c r="R186" i="13" s="1"/>
  <c r="Y186" i="13"/>
  <c r="Z186" i="13" s="1"/>
  <c r="E187" i="13"/>
  <c r="F187" i="13" s="1"/>
  <c r="M187" i="13"/>
  <c r="N187" i="13" s="1"/>
  <c r="U187" i="13"/>
  <c r="V187" i="13" s="1"/>
  <c r="AC187" i="13"/>
  <c r="AD187" i="13" s="1"/>
  <c r="I188" i="13"/>
  <c r="J188" i="13" s="1"/>
  <c r="Q188" i="13"/>
  <c r="R188" i="13" s="1"/>
  <c r="Y188" i="13"/>
  <c r="Z188" i="13" s="1"/>
  <c r="E189" i="13"/>
  <c r="F189" i="13" s="1"/>
  <c r="M189" i="13"/>
  <c r="N189" i="13" s="1"/>
  <c r="U189" i="13"/>
  <c r="V189" i="13" s="1"/>
  <c r="AC189" i="13"/>
  <c r="AD189" i="13" s="1"/>
  <c r="I190" i="13"/>
  <c r="J190" i="13" s="1"/>
  <c r="Q190" i="13"/>
  <c r="R190" i="13" s="1"/>
  <c r="Y190" i="13"/>
  <c r="Z190" i="13" s="1"/>
  <c r="E191" i="13"/>
  <c r="F191" i="13" s="1"/>
  <c r="M191" i="13"/>
  <c r="N191" i="13" s="1"/>
  <c r="U191" i="13"/>
  <c r="V191" i="13" s="1"/>
  <c r="AC191" i="13"/>
  <c r="AD191" i="13" s="1"/>
  <c r="I192" i="13"/>
  <c r="J192" i="13" s="1"/>
  <c r="Q192" i="13"/>
  <c r="R192" i="13" s="1"/>
  <c r="Y192" i="13"/>
  <c r="Z192" i="13" s="1"/>
  <c r="E193" i="13"/>
  <c r="F193" i="13" s="1"/>
  <c r="M193" i="13"/>
  <c r="N193" i="13" s="1"/>
  <c r="U193" i="13"/>
  <c r="V193" i="13" s="1"/>
  <c r="AC193" i="13"/>
  <c r="AD193" i="13" s="1"/>
  <c r="I194" i="13"/>
  <c r="J194" i="13" s="1"/>
  <c r="Q194" i="13"/>
  <c r="R194" i="13" s="1"/>
  <c r="Y194" i="13"/>
  <c r="Z194" i="13" s="1"/>
  <c r="E195" i="13"/>
  <c r="F195" i="13" s="1"/>
  <c r="M195" i="13"/>
  <c r="N195" i="13" s="1"/>
  <c r="U195" i="13"/>
  <c r="V195" i="13" s="1"/>
  <c r="AC195" i="13"/>
  <c r="AD195" i="13" s="1"/>
  <c r="I196" i="13"/>
  <c r="J196" i="13" s="1"/>
  <c r="Q196" i="13"/>
  <c r="R196" i="13" s="1"/>
  <c r="Y196" i="13"/>
  <c r="Z196" i="13" s="1"/>
  <c r="E197" i="13"/>
  <c r="F197" i="13" s="1"/>
  <c r="M197" i="13"/>
  <c r="N197" i="13" s="1"/>
  <c r="U197" i="13"/>
  <c r="V197" i="13" s="1"/>
  <c r="AC197" i="13"/>
  <c r="AD197" i="13" s="1"/>
  <c r="I198" i="13"/>
  <c r="J198" i="13" s="1"/>
  <c r="Q198" i="13"/>
  <c r="R198" i="13" s="1"/>
  <c r="Y198" i="13"/>
  <c r="Z198" i="13" s="1"/>
  <c r="E199" i="13"/>
  <c r="F199" i="13" s="1"/>
  <c r="M199" i="13"/>
  <c r="N199" i="13" s="1"/>
  <c r="U199" i="13"/>
  <c r="V199" i="13" s="1"/>
  <c r="AC199" i="13"/>
  <c r="AD199" i="13" s="1"/>
  <c r="I200" i="13"/>
  <c r="J200" i="13" s="1"/>
  <c r="Q200" i="13"/>
  <c r="R200" i="13" s="1"/>
  <c r="Y200" i="13"/>
  <c r="Z200" i="13" s="1"/>
  <c r="E201" i="13"/>
  <c r="F201" i="13" s="1"/>
  <c r="M201" i="13"/>
  <c r="N201" i="13" s="1"/>
  <c r="U201" i="13"/>
  <c r="V201" i="13" s="1"/>
  <c r="AC201" i="13"/>
  <c r="I202" i="13"/>
  <c r="Q202" i="13"/>
  <c r="Y202" i="13"/>
  <c r="C137" i="13"/>
  <c r="D137" i="13" s="1"/>
  <c r="K139" i="13"/>
  <c r="L139" i="13" s="1"/>
  <c r="S141" i="13"/>
  <c r="T141" i="13" s="1"/>
  <c r="S143" i="13"/>
  <c r="T143" i="13" s="1"/>
  <c r="W144" i="13"/>
  <c r="X144" i="13" s="1"/>
  <c r="AA145" i="13"/>
  <c r="AB145" i="13" s="1"/>
  <c r="C147" i="13"/>
  <c r="D147" i="13" s="1"/>
  <c r="G148" i="13"/>
  <c r="H148" i="13" s="1"/>
  <c r="K149" i="13"/>
  <c r="L149" i="13" s="1"/>
  <c r="O150" i="13"/>
  <c r="P150" i="13" s="1"/>
  <c r="S151" i="13"/>
  <c r="T151" i="13" s="1"/>
  <c r="W152" i="13"/>
  <c r="X152" i="13" s="1"/>
  <c r="AA153" i="13"/>
  <c r="AB153" i="13" s="1"/>
  <c r="C155" i="13"/>
  <c r="D155" i="13" s="1"/>
  <c r="G156" i="13"/>
  <c r="H156" i="13" s="1"/>
  <c r="K157" i="13"/>
  <c r="L157" i="13" s="1"/>
  <c r="O158" i="13"/>
  <c r="P158" i="13" s="1"/>
  <c r="S159" i="13"/>
  <c r="T159" i="13" s="1"/>
  <c r="W160" i="13"/>
  <c r="X160" i="13" s="1"/>
  <c r="AA161" i="13"/>
  <c r="AB161" i="13" s="1"/>
  <c r="C163" i="13"/>
  <c r="D163" i="13" s="1"/>
  <c r="G164" i="13"/>
  <c r="H164" i="13" s="1"/>
  <c r="C165" i="13"/>
  <c r="D165" i="13" s="1"/>
  <c r="S165" i="13"/>
  <c r="T165" i="13" s="1"/>
  <c r="G166" i="13"/>
  <c r="H166" i="13" s="1"/>
  <c r="W166" i="13"/>
  <c r="X166" i="13" s="1"/>
  <c r="K167" i="13"/>
  <c r="L167" i="13" s="1"/>
  <c r="AA167" i="13"/>
  <c r="AB167" i="13" s="1"/>
  <c r="O168" i="13"/>
  <c r="P168" i="13" s="1"/>
  <c r="C169" i="13"/>
  <c r="D169" i="13" s="1"/>
  <c r="S169" i="13"/>
  <c r="T169" i="13" s="1"/>
  <c r="G170" i="13"/>
  <c r="H170" i="13" s="1"/>
  <c r="W170" i="13"/>
  <c r="X170" i="13" s="1"/>
  <c r="K171" i="13"/>
  <c r="L171" i="13" s="1"/>
  <c r="AA171" i="13"/>
  <c r="AB171" i="13" s="1"/>
  <c r="O172" i="13"/>
  <c r="P172" i="13" s="1"/>
  <c r="C173" i="13"/>
  <c r="D173" i="13" s="1"/>
  <c r="S173" i="13"/>
  <c r="T173" i="13" s="1"/>
  <c r="G174" i="13"/>
  <c r="H174" i="13" s="1"/>
  <c r="W174" i="13"/>
  <c r="X174" i="13" s="1"/>
  <c r="K175" i="13"/>
  <c r="L175" i="13" s="1"/>
  <c r="AA175" i="13"/>
  <c r="AB175" i="13" s="1"/>
  <c r="O176" i="13"/>
  <c r="P176" i="13" s="1"/>
  <c r="C177" i="13"/>
  <c r="D177" i="13" s="1"/>
  <c r="S177" i="13"/>
  <c r="T177" i="13" s="1"/>
  <c r="G178" i="13"/>
  <c r="H178" i="13" s="1"/>
  <c r="W178" i="13"/>
  <c r="X178" i="13" s="1"/>
  <c r="K179" i="13"/>
  <c r="L179" i="13" s="1"/>
  <c r="AA179" i="13"/>
  <c r="AB179" i="13" s="1"/>
  <c r="O180" i="13"/>
  <c r="P180" i="13" s="1"/>
  <c r="C181" i="13"/>
  <c r="D181" i="13" s="1"/>
  <c r="S181" i="13"/>
  <c r="T181" i="13" s="1"/>
  <c r="G182" i="13"/>
  <c r="H182" i="13" s="1"/>
  <c r="W182" i="13"/>
  <c r="X182" i="13" s="1"/>
  <c r="K183" i="13"/>
  <c r="L183" i="13" s="1"/>
  <c r="AA183" i="13"/>
  <c r="AB183" i="13" s="1"/>
  <c r="I184" i="13"/>
  <c r="J184" i="13" s="1"/>
  <c r="S184" i="13"/>
  <c r="T184" i="13" s="1"/>
  <c r="AA184" i="13"/>
  <c r="AB184" i="13" s="1"/>
  <c r="G185" i="13"/>
  <c r="H185" i="13" s="1"/>
  <c r="O185" i="13"/>
  <c r="P185" i="13" s="1"/>
  <c r="W185" i="13"/>
  <c r="X185" i="13" s="1"/>
  <c r="C186" i="13"/>
  <c r="D186" i="13" s="1"/>
  <c r="K186" i="13"/>
  <c r="L186" i="13" s="1"/>
  <c r="S186" i="13"/>
  <c r="T186" i="13" s="1"/>
  <c r="AA186" i="13"/>
  <c r="AB186" i="13" s="1"/>
  <c r="G187" i="13"/>
  <c r="H187" i="13" s="1"/>
  <c r="O187" i="13"/>
  <c r="P187" i="13" s="1"/>
  <c r="W187" i="13"/>
  <c r="X187" i="13" s="1"/>
  <c r="C188" i="13"/>
  <c r="D188" i="13" s="1"/>
  <c r="K188" i="13"/>
  <c r="L188" i="13" s="1"/>
  <c r="S188" i="13"/>
  <c r="T188" i="13" s="1"/>
  <c r="AA188" i="13"/>
  <c r="AB188" i="13" s="1"/>
  <c r="G189" i="13"/>
  <c r="H189" i="13" s="1"/>
  <c r="O189" i="13"/>
  <c r="P189" i="13" s="1"/>
  <c r="W189" i="13"/>
  <c r="X189" i="13" s="1"/>
  <c r="C190" i="13"/>
  <c r="D190" i="13" s="1"/>
  <c r="K190" i="13"/>
  <c r="L190" i="13" s="1"/>
  <c r="S190" i="13"/>
  <c r="T190" i="13" s="1"/>
  <c r="AA190" i="13"/>
  <c r="AB190" i="13" s="1"/>
  <c r="G191" i="13"/>
  <c r="H191" i="13" s="1"/>
  <c r="O191" i="13"/>
  <c r="P191" i="13" s="1"/>
  <c r="W191" i="13"/>
  <c r="X191" i="13" s="1"/>
  <c r="C192" i="13"/>
  <c r="D192" i="13" s="1"/>
  <c r="K192" i="13"/>
  <c r="L192" i="13" s="1"/>
  <c r="S192" i="13"/>
  <c r="T192" i="13" s="1"/>
  <c r="AA192" i="13"/>
  <c r="AB192" i="13" s="1"/>
  <c r="G193" i="13"/>
  <c r="H193" i="13" s="1"/>
  <c r="O193" i="13"/>
  <c r="P193" i="13" s="1"/>
  <c r="W193" i="13"/>
  <c r="X193" i="13" s="1"/>
  <c r="C194" i="13"/>
  <c r="D194" i="13" s="1"/>
  <c r="K194" i="13"/>
  <c r="L194" i="13" s="1"/>
  <c r="S194" i="13"/>
  <c r="T194" i="13" s="1"/>
  <c r="AA194" i="13"/>
  <c r="AB194" i="13" s="1"/>
  <c r="G195" i="13"/>
  <c r="H195" i="13" s="1"/>
  <c r="O195" i="13"/>
  <c r="P195" i="13" s="1"/>
  <c r="W195" i="13"/>
  <c r="X195" i="13" s="1"/>
  <c r="C196" i="13"/>
  <c r="D196" i="13" s="1"/>
  <c r="K196" i="13"/>
  <c r="L196" i="13" s="1"/>
  <c r="S196" i="13"/>
  <c r="T196" i="13" s="1"/>
  <c r="AA196" i="13"/>
  <c r="AB196" i="13" s="1"/>
  <c r="G197" i="13"/>
  <c r="H197" i="13" s="1"/>
  <c r="O197" i="13"/>
  <c r="P197" i="13" s="1"/>
  <c r="W197" i="13"/>
  <c r="X197" i="13" s="1"/>
  <c r="C198" i="13"/>
  <c r="D198" i="13" s="1"/>
  <c r="K198" i="13"/>
  <c r="L198" i="13" s="1"/>
  <c r="S198" i="13"/>
  <c r="T198" i="13" s="1"/>
  <c r="AA198" i="13"/>
  <c r="AB198" i="13" s="1"/>
  <c r="G199" i="13"/>
  <c r="H199" i="13" s="1"/>
  <c r="O199" i="13"/>
  <c r="P199" i="13" s="1"/>
  <c r="W199" i="13"/>
  <c r="X199" i="13" s="1"/>
  <c r="C200" i="13"/>
  <c r="D200" i="13" s="1"/>
  <c r="K200" i="13"/>
  <c r="L200" i="13" s="1"/>
  <c r="S200" i="13"/>
  <c r="T200" i="13" s="1"/>
  <c r="AA200" i="13"/>
  <c r="AB200" i="13" s="1"/>
  <c r="G201" i="13"/>
  <c r="H201" i="13" s="1"/>
  <c r="O201" i="13"/>
  <c r="P201" i="13" s="1"/>
  <c r="W201" i="13"/>
  <c r="X201" i="13" s="1"/>
  <c r="C202" i="13"/>
  <c r="K202" i="13"/>
  <c r="S202" i="13"/>
  <c r="AA202" i="13"/>
  <c r="S137" i="13"/>
  <c r="T137" i="13" s="1"/>
  <c r="AA139" i="13"/>
  <c r="AB139" i="13" s="1"/>
  <c r="G142" i="13"/>
  <c r="H142" i="13" s="1"/>
  <c r="AA143" i="13"/>
  <c r="AB143" i="13" s="1"/>
  <c r="C145" i="13"/>
  <c r="D145" i="13" s="1"/>
  <c r="G146" i="13"/>
  <c r="H146" i="13" s="1"/>
  <c r="K147" i="13"/>
  <c r="L147" i="13" s="1"/>
  <c r="O148" i="13"/>
  <c r="P148" i="13" s="1"/>
  <c r="S149" i="13"/>
  <c r="T149" i="13" s="1"/>
  <c r="W150" i="13"/>
  <c r="X150" i="13" s="1"/>
  <c r="AA151" i="13"/>
  <c r="AB151" i="13" s="1"/>
  <c r="C153" i="13"/>
  <c r="D153" i="13" s="1"/>
  <c r="G154" i="13"/>
  <c r="H154" i="13" s="1"/>
  <c r="K155" i="13"/>
  <c r="L155" i="13" s="1"/>
  <c r="O156" i="13"/>
  <c r="P156" i="13" s="1"/>
  <c r="S157" i="13"/>
  <c r="T157" i="13" s="1"/>
  <c r="W158" i="13"/>
  <c r="X158" i="13" s="1"/>
  <c r="AA159" i="13"/>
  <c r="AB159" i="13" s="1"/>
  <c r="C161" i="13"/>
  <c r="D161" i="13" s="1"/>
  <c r="G162" i="13"/>
  <c r="H162" i="13" s="1"/>
  <c r="K163" i="13"/>
  <c r="L163" i="13" s="1"/>
  <c r="O164" i="13"/>
  <c r="P164" i="13" s="1"/>
  <c r="G165" i="13"/>
  <c r="H165" i="13" s="1"/>
  <c r="W165" i="13"/>
  <c r="X165" i="13" s="1"/>
  <c r="K166" i="13"/>
  <c r="L166" i="13" s="1"/>
  <c r="AA166" i="13"/>
  <c r="AB166" i="13" s="1"/>
  <c r="O167" i="13"/>
  <c r="P167" i="13" s="1"/>
  <c r="C168" i="13"/>
  <c r="D168" i="13" s="1"/>
  <c r="S168" i="13"/>
  <c r="T168" i="13" s="1"/>
  <c r="G169" i="13"/>
  <c r="H169" i="13" s="1"/>
  <c r="W169" i="13"/>
  <c r="X169" i="13" s="1"/>
  <c r="K170" i="13"/>
  <c r="L170" i="13" s="1"/>
  <c r="AA170" i="13"/>
  <c r="AB170" i="13" s="1"/>
  <c r="O171" i="13"/>
  <c r="P171" i="13" s="1"/>
  <c r="C172" i="13"/>
  <c r="D172" i="13" s="1"/>
  <c r="S172" i="13"/>
  <c r="T172" i="13" s="1"/>
  <c r="G173" i="13"/>
  <c r="H173" i="13" s="1"/>
  <c r="W173" i="13"/>
  <c r="X173" i="13" s="1"/>
  <c r="K174" i="13"/>
  <c r="L174" i="13" s="1"/>
  <c r="AA174" i="13"/>
  <c r="AB174" i="13" s="1"/>
  <c r="O175" i="13"/>
  <c r="P175" i="13" s="1"/>
  <c r="C176" i="13"/>
  <c r="D176" i="13" s="1"/>
  <c r="S176" i="13"/>
  <c r="T176" i="13" s="1"/>
  <c r="G177" i="13"/>
  <c r="H177" i="13" s="1"/>
  <c r="W177" i="13"/>
  <c r="X177" i="13" s="1"/>
  <c r="K178" i="13"/>
  <c r="L178" i="13" s="1"/>
  <c r="AA178" i="13"/>
  <c r="AB178" i="13" s="1"/>
  <c r="O179" i="13"/>
  <c r="P179" i="13" s="1"/>
  <c r="C180" i="13"/>
  <c r="D180" i="13" s="1"/>
  <c r="S180" i="13"/>
  <c r="T180" i="13" s="1"/>
  <c r="G181" i="13"/>
  <c r="H181" i="13" s="1"/>
  <c r="W181" i="13"/>
  <c r="X181" i="13" s="1"/>
  <c r="K182" i="13"/>
  <c r="L182" i="13" s="1"/>
  <c r="AA182" i="13"/>
  <c r="AB182" i="13" s="1"/>
  <c r="O183" i="13"/>
  <c r="P183" i="13" s="1"/>
  <c r="AC183" i="13"/>
  <c r="AD183" i="13" s="1"/>
  <c r="K184" i="13"/>
  <c r="L184" i="13" s="1"/>
  <c r="U184" i="13"/>
  <c r="V184" i="13" s="1"/>
  <c r="AC184" i="13"/>
  <c r="AD184" i="13" s="1"/>
  <c r="I185" i="13"/>
  <c r="J185" i="13" s="1"/>
  <c r="Q185" i="13"/>
  <c r="R185" i="13" s="1"/>
  <c r="Y185" i="13"/>
  <c r="Z185" i="13" s="1"/>
  <c r="E186" i="13"/>
  <c r="F186" i="13" s="1"/>
  <c r="M186" i="13"/>
  <c r="N186" i="13" s="1"/>
  <c r="U186" i="13"/>
  <c r="V186" i="13" s="1"/>
  <c r="AC186" i="13"/>
  <c r="AD186" i="13" s="1"/>
  <c r="I187" i="13"/>
  <c r="J187" i="13" s="1"/>
  <c r="Q187" i="13"/>
  <c r="R187" i="13" s="1"/>
  <c r="Y187" i="13"/>
  <c r="Z187" i="13" s="1"/>
  <c r="E188" i="13"/>
  <c r="F188" i="13" s="1"/>
  <c r="M188" i="13"/>
  <c r="N188" i="13" s="1"/>
  <c r="U188" i="13"/>
  <c r="V188" i="13" s="1"/>
  <c r="AC188" i="13"/>
  <c r="AD188" i="13" s="1"/>
  <c r="I189" i="13"/>
  <c r="J189" i="13" s="1"/>
  <c r="Q189" i="13"/>
  <c r="R189" i="13" s="1"/>
  <c r="Y189" i="13"/>
  <c r="Z189" i="13" s="1"/>
  <c r="E190" i="13"/>
  <c r="F190" i="13" s="1"/>
  <c r="M190" i="13"/>
  <c r="N190" i="13" s="1"/>
  <c r="U190" i="13"/>
  <c r="V190" i="13" s="1"/>
  <c r="AC190" i="13"/>
  <c r="AD190" i="13" s="1"/>
  <c r="I191" i="13"/>
  <c r="J191" i="13" s="1"/>
  <c r="Q191" i="13"/>
  <c r="R191" i="13" s="1"/>
  <c r="Y191" i="13"/>
  <c r="Z191" i="13" s="1"/>
  <c r="E192" i="13"/>
  <c r="F192" i="13" s="1"/>
  <c r="M192" i="13"/>
  <c r="N192" i="13" s="1"/>
  <c r="U192" i="13"/>
  <c r="V192" i="13" s="1"/>
  <c r="AC192" i="13"/>
  <c r="AD192" i="13" s="1"/>
  <c r="I193" i="13"/>
  <c r="J193" i="13" s="1"/>
  <c r="Q193" i="13"/>
  <c r="R193" i="13" s="1"/>
  <c r="Y193" i="13"/>
  <c r="Z193" i="13" s="1"/>
  <c r="E194" i="13"/>
  <c r="F194" i="13" s="1"/>
  <c r="M194" i="13"/>
  <c r="N194" i="13" s="1"/>
  <c r="U194" i="13"/>
  <c r="V194" i="13" s="1"/>
  <c r="AC194" i="13"/>
  <c r="AD194" i="13" s="1"/>
  <c r="I195" i="13"/>
  <c r="J195" i="13" s="1"/>
  <c r="Q195" i="13"/>
  <c r="R195" i="13" s="1"/>
  <c r="Y195" i="13"/>
  <c r="Z195" i="13" s="1"/>
  <c r="E196" i="13"/>
  <c r="F196" i="13" s="1"/>
  <c r="M196" i="13"/>
  <c r="N196" i="13" s="1"/>
  <c r="U196" i="13"/>
  <c r="V196" i="13" s="1"/>
  <c r="AC196" i="13"/>
  <c r="AD196" i="13" s="1"/>
  <c r="I197" i="13"/>
  <c r="J197" i="13" s="1"/>
  <c r="Q197" i="13"/>
  <c r="R197" i="13" s="1"/>
  <c r="Y197" i="13"/>
  <c r="Z197" i="13" s="1"/>
  <c r="E198" i="13"/>
  <c r="F198" i="13" s="1"/>
  <c r="M198" i="13"/>
  <c r="N198" i="13" s="1"/>
  <c r="U198" i="13"/>
  <c r="V198" i="13" s="1"/>
  <c r="AC198" i="13"/>
  <c r="AD198" i="13" s="1"/>
  <c r="I199" i="13"/>
  <c r="J199" i="13" s="1"/>
  <c r="Q199" i="13"/>
  <c r="R199" i="13" s="1"/>
  <c r="Y199" i="13"/>
  <c r="Z199" i="13" s="1"/>
  <c r="E200" i="13"/>
  <c r="F200" i="13" s="1"/>
  <c r="M200" i="13"/>
  <c r="N200" i="13" s="1"/>
  <c r="U200" i="13"/>
  <c r="V200" i="13" s="1"/>
  <c r="AC200" i="13"/>
  <c r="AD200" i="13" s="1"/>
  <c r="I201" i="13"/>
  <c r="J201" i="13" s="1"/>
  <c r="Q201" i="13"/>
  <c r="R201" i="13" s="1"/>
  <c r="Y201" i="13"/>
  <c r="Z201" i="13" s="1"/>
  <c r="E202" i="13"/>
  <c r="M202" i="13"/>
  <c r="U202" i="13"/>
  <c r="AC202" i="13"/>
  <c r="K17" i="13"/>
  <c r="L17" i="13" s="1"/>
  <c r="S17" i="13"/>
  <c r="T17" i="13" s="1"/>
  <c r="AA17" i="13"/>
  <c r="AB17" i="13" s="1"/>
  <c r="Y17" i="13"/>
  <c r="Z17" i="13" s="1"/>
  <c r="E17" i="13"/>
  <c r="F17" i="13" s="1"/>
  <c r="M17" i="13"/>
  <c r="N17" i="13" s="1"/>
  <c r="U17" i="13"/>
  <c r="V17" i="13" s="1"/>
  <c r="AC17" i="13"/>
  <c r="AD17" i="13" s="1"/>
  <c r="G17" i="13"/>
  <c r="H17" i="13" s="1"/>
  <c r="O17" i="13"/>
  <c r="P17" i="13" s="1"/>
  <c r="W17" i="13"/>
  <c r="X17" i="13" s="1"/>
  <c r="I17" i="13"/>
  <c r="J17" i="13" s="1"/>
  <c r="Q17" i="13"/>
  <c r="R17" i="13" s="1"/>
  <c r="S51" i="13"/>
  <c r="T51" i="13" s="1"/>
  <c r="AC51" i="13"/>
  <c r="AD51" i="13" s="1"/>
  <c r="AD201" i="13"/>
  <c r="L20" i="1"/>
  <c r="L16" i="1"/>
  <c r="L48" i="1"/>
  <c r="L47" i="1"/>
  <c r="L43" i="1"/>
  <c r="L29" i="1"/>
  <c r="L33" i="1"/>
  <c r="L42" i="1"/>
  <c r="L28" i="1"/>
  <c r="L37" i="1"/>
  <c r="L27" i="1"/>
  <c r="L21" i="1"/>
  <c r="AD18" i="13"/>
  <c r="AD45" i="13"/>
  <c r="AD40" i="13"/>
  <c r="L23" i="1"/>
  <c r="AD25" i="13"/>
  <c r="AD19" i="13"/>
  <c r="AD33" i="13"/>
  <c r="AD47" i="13"/>
  <c r="AD24" i="13"/>
  <c r="AD39" i="13"/>
  <c r="AD26" i="13"/>
  <c r="AD44" i="13"/>
  <c r="AD29" i="13"/>
  <c r="AD37" i="13"/>
  <c r="AD31" i="13"/>
  <c r="AD30" i="13"/>
  <c r="AD43" i="13"/>
  <c r="AD36" i="13"/>
  <c r="AD38" i="13"/>
  <c r="AD23" i="13"/>
  <c r="L36" i="1"/>
  <c r="AD46" i="13"/>
  <c r="AD32" i="13"/>
  <c r="L22" i="1"/>
  <c r="I39" i="12"/>
  <c r="H39" i="12"/>
  <c r="Q39" i="12"/>
  <c r="O39" i="12"/>
  <c r="K39" i="12"/>
  <c r="G39" i="12"/>
  <c r="F39" i="12"/>
  <c r="N39" i="12"/>
  <c r="M39" i="12"/>
  <c r="P39" i="12"/>
  <c r="J39" i="12"/>
  <c r="L39" i="12"/>
  <c r="E39" i="12"/>
  <c r="R39" i="12"/>
  <c r="AG201" i="13"/>
  <c r="B202" i="13"/>
  <c r="AH202" i="13"/>
  <c r="B213" i="3"/>
  <c r="C213" i="3"/>
  <c r="X213" i="3"/>
  <c r="C17" i="13"/>
  <c r="D17" i="13" s="1"/>
  <c r="T212" i="3"/>
  <c r="V212" i="3"/>
  <c r="W212" i="3"/>
  <c r="U212" i="3"/>
  <c r="H213" i="3"/>
  <c r="W211" i="3"/>
  <c r="V211" i="3"/>
  <c r="T211" i="3"/>
  <c r="U211" i="3"/>
  <c r="A203" i="13"/>
  <c r="I203" i="13" s="1"/>
  <c r="L168" i="1"/>
  <c r="R169" i="1"/>
  <c r="A172" i="1"/>
  <c r="G171" i="1" a="1"/>
  <c r="G171" i="1" s="1"/>
  <c r="F171" i="1" a="1"/>
  <c r="F171" i="1" s="1"/>
  <c r="P169" i="1"/>
  <c r="O170" i="1"/>
  <c r="I170" i="1"/>
  <c r="H170" i="1"/>
  <c r="Q170" i="1" s="1"/>
  <c r="N170" i="1"/>
  <c r="AG128" i="13" l="1"/>
  <c r="AD202" i="13"/>
  <c r="AD50" i="13"/>
  <c r="AA203" i="13"/>
  <c r="M203" i="13"/>
  <c r="U203" i="13"/>
  <c r="AC203" i="13"/>
  <c r="C203" i="13"/>
  <c r="G203" i="13"/>
  <c r="K203" i="13"/>
  <c r="S203" i="13"/>
  <c r="E203" i="13"/>
  <c r="W203" i="13"/>
  <c r="Q203" i="13"/>
  <c r="O203" i="13"/>
  <c r="Y203" i="13"/>
  <c r="AD48" i="13"/>
  <c r="F202" i="13"/>
  <c r="J202" i="13"/>
  <c r="N202" i="13"/>
  <c r="R202" i="13"/>
  <c r="V202" i="13"/>
  <c r="Z202" i="13"/>
  <c r="H202" i="13"/>
  <c r="X202" i="13"/>
  <c r="D202" i="13"/>
  <c r="T202" i="13"/>
  <c r="P202" i="13"/>
  <c r="L202" i="13"/>
  <c r="AB202" i="13"/>
  <c r="AG202" i="13"/>
  <c r="B203" i="13"/>
  <c r="AH203" i="13"/>
  <c r="Q212" i="3"/>
  <c r="AF202" i="13"/>
  <c r="AF198" i="13"/>
  <c r="AF58" i="13"/>
  <c r="AF133" i="13"/>
  <c r="AF77" i="13"/>
  <c r="AF66" i="13"/>
  <c r="AF34" i="13"/>
  <c r="AF36" i="13"/>
  <c r="AG36" i="13"/>
  <c r="AF43" i="13"/>
  <c r="AG43" i="13"/>
  <c r="AF101" i="13"/>
  <c r="AG23" i="13"/>
  <c r="AF23" i="13"/>
  <c r="AF105" i="13"/>
  <c r="AF170" i="13"/>
  <c r="AF31" i="13"/>
  <c r="AG31" i="13"/>
  <c r="AF138" i="13"/>
  <c r="AF61" i="13"/>
  <c r="AF22" i="13"/>
  <c r="AF156" i="13"/>
  <c r="AF109" i="13"/>
  <c r="AF65" i="13"/>
  <c r="AF141" i="13"/>
  <c r="AF59" i="13"/>
  <c r="AF107" i="13"/>
  <c r="AF18" i="13"/>
  <c r="AF79" i="13"/>
  <c r="AF149" i="13"/>
  <c r="AG32" i="13"/>
  <c r="AF32" i="13"/>
  <c r="AF62" i="13"/>
  <c r="AF167" i="13"/>
  <c r="AF81" i="13"/>
  <c r="AF110" i="13"/>
  <c r="AF49" i="13"/>
  <c r="AF161" i="13"/>
  <c r="AF64" i="13"/>
  <c r="AF60" i="13"/>
  <c r="AF67" i="13"/>
  <c r="AF184" i="13"/>
  <c r="AF90" i="13"/>
  <c r="AF25" i="13"/>
  <c r="AG25" i="13"/>
  <c r="AF147" i="13"/>
  <c r="AF94" i="13"/>
  <c r="AF24" i="13"/>
  <c r="AG24" i="13"/>
  <c r="AF124" i="13"/>
  <c r="AF20" i="13"/>
  <c r="AF132" i="13"/>
  <c r="AF82" i="13"/>
  <c r="AF173" i="13"/>
  <c r="AF171" i="13"/>
  <c r="AF102" i="13"/>
  <c r="AF74" i="13"/>
  <c r="AF47" i="13"/>
  <c r="AG47" i="13"/>
  <c r="AF135" i="13"/>
  <c r="AF125" i="13"/>
  <c r="AF38" i="13"/>
  <c r="AG38" i="13"/>
  <c r="K213" i="3"/>
  <c r="L213" i="3" s="1"/>
  <c r="M213" i="3" s="1"/>
  <c r="AF48" i="13"/>
  <c r="AG48" i="13"/>
  <c r="AF154" i="13"/>
  <c r="AF75" i="13"/>
  <c r="AF118" i="13"/>
  <c r="AF88" i="13"/>
  <c r="AF27" i="13"/>
  <c r="AF98" i="13"/>
  <c r="AF201" i="13"/>
  <c r="AF76" i="13"/>
  <c r="AF51" i="13"/>
  <c r="AG51" i="13"/>
  <c r="AF146" i="13"/>
  <c r="AG46" i="13"/>
  <c r="AF46" i="13"/>
  <c r="AF99" i="13"/>
  <c r="AF197" i="13"/>
  <c r="AF122" i="13"/>
  <c r="AF111" i="13"/>
  <c r="AF194" i="13"/>
  <c r="AF175" i="13"/>
  <c r="AF169" i="13"/>
  <c r="AF163" i="13"/>
  <c r="AF100" i="13"/>
  <c r="AG26" i="13"/>
  <c r="AF26" i="13"/>
  <c r="AF158" i="13"/>
  <c r="AF195" i="13"/>
  <c r="AF134" i="13"/>
  <c r="AF200" i="13"/>
  <c r="AF55" i="13"/>
  <c r="AF188" i="13"/>
  <c r="AF140" i="13"/>
  <c r="AF129" i="13"/>
  <c r="AF157" i="13"/>
  <c r="AF148" i="13"/>
  <c r="AF181" i="13"/>
  <c r="AF123" i="13"/>
  <c r="AF57" i="13"/>
  <c r="AF182" i="13"/>
  <c r="J213" i="3"/>
  <c r="Q211" i="3"/>
  <c r="AF28" i="13"/>
  <c r="AF185" i="13"/>
  <c r="AF144" i="13"/>
  <c r="AF41" i="13"/>
  <c r="AF21" i="13"/>
  <c r="AF121" i="13"/>
  <c r="AF116" i="13"/>
  <c r="AF42" i="13"/>
  <c r="AF193" i="13"/>
  <c r="AF96" i="13"/>
  <c r="AF186" i="13"/>
  <c r="AF104" i="13"/>
  <c r="AF73" i="13"/>
  <c r="AF93" i="13"/>
  <c r="AF151" i="13"/>
  <c r="AF190" i="13"/>
  <c r="AF112" i="13"/>
  <c r="AF53" i="13"/>
  <c r="AF91" i="13"/>
  <c r="AF85" i="13"/>
  <c r="AF95" i="13"/>
  <c r="AF128" i="13"/>
  <c r="AF174" i="13"/>
  <c r="AF162" i="13"/>
  <c r="AF199" i="13"/>
  <c r="AF44" i="13"/>
  <c r="AG44" i="13"/>
  <c r="AG19" i="13"/>
  <c r="AF19" i="13"/>
  <c r="AF120" i="13"/>
  <c r="AF45" i="13"/>
  <c r="AG45" i="13"/>
  <c r="AF72" i="13"/>
  <c r="AF92" i="13"/>
  <c r="AF183" i="13"/>
  <c r="AF78" i="13"/>
  <c r="AF39" i="13"/>
  <c r="AG39" i="13"/>
  <c r="AF172" i="13"/>
  <c r="AF63" i="13"/>
  <c r="AF180" i="13"/>
  <c r="AF179" i="13"/>
  <c r="AF97" i="13"/>
  <c r="AF30" i="13"/>
  <c r="AG30" i="13"/>
  <c r="AF189" i="13"/>
  <c r="AF83" i="13"/>
  <c r="AF84" i="13"/>
  <c r="AF192" i="13"/>
  <c r="AF86" i="13"/>
  <c r="AF176" i="13"/>
  <c r="I213" i="3"/>
  <c r="I13" i="3" s="1"/>
  <c r="AF117" i="13"/>
  <c r="AF159" i="13"/>
  <c r="AF69" i="13"/>
  <c r="AF37" i="13"/>
  <c r="AG37" i="13"/>
  <c r="AF70" i="13"/>
  <c r="AG40" i="13"/>
  <c r="AF40" i="13"/>
  <c r="AF127" i="13"/>
  <c r="AF168" i="13"/>
  <c r="AF103" i="13"/>
  <c r="AF155" i="13"/>
  <c r="AF150" i="13"/>
  <c r="AF145" i="13"/>
  <c r="AF187" i="13"/>
  <c r="AF191" i="13"/>
  <c r="AF160" i="13"/>
  <c r="AF68" i="13"/>
  <c r="AF35" i="13"/>
  <c r="AF130" i="13"/>
  <c r="AF56" i="13"/>
  <c r="AF139" i="13"/>
  <c r="AF177" i="13"/>
  <c r="AF165" i="13"/>
  <c r="AF114" i="13"/>
  <c r="AG29" i="13"/>
  <c r="AF29" i="13"/>
  <c r="AF50" i="13"/>
  <c r="AG50" i="13"/>
  <c r="AF136" i="13"/>
  <c r="AF115" i="13"/>
  <c r="AF33" i="13"/>
  <c r="AG33" i="13"/>
  <c r="AF106" i="13"/>
  <c r="AF178" i="13"/>
  <c r="AF166" i="13"/>
  <c r="AF80" i="13"/>
  <c r="AF119" i="13"/>
  <c r="AF143" i="13"/>
  <c r="AF54" i="13"/>
  <c r="AF52" i="13"/>
  <c r="AF113" i="13"/>
  <c r="AF131" i="13"/>
  <c r="AF152" i="13"/>
  <c r="AF137" i="13"/>
  <c r="AF142" i="13"/>
  <c r="AF108" i="13"/>
  <c r="AF196" i="13"/>
  <c r="AF89" i="13"/>
  <c r="AF87" i="13"/>
  <c r="AF153" i="13"/>
  <c r="AF126" i="13"/>
  <c r="AF71" i="13"/>
  <c r="AF164" i="13"/>
  <c r="AF17" i="13"/>
  <c r="A204" i="13"/>
  <c r="L169" i="1"/>
  <c r="R170" i="1"/>
  <c r="N171" i="1"/>
  <c r="O171" i="1"/>
  <c r="H171" i="1"/>
  <c r="Q171" i="1" s="1"/>
  <c r="I171" i="1"/>
  <c r="P170" i="1"/>
  <c r="A173" i="1"/>
  <c r="F172" i="1" a="1"/>
  <c r="F172" i="1" s="1"/>
  <c r="G172" i="1" a="1"/>
  <c r="G172" i="1" s="1"/>
  <c r="AD203" i="13" l="1"/>
  <c r="C204" i="13"/>
  <c r="G204" i="13"/>
  <c r="K204" i="13"/>
  <c r="O204" i="13"/>
  <c r="S204" i="13"/>
  <c r="AC204" i="13"/>
  <c r="W204" i="13"/>
  <c r="I204" i="13"/>
  <c r="AA204" i="13"/>
  <c r="Y204" i="13"/>
  <c r="U204" i="13"/>
  <c r="E204" i="13"/>
  <c r="Q204" i="13"/>
  <c r="M204" i="13"/>
  <c r="F203" i="13"/>
  <c r="J203" i="13"/>
  <c r="N203" i="13"/>
  <c r="R203" i="13"/>
  <c r="V203" i="13"/>
  <c r="Z203" i="13"/>
  <c r="L203" i="13"/>
  <c r="AB203" i="13"/>
  <c r="H203" i="13"/>
  <c r="X203" i="13"/>
  <c r="D203" i="13"/>
  <c r="T203" i="13"/>
  <c r="P203" i="13"/>
  <c r="AF203" i="13"/>
  <c r="B204" i="13"/>
  <c r="AH204" i="13"/>
  <c r="AG203" i="13"/>
  <c r="V213" i="3"/>
  <c r="W213" i="3"/>
  <c r="T213" i="3"/>
  <c r="U213" i="3"/>
  <c r="H13" i="3"/>
  <c r="A205" i="13"/>
  <c r="L170" i="1"/>
  <c r="R171" i="1"/>
  <c r="A174" i="1"/>
  <c r="G173" i="1" a="1"/>
  <c r="G173" i="1" s="1"/>
  <c r="F173" i="1" a="1"/>
  <c r="F173" i="1" s="1"/>
  <c r="P171" i="1"/>
  <c r="N172" i="1"/>
  <c r="O172" i="1"/>
  <c r="I172" i="1"/>
  <c r="H172" i="1"/>
  <c r="Q172" i="1" s="1"/>
  <c r="AD204" i="13" l="1"/>
  <c r="U205" i="13"/>
  <c r="AC205" i="13"/>
  <c r="K205" i="13"/>
  <c r="O205" i="13"/>
  <c r="S205" i="13"/>
  <c r="AA205" i="13"/>
  <c r="M205" i="13"/>
  <c r="C205" i="13"/>
  <c r="E205" i="13"/>
  <c r="Q205" i="13"/>
  <c r="G205" i="13"/>
  <c r="W205" i="13"/>
  <c r="Y205" i="13"/>
  <c r="I205" i="13"/>
  <c r="F204" i="13"/>
  <c r="J204" i="13"/>
  <c r="N204" i="13"/>
  <c r="R204" i="13"/>
  <c r="V204" i="13"/>
  <c r="Z204" i="13"/>
  <c r="P204" i="13"/>
  <c r="L204" i="13"/>
  <c r="AB204" i="13"/>
  <c r="H204" i="13"/>
  <c r="X204" i="13"/>
  <c r="D204" i="13"/>
  <c r="T204" i="13"/>
  <c r="AF204" i="13"/>
  <c r="AG204" i="13"/>
  <c r="B205" i="13"/>
  <c r="AH205" i="13"/>
  <c r="Q213" i="3"/>
  <c r="A206" i="13"/>
  <c r="L171" i="1"/>
  <c r="R172" i="1"/>
  <c r="O173" i="1"/>
  <c r="H173" i="1"/>
  <c r="Q173" i="1" s="1"/>
  <c r="N173" i="1"/>
  <c r="I173" i="1"/>
  <c r="P172" i="1"/>
  <c r="A175" i="1"/>
  <c r="G174" i="1" a="1"/>
  <c r="G174" i="1" s="1"/>
  <c r="F174" i="1" a="1"/>
  <c r="F174" i="1" s="1"/>
  <c r="AD205" i="13" l="1"/>
  <c r="G206" i="13"/>
  <c r="K206" i="13"/>
  <c r="O206" i="13"/>
  <c r="S206" i="13"/>
  <c r="W206" i="13"/>
  <c r="I206" i="13"/>
  <c r="AA206" i="13"/>
  <c r="Q206" i="13"/>
  <c r="C206" i="13"/>
  <c r="Y206" i="13"/>
  <c r="M206" i="13"/>
  <c r="U206" i="13"/>
  <c r="AC206" i="13"/>
  <c r="E206" i="13"/>
  <c r="F205" i="13"/>
  <c r="J205" i="13"/>
  <c r="N205" i="13"/>
  <c r="R205" i="13"/>
  <c r="V205" i="13"/>
  <c r="Z205" i="13"/>
  <c r="D205" i="13"/>
  <c r="T205" i="13"/>
  <c r="P205" i="13"/>
  <c r="L205" i="13"/>
  <c r="H205" i="13"/>
  <c r="X205" i="13"/>
  <c r="AB205" i="13"/>
  <c r="B206" i="13"/>
  <c r="AH206" i="13"/>
  <c r="AG205" i="13"/>
  <c r="AF205" i="13"/>
  <c r="A207" i="13"/>
  <c r="L172" i="1"/>
  <c r="R173" i="1"/>
  <c r="P173" i="1"/>
  <c r="A176" i="1"/>
  <c r="G175" i="1" a="1"/>
  <c r="G175" i="1" s="1"/>
  <c r="F175" i="1" a="1"/>
  <c r="F175" i="1" s="1"/>
  <c r="O174" i="1"/>
  <c r="H174" i="1"/>
  <c r="Q174" i="1" s="1"/>
  <c r="N174" i="1"/>
  <c r="I174" i="1"/>
  <c r="AC207" i="13" l="1"/>
  <c r="I207" i="13"/>
  <c r="C207" i="13"/>
  <c r="G207" i="13"/>
  <c r="S207" i="13"/>
  <c r="E207" i="13"/>
  <c r="W207" i="13"/>
  <c r="AA207" i="13"/>
  <c r="U207" i="13"/>
  <c r="Q207" i="13"/>
  <c r="K207" i="13"/>
  <c r="M207" i="13"/>
  <c r="O207" i="13"/>
  <c r="Y207" i="13"/>
  <c r="AD206" i="13"/>
  <c r="F206" i="13"/>
  <c r="J206" i="13"/>
  <c r="N206" i="13"/>
  <c r="R206" i="13"/>
  <c r="V206" i="13"/>
  <c r="Z206" i="13"/>
  <c r="H206" i="13"/>
  <c r="X206" i="13"/>
  <c r="D206" i="13"/>
  <c r="T206" i="13"/>
  <c r="L206" i="13"/>
  <c r="AB206" i="13"/>
  <c r="P206" i="13"/>
  <c r="AF206" i="13"/>
  <c r="B207" i="13"/>
  <c r="AD207" i="13" s="1"/>
  <c r="AH207" i="13"/>
  <c r="AG206" i="13"/>
  <c r="A208" i="13"/>
  <c r="L173" i="1"/>
  <c r="R174" i="1"/>
  <c r="P174" i="1"/>
  <c r="A177" i="1"/>
  <c r="F176" i="1" a="1"/>
  <c r="F176" i="1" s="1"/>
  <c r="G176" i="1" a="1"/>
  <c r="G176" i="1" s="1"/>
  <c r="O175" i="1"/>
  <c r="N175" i="1"/>
  <c r="I175" i="1"/>
  <c r="H175" i="1"/>
  <c r="Q175" i="1" s="1"/>
  <c r="O208" i="13" l="1"/>
  <c r="S208" i="13"/>
  <c r="W208" i="13"/>
  <c r="I208" i="13"/>
  <c r="AA208" i="13"/>
  <c r="Q208" i="13"/>
  <c r="Y208" i="13"/>
  <c r="G208" i="13"/>
  <c r="C208" i="13"/>
  <c r="M208" i="13"/>
  <c r="K208" i="13"/>
  <c r="U208" i="13"/>
  <c r="E208" i="13"/>
  <c r="AC208" i="13"/>
  <c r="F207" i="13"/>
  <c r="J207" i="13"/>
  <c r="N207" i="13"/>
  <c r="R207" i="13"/>
  <c r="V207" i="13"/>
  <c r="Z207" i="13"/>
  <c r="L207" i="13"/>
  <c r="AB207" i="13"/>
  <c r="H207" i="13"/>
  <c r="X207" i="13"/>
  <c r="P207" i="13"/>
  <c r="D207" i="13"/>
  <c r="T207" i="13"/>
  <c r="B208" i="13"/>
  <c r="AH208" i="13"/>
  <c r="AF207" i="13"/>
  <c r="AG207" i="13"/>
  <c r="A209" i="13"/>
  <c r="L174" i="1"/>
  <c r="R175" i="1"/>
  <c r="P175" i="1"/>
  <c r="A178" i="1"/>
  <c r="G177" i="1" a="1"/>
  <c r="G177" i="1" s="1"/>
  <c r="F177" i="1" a="1"/>
  <c r="F177" i="1" s="1"/>
  <c r="O176" i="1"/>
  <c r="I176" i="1"/>
  <c r="H176" i="1"/>
  <c r="Q176" i="1" s="1"/>
  <c r="N176" i="1"/>
  <c r="C209" i="13" l="1"/>
  <c r="G209" i="13"/>
  <c r="Q209" i="13"/>
  <c r="K209" i="13"/>
  <c r="O209" i="13"/>
  <c r="AA209" i="13"/>
  <c r="M209" i="13"/>
  <c r="AC209" i="13"/>
  <c r="E209" i="13"/>
  <c r="U209" i="13"/>
  <c r="I209" i="13"/>
  <c r="S209" i="13"/>
  <c r="W209" i="13"/>
  <c r="Y209" i="13"/>
  <c r="AD208" i="13"/>
  <c r="F208" i="13"/>
  <c r="J208" i="13"/>
  <c r="N208" i="13"/>
  <c r="R208" i="13"/>
  <c r="V208" i="13"/>
  <c r="Z208" i="13"/>
  <c r="P208" i="13"/>
  <c r="L208" i="13"/>
  <c r="AB208" i="13"/>
  <c r="D208" i="13"/>
  <c r="T208" i="13"/>
  <c r="X208" i="13"/>
  <c r="H208" i="13"/>
  <c r="B209" i="13"/>
  <c r="AH209" i="13"/>
  <c r="AF208" i="13"/>
  <c r="AG208" i="13"/>
  <c r="A210" i="13"/>
  <c r="L175" i="1"/>
  <c r="R176" i="1"/>
  <c r="P176" i="1"/>
  <c r="A179" i="1"/>
  <c r="G178" i="1" a="1"/>
  <c r="G178" i="1" s="1"/>
  <c r="F178" i="1" a="1"/>
  <c r="F178" i="1" s="1"/>
  <c r="N177" i="1"/>
  <c r="I177" i="1"/>
  <c r="H177" i="1"/>
  <c r="Q177" i="1" s="1"/>
  <c r="O177" i="1"/>
  <c r="AD209" i="13" l="1"/>
  <c r="W210" i="13"/>
  <c r="I210" i="13"/>
  <c r="AA210" i="13"/>
  <c r="Q210" i="13"/>
  <c r="Y210" i="13"/>
  <c r="C210" i="13"/>
  <c r="G210" i="13"/>
  <c r="O210" i="13"/>
  <c r="E210" i="13"/>
  <c r="K210" i="13"/>
  <c r="S210" i="13"/>
  <c r="U210" i="13"/>
  <c r="AC210" i="13"/>
  <c r="M210" i="13"/>
  <c r="F209" i="13"/>
  <c r="J209" i="13"/>
  <c r="N209" i="13"/>
  <c r="R209" i="13"/>
  <c r="V209" i="13"/>
  <c r="Z209" i="13"/>
  <c r="D209" i="13"/>
  <c r="T209" i="13"/>
  <c r="P209" i="13"/>
  <c r="H209" i="13"/>
  <c r="X209" i="13"/>
  <c r="L209" i="13"/>
  <c r="AB209" i="13"/>
  <c r="B210" i="13"/>
  <c r="AH210" i="13"/>
  <c r="AG209" i="13"/>
  <c r="AF209" i="13"/>
  <c r="A211" i="13"/>
  <c r="L176" i="1"/>
  <c r="R177" i="1"/>
  <c r="A180" i="1"/>
  <c r="F179" i="1" a="1"/>
  <c r="F179" i="1" s="1"/>
  <c r="G179" i="1" a="1"/>
  <c r="G179" i="1" s="1"/>
  <c r="P177" i="1"/>
  <c r="O178" i="1"/>
  <c r="I178" i="1"/>
  <c r="N178" i="1"/>
  <c r="H178" i="1"/>
  <c r="Q178" i="1" s="1"/>
  <c r="C211" i="13" l="1"/>
  <c r="G211" i="13"/>
  <c r="K211" i="13"/>
  <c r="O211" i="13"/>
  <c r="Y211" i="13"/>
  <c r="S211" i="13"/>
  <c r="E211" i="13"/>
  <c r="W211" i="13"/>
  <c r="U211" i="13"/>
  <c r="AA211" i="13"/>
  <c r="M211" i="13"/>
  <c r="AC211" i="13"/>
  <c r="I211" i="13"/>
  <c r="Q211" i="13"/>
  <c r="AD210" i="13"/>
  <c r="F210" i="13"/>
  <c r="J210" i="13"/>
  <c r="N210" i="13"/>
  <c r="R210" i="13"/>
  <c r="V210" i="13"/>
  <c r="Z210" i="13"/>
  <c r="H210" i="13"/>
  <c r="X210" i="13"/>
  <c r="D210" i="13"/>
  <c r="T210" i="13"/>
  <c r="L210" i="13"/>
  <c r="AB210" i="13"/>
  <c r="P210" i="13"/>
  <c r="AF210" i="13"/>
  <c r="B211" i="13"/>
  <c r="AH211" i="13"/>
  <c r="AG210" i="13"/>
  <c r="A212" i="13"/>
  <c r="L177" i="1"/>
  <c r="R178" i="1"/>
  <c r="P178" i="1"/>
  <c r="O179" i="1"/>
  <c r="I179" i="1"/>
  <c r="H179" i="1"/>
  <c r="Q179" i="1" s="1"/>
  <c r="N179" i="1"/>
  <c r="A181" i="1"/>
  <c r="G180" i="1" a="1"/>
  <c r="G180" i="1" s="1"/>
  <c r="F180" i="1" a="1"/>
  <c r="F180" i="1" s="1"/>
  <c r="Q212" i="13" l="1"/>
  <c r="Y212" i="13"/>
  <c r="G212" i="13"/>
  <c r="K212" i="13"/>
  <c r="O212" i="13"/>
  <c r="W212" i="13"/>
  <c r="I212" i="13"/>
  <c r="S212" i="13"/>
  <c r="U212" i="13"/>
  <c r="C212" i="13"/>
  <c r="AA212" i="13"/>
  <c r="M212" i="13"/>
  <c r="E212" i="13"/>
  <c r="AC212" i="13"/>
  <c r="AD211" i="13"/>
  <c r="F211" i="13"/>
  <c r="J211" i="13"/>
  <c r="N211" i="13"/>
  <c r="R211" i="13"/>
  <c r="V211" i="13"/>
  <c r="Z211" i="13"/>
  <c r="L211" i="13"/>
  <c r="AB211" i="13"/>
  <c r="H211" i="13"/>
  <c r="X211" i="13"/>
  <c r="P211" i="13"/>
  <c r="D211" i="13"/>
  <c r="T211" i="13"/>
  <c r="B212" i="13"/>
  <c r="AH212" i="13"/>
  <c r="AG211" i="13"/>
  <c r="AF211" i="13"/>
  <c r="A213" i="13"/>
  <c r="L178" i="1"/>
  <c r="R179" i="1"/>
  <c r="A182" i="1"/>
  <c r="G181" i="1" a="1"/>
  <c r="G181" i="1" s="1"/>
  <c r="F181" i="1" a="1"/>
  <c r="F181" i="1" s="1"/>
  <c r="O180" i="1"/>
  <c r="N180" i="1"/>
  <c r="H180" i="1"/>
  <c r="Q180" i="1" s="1"/>
  <c r="I180" i="1"/>
  <c r="P179" i="1"/>
  <c r="AD212" i="13" l="1"/>
  <c r="C213" i="13"/>
  <c r="G213" i="13"/>
  <c r="K213" i="13"/>
  <c r="O213" i="13"/>
  <c r="S213" i="13"/>
  <c r="E213" i="13"/>
  <c r="W213" i="13"/>
  <c r="AA213" i="13"/>
  <c r="M213" i="13"/>
  <c r="AC213" i="13"/>
  <c r="U213" i="13"/>
  <c r="Q213" i="13"/>
  <c r="I213" i="13"/>
  <c r="Y213" i="13"/>
  <c r="F212" i="13"/>
  <c r="J212" i="13"/>
  <c r="N212" i="13"/>
  <c r="R212" i="13"/>
  <c r="V212" i="13"/>
  <c r="Z212" i="13"/>
  <c r="P212" i="13"/>
  <c r="L212" i="13"/>
  <c r="AB212" i="13"/>
  <c r="T212" i="13"/>
  <c r="H212" i="13"/>
  <c r="D212" i="13"/>
  <c r="X212" i="13"/>
  <c r="AF212" i="13"/>
  <c r="B213" i="13"/>
  <c r="AH213" i="13"/>
  <c r="AG212" i="13"/>
  <c r="A214" i="13"/>
  <c r="L179" i="1"/>
  <c r="R180" i="1"/>
  <c r="P180" i="1"/>
  <c r="A183" i="1"/>
  <c r="G182" i="1" a="1"/>
  <c r="G182" i="1" s="1"/>
  <c r="F182" i="1" a="1"/>
  <c r="F182" i="1" s="1"/>
  <c r="O181" i="1"/>
  <c r="I181" i="1"/>
  <c r="N181" i="1"/>
  <c r="H181" i="1"/>
  <c r="Q181" i="1" s="1"/>
  <c r="Y214" i="13" l="1"/>
  <c r="E214" i="13"/>
  <c r="C214" i="13"/>
  <c r="O214" i="13"/>
  <c r="S214" i="13"/>
  <c r="W214" i="13"/>
  <c r="Q214" i="13"/>
  <c r="G214" i="13"/>
  <c r="K214" i="13"/>
  <c r="I214" i="13"/>
  <c r="M214" i="13"/>
  <c r="AA214" i="13"/>
  <c r="AC214" i="13"/>
  <c r="U214" i="13"/>
  <c r="AD213" i="13"/>
  <c r="F213" i="13"/>
  <c r="J213" i="13"/>
  <c r="N213" i="13"/>
  <c r="R213" i="13"/>
  <c r="V213" i="13"/>
  <c r="Z213" i="13"/>
  <c r="D213" i="13"/>
  <c r="T213" i="13"/>
  <c r="P213" i="13"/>
  <c r="X213" i="13"/>
  <c r="L213" i="13"/>
  <c r="H213" i="13"/>
  <c r="AB213" i="13"/>
  <c r="B214" i="13"/>
  <c r="AH214" i="13"/>
  <c r="AG213" i="13"/>
  <c r="AF213" i="13"/>
  <c r="A215" i="13"/>
  <c r="L180" i="1"/>
  <c r="R181" i="1"/>
  <c r="A184" i="1"/>
  <c r="G183" i="1" a="1"/>
  <c r="G183" i="1" s="1"/>
  <c r="F183" i="1" a="1"/>
  <c r="F183" i="1" s="1"/>
  <c r="P181" i="1"/>
  <c r="N182" i="1"/>
  <c r="O182" i="1"/>
  <c r="H182" i="1"/>
  <c r="Q182" i="1" s="1"/>
  <c r="I182" i="1"/>
  <c r="K215" i="13" l="1"/>
  <c r="O215" i="13"/>
  <c r="S215" i="13"/>
  <c r="E215" i="13"/>
  <c r="W215" i="13"/>
  <c r="AA215" i="13"/>
  <c r="M215" i="13"/>
  <c r="U215" i="13"/>
  <c r="C215" i="13"/>
  <c r="I215" i="13"/>
  <c r="AC215" i="13"/>
  <c r="G215" i="13"/>
  <c r="Q215" i="13"/>
  <c r="Y215" i="13"/>
  <c r="AD214" i="13"/>
  <c r="F214" i="13"/>
  <c r="J214" i="13"/>
  <c r="N214" i="13"/>
  <c r="R214" i="13"/>
  <c r="V214" i="13"/>
  <c r="Z214" i="13"/>
  <c r="H214" i="13"/>
  <c r="X214" i="13"/>
  <c r="D214" i="13"/>
  <c r="T214" i="13"/>
  <c r="AB214" i="13"/>
  <c r="P214" i="13"/>
  <c r="L214" i="13"/>
  <c r="AF214" i="13"/>
  <c r="B215" i="13"/>
  <c r="AH215" i="13"/>
  <c r="AG214" i="13"/>
  <c r="A216" i="13"/>
  <c r="L181" i="1"/>
  <c r="R182" i="1"/>
  <c r="O183" i="1"/>
  <c r="N183" i="1"/>
  <c r="I183" i="1"/>
  <c r="H183" i="1"/>
  <c r="Q183" i="1" s="1"/>
  <c r="P182" i="1"/>
  <c r="A185" i="1"/>
  <c r="G184" i="1" a="1"/>
  <c r="G184" i="1" s="1"/>
  <c r="F184" i="1" a="1"/>
  <c r="F184" i="1" s="1"/>
  <c r="AD215" i="13" l="1"/>
  <c r="C216" i="13"/>
  <c r="AC216" i="13"/>
  <c r="G216" i="13"/>
  <c r="K216" i="13"/>
  <c r="W216" i="13"/>
  <c r="I216" i="13"/>
  <c r="AA216" i="13"/>
  <c r="Y216" i="13"/>
  <c r="O216" i="13"/>
  <c r="M216" i="13"/>
  <c r="Q216" i="13"/>
  <c r="S216" i="13"/>
  <c r="U216" i="13"/>
  <c r="E216" i="13"/>
  <c r="F215" i="13"/>
  <c r="J215" i="13"/>
  <c r="N215" i="13"/>
  <c r="R215" i="13"/>
  <c r="V215" i="13"/>
  <c r="Z215" i="13"/>
  <c r="L215" i="13"/>
  <c r="AB215" i="13"/>
  <c r="H215" i="13"/>
  <c r="X215" i="13"/>
  <c r="T215" i="13"/>
  <c r="P215" i="13"/>
  <c r="D215" i="13"/>
  <c r="B216" i="13"/>
  <c r="AD216" i="13" s="1"/>
  <c r="AH216" i="13"/>
  <c r="AF215" i="13"/>
  <c r="AG215" i="13"/>
  <c r="A217" i="13"/>
  <c r="L182" i="1"/>
  <c r="R183" i="1"/>
  <c r="A186" i="1"/>
  <c r="G185" i="1" a="1"/>
  <c r="G185" i="1" s="1"/>
  <c r="F185" i="1" a="1"/>
  <c r="F185" i="1" s="1"/>
  <c r="N184" i="1"/>
  <c r="O184" i="1"/>
  <c r="I184" i="1"/>
  <c r="H184" i="1"/>
  <c r="Q184" i="1" s="1"/>
  <c r="P183" i="1"/>
  <c r="E217" i="13" l="1"/>
  <c r="W217" i="13"/>
  <c r="M217" i="13"/>
  <c r="U217" i="13"/>
  <c r="C217" i="13"/>
  <c r="AC217" i="13"/>
  <c r="K217" i="13"/>
  <c r="G217" i="13"/>
  <c r="AA217" i="13"/>
  <c r="O217" i="13"/>
  <c r="I217" i="13"/>
  <c r="Y217" i="13"/>
  <c r="Q217" i="13"/>
  <c r="S217" i="13"/>
  <c r="F216" i="13"/>
  <c r="J216" i="13"/>
  <c r="N216" i="13"/>
  <c r="R216" i="13"/>
  <c r="V216" i="13"/>
  <c r="Z216" i="13"/>
  <c r="P216" i="13"/>
  <c r="L216" i="13"/>
  <c r="AB216" i="13"/>
  <c r="D216" i="13"/>
  <c r="X216" i="13"/>
  <c r="T216" i="13"/>
  <c r="H216" i="13"/>
  <c r="AG216" i="13"/>
  <c r="B217" i="13"/>
  <c r="AH217" i="13"/>
  <c r="AF216" i="13"/>
  <c r="A218" i="13"/>
  <c r="L183" i="1"/>
  <c r="R184" i="1"/>
  <c r="O185" i="1"/>
  <c r="I185" i="1"/>
  <c r="N185" i="1"/>
  <c r="H185" i="1"/>
  <c r="Q185" i="1" s="1"/>
  <c r="A187" i="1"/>
  <c r="F186" i="1" a="1"/>
  <c r="F186" i="1" s="1"/>
  <c r="G186" i="1" a="1"/>
  <c r="G186" i="1" s="1"/>
  <c r="P184" i="1"/>
  <c r="AD217" i="13" l="1"/>
  <c r="C218" i="13"/>
  <c r="K218" i="13"/>
  <c r="S218" i="13"/>
  <c r="Q218" i="13"/>
  <c r="I218" i="13"/>
  <c r="AA218" i="13"/>
  <c r="W218" i="13"/>
  <c r="U218" i="13"/>
  <c r="G218" i="13"/>
  <c r="Y218" i="13"/>
  <c r="E218" i="13"/>
  <c r="O218" i="13"/>
  <c r="M218" i="13"/>
  <c r="AC218" i="13"/>
  <c r="F217" i="13"/>
  <c r="J217" i="13"/>
  <c r="N217" i="13"/>
  <c r="R217" i="13"/>
  <c r="V217" i="13"/>
  <c r="Z217" i="13"/>
  <c r="D217" i="13"/>
  <c r="T217" i="13"/>
  <c r="P217" i="13"/>
  <c r="H217" i="13"/>
  <c r="AB217" i="13"/>
  <c r="X217" i="13"/>
  <c r="L217" i="13"/>
  <c r="AF217" i="13"/>
  <c r="B218" i="13"/>
  <c r="AH218" i="13"/>
  <c r="AG217" i="13"/>
  <c r="A219" i="13"/>
  <c r="L184" i="1"/>
  <c r="R185" i="1"/>
  <c r="P185" i="1"/>
  <c r="N186" i="1"/>
  <c r="O186" i="1"/>
  <c r="I186" i="1"/>
  <c r="H186" i="1"/>
  <c r="Q186" i="1" s="1"/>
  <c r="A188" i="1"/>
  <c r="G187" i="1" a="1"/>
  <c r="G187" i="1" s="1"/>
  <c r="F187" i="1" a="1"/>
  <c r="F187" i="1" s="1"/>
  <c r="M219" i="13" l="1"/>
  <c r="U219" i="13"/>
  <c r="AC219" i="13"/>
  <c r="G219" i="13"/>
  <c r="E219" i="13"/>
  <c r="W219" i="13"/>
  <c r="Y219" i="13"/>
  <c r="S219" i="13"/>
  <c r="AA219" i="13"/>
  <c r="Q219" i="13"/>
  <c r="O219" i="13"/>
  <c r="I219" i="13"/>
  <c r="K219" i="13"/>
  <c r="C219" i="13"/>
  <c r="AD218" i="13"/>
  <c r="F218" i="13"/>
  <c r="J218" i="13"/>
  <c r="N218" i="13"/>
  <c r="R218" i="13"/>
  <c r="V218" i="13"/>
  <c r="Z218" i="13"/>
  <c r="H218" i="13"/>
  <c r="X218" i="13"/>
  <c r="D218" i="13"/>
  <c r="T218" i="13"/>
  <c r="L218" i="13"/>
  <c r="AB218" i="13"/>
  <c r="P218" i="13"/>
  <c r="B219" i="13"/>
  <c r="AD219" i="13" s="1"/>
  <c r="AH219" i="13"/>
  <c r="AF218" i="13"/>
  <c r="AG218" i="13"/>
  <c r="A220" i="13"/>
  <c r="L185" i="1"/>
  <c r="R186" i="1"/>
  <c r="A189" i="1"/>
  <c r="G188" i="1" a="1"/>
  <c r="G188" i="1" s="1"/>
  <c r="F188" i="1" a="1"/>
  <c r="F188" i="1" s="1"/>
  <c r="P186" i="1"/>
  <c r="O187" i="1"/>
  <c r="H187" i="1"/>
  <c r="Q187" i="1" s="1"/>
  <c r="N187" i="1"/>
  <c r="I187" i="1"/>
  <c r="C220" i="13" l="1"/>
  <c r="K220" i="13"/>
  <c r="AA220" i="13"/>
  <c r="AC220" i="13"/>
  <c r="O220" i="13"/>
  <c r="Q220" i="13"/>
  <c r="S220" i="13"/>
  <c r="E220" i="13"/>
  <c r="I220" i="13"/>
  <c r="U220" i="13"/>
  <c r="Y220" i="13"/>
  <c r="M220" i="13"/>
  <c r="G220" i="13"/>
  <c r="W220" i="13"/>
  <c r="F219" i="13"/>
  <c r="J219" i="13"/>
  <c r="N219" i="13"/>
  <c r="R219" i="13"/>
  <c r="V219" i="13"/>
  <c r="Z219" i="13"/>
  <c r="L219" i="13"/>
  <c r="AB219" i="13"/>
  <c r="H219" i="13"/>
  <c r="X219" i="13"/>
  <c r="P219" i="13"/>
  <c r="D219" i="13"/>
  <c r="T219" i="13"/>
  <c r="B220" i="13"/>
  <c r="AD220" i="13" s="1"/>
  <c r="AH220" i="13"/>
  <c r="AG219" i="13"/>
  <c r="AF219" i="13"/>
  <c r="A221" i="13"/>
  <c r="L186" i="1"/>
  <c r="R187" i="1"/>
  <c r="N188" i="1"/>
  <c r="O188" i="1"/>
  <c r="I188" i="1"/>
  <c r="H188" i="1"/>
  <c r="Q188" i="1" s="1"/>
  <c r="P187" i="1"/>
  <c r="A190" i="1"/>
  <c r="G189" i="1" a="1"/>
  <c r="G189" i="1" s="1"/>
  <c r="F189" i="1" a="1"/>
  <c r="F189" i="1" s="1"/>
  <c r="C221" i="13" l="1"/>
  <c r="I221" i="13"/>
  <c r="K221" i="13"/>
  <c r="M221" i="13"/>
  <c r="Q221" i="13"/>
  <c r="W221" i="13"/>
  <c r="AA221" i="13"/>
  <c r="S221" i="13"/>
  <c r="AC221" i="13"/>
  <c r="G221" i="13"/>
  <c r="O221" i="13"/>
  <c r="U221" i="13"/>
  <c r="E221" i="13"/>
  <c r="Y221" i="13"/>
  <c r="F220" i="13"/>
  <c r="J220" i="13"/>
  <c r="N220" i="13"/>
  <c r="R220" i="13"/>
  <c r="V220" i="13"/>
  <c r="Z220" i="13"/>
  <c r="P220" i="13"/>
  <c r="L220" i="13"/>
  <c r="AB220" i="13"/>
  <c r="T220" i="13"/>
  <c r="H220" i="13"/>
  <c r="D220" i="13"/>
  <c r="X220" i="13"/>
  <c r="B221" i="13"/>
  <c r="AH221" i="13"/>
  <c r="AF220" i="13"/>
  <c r="AG220" i="13"/>
  <c r="A222" i="13"/>
  <c r="L187" i="1"/>
  <c r="R188" i="1"/>
  <c r="O189" i="1"/>
  <c r="I189" i="1"/>
  <c r="N189" i="1"/>
  <c r="H189" i="1"/>
  <c r="Q189" i="1" s="1"/>
  <c r="A191" i="1"/>
  <c r="G190" i="1" a="1"/>
  <c r="G190" i="1" s="1"/>
  <c r="F190" i="1" a="1"/>
  <c r="F190" i="1" s="1"/>
  <c r="P188" i="1"/>
  <c r="W222" i="13" l="1"/>
  <c r="S222" i="13"/>
  <c r="E222" i="13"/>
  <c r="I222" i="13"/>
  <c r="K222" i="13"/>
  <c r="AC222" i="13"/>
  <c r="Q222" i="13"/>
  <c r="M222" i="13"/>
  <c r="Y222" i="13"/>
  <c r="U222" i="13"/>
  <c r="G222" i="13"/>
  <c r="C222" i="13"/>
  <c r="O222" i="13"/>
  <c r="AA222" i="13"/>
  <c r="AD221" i="13"/>
  <c r="F221" i="13"/>
  <c r="J221" i="13"/>
  <c r="N221" i="13"/>
  <c r="R221" i="13"/>
  <c r="V221" i="13"/>
  <c r="Z221" i="13"/>
  <c r="D221" i="13"/>
  <c r="T221" i="13"/>
  <c r="P221" i="13"/>
  <c r="X221" i="13"/>
  <c r="L221" i="13"/>
  <c r="H221" i="13"/>
  <c r="AB221" i="13"/>
  <c r="B222" i="13"/>
  <c r="AH222" i="13"/>
  <c r="AG221" i="13"/>
  <c r="AF221" i="13"/>
  <c r="A223" i="13"/>
  <c r="L188" i="1"/>
  <c r="R189" i="1"/>
  <c r="P189" i="1"/>
  <c r="N190" i="1"/>
  <c r="O190" i="1"/>
  <c r="H190" i="1"/>
  <c r="Q190" i="1" s="1"/>
  <c r="I190" i="1"/>
  <c r="A192" i="1"/>
  <c r="G191" i="1" a="1"/>
  <c r="G191" i="1" s="1"/>
  <c r="F191" i="1" a="1"/>
  <c r="F191" i="1" s="1"/>
  <c r="AD222" i="13" l="1"/>
  <c r="G223" i="13"/>
  <c r="I223" i="13"/>
  <c r="S223" i="13"/>
  <c r="C223" i="13"/>
  <c r="E223" i="13"/>
  <c r="W223" i="13"/>
  <c r="AC223" i="13"/>
  <c r="Q223" i="13"/>
  <c r="M223" i="13"/>
  <c r="AA223" i="13"/>
  <c r="U223" i="13"/>
  <c r="Y223" i="13"/>
  <c r="K223" i="13"/>
  <c r="O223" i="13"/>
  <c r="F222" i="13"/>
  <c r="J222" i="13"/>
  <c r="N222" i="13"/>
  <c r="R222" i="13"/>
  <c r="V222" i="13"/>
  <c r="Z222" i="13"/>
  <c r="D222" i="13"/>
  <c r="T222" i="13"/>
  <c r="H222" i="13"/>
  <c r="P222" i="13"/>
  <c r="AB222" i="13"/>
  <c r="L222" i="13"/>
  <c r="X222" i="13"/>
  <c r="B223" i="13"/>
  <c r="AH223" i="13"/>
  <c r="AF222" i="13"/>
  <c r="AG222" i="13"/>
  <c r="A224" i="13"/>
  <c r="L189" i="1"/>
  <c r="R190" i="1"/>
  <c r="P190" i="1"/>
  <c r="A193" i="1"/>
  <c r="G192" i="1" a="1"/>
  <c r="G192" i="1" s="1"/>
  <c r="F192" i="1" a="1"/>
  <c r="F192" i="1" s="1"/>
  <c r="N191" i="1"/>
  <c r="O191" i="1"/>
  <c r="H191" i="1"/>
  <c r="Q191" i="1" s="1"/>
  <c r="I191" i="1"/>
  <c r="AD223" i="13" l="1"/>
  <c r="U224" i="13"/>
  <c r="Q224" i="13"/>
  <c r="E224" i="13"/>
  <c r="G224" i="13"/>
  <c r="C224" i="13"/>
  <c r="O224" i="13"/>
  <c r="S224" i="13"/>
  <c r="AA224" i="13"/>
  <c r="K224" i="13"/>
  <c r="M224" i="13"/>
  <c r="Y224" i="13"/>
  <c r="AC224" i="13"/>
  <c r="W224" i="13"/>
  <c r="I224" i="13"/>
  <c r="F223" i="13"/>
  <c r="J223" i="13"/>
  <c r="N223" i="13"/>
  <c r="R223" i="13"/>
  <c r="V223" i="13"/>
  <c r="Z223" i="13"/>
  <c r="H223" i="13"/>
  <c r="X223" i="13"/>
  <c r="T223" i="13"/>
  <c r="D223" i="13"/>
  <c r="P223" i="13"/>
  <c r="AB223" i="13"/>
  <c r="L223" i="13"/>
  <c r="B224" i="13"/>
  <c r="AH224" i="13"/>
  <c r="AF223" i="13"/>
  <c r="AG223" i="13"/>
  <c r="A225" i="13"/>
  <c r="L190" i="1"/>
  <c r="R191" i="1"/>
  <c r="A194" i="1"/>
  <c r="G193" i="1" a="1"/>
  <c r="G193" i="1" s="1"/>
  <c r="F193" i="1" a="1"/>
  <c r="F193" i="1" s="1"/>
  <c r="P191" i="1"/>
  <c r="O192" i="1"/>
  <c r="H192" i="1"/>
  <c r="Q192" i="1" s="1"/>
  <c r="N192" i="1"/>
  <c r="I192" i="1"/>
  <c r="O225" i="13" l="1"/>
  <c r="Q225" i="13"/>
  <c r="C225" i="13"/>
  <c r="G225" i="13"/>
  <c r="W225" i="13"/>
  <c r="AA225" i="13"/>
  <c r="U225" i="13"/>
  <c r="AC225" i="13"/>
  <c r="Y225" i="13"/>
  <c r="K225" i="13"/>
  <c r="M225" i="13"/>
  <c r="S225" i="13"/>
  <c r="I225" i="13"/>
  <c r="E225" i="13"/>
  <c r="AD224" i="13"/>
  <c r="F224" i="13"/>
  <c r="J224" i="13"/>
  <c r="N224" i="13"/>
  <c r="R224" i="13"/>
  <c r="V224" i="13"/>
  <c r="Z224" i="13"/>
  <c r="L224" i="13"/>
  <c r="AB224" i="13"/>
  <c r="D224" i="13"/>
  <c r="P224" i="13"/>
  <c r="X224" i="13"/>
  <c r="H224" i="13"/>
  <c r="T224" i="13"/>
  <c r="AG224" i="13"/>
  <c r="B225" i="13"/>
  <c r="AH225" i="13"/>
  <c r="AF224" i="13"/>
  <c r="A226" i="13"/>
  <c r="L191" i="1"/>
  <c r="R192" i="1"/>
  <c r="N193" i="1"/>
  <c r="I193" i="1"/>
  <c r="O193" i="1"/>
  <c r="H193" i="1"/>
  <c r="Q193" i="1" s="1"/>
  <c r="P192" i="1"/>
  <c r="A195" i="1"/>
  <c r="G194" i="1" a="1"/>
  <c r="G194" i="1" s="1"/>
  <c r="F194" i="1" a="1"/>
  <c r="F194" i="1" s="1"/>
  <c r="AD225" i="13" l="1"/>
  <c r="G226" i="13"/>
  <c r="Y226" i="13"/>
  <c r="E226" i="13"/>
  <c r="S226" i="13"/>
  <c r="AC226" i="13"/>
  <c r="Q226" i="13"/>
  <c r="C226" i="13"/>
  <c r="U226" i="13"/>
  <c r="O226" i="13"/>
  <c r="W226" i="13"/>
  <c r="K226" i="13"/>
  <c r="I226" i="13"/>
  <c r="M226" i="13"/>
  <c r="AA226" i="13"/>
  <c r="F225" i="13"/>
  <c r="J225" i="13"/>
  <c r="N225" i="13"/>
  <c r="R225" i="13"/>
  <c r="V225" i="13"/>
  <c r="Z225" i="13"/>
  <c r="P225" i="13"/>
  <c r="AB225" i="13"/>
  <c r="L225" i="13"/>
  <c r="X225" i="13"/>
  <c r="H225" i="13"/>
  <c r="T225" i="13"/>
  <c r="D225" i="13"/>
  <c r="B226" i="13"/>
  <c r="AH226" i="13"/>
  <c r="AG225" i="13"/>
  <c r="AF225" i="13"/>
  <c r="A227" i="13"/>
  <c r="L192" i="1"/>
  <c r="R193" i="1"/>
  <c r="N194" i="1"/>
  <c r="O194" i="1"/>
  <c r="I194" i="1"/>
  <c r="H194" i="1"/>
  <c r="Q194" i="1" s="1"/>
  <c r="A196" i="1"/>
  <c r="G195" i="1" a="1"/>
  <c r="G195" i="1" s="1"/>
  <c r="F195" i="1" a="1"/>
  <c r="F195" i="1" s="1"/>
  <c r="P193" i="1"/>
  <c r="AD226" i="13" l="1"/>
  <c r="W227" i="13"/>
  <c r="Y227" i="13"/>
  <c r="K227" i="13"/>
  <c r="I227" i="13"/>
  <c r="C227" i="13"/>
  <c r="O227" i="13"/>
  <c r="Q227" i="13"/>
  <c r="E227" i="13"/>
  <c r="M227" i="13"/>
  <c r="AA227" i="13"/>
  <c r="AC227" i="13"/>
  <c r="G227" i="13"/>
  <c r="U227" i="13"/>
  <c r="S227" i="13"/>
  <c r="F226" i="13"/>
  <c r="J226" i="13"/>
  <c r="N226" i="13"/>
  <c r="R226" i="13"/>
  <c r="V226" i="13"/>
  <c r="Z226" i="13"/>
  <c r="D226" i="13"/>
  <c r="T226" i="13"/>
  <c r="L226" i="13"/>
  <c r="X226" i="13"/>
  <c r="H226" i="13"/>
  <c r="P226" i="13"/>
  <c r="AB226" i="13"/>
  <c r="AF226" i="13"/>
  <c r="B227" i="13"/>
  <c r="AH227" i="13"/>
  <c r="AG226" i="13"/>
  <c r="A228" i="13"/>
  <c r="L193" i="1"/>
  <c r="R194" i="1"/>
  <c r="P194" i="1"/>
  <c r="N195" i="1"/>
  <c r="O195" i="1"/>
  <c r="I195" i="1"/>
  <c r="H195" i="1"/>
  <c r="Q195" i="1" s="1"/>
  <c r="A197" i="1"/>
  <c r="G196" i="1" a="1"/>
  <c r="G196" i="1" s="1"/>
  <c r="F196" i="1" a="1"/>
  <c r="F196" i="1" s="1"/>
  <c r="AD227" i="13" l="1"/>
  <c r="C228" i="13"/>
  <c r="W228" i="13"/>
  <c r="S228" i="13"/>
  <c r="AC228" i="13"/>
  <c r="I228" i="13"/>
  <c r="G228" i="13"/>
  <c r="E228" i="13"/>
  <c r="AA228" i="13"/>
  <c r="M228" i="13"/>
  <c r="O228" i="13"/>
  <c r="Q228" i="13"/>
  <c r="K228" i="13"/>
  <c r="Y228" i="13"/>
  <c r="U228" i="13"/>
  <c r="F227" i="13"/>
  <c r="H227" i="13"/>
  <c r="L227" i="13"/>
  <c r="P227" i="13"/>
  <c r="T227" i="13"/>
  <c r="X227" i="13"/>
  <c r="AB227" i="13"/>
  <c r="R227" i="13"/>
  <c r="N227" i="13"/>
  <c r="D227" i="13"/>
  <c r="J227" i="13"/>
  <c r="Z227" i="13"/>
  <c r="V227" i="13"/>
  <c r="B228" i="13"/>
  <c r="AD228" i="13" s="1"/>
  <c r="AH228" i="13"/>
  <c r="AG227" i="13"/>
  <c r="AF227" i="13"/>
  <c r="A229" i="13"/>
  <c r="L194" i="1"/>
  <c r="R195" i="1"/>
  <c r="A198" i="1"/>
  <c r="G197" i="1" a="1"/>
  <c r="G197" i="1" s="1"/>
  <c r="F197" i="1" a="1"/>
  <c r="F197" i="1" s="1"/>
  <c r="P195" i="1"/>
  <c r="N196" i="1"/>
  <c r="H196" i="1"/>
  <c r="Q196" i="1" s="1"/>
  <c r="O196" i="1"/>
  <c r="I196" i="1"/>
  <c r="S229" i="13" l="1"/>
  <c r="Y229" i="13"/>
  <c r="E229" i="13"/>
  <c r="C229" i="13"/>
  <c r="O229" i="13"/>
  <c r="M229" i="13"/>
  <c r="W229" i="13"/>
  <c r="U229" i="13"/>
  <c r="Q229" i="13"/>
  <c r="AA229" i="13"/>
  <c r="AC229" i="13"/>
  <c r="G229" i="13"/>
  <c r="I229" i="13"/>
  <c r="K229" i="13"/>
  <c r="D228" i="13"/>
  <c r="H228" i="13"/>
  <c r="L228" i="13"/>
  <c r="P228" i="13"/>
  <c r="T228" i="13"/>
  <c r="X228" i="13"/>
  <c r="AB228" i="13"/>
  <c r="F228" i="13"/>
  <c r="V228" i="13"/>
  <c r="R228" i="13"/>
  <c r="N228" i="13"/>
  <c r="J228" i="13"/>
  <c r="Z228" i="13"/>
  <c r="B229" i="13"/>
  <c r="AH229" i="13"/>
  <c r="AG228" i="13"/>
  <c r="AF228" i="13"/>
  <c r="A230" i="13"/>
  <c r="L195" i="1"/>
  <c r="R196" i="1"/>
  <c r="N197" i="1"/>
  <c r="O197" i="1"/>
  <c r="H197" i="1"/>
  <c r="Q197" i="1" s="1"/>
  <c r="I197" i="1"/>
  <c r="P196" i="1"/>
  <c r="A199" i="1"/>
  <c r="G198" i="1" a="1"/>
  <c r="G198" i="1" s="1"/>
  <c r="F198" i="1" a="1"/>
  <c r="F198" i="1" s="1"/>
  <c r="AD229" i="13" l="1"/>
  <c r="C230" i="13"/>
  <c r="E230" i="13"/>
  <c r="S230" i="13"/>
  <c r="Y230" i="13"/>
  <c r="M230" i="13"/>
  <c r="G230" i="13"/>
  <c r="K230" i="13"/>
  <c r="W230" i="13"/>
  <c r="Q230" i="13"/>
  <c r="AA230" i="13"/>
  <c r="U230" i="13"/>
  <c r="AC230" i="13"/>
  <c r="O230" i="13"/>
  <c r="I230" i="13"/>
  <c r="D229" i="13"/>
  <c r="H229" i="13"/>
  <c r="L229" i="13"/>
  <c r="P229" i="13"/>
  <c r="T229" i="13"/>
  <c r="X229" i="13"/>
  <c r="AB229" i="13"/>
  <c r="J229" i="13"/>
  <c r="Z229" i="13"/>
  <c r="F229" i="13"/>
  <c r="V229" i="13"/>
  <c r="R229" i="13"/>
  <c r="N229" i="13"/>
  <c r="AF229" i="13"/>
  <c r="B230" i="13"/>
  <c r="AH230" i="13"/>
  <c r="AG229" i="13"/>
  <c r="A231" i="13"/>
  <c r="L196" i="1"/>
  <c r="R197" i="1"/>
  <c r="N198" i="1"/>
  <c r="H198" i="1"/>
  <c r="Q198" i="1" s="1"/>
  <c r="I198" i="1"/>
  <c r="O198" i="1"/>
  <c r="A200" i="1"/>
  <c r="G199" i="1" a="1"/>
  <c r="G199" i="1" s="1"/>
  <c r="F199" i="1" a="1"/>
  <c r="F199" i="1" s="1"/>
  <c r="P197" i="1"/>
  <c r="AA231" i="13" l="1"/>
  <c r="K231" i="13"/>
  <c r="M231" i="13"/>
  <c r="O231" i="13"/>
  <c r="Y231" i="13"/>
  <c r="AC231" i="13"/>
  <c r="W231" i="13"/>
  <c r="I231" i="13"/>
  <c r="Q231" i="13"/>
  <c r="C231" i="13"/>
  <c r="E231" i="13"/>
  <c r="S231" i="13"/>
  <c r="U231" i="13"/>
  <c r="G231" i="13"/>
  <c r="AD230" i="13"/>
  <c r="D230" i="13"/>
  <c r="H230" i="13"/>
  <c r="L230" i="13"/>
  <c r="P230" i="13"/>
  <c r="T230" i="13"/>
  <c r="X230" i="13"/>
  <c r="AB230" i="13"/>
  <c r="N230" i="13"/>
  <c r="J230" i="13"/>
  <c r="Z230" i="13"/>
  <c r="F230" i="13"/>
  <c r="V230" i="13"/>
  <c r="R230" i="13"/>
  <c r="AF230" i="13"/>
  <c r="B231" i="13"/>
  <c r="AH231" i="13"/>
  <c r="AG230" i="13"/>
  <c r="A232" i="13"/>
  <c r="L197" i="1"/>
  <c r="R198" i="1"/>
  <c r="O199" i="1"/>
  <c r="N199" i="1"/>
  <c r="I199" i="1"/>
  <c r="H199" i="1"/>
  <c r="Q199" i="1" s="1"/>
  <c r="P198" i="1"/>
  <c r="A201" i="1"/>
  <c r="G200" i="1" a="1"/>
  <c r="G200" i="1" s="1"/>
  <c r="F200" i="1" a="1"/>
  <c r="F200" i="1" s="1"/>
  <c r="AD231" i="13" l="1"/>
  <c r="K232" i="13"/>
  <c r="M232" i="13"/>
  <c r="U232" i="13"/>
  <c r="G232" i="13"/>
  <c r="S232" i="13"/>
  <c r="O232" i="13"/>
  <c r="Y232" i="13"/>
  <c r="E232" i="13"/>
  <c r="C232" i="13"/>
  <c r="AC232" i="13"/>
  <c r="I232" i="13"/>
  <c r="W232" i="13"/>
  <c r="AA232" i="13"/>
  <c r="Q232" i="13"/>
  <c r="D231" i="13"/>
  <c r="H231" i="13"/>
  <c r="L231" i="13"/>
  <c r="P231" i="13"/>
  <c r="T231" i="13"/>
  <c r="X231" i="13"/>
  <c r="AB231" i="13"/>
  <c r="R231" i="13"/>
  <c r="N231" i="13"/>
  <c r="J231" i="13"/>
  <c r="Z231" i="13"/>
  <c r="F231" i="13"/>
  <c r="V231" i="13"/>
  <c r="AF231" i="13"/>
  <c r="B232" i="13"/>
  <c r="AH232" i="13"/>
  <c r="AG231" i="13"/>
  <c r="A233" i="13"/>
  <c r="L198" i="1"/>
  <c r="R199" i="1"/>
  <c r="A202" i="1"/>
  <c r="G201" i="1" a="1"/>
  <c r="G201" i="1" s="1"/>
  <c r="F201" i="1" a="1"/>
  <c r="F201" i="1" s="1"/>
  <c r="P199" i="1"/>
  <c r="N200" i="1"/>
  <c r="O200" i="1"/>
  <c r="H200" i="1"/>
  <c r="Q200" i="1" s="1"/>
  <c r="I200" i="1"/>
  <c r="G233" i="13" l="1"/>
  <c r="AA233" i="13"/>
  <c r="U233" i="13"/>
  <c r="M233" i="13"/>
  <c r="I233" i="13"/>
  <c r="C233" i="13"/>
  <c r="W233" i="13"/>
  <c r="S233" i="13"/>
  <c r="E233" i="13"/>
  <c r="Y233" i="13"/>
  <c r="Q233" i="13"/>
  <c r="K233" i="13"/>
  <c r="AC233" i="13"/>
  <c r="O233" i="13"/>
  <c r="AD232" i="13"/>
  <c r="D232" i="13"/>
  <c r="H232" i="13"/>
  <c r="L232" i="13"/>
  <c r="P232" i="13"/>
  <c r="T232" i="13"/>
  <c r="X232" i="13"/>
  <c r="AB232" i="13"/>
  <c r="F232" i="13"/>
  <c r="V232" i="13"/>
  <c r="R232" i="13"/>
  <c r="N232" i="13"/>
  <c r="J232" i="13"/>
  <c r="Z232" i="13"/>
  <c r="B233" i="13"/>
  <c r="AH233" i="13"/>
  <c r="AG232" i="13"/>
  <c r="AF232" i="13"/>
  <c r="A234" i="13"/>
  <c r="L199" i="1"/>
  <c r="R200" i="1"/>
  <c r="N201" i="1"/>
  <c r="I201" i="1"/>
  <c r="O201" i="1"/>
  <c r="H201" i="1"/>
  <c r="Q201" i="1" s="1"/>
  <c r="P200" i="1"/>
  <c r="A203" i="1"/>
  <c r="F202" i="1" a="1"/>
  <c r="F202" i="1" s="1"/>
  <c r="G202" i="1" a="1"/>
  <c r="G202" i="1" s="1"/>
  <c r="AD233" i="13" l="1"/>
  <c r="S234" i="13"/>
  <c r="U234" i="13"/>
  <c r="G234" i="13"/>
  <c r="K234" i="13"/>
  <c r="AC234" i="13"/>
  <c r="Q234" i="13"/>
  <c r="Y234" i="13"/>
  <c r="C234" i="13"/>
  <c r="E234" i="13"/>
  <c r="I234" i="13"/>
  <c r="O234" i="13"/>
  <c r="W234" i="13"/>
  <c r="M234" i="13"/>
  <c r="AA234" i="13"/>
  <c r="D233" i="13"/>
  <c r="H233" i="13"/>
  <c r="L233" i="13"/>
  <c r="P233" i="13"/>
  <c r="T233" i="13"/>
  <c r="X233" i="13"/>
  <c r="AB233" i="13"/>
  <c r="J233" i="13"/>
  <c r="Z233" i="13"/>
  <c r="F233" i="13"/>
  <c r="V233" i="13"/>
  <c r="R233" i="13"/>
  <c r="N233" i="13"/>
  <c r="B234" i="13"/>
  <c r="AH234" i="13"/>
  <c r="AF233" i="13"/>
  <c r="AG233" i="13"/>
  <c r="A235" i="13"/>
  <c r="L200" i="1"/>
  <c r="R201" i="1"/>
  <c r="A204" i="1"/>
  <c r="G203" i="1" a="1"/>
  <c r="G203" i="1" s="1"/>
  <c r="F203" i="1" a="1"/>
  <c r="F203" i="1" s="1"/>
  <c r="O202" i="1"/>
  <c r="N202" i="1"/>
  <c r="I202" i="1"/>
  <c r="H202" i="1"/>
  <c r="Q202" i="1" s="1"/>
  <c r="P201" i="1"/>
  <c r="AD234" i="13" l="1"/>
  <c r="W235" i="13"/>
  <c r="I235" i="13"/>
  <c r="AC235" i="13"/>
  <c r="C235" i="13"/>
  <c r="O235" i="13"/>
  <c r="AA235" i="13"/>
  <c r="Q235" i="13"/>
  <c r="G235" i="13"/>
  <c r="K235" i="13"/>
  <c r="S235" i="13"/>
  <c r="E235" i="13"/>
  <c r="Y235" i="13"/>
  <c r="M235" i="13"/>
  <c r="U235" i="13"/>
  <c r="D234" i="13"/>
  <c r="H234" i="13"/>
  <c r="L234" i="13"/>
  <c r="P234" i="13"/>
  <c r="T234" i="13"/>
  <c r="X234" i="13"/>
  <c r="AB234" i="13"/>
  <c r="N234" i="13"/>
  <c r="J234" i="13"/>
  <c r="Z234" i="13"/>
  <c r="F234" i="13"/>
  <c r="V234" i="13"/>
  <c r="R234" i="13"/>
  <c r="AG234" i="13"/>
  <c r="B235" i="13"/>
  <c r="AD235" i="13" s="1"/>
  <c r="AH235" i="13"/>
  <c r="AF234" i="13"/>
  <c r="A236" i="13"/>
  <c r="L201" i="1"/>
  <c r="R202" i="1"/>
  <c r="N203" i="1"/>
  <c r="O203" i="1"/>
  <c r="I203" i="1"/>
  <c r="H203" i="1"/>
  <c r="Q203" i="1" s="1"/>
  <c r="A205" i="1"/>
  <c r="G204" i="1" a="1"/>
  <c r="G204" i="1" s="1"/>
  <c r="F204" i="1" a="1"/>
  <c r="F204" i="1" s="1"/>
  <c r="P202" i="1"/>
  <c r="AA236" i="13" l="1"/>
  <c r="AC236" i="13"/>
  <c r="O236" i="13"/>
  <c r="W236" i="13"/>
  <c r="I236" i="13"/>
  <c r="E236" i="13"/>
  <c r="C236" i="13"/>
  <c r="G236" i="13"/>
  <c r="Q236" i="13"/>
  <c r="M236" i="13"/>
  <c r="K236" i="13"/>
  <c r="U236" i="13"/>
  <c r="S236" i="13"/>
  <c r="Y236" i="13"/>
  <c r="D235" i="13"/>
  <c r="H235" i="13"/>
  <c r="L235" i="13"/>
  <c r="P235" i="13"/>
  <c r="T235" i="13"/>
  <c r="X235" i="13"/>
  <c r="AB235" i="13"/>
  <c r="R235" i="13"/>
  <c r="N235" i="13"/>
  <c r="J235" i="13"/>
  <c r="Z235" i="13"/>
  <c r="F235" i="13"/>
  <c r="V235" i="13"/>
  <c r="B236" i="13"/>
  <c r="AH236" i="13"/>
  <c r="AG235" i="13"/>
  <c r="AF235" i="13"/>
  <c r="A237" i="13"/>
  <c r="L202" i="1"/>
  <c r="R203" i="1"/>
  <c r="I204" i="1"/>
  <c r="N204" i="1"/>
  <c r="O204" i="1"/>
  <c r="H204" i="1"/>
  <c r="Q204" i="1" s="1"/>
  <c r="P203" i="1"/>
  <c r="A206" i="1"/>
  <c r="G205" i="1" a="1"/>
  <c r="G205" i="1" s="1"/>
  <c r="F205" i="1" a="1"/>
  <c r="F205" i="1" s="1"/>
  <c r="AD236" i="13" l="1"/>
  <c r="Y237" i="13"/>
  <c r="O237" i="13"/>
  <c r="AA237" i="13"/>
  <c r="E237" i="13"/>
  <c r="W237" i="13"/>
  <c r="AC237" i="13"/>
  <c r="C237" i="13"/>
  <c r="S237" i="13"/>
  <c r="G237" i="13"/>
  <c r="I237" i="13"/>
  <c r="M237" i="13"/>
  <c r="U237" i="13"/>
  <c r="Q237" i="13"/>
  <c r="K237" i="13"/>
  <c r="D236" i="13"/>
  <c r="H236" i="13"/>
  <c r="L236" i="13"/>
  <c r="P236" i="13"/>
  <c r="T236" i="13"/>
  <c r="X236" i="13"/>
  <c r="AB236" i="13"/>
  <c r="F236" i="13"/>
  <c r="V236" i="13"/>
  <c r="R236" i="13"/>
  <c r="N236" i="13"/>
  <c r="J236" i="13"/>
  <c r="Z236" i="13"/>
  <c r="B237" i="13"/>
  <c r="AH237" i="13"/>
  <c r="AG236" i="13"/>
  <c r="AF236" i="13"/>
  <c r="A238" i="13"/>
  <c r="L203" i="1"/>
  <c r="R204" i="1"/>
  <c r="A207" i="1"/>
  <c r="F206" i="1" a="1"/>
  <c r="F206" i="1" s="1"/>
  <c r="G206" i="1" a="1"/>
  <c r="G206" i="1" s="1"/>
  <c r="P204" i="1"/>
  <c r="N205" i="1"/>
  <c r="O205" i="1"/>
  <c r="H205" i="1"/>
  <c r="Q205" i="1" s="1"/>
  <c r="I205" i="1"/>
  <c r="AD237" i="13" l="1"/>
  <c r="W238" i="13"/>
  <c r="K238" i="13"/>
  <c r="I238" i="13"/>
  <c r="E238" i="13"/>
  <c r="Y238" i="13"/>
  <c r="S238" i="13"/>
  <c r="AC238" i="13"/>
  <c r="Q238" i="13"/>
  <c r="AA238" i="13"/>
  <c r="M238" i="13"/>
  <c r="G238" i="13"/>
  <c r="C238" i="13"/>
  <c r="U238" i="13"/>
  <c r="O238" i="13"/>
  <c r="D237" i="13"/>
  <c r="H237" i="13"/>
  <c r="L237" i="13"/>
  <c r="P237" i="13"/>
  <c r="T237" i="13"/>
  <c r="X237" i="13"/>
  <c r="AB237" i="13"/>
  <c r="J237" i="13"/>
  <c r="Z237" i="13"/>
  <c r="F237" i="13"/>
  <c r="V237" i="13"/>
  <c r="R237" i="13"/>
  <c r="N237" i="13"/>
  <c r="B238" i="13"/>
  <c r="AH238" i="13"/>
  <c r="AG237" i="13"/>
  <c r="AF237" i="13"/>
  <c r="A239" i="13"/>
  <c r="L204" i="1"/>
  <c r="R205" i="1"/>
  <c r="O206" i="1"/>
  <c r="N206" i="1"/>
  <c r="I206" i="1"/>
  <c r="H206" i="1"/>
  <c r="Q206" i="1" s="1"/>
  <c r="P205" i="1"/>
  <c r="A208" i="1"/>
  <c r="F207" i="1" a="1"/>
  <c r="F207" i="1" s="1"/>
  <c r="G207" i="1" a="1"/>
  <c r="G207" i="1" s="1"/>
  <c r="AD238" i="13" l="1"/>
  <c r="G239" i="13"/>
  <c r="I239" i="13"/>
  <c r="K239" i="13"/>
  <c r="C239" i="13"/>
  <c r="U239" i="13"/>
  <c r="W239" i="13"/>
  <c r="Q239" i="13"/>
  <c r="AC239" i="13"/>
  <c r="AA239" i="13"/>
  <c r="E239" i="13"/>
  <c r="S239" i="13"/>
  <c r="Y239" i="13"/>
  <c r="O239" i="13"/>
  <c r="M239" i="13"/>
  <c r="D238" i="13"/>
  <c r="H238" i="13"/>
  <c r="L238" i="13"/>
  <c r="P238" i="13"/>
  <c r="T238" i="13"/>
  <c r="X238" i="13"/>
  <c r="AB238" i="13"/>
  <c r="N238" i="13"/>
  <c r="J238" i="13"/>
  <c r="Z238" i="13"/>
  <c r="F238" i="13"/>
  <c r="V238" i="13"/>
  <c r="R238" i="13"/>
  <c r="B239" i="13"/>
  <c r="AD239" i="13" s="1"/>
  <c r="AH239" i="13"/>
  <c r="AG238" i="13"/>
  <c r="AF238" i="13"/>
  <c r="A240" i="13"/>
  <c r="L205" i="1"/>
  <c r="R206" i="1"/>
  <c r="A209" i="1"/>
  <c r="G208" i="1" a="1"/>
  <c r="G208" i="1" s="1"/>
  <c r="F208" i="1" a="1"/>
  <c r="F208" i="1" s="1"/>
  <c r="P206" i="1"/>
  <c r="N207" i="1"/>
  <c r="H207" i="1"/>
  <c r="Q207" i="1" s="1"/>
  <c r="O207" i="1"/>
  <c r="I207" i="1"/>
  <c r="AA240" i="13" l="1"/>
  <c r="M240" i="13"/>
  <c r="Q240" i="13"/>
  <c r="K240" i="13"/>
  <c r="AC240" i="13"/>
  <c r="W240" i="13"/>
  <c r="G240" i="13"/>
  <c r="S240" i="13"/>
  <c r="U240" i="13"/>
  <c r="O240" i="13"/>
  <c r="Y240" i="13"/>
  <c r="E240" i="13"/>
  <c r="I240" i="13"/>
  <c r="C240" i="13"/>
  <c r="D239" i="13"/>
  <c r="H239" i="13"/>
  <c r="L239" i="13"/>
  <c r="P239" i="13"/>
  <c r="T239" i="13"/>
  <c r="X239" i="13"/>
  <c r="AB239" i="13"/>
  <c r="R239" i="13"/>
  <c r="N239" i="13"/>
  <c r="J239" i="13"/>
  <c r="Z239" i="13"/>
  <c r="F239" i="13"/>
  <c r="V239" i="13"/>
  <c r="B240" i="13"/>
  <c r="AD240" i="13" s="1"/>
  <c r="AH240" i="13"/>
  <c r="AG239" i="13"/>
  <c r="AF239" i="13"/>
  <c r="A241" i="13"/>
  <c r="L206" i="1"/>
  <c r="R207" i="1"/>
  <c r="N208" i="1"/>
  <c r="O208" i="1"/>
  <c r="I208" i="1"/>
  <c r="H208" i="1"/>
  <c r="Q208" i="1" s="1"/>
  <c r="A210" i="1"/>
  <c r="G209" i="1" a="1"/>
  <c r="G209" i="1" s="1"/>
  <c r="F209" i="1" a="1"/>
  <c r="F209" i="1" s="1"/>
  <c r="P207" i="1"/>
  <c r="O241" i="13" l="1"/>
  <c r="Q241" i="13"/>
  <c r="C241" i="13"/>
  <c r="AA241" i="13"/>
  <c r="M241" i="13"/>
  <c r="W241" i="13"/>
  <c r="G241" i="13"/>
  <c r="I241" i="13"/>
  <c r="U241" i="13"/>
  <c r="S241" i="13"/>
  <c r="E241" i="13"/>
  <c r="K241" i="13"/>
  <c r="Y241" i="13"/>
  <c r="AC241" i="13"/>
  <c r="D240" i="13"/>
  <c r="H240" i="13"/>
  <c r="L240" i="13"/>
  <c r="P240" i="13"/>
  <c r="T240" i="13"/>
  <c r="X240" i="13"/>
  <c r="AB240" i="13"/>
  <c r="F240" i="13"/>
  <c r="V240" i="13"/>
  <c r="R240" i="13"/>
  <c r="N240" i="13"/>
  <c r="J240" i="13"/>
  <c r="Z240" i="13"/>
  <c r="B241" i="13"/>
  <c r="AH241" i="13"/>
  <c r="AF240" i="13"/>
  <c r="AG240" i="13"/>
  <c r="A242" i="13"/>
  <c r="L207" i="1"/>
  <c r="R208" i="1"/>
  <c r="O209" i="1"/>
  <c r="H209" i="1"/>
  <c r="Q209" i="1" s="1"/>
  <c r="N209" i="1"/>
  <c r="I209" i="1"/>
  <c r="A211" i="1"/>
  <c r="G210" i="1" a="1"/>
  <c r="G210" i="1" s="1"/>
  <c r="F210" i="1" a="1"/>
  <c r="F210" i="1" s="1"/>
  <c r="P208" i="1"/>
  <c r="AD241" i="13" l="1"/>
  <c r="AC242" i="13"/>
  <c r="Y242" i="13"/>
  <c r="E242" i="13"/>
  <c r="G242" i="13"/>
  <c r="I242" i="13"/>
  <c r="C242" i="13"/>
  <c r="Q242" i="13"/>
  <c r="M242" i="13"/>
  <c r="K242" i="13"/>
  <c r="O242" i="13"/>
  <c r="AA242" i="13"/>
  <c r="U242" i="13"/>
  <c r="W242" i="13"/>
  <c r="S242" i="13"/>
  <c r="D241" i="13"/>
  <c r="H241" i="13"/>
  <c r="L241" i="13"/>
  <c r="P241" i="13"/>
  <c r="T241" i="13"/>
  <c r="X241" i="13"/>
  <c r="AB241" i="13"/>
  <c r="J241" i="13"/>
  <c r="Z241" i="13"/>
  <c r="F241" i="13"/>
  <c r="V241" i="13"/>
  <c r="R241" i="13"/>
  <c r="N241" i="13"/>
  <c r="B242" i="13"/>
  <c r="AD242" i="13" s="1"/>
  <c r="AH242" i="13"/>
  <c r="AF241" i="13"/>
  <c r="AG241" i="13"/>
  <c r="A243" i="13"/>
  <c r="L208" i="1"/>
  <c r="R209" i="1"/>
  <c r="N210" i="1"/>
  <c r="H210" i="1"/>
  <c r="Q210" i="1" s="1"/>
  <c r="O210" i="1"/>
  <c r="I210" i="1"/>
  <c r="P209" i="1"/>
  <c r="A212" i="1"/>
  <c r="F211" i="1" a="1"/>
  <c r="F211" i="1" s="1"/>
  <c r="G211" i="1" a="1"/>
  <c r="G211" i="1" s="1"/>
  <c r="W243" i="13" l="1"/>
  <c r="Y243" i="13"/>
  <c r="K243" i="13"/>
  <c r="O243" i="13"/>
  <c r="G243" i="13"/>
  <c r="AA243" i="13"/>
  <c r="AC243" i="13"/>
  <c r="I243" i="13"/>
  <c r="M243" i="13"/>
  <c r="E243" i="13"/>
  <c r="C243" i="13"/>
  <c r="Q243" i="13"/>
  <c r="U243" i="13"/>
  <c r="S243" i="13"/>
  <c r="D242" i="13"/>
  <c r="H242" i="13"/>
  <c r="L242" i="13"/>
  <c r="P242" i="13"/>
  <c r="T242" i="13"/>
  <c r="X242" i="13"/>
  <c r="AB242" i="13"/>
  <c r="N242" i="13"/>
  <c r="J242" i="13"/>
  <c r="Z242" i="13"/>
  <c r="F242" i="13"/>
  <c r="V242" i="13"/>
  <c r="R242" i="13"/>
  <c r="B243" i="13"/>
  <c r="AH243" i="13"/>
  <c r="AG242" i="13"/>
  <c r="AF242" i="13"/>
  <c r="A244" i="13"/>
  <c r="L209" i="1"/>
  <c r="R210" i="1"/>
  <c r="P210" i="1"/>
  <c r="A213" i="1"/>
  <c r="F212" i="1" a="1"/>
  <c r="F212" i="1" s="1"/>
  <c r="G212" i="1" a="1"/>
  <c r="G212" i="1" s="1"/>
  <c r="O211" i="1"/>
  <c r="N211" i="1"/>
  <c r="I211" i="1"/>
  <c r="H211" i="1"/>
  <c r="Q211" i="1" s="1"/>
  <c r="AD243" i="13" l="1"/>
  <c r="O244" i="13"/>
  <c r="E244" i="13"/>
  <c r="S244" i="13"/>
  <c r="AC244" i="13"/>
  <c r="Y244" i="13"/>
  <c r="C244" i="13"/>
  <c r="G244" i="13"/>
  <c r="W244" i="13"/>
  <c r="I244" i="13"/>
  <c r="M244" i="13"/>
  <c r="K244" i="13"/>
  <c r="AA244" i="13"/>
  <c r="U244" i="13"/>
  <c r="Q244" i="13"/>
  <c r="D243" i="13"/>
  <c r="H243" i="13"/>
  <c r="L243" i="13"/>
  <c r="P243" i="13"/>
  <c r="T243" i="13"/>
  <c r="X243" i="13"/>
  <c r="AB243" i="13"/>
  <c r="R243" i="13"/>
  <c r="N243" i="13"/>
  <c r="J243" i="13"/>
  <c r="Z243" i="13"/>
  <c r="F243" i="13"/>
  <c r="V243" i="13"/>
  <c r="AF243" i="13"/>
  <c r="B244" i="13"/>
  <c r="AD244" i="13" s="1"/>
  <c r="AH244" i="13"/>
  <c r="AG243" i="13"/>
  <c r="A245" i="13"/>
  <c r="L210" i="1"/>
  <c r="R211" i="1"/>
  <c r="A214" i="1"/>
  <c r="G213" i="1" a="1"/>
  <c r="G213" i="1" s="1"/>
  <c r="F213" i="1" a="1"/>
  <c r="F213" i="1" s="1"/>
  <c r="P211" i="1"/>
  <c r="N212" i="1"/>
  <c r="O212" i="1"/>
  <c r="I212" i="1"/>
  <c r="H212" i="1"/>
  <c r="Q212" i="1" s="1"/>
  <c r="S245" i="13" l="1"/>
  <c r="Q245" i="13"/>
  <c r="E245" i="13"/>
  <c r="C245" i="13"/>
  <c r="O245" i="13"/>
  <c r="W245" i="13"/>
  <c r="I245" i="13"/>
  <c r="Y245" i="13"/>
  <c r="K245" i="13"/>
  <c r="G245" i="13"/>
  <c r="U245" i="13"/>
  <c r="M245" i="13"/>
  <c r="AC245" i="13"/>
  <c r="AA245" i="13"/>
  <c r="D244" i="13"/>
  <c r="H244" i="13"/>
  <c r="L244" i="13"/>
  <c r="P244" i="13"/>
  <c r="T244" i="13"/>
  <c r="X244" i="13"/>
  <c r="AB244" i="13"/>
  <c r="F244" i="13"/>
  <c r="V244" i="13"/>
  <c r="R244" i="13"/>
  <c r="N244" i="13"/>
  <c r="J244" i="13"/>
  <c r="Z244" i="13"/>
  <c r="B245" i="13"/>
  <c r="AH245" i="13"/>
  <c r="AF244" i="13"/>
  <c r="AG244" i="13"/>
  <c r="A246" i="13"/>
  <c r="L211" i="1"/>
  <c r="R212" i="1"/>
  <c r="O213" i="1"/>
  <c r="N213" i="1"/>
  <c r="H213" i="1"/>
  <c r="Q213" i="1" s="1"/>
  <c r="I213" i="1"/>
  <c r="P212" i="1"/>
  <c r="A215" i="1"/>
  <c r="G214" i="1" a="1"/>
  <c r="G214" i="1" s="1"/>
  <c r="F214" i="1" a="1"/>
  <c r="F214" i="1" s="1"/>
  <c r="AD245" i="13" l="1"/>
  <c r="C246" i="13"/>
  <c r="E246" i="13"/>
  <c r="K246" i="13"/>
  <c r="S246" i="13"/>
  <c r="AC246" i="13"/>
  <c r="W246" i="13"/>
  <c r="Q246" i="13"/>
  <c r="Y246" i="13"/>
  <c r="I246" i="13"/>
  <c r="AA246" i="13"/>
  <c r="G246" i="13"/>
  <c r="M246" i="13"/>
  <c r="U246" i="13"/>
  <c r="O246" i="13"/>
  <c r="D245" i="13"/>
  <c r="H245" i="13"/>
  <c r="L245" i="13"/>
  <c r="P245" i="13"/>
  <c r="T245" i="13"/>
  <c r="X245" i="13"/>
  <c r="AB245" i="13"/>
  <c r="J245" i="13"/>
  <c r="Z245" i="13"/>
  <c r="F245" i="13"/>
  <c r="V245" i="13"/>
  <c r="R245" i="13"/>
  <c r="N245" i="13"/>
  <c r="AF245" i="13"/>
  <c r="B246" i="13"/>
  <c r="AD246" i="13" s="1"/>
  <c r="AH246" i="13"/>
  <c r="AG245" i="13"/>
  <c r="A247" i="13"/>
  <c r="L212" i="1"/>
  <c r="R213" i="1"/>
  <c r="P213" i="1"/>
  <c r="A216" i="1"/>
  <c r="G215" i="1" a="1"/>
  <c r="G215" i="1" s="1"/>
  <c r="F215" i="1" a="1"/>
  <c r="F215" i="1" s="1"/>
  <c r="N214" i="1"/>
  <c r="O214" i="1"/>
  <c r="H214" i="1"/>
  <c r="Q214" i="1" s="1"/>
  <c r="I214" i="1"/>
  <c r="AA247" i="13" l="1"/>
  <c r="C247" i="13"/>
  <c r="M247" i="13"/>
  <c r="O247" i="13"/>
  <c r="Y247" i="13"/>
  <c r="U247" i="13"/>
  <c r="W247" i="13"/>
  <c r="I247" i="13"/>
  <c r="E247" i="13"/>
  <c r="S247" i="13"/>
  <c r="AC247" i="13"/>
  <c r="K247" i="13"/>
  <c r="G247" i="13"/>
  <c r="Q247" i="13"/>
  <c r="D246" i="13"/>
  <c r="H246" i="13"/>
  <c r="L246" i="13"/>
  <c r="P246" i="13"/>
  <c r="T246" i="13"/>
  <c r="X246" i="13"/>
  <c r="AB246" i="13"/>
  <c r="N246" i="13"/>
  <c r="J246" i="13"/>
  <c r="Z246" i="13"/>
  <c r="F246" i="13"/>
  <c r="V246" i="13"/>
  <c r="R246" i="13"/>
  <c r="B247" i="13"/>
  <c r="AH247" i="13"/>
  <c r="AF246" i="13"/>
  <c r="AG246" i="13"/>
  <c r="A248" i="13"/>
  <c r="L213" i="1"/>
  <c r="R214" i="1"/>
  <c r="P214" i="1"/>
  <c r="A217" i="1"/>
  <c r="G216" i="1" a="1"/>
  <c r="G216" i="1" s="1"/>
  <c r="F216" i="1" a="1"/>
  <c r="F216" i="1" s="1"/>
  <c r="H215" i="1"/>
  <c r="Q215" i="1" s="1"/>
  <c r="N215" i="1"/>
  <c r="I215" i="1"/>
  <c r="O215" i="1"/>
  <c r="K248" i="13" l="1"/>
  <c r="M248" i="13"/>
  <c r="AA248" i="13"/>
  <c r="E248" i="13"/>
  <c r="G248" i="13"/>
  <c r="O248" i="13"/>
  <c r="U248" i="13"/>
  <c r="Y248" i="13"/>
  <c r="S248" i="13"/>
  <c r="C248" i="13"/>
  <c r="Q248" i="13"/>
  <c r="AC248" i="13"/>
  <c r="W248" i="13"/>
  <c r="I248" i="13"/>
  <c r="AD247" i="13"/>
  <c r="D247" i="13"/>
  <c r="H247" i="13"/>
  <c r="L247" i="13"/>
  <c r="P247" i="13"/>
  <c r="T247" i="13"/>
  <c r="X247" i="13"/>
  <c r="AB247" i="13"/>
  <c r="R247" i="13"/>
  <c r="N247" i="13"/>
  <c r="J247" i="13"/>
  <c r="Z247" i="13"/>
  <c r="F247" i="13"/>
  <c r="V247" i="13"/>
  <c r="B248" i="13"/>
  <c r="AH248" i="13"/>
  <c r="AG247" i="13"/>
  <c r="AF247" i="13"/>
  <c r="A249" i="13"/>
  <c r="L214" i="1"/>
  <c r="R215" i="1"/>
  <c r="P215" i="1"/>
  <c r="A218" i="1"/>
  <c r="G217" i="1" a="1"/>
  <c r="G217" i="1" s="1"/>
  <c r="F217" i="1" a="1"/>
  <c r="F217" i="1" s="1"/>
  <c r="N216" i="1"/>
  <c r="O216" i="1"/>
  <c r="H216" i="1"/>
  <c r="Q216" i="1" s="1"/>
  <c r="I216" i="1"/>
  <c r="S249" i="13" l="1"/>
  <c r="U249" i="13"/>
  <c r="O249" i="13"/>
  <c r="Y249" i="13"/>
  <c r="AA249" i="13"/>
  <c r="E249" i="13"/>
  <c r="W249" i="13"/>
  <c r="Q249" i="13"/>
  <c r="C249" i="13"/>
  <c r="K249" i="13"/>
  <c r="I249" i="13"/>
  <c r="G249" i="13"/>
  <c r="M249" i="13"/>
  <c r="AC249" i="13"/>
  <c r="AD248" i="13"/>
  <c r="D248" i="13"/>
  <c r="H248" i="13"/>
  <c r="L248" i="13"/>
  <c r="P248" i="13"/>
  <c r="T248" i="13"/>
  <c r="X248" i="13"/>
  <c r="AB248" i="13"/>
  <c r="F248" i="13"/>
  <c r="V248" i="13"/>
  <c r="R248" i="13"/>
  <c r="N248" i="13"/>
  <c r="J248" i="13"/>
  <c r="Z248" i="13"/>
  <c r="AF248" i="13"/>
  <c r="B249" i="13"/>
  <c r="AH249" i="13"/>
  <c r="AG248" i="13"/>
  <c r="A250" i="13"/>
  <c r="L215" i="1"/>
  <c r="R216" i="1"/>
  <c r="A219" i="1"/>
  <c r="F218" i="1" a="1"/>
  <c r="F218" i="1" s="1"/>
  <c r="G218" i="1" a="1"/>
  <c r="G218" i="1" s="1"/>
  <c r="P216" i="1"/>
  <c r="O217" i="1"/>
  <c r="N217" i="1"/>
  <c r="I217" i="1"/>
  <c r="H217" i="1"/>
  <c r="Q217" i="1" s="1"/>
  <c r="AD249" i="13" l="1"/>
  <c r="S250" i="13"/>
  <c r="U250" i="13"/>
  <c r="G250" i="13"/>
  <c r="AC250" i="13"/>
  <c r="K250" i="13"/>
  <c r="I250" i="13"/>
  <c r="Q250" i="13"/>
  <c r="Y250" i="13"/>
  <c r="E250" i="13"/>
  <c r="M250" i="13"/>
  <c r="C250" i="13"/>
  <c r="O250" i="13"/>
  <c r="W250" i="13"/>
  <c r="AA250" i="13"/>
  <c r="D249" i="13"/>
  <c r="H249" i="13"/>
  <c r="L249" i="13"/>
  <c r="P249" i="13"/>
  <c r="T249" i="13"/>
  <c r="X249" i="13"/>
  <c r="AB249" i="13"/>
  <c r="J249" i="13"/>
  <c r="Z249" i="13"/>
  <c r="F249" i="13"/>
  <c r="V249" i="13"/>
  <c r="R249" i="13"/>
  <c r="N249" i="13"/>
  <c r="B250" i="13"/>
  <c r="AD250" i="13" s="1"/>
  <c r="AH250" i="13"/>
  <c r="AF249" i="13"/>
  <c r="AG249" i="13"/>
  <c r="A251" i="13"/>
  <c r="L216" i="1"/>
  <c r="R217" i="1"/>
  <c r="N218" i="1"/>
  <c r="H218" i="1"/>
  <c r="Q218" i="1" s="1"/>
  <c r="O218" i="1"/>
  <c r="I218" i="1"/>
  <c r="P217" i="1"/>
  <c r="A220" i="1"/>
  <c r="G219" i="1" a="1"/>
  <c r="G219" i="1" s="1"/>
  <c r="F219" i="1" a="1"/>
  <c r="F219" i="1" s="1"/>
  <c r="O251" i="13" l="1"/>
  <c r="AC251" i="13"/>
  <c r="U251" i="13"/>
  <c r="I251" i="13"/>
  <c r="C251" i="13"/>
  <c r="W251" i="13"/>
  <c r="Q251" i="13"/>
  <c r="AA251" i="13"/>
  <c r="G251" i="13"/>
  <c r="E251" i="13"/>
  <c r="S251" i="13"/>
  <c r="M251" i="13"/>
  <c r="K251" i="13"/>
  <c r="Y251" i="13"/>
  <c r="D250" i="13"/>
  <c r="H250" i="13"/>
  <c r="L250" i="13"/>
  <c r="P250" i="13"/>
  <c r="T250" i="13"/>
  <c r="X250" i="13"/>
  <c r="AB250" i="13"/>
  <c r="N250" i="13"/>
  <c r="J250" i="13"/>
  <c r="Z250" i="13"/>
  <c r="F250" i="13"/>
  <c r="V250" i="13"/>
  <c r="R250" i="13"/>
  <c r="B251" i="13"/>
  <c r="AD251" i="13" s="1"/>
  <c r="AH251" i="13"/>
  <c r="AG250" i="13"/>
  <c r="AF250" i="13"/>
  <c r="A252" i="13"/>
  <c r="L217" i="1"/>
  <c r="R218" i="1"/>
  <c r="N219" i="1"/>
  <c r="I219" i="1"/>
  <c r="O219" i="1"/>
  <c r="H219" i="1"/>
  <c r="Q219" i="1" s="1"/>
  <c r="P218" i="1"/>
  <c r="A221" i="1"/>
  <c r="G220" i="1" a="1"/>
  <c r="G220" i="1" s="1"/>
  <c r="F220" i="1" a="1"/>
  <c r="F220" i="1" s="1"/>
  <c r="AA252" i="13" l="1"/>
  <c r="AC252" i="13"/>
  <c r="G252" i="13"/>
  <c r="K252" i="13"/>
  <c r="U252" i="13"/>
  <c r="W252" i="13"/>
  <c r="Y252" i="13"/>
  <c r="C252" i="13"/>
  <c r="E252" i="13"/>
  <c r="Q252" i="13"/>
  <c r="S252" i="13"/>
  <c r="I252" i="13"/>
  <c r="M252" i="13"/>
  <c r="O252" i="13"/>
  <c r="D251" i="13"/>
  <c r="H251" i="13"/>
  <c r="L251" i="13"/>
  <c r="P251" i="13"/>
  <c r="T251" i="13"/>
  <c r="X251" i="13"/>
  <c r="AB251" i="13"/>
  <c r="R251" i="13"/>
  <c r="N251" i="13"/>
  <c r="J251" i="13"/>
  <c r="Z251" i="13"/>
  <c r="F251" i="13"/>
  <c r="V251" i="13"/>
  <c r="AF251" i="13"/>
  <c r="B252" i="13"/>
  <c r="AD252" i="13" s="1"/>
  <c r="AH252" i="13"/>
  <c r="AG251" i="13"/>
  <c r="A253" i="13"/>
  <c r="L218" i="1"/>
  <c r="R219" i="1"/>
  <c r="P219" i="1"/>
  <c r="A222" i="1"/>
  <c r="F221" i="1" a="1"/>
  <c r="F221" i="1" s="1"/>
  <c r="G221" i="1" a="1"/>
  <c r="G221" i="1" s="1"/>
  <c r="H220" i="1"/>
  <c r="Q220" i="1" s="1"/>
  <c r="I220" i="1"/>
  <c r="N220" i="1"/>
  <c r="O220" i="1"/>
  <c r="Q253" i="13" l="1"/>
  <c r="O253" i="13"/>
  <c r="S253" i="13"/>
  <c r="W253" i="13"/>
  <c r="U253" i="13"/>
  <c r="K253" i="13"/>
  <c r="AA253" i="13"/>
  <c r="G253" i="13"/>
  <c r="Y253" i="13"/>
  <c r="AC253" i="13"/>
  <c r="I253" i="13"/>
  <c r="C253" i="13"/>
  <c r="M253" i="13"/>
  <c r="E253" i="13"/>
  <c r="D252" i="13"/>
  <c r="H252" i="13"/>
  <c r="L252" i="13"/>
  <c r="P252" i="13"/>
  <c r="T252" i="13"/>
  <c r="X252" i="13"/>
  <c r="AB252" i="13"/>
  <c r="F252" i="13"/>
  <c r="V252" i="13"/>
  <c r="R252" i="13"/>
  <c r="N252" i="13"/>
  <c r="J252" i="13"/>
  <c r="Z252" i="13"/>
  <c r="AF252" i="13"/>
  <c r="B253" i="13"/>
  <c r="AH253" i="13"/>
  <c r="AG252" i="13"/>
  <c r="A254" i="13"/>
  <c r="L219" i="1"/>
  <c r="R220" i="1"/>
  <c r="A223" i="1"/>
  <c r="G222" i="1" a="1"/>
  <c r="G222" i="1" s="1"/>
  <c r="F222" i="1" a="1"/>
  <c r="F222" i="1" s="1"/>
  <c r="N221" i="1"/>
  <c r="O221" i="1"/>
  <c r="I221" i="1"/>
  <c r="H221" i="1"/>
  <c r="Q221" i="1" s="1"/>
  <c r="P220" i="1"/>
  <c r="C254" i="13" l="1"/>
  <c r="O254" i="13"/>
  <c r="I254" i="13"/>
  <c r="Q254" i="13"/>
  <c r="E254" i="13"/>
  <c r="AC254" i="13"/>
  <c r="M254" i="13"/>
  <c r="Y254" i="13"/>
  <c r="U254" i="13"/>
  <c r="AA254" i="13"/>
  <c r="G254" i="13"/>
  <c r="S254" i="13"/>
  <c r="K254" i="13"/>
  <c r="W254" i="13"/>
  <c r="AD253" i="13"/>
  <c r="D253" i="13"/>
  <c r="H253" i="13"/>
  <c r="L253" i="13"/>
  <c r="P253" i="13"/>
  <c r="T253" i="13"/>
  <c r="X253" i="13"/>
  <c r="AB253" i="13"/>
  <c r="J253" i="13"/>
  <c r="Z253" i="13"/>
  <c r="F253" i="13"/>
  <c r="V253" i="13"/>
  <c r="R253" i="13"/>
  <c r="N253" i="13"/>
  <c r="B254" i="13"/>
  <c r="AH254" i="13"/>
  <c r="AG253" i="13"/>
  <c r="AF253" i="13"/>
  <c r="A255" i="13"/>
  <c r="L220" i="1"/>
  <c r="R221" i="1"/>
  <c r="P221" i="1"/>
  <c r="N222" i="1"/>
  <c r="O222" i="1"/>
  <c r="I222" i="1"/>
  <c r="H222" i="1"/>
  <c r="Q222" i="1" s="1"/>
  <c r="A224" i="1"/>
  <c r="G223" i="1" a="1"/>
  <c r="G223" i="1" s="1"/>
  <c r="F223" i="1" a="1"/>
  <c r="F223" i="1" s="1"/>
  <c r="G255" i="13" l="1"/>
  <c r="I255" i="13"/>
  <c r="O255" i="13"/>
  <c r="Y255" i="13"/>
  <c r="K255" i="13"/>
  <c r="M255" i="13"/>
  <c r="W255" i="13"/>
  <c r="S255" i="13"/>
  <c r="E255" i="13"/>
  <c r="C255" i="13"/>
  <c r="Q255" i="13"/>
  <c r="U255" i="13"/>
  <c r="AA255" i="13"/>
  <c r="AC255" i="13"/>
  <c r="AD254" i="13"/>
  <c r="D254" i="13"/>
  <c r="H254" i="13"/>
  <c r="L254" i="13"/>
  <c r="P254" i="13"/>
  <c r="T254" i="13"/>
  <c r="X254" i="13"/>
  <c r="AB254" i="13"/>
  <c r="N254" i="13"/>
  <c r="J254" i="13"/>
  <c r="Z254" i="13"/>
  <c r="F254" i="13"/>
  <c r="V254" i="13"/>
  <c r="R254" i="13"/>
  <c r="B255" i="13"/>
  <c r="AH255" i="13"/>
  <c r="AF254" i="13"/>
  <c r="AG254" i="13"/>
  <c r="A256" i="13"/>
  <c r="L221" i="1"/>
  <c r="R222" i="1"/>
  <c r="N223" i="1"/>
  <c r="O223" i="1"/>
  <c r="I223" i="1"/>
  <c r="H223" i="1"/>
  <c r="Q223" i="1" s="1"/>
  <c r="P222" i="1"/>
  <c r="A225" i="1"/>
  <c r="G224" i="1" a="1"/>
  <c r="G224" i="1" s="1"/>
  <c r="F224" i="1" a="1"/>
  <c r="F224" i="1" s="1"/>
  <c r="S256" i="13" l="1"/>
  <c r="E256" i="13"/>
  <c r="W256" i="13"/>
  <c r="Q256" i="13"/>
  <c r="K256" i="13"/>
  <c r="AC256" i="13"/>
  <c r="G256" i="13"/>
  <c r="AA256" i="13"/>
  <c r="U256" i="13"/>
  <c r="I256" i="13"/>
  <c r="O256" i="13"/>
  <c r="Y256" i="13"/>
  <c r="M256" i="13"/>
  <c r="C256" i="13"/>
  <c r="AD255" i="13"/>
  <c r="D255" i="13"/>
  <c r="H255" i="13"/>
  <c r="L255" i="13"/>
  <c r="P255" i="13"/>
  <c r="T255" i="13"/>
  <c r="X255" i="13"/>
  <c r="AB255" i="13"/>
  <c r="R255" i="13"/>
  <c r="N255" i="13"/>
  <c r="J255" i="13"/>
  <c r="Z255" i="13"/>
  <c r="F255" i="13"/>
  <c r="V255" i="13"/>
  <c r="AG255" i="13"/>
  <c r="AF255" i="13"/>
  <c r="B256" i="13"/>
  <c r="AH256" i="13"/>
  <c r="A257" i="13"/>
  <c r="L222" i="1"/>
  <c r="R223" i="1"/>
  <c r="P223" i="1"/>
  <c r="A226" i="1"/>
  <c r="F225" i="1" a="1"/>
  <c r="F225" i="1" s="1"/>
  <c r="G225" i="1" a="1"/>
  <c r="G225" i="1" s="1"/>
  <c r="N224" i="1"/>
  <c r="O224" i="1"/>
  <c r="I224" i="1"/>
  <c r="H224" i="1"/>
  <c r="Q224" i="1" s="1"/>
  <c r="O257" i="13" l="1"/>
  <c r="Q257" i="13"/>
  <c r="AA257" i="13"/>
  <c r="E257" i="13"/>
  <c r="AC257" i="13"/>
  <c r="W257" i="13"/>
  <c r="M257" i="13"/>
  <c r="K257" i="13"/>
  <c r="G257" i="13"/>
  <c r="S257" i="13"/>
  <c r="C257" i="13"/>
  <c r="Y257" i="13"/>
  <c r="U257" i="13"/>
  <c r="I257" i="13"/>
  <c r="AD256" i="13"/>
  <c r="D256" i="13"/>
  <c r="H256" i="13"/>
  <c r="L256" i="13"/>
  <c r="P256" i="13"/>
  <c r="T256" i="13"/>
  <c r="X256" i="13"/>
  <c r="AB256" i="13"/>
  <c r="F256" i="13"/>
  <c r="V256" i="13"/>
  <c r="R256" i="13"/>
  <c r="N256" i="13"/>
  <c r="J256" i="13"/>
  <c r="Z256" i="13"/>
  <c r="AG256" i="13"/>
  <c r="AF256" i="13"/>
  <c r="B257" i="13"/>
  <c r="AH257" i="13"/>
  <c r="A258" i="13"/>
  <c r="L223" i="1"/>
  <c r="R224" i="1"/>
  <c r="A227" i="1"/>
  <c r="G226" i="1" a="1"/>
  <c r="G226" i="1" s="1"/>
  <c r="F226" i="1" a="1"/>
  <c r="F226" i="1" s="1"/>
  <c r="P224" i="1"/>
  <c r="N225" i="1"/>
  <c r="O225" i="1"/>
  <c r="I225" i="1"/>
  <c r="H225" i="1"/>
  <c r="Q225" i="1" s="1"/>
  <c r="AD257" i="13" l="1"/>
  <c r="U258" i="13"/>
  <c r="Y258" i="13"/>
  <c r="K258" i="13"/>
  <c r="AC258" i="13"/>
  <c r="W258" i="13"/>
  <c r="M258" i="13"/>
  <c r="Q258" i="13"/>
  <c r="C258" i="13"/>
  <c r="AA258" i="13"/>
  <c r="O258" i="13"/>
  <c r="S258" i="13"/>
  <c r="E258" i="13"/>
  <c r="G258" i="13"/>
  <c r="I258" i="13"/>
  <c r="D257" i="13"/>
  <c r="H257" i="13"/>
  <c r="L257" i="13"/>
  <c r="P257" i="13"/>
  <c r="T257" i="13"/>
  <c r="X257" i="13"/>
  <c r="AB257" i="13"/>
  <c r="J257" i="13"/>
  <c r="Z257" i="13"/>
  <c r="F257" i="13"/>
  <c r="V257" i="13"/>
  <c r="R257" i="13"/>
  <c r="N257" i="13"/>
  <c r="B258" i="13"/>
  <c r="AH258" i="13"/>
  <c r="AF257" i="13"/>
  <c r="AG257" i="13"/>
  <c r="A259" i="13"/>
  <c r="L224" i="1"/>
  <c r="R225" i="1"/>
  <c r="P225" i="1"/>
  <c r="A228" i="1"/>
  <c r="G227" i="1" a="1"/>
  <c r="G227" i="1" s="1"/>
  <c r="F227" i="1" a="1"/>
  <c r="F227" i="1" s="1"/>
  <c r="N226" i="1"/>
  <c r="O226" i="1"/>
  <c r="H226" i="1"/>
  <c r="Q226" i="1" s="1"/>
  <c r="I226" i="1"/>
  <c r="AD258" i="13" l="1"/>
  <c r="W259" i="13"/>
  <c r="Y259" i="13"/>
  <c r="G259" i="13"/>
  <c r="C259" i="13"/>
  <c r="U259" i="13"/>
  <c r="O259" i="13"/>
  <c r="I259" i="13"/>
  <c r="K259" i="13"/>
  <c r="Q259" i="13"/>
  <c r="E259" i="13"/>
  <c r="AC259" i="13"/>
  <c r="S259" i="13"/>
  <c r="AA259" i="13"/>
  <c r="M259" i="13"/>
  <c r="D258" i="13"/>
  <c r="H258" i="13"/>
  <c r="L258" i="13"/>
  <c r="P258" i="13"/>
  <c r="T258" i="13"/>
  <c r="X258" i="13"/>
  <c r="AB258" i="13"/>
  <c r="N258" i="13"/>
  <c r="J258" i="13"/>
  <c r="Z258" i="13"/>
  <c r="F258" i="13"/>
  <c r="V258" i="13"/>
  <c r="R258" i="13"/>
  <c r="AG258" i="13"/>
  <c r="B259" i="13"/>
  <c r="AH259" i="13"/>
  <c r="AF258" i="13"/>
  <c r="A260" i="13"/>
  <c r="L225" i="1"/>
  <c r="R226" i="1"/>
  <c r="N227" i="1"/>
  <c r="H227" i="1"/>
  <c r="Q227" i="1" s="1"/>
  <c r="O227" i="1"/>
  <c r="I227" i="1"/>
  <c r="A229" i="1"/>
  <c r="F228" i="1" a="1"/>
  <c r="F228" i="1" s="1"/>
  <c r="G228" i="1" a="1"/>
  <c r="G228" i="1" s="1"/>
  <c r="P226" i="1"/>
  <c r="O260" i="13" l="1"/>
  <c r="E260" i="13"/>
  <c r="Q260" i="13"/>
  <c r="C260" i="13"/>
  <c r="Y260" i="13"/>
  <c r="K260" i="13"/>
  <c r="U260" i="13"/>
  <c r="G260" i="13"/>
  <c r="M260" i="13"/>
  <c r="I260" i="13"/>
  <c r="AA260" i="13"/>
  <c r="AC260" i="13"/>
  <c r="S260" i="13"/>
  <c r="W260" i="13"/>
  <c r="AD259" i="13"/>
  <c r="D259" i="13"/>
  <c r="H259" i="13"/>
  <c r="L259" i="13"/>
  <c r="P259" i="13"/>
  <c r="T259" i="13"/>
  <c r="X259" i="13"/>
  <c r="AB259" i="13"/>
  <c r="R259" i="13"/>
  <c r="N259" i="13"/>
  <c r="J259" i="13"/>
  <c r="Z259" i="13"/>
  <c r="F259" i="13"/>
  <c r="V259" i="13"/>
  <c r="AF259" i="13"/>
  <c r="B260" i="13"/>
  <c r="AH260" i="13"/>
  <c r="AG259" i="13"/>
  <c r="A261" i="13"/>
  <c r="L226" i="1"/>
  <c r="R227" i="1"/>
  <c r="A230" i="1"/>
  <c r="G229" i="1" a="1"/>
  <c r="G229" i="1" s="1"/>
  <c r="F229" i="1" a="1"/>
  <c r="F229" i="1" s="1"/>
  <c r="O228" i="1"/>
  <c r="I228" i="1"/>
  <c r="H228" i="1"/>
  <c r="Q228" i="1" s="1"/>
  <c r="N228" i="1"/>
  <c r="P227" i="1"/>
  <c r="W261" i="13" l="1"/>
  <c r="I261" i="13"/>
  <c r="K261" i="13"/>
  <c r="E261" i="13"/>
  <c r="G261" i="13"/>
  <c r="Y261" i="13"/>
  <c r="S261" i="13"/>
  <c r="O261" i="13"/>
  <c r="C261" i="13"/>
  <c r="AA261" i="13"/>
  <c r="U261" i="13"/>
  <c r="AC261" i="13"/>
  <c r="Q261" i="13"/>
  <c r="M261" i="13"/>
  <c r="AD260" i="13"/>
  <c r="D260" i="13"/>
  <c r="H260" i="13"/>
  <c r="L260" i="13"/>
  <c r="P260" i="13"/>
  <c r="T260" i="13"/>
  <c r="X260" i="13"/>
  <c r="AB260" i="13"/>
  <c r="F260" i="13"/>
  <c r="V260" i="13"/>
  <c r="R260" i="13"/>
  <c r="N260" i="13"/>
  <c r="J260" i="13"/>
  <c r="Z260" i="13"/>
  <c r="AF260" i="13"/>
  <c r="B261" i="13"/>
  <c r="AH261" i="13"/>
  <c r="AG260" i="13"/>
  <c r="A262" i="13"/>
  <c r="L227" i="1"/>
  <c r="R228" i="1"/>
  <c r="P228" i="1"/>
  <c r="O229" i="1"/>
  <c r="H229" i="1"/>
  <c r="Q229" i="1" s="1"/>
  <c r="I229" i="1"/>
  <c r="N229" i="1"/>
  <c r="A231" i="1"/>
  <c r="G230" i="1" a="1"/>
  <c r="G230" i="1" s="1"/>
  <c r="F230" i="1" a="1"/>
  <c r="F230" i="1" s="1"/>
  <c r="C262" i="13" l="1"/>
  <c r="E262" i="13"/>
  <c r="I262" i="13"/>
  <c r="S262" i="13"/>
  <c r="AC262" i="13"/>
  <c r="O262" i="13"/>
  <c r="K262" i="13"/>
  <c r="Q262" i="13"/>
  <c r="AA262" i="13"/>
  <c r="Y262" i="13"/>
  <c r="W262" i="13"/>
  <c r="M262" i="13"/>
  <c r="U262" i="13"/>
  <c r="G262" i="13"/>
  <c r="AD261" i="13"/>
  <c r="D261" i="13"/>
  <c r="H261" i="13"/>
  <c r="L261" i="13"/>
  <c r="P261" i="13"/>
  <c r="T261" i="13"/>
  <c r="X261" i="13"/>
  <c r="AB261" i="13"/>
  <c r="J261" i="13"/>
  <c r="Z261" i="13"/>
  <c r="F261" i="13"/>
  <c r="V261" i="13"/>
  <c r="R261" i="13"/>
  <c r="N261" i="13"/>
  <c r="B262" i="13"/>
  <c r="AH262" i="13"/>
  <c r="AG261" i="13"/>
  <c r="AF261" i="13"/>
  <c r="A263" i="13"/>
  <c r="L228" i="1"/>
  <c r="R229" i="1"/>
  <c r="O230" i="1"/>
  <c r="H230" i="1"/>
  <c r="Q230" i="1" s="1"/>
  <c r="I230" i="1"/>
  <c r="N230" i="1"/>
  <c r="A232" i="1"/>
  <c r="G231" i="1" a="1"/>
  <c r="G231" i="1" s="1"/>
  <c r="F231" i="1" a="1"/>
  <c r="F231" i="1" s="1"/>
  <c r="P229" i="1"/>
  <c r="AD262" i="13" l="1"/>
  <c r="Y263" i="13"/>
  <c r="S263" i="13"/>
  <c r="M263" i="13"/>
  <c r="C263" i="13"/>
  <c r="E263" i="13"/>
  <c r="O263" i="13"/>
  <c r="I263" i="13"/>
  <c r="Q263" i="13"/>
  <c r="G263" i="13"/>
  <c r="U263" i="13"/>
  <c r="W263" i="13"/>
  <c r="AA263" i="13"/>
  <c r="AC263" i="13"/>
  <c r="K263" i="13"/>
  <c r="D262" i="13"/>
  <c r="H262" i="13"/>
  <c r="L262" i="13"/>
  <c r="P262" i="13"/>
  <c r="T262" i="13"/>
  <c r="X262" i="13"/>
  <c r="AB262" i="13"/>
  <c r="N262" i="13"/>
  <c r="J262" i="13"/>
  <c r="Z262" i="13"/>
  <c r="F262" i="13"/>
  <c r="V262" i="13"/>
  <c r="R262" i="13"/>
  <c r="B263" i="13"/>
  <c r="AH263" i="13"/>
  <c r="AF262" i="13"/>
  <c r="AG262" i="13"/>
  <c r="A264" i="13"/>
  <c r="L229" i="1"/>
  <c r="R230" i="1"/>
  <c r="N231" i="1"/>
  <c r="O231" i="1"/>
  <c r="I231" i="1"/>
  <c r="H231" i="1"/>
  <c r="Q231" i="1" s="1"/>
  <c r="P230" i="1"/>
  <c r="A233" i="1"/>
  <c r="F232" i="1" a="1"/>
  <c r="F232" i="1" s="1"/>
  <c r="G232" i="1" a="1"/>
  <c r="G232" i="1" s="1"/>
  <c r="K264" i="13" l="1"/>
  <c r="M264" i="13"/>
  <c r="S264" i="13"/>
  <c r="C264" i="13"/>
  <c r="AC264" i="13"/>
  <c r="Y264" i="13"/>
  <c r="G264" i="13"/>
  <c r="I264" i="13"/>
  <c r="E264" i="13"/>
  <c r="O264" i="13"/>
  <c r="AA264" i="13"/>
  <c r="U264" i="13"/>
  <c r="W264" i="13"/>
  <c r="Q264" i="13"/>
  <c r="AD263" i="13"/>
  <c r="D263" i="13"/>
  <c r="H263" i="13"/>
  <c r="L263" i="13"/>
  <c r="P263" i="13"/>
  <c r="T263" i="13"/>
  <c r="X263" i="13"/>
  <c r="AB263" i="13"/>
  <c r="R263" i="13"/>
  <c r="N263" i="13"/>
  <c r="J263" i="13"/>
  <c r="Z263" i="13"/>
  <c r="F263" i="13"/>
  <c r="V263" i="13"/>
  <c r="B264" i="13"/>
  <c r="AD264" i="13" s="1"/>
  <c r="AH264" i="13"/>
  <c r="AG263" i="13"/>
  <c r="AF263" i="13"/>
  <c r="A265" i="13"/>
  <c r="L230" i="1"/>
  <c r="R231" i="1"/>
  <c r="A234" i="1"/>
  <c r="F233" i="1" a="1"/>
  <c r="F233" i="1" s="1"/>
  <c r="G233" i="1" a="1"/>
  <c r="G233" i="1" s="1"/>
  <c r="O232" i="1"/>
  <c r="I232" i="1"/>
  <c r="H232" i="1"/>
  <c r="Q232" i="1" s="1"/>
  <c r="N232" i="1"/>
  <c r="P231" i="1"/>
  <c r="AA265" i="13" l="1"/>
  <c r="U265" i="13"/>
  <c r="S265" i="13"/>
  <c r="O265" i="13"/>
  <c r="Y265" i="13"/>
  <c r="AC265" i="13"/>
  <c r="W265" i="13"/>
  <c r="C265" i="13"/>
  <c r="K265" i="13"/>
  <c r="E265" i="13"/>
  <c r="M265" i="13"/>
  <c r="Q265" i="13"/>
  <c r="I265" i="13"/>
  <c r="G265" i="13"/>
  <c r="D264" i="13"/>
  <c r="H264" i="13"/>
  <c r="L264" i="13"/>
  <c r="P264" i="13"/>
  <c r="T264" i="13"/>
  <c r="X264" i="13"/>
  <c r="AB264" i="13"/>
  <c r="F264" i="13"/>
  <c r="V264" i="13"/>
  <c r="R264" i="13"/>
  <c r="N264" i="13"/>
  <c r="J264" i="13"/>
  <c r="Z264" i="13"/>
  <c r="AF264" i="13"/>
  <c r="B265" i="13"/>
  <c r="AH265" i="13"/>
  <c r="AG264" i="13"/>
  <c r="A266" i="13"/>
  <c r="L231" i="1"/>
  <c r="R232" i="1"/>
  <c r="P232" i="1"/>
  <c r="N233" i="1"/>
  <c r="O233" i="1"/>
  <c r="H233" i="1"/>
  <c r="Q233" i="1" s="1"/>
  <c r="I233" i="1"/>
  <c r="A235" i="1"/>
  <c r="F234" i="1" a="1"/>
  <c r="F234" i="1" s="1"/>
  <c r="G234" i="1" a="1"/>
  <c r="G234" i="1" s="1"/>
  <c r="S266" i="13" l="1"/>
  <c r="U266" i="13"/>
  <c r="M266" i="13"/>
  <c r="W266" i="13"/>
  <c r="G266" i="13"/>
  <c r="AA266" i="13"/>
  <c r="Q266" i="13"/>
  <c r="Y266" i="13"/>
  <c r="K266" i="13"/>
  <c r="E266" i="13"/>
  <c r="O266" i="13"/>
  <c r="C266" i="13"/>
  <c r="AC266" i="13"/>
  <c r="I266" i="13"/>
  <c r="AD265" i="13"/>
  <c r="D265" i="13"/>
  <c r="H265" i="13"/>
  <c r="L265" i="13"/>
  <c r="P265" i="13"/>
  <c r="T265" i="13"/>
  <c r="X265" i="13"/>
  <c r="AB265" i="13"/>
  <c r="J265" i="13"/>
  <c r="Z265" i="13"/>
  <c r="F265" i="13"/>
  <c r="V265" i="13"/>
  <c r="R265" i="13"/>
  <c r="N265" i="13"/>
  <c r="B266" i="13"/>
  <c r="AH266" i="13"/>
  <c r="AF265" i="13"/>
  <c r="AG265" i="13"/>
  <c r="A267" i="13"/>
  <c r="L232" i="1"/>
  <c r="R233" i="1"/>
  <c r="A236" i="1"/>
  <c r="G235" i="1" a="1"/>
  <c r="G235" i="1" s="1"/>
  <c r="F235" i="1" a="1"/>
  <c r="F235" i="1" s="1"/>
  <c r="O234" i="1"/>
  <c r="I234" i="1"/>
  <c r="N234" i="1"/>
  <c r="H234" i="1"/>
  <c r="Q234" i="1" s="1"/>
  <c r="P233" i="1"/>
  <c r="AD266" i="13" l="1"/>
  <c r="G267" i="13"/>
  <c r="O267" i="13"/>
  <c r="Y267" i="13"/>
  <c r="W267" i="13"/>
  <c r="I267" i="13"/>
  <c r="AC267" i="13"/>
  <c r="S267" i="13"/>
  <c r="U267" i="13"/>
  <c r="AA267" i="13"/>
  <c r="E267" i="13"/>
  <c r="Q267" i="13"/>
  <c r="C267" i="13"/>
  <c r="M267" i="13"/>
  <c r="K267" i="13"/>
  <c r="D266" i="13"/>
  <c r="H266" i="13"/>
  <c r="L266" i="13"/>
  <c r="P266" i="13"/>
  <c r="T266" i="13"/>
  <c r="X266" i="13"/>
  <c r="AB266" i="13"/>
  <c r="N266" i="13"/>
  <c r="J266" i="13"/>
  <c r="Z266" i="13"/>
  <c r="F266" i="13"/>
  <c r="V266" i="13"/>
  <c r="R266" i="13"/>
  <c r="AG266" i="13"/>
  <c r="B267" i="13"/>
  <c r="AD267" i="13" s="1"/>
  <c r="AH267" i="13"/>
  <c r="AF266" i="13"/>
  <c r="A268" i="13"/>
  <c r="L233" i="1"/>
  <c r="R234" i="1"/>
  <c r="P234" i="1"/>
  <c r="N235" i="1"/>
  <c r="O235" i="1"/>
  <c r="I235" i="1"/>
  <c r="H235" i="1"/>
  <c r="Q235" i="1" s="1"/>
  <c r="A237" i="1"/>
  <c r="G236" i="1" a="1"/>
  <c r="G236" i="1" s="1"/>
  <c r="F236" i="1" a="1"/>
  <c r="F236" i="1" s="1"/>
  <c r="AC268" i="13" l="1"/>
  <c r="G268" i="13"/>
  <c r="AA268" i="13"/>
  <c r="O268" i="13"/>
  <c r="Y268" i="13"/>
  <c r="K268" i="13"/>
  <c r="U268" i="13"/>
  <c r="E268" i="13"/>
  <c r="C268" i="13"/>
  <c r="M268" i="13"/>
  <c r="Q268" i="13"/>
  <c r="W268" i="13"/>
  <c r="S268" i="13"/>
  <c r="I268" i="13"/>
  <c r="D267" i="13"/>
  <c r="H267" i="13"/>
  <c r="L267" i="13"/>
  <c r="P267" i="13"/>
  <c r="T267" i="13"/>
  <c r="X267" i="13"/>
  <c r="AB267" i="13"/>
  <c r="R267" i="13"/>
  <c r="N267" i="13"/>
  <c r="J267" i="13"/>
  <c r="Z267" i="13"/>
  <c r="F267" i="13"/>
  <c r="V267" i="13"/>
  <c r="AF267" i="13"/>
  <c r="B268" i="13"/>
  <c r="AD268" i="13" s="1"/>
  <c r="AH268" i="13"/>
  <c r="AG267" i="13"/>
  <c r="A269" i="13"/>
  <c r="L234" i="1"/>
  <c r="R235" i="1"/>
  <c r="O236" i="1"/>
  <c r="H236" i="1"/>
  <c r="Q236" i="1" s="1"/>
  <c r="N236" i="1"/>
  <c r="I236" i="1"/>
  <c r="A238" i="1"/>
  <c r="G237" i="1" a="1"/>
  <c r="G237" i="1" s="1"/>
  <c r="F237" i="1" a="1"/>
  <c r="F237" i="1" s="1"/>
  <c r="P235" i="1"/>
  <c r="O269" i="13" l="1"/>
  <c r="G269" i="13"/>
  <c r="I269" i="13"/>
  <c r="Q269" i="13"/>
  <c r="K269" i="13"/>
  <c r="W269" i="13"/>
  <c r="Y269" i="13"/>
  <c r="AA269" i="13"/>
  <c r="E269" i="13"/>
  <c r="U269" i="13"/>
  <c r="C269" i="13"/>
  <c r="S269" i="13"/>
  <c r="AC269" i="13"/>
  <c r="M269" i="13"/>
  <c r="D268" i="13"/>
  <c r="H268" i="13"/>
  <c r="L268" i="13"/>
  <c r="P268" i="13"/>
  <c r="T268" i="13"/>
  <c r="X268" i="13"/>
  <c r="AB268" i="13"/>
  <c r="F268" i="13"/>
  <c r="V268" i="13"/>
  <c r="R268" i="13"/>
  <c r="N268" i="13"/>
  <c r="J268" i="13"/>
  <c r="Z268" i="13"/>
  <c r="AG268" i="13"/>
  <c r="AF268" i="13"/>
  <c r="B269" i="13"/>
  <c r="AH269" i="13"/>
  <c r="A270" i="13"/>
  <c r="L235" i="1"/>
  <c r="R236" i="1"/>
  <c r="O237" i="1"/>
  <c r="N237" i="1"/>
  <c r="I237" i="1"/>
  <c r="H237" i="1"/>
  <c r="Q237" i="1" s="1"/>
  <c r="P236" i="1"/>
  <c r="A239" i="1"/>
  <c r="G238" i="1" a="1"/>
  <c r="G238" i="1" s="1"/>
  <c r="F238" i="1" a="1"/>
  <c r="F238" i="1" s="1"/>
  <c r="C270" i="13" l="1"/>
  <c r="M270" i="13"/>
  <c r="G270" i="13"/>
  <c r="K270" i="13"/>
  <c r="U270" i="13"/>
  <c r="S270" i="13"/>
  <c r="O270" i="13"/>
  <c r="Q270" i="13"/>
  <c r="AC270" i="13"/>
  <c r="I270" i="13"/>
  <c r="AA270" i="13"/>
  <c r="Y270" i="13"/>
  <c r="E270" i="13"/>
  <c r="W270" i="13"/>
  <c r="AD269" i="13"/>
  <c r="D269" i="13"/>
  <c r="H269" i="13"/>
  <c r="L269" i="13"/>
  <c r="P269" i="13"/>
  <c r="T269" i="13"/>
  <c r="X269" i="13"/>
  <c r="AB269" i="13"/>
  <c r="J269" i="13"/>
  <c r="Z269" i="13"/>
  <c r="F269" i="13"/>
  <c r="V269" i="13"/>
  <c r="R269" i="13"/>
  <c r="N269" i="13"/>
  <c r="B270" i="13"/>
  <c r="AH270" i="13"/>
  <c r="AG269" i="13"/>
  <c r="AF269" i="13"/>
  <c r="A271" i="13"/>
  <c r="L236" i="1"/>
  <c r="R237" i="1"/>
  <c r="A240" i="1"/>
  <c r="G239" i="1" a="1"/>
  <c r="G239" i="1" s="1"/>
  <c r="F239" i="1" a="1"/>
  <c r="F239" i="1" s="1"/>
  <c r="P237" i="1"/>
  <c r="O238" i="1"/>
  <c r="H238" i="1"/>
  <c r="Q238" i="1" s="1"/>
  <c r="N238" i="1"/>
  <c r="I238" i="1"/>
  <c r="W271" i="13" l="1"/>
  <c r="I271" i="13"/>
  <c r="O271" i="13"/>
  <c r="Q271" i="13"/>
  <c r="Y271" i="13"/>
  <c r="G271" i="13"/>
  <c r="E271" i="13"/>
  <c r="AA271" i="13"/>
  <c r="C271" i="13"/>
  <c r="S271" i="13"/>
  <c r="U271" i="13"/>
  <c r="M271" i="13"/>
  <c r="K271" i="13"/>
  <c r="AC271" i="13"/>
  <c r="AD270" i="13"/>
  <c r="D270" i="13"/>
  <c r="H270" i="13"/>
  <c r="L270" i="13"/>
  <c r="P270" i="13"/>
  <c r="T270" i="13"/>
  <c r="X270" i="13"/>
  <c r="AB270" i="13"/>
  <c r="N270" i="13"/>
  <c r="J270" i="13"/>
  <c r="Z270" i="13"/>
  <c r="F270" i="13"/>
  <c r="V270" i="13"/>
  <c r="R270" i="13"/>
  <c r="AG270" i="13"/>
  <c r="B271" i="13"/>
  <c r="AH271" i="13"/>
  <c r="AF270" i="13"/>
  <c r="A272" i="13"/>
  <c r="L237" i="1"/>
  <c r="R238" i="1"/>
  <c r="O239" i="1"/>
  <c r="I239" i="1"/>
  <c r="H239" i="1"/>
  <c r="Q239" i="1" s="1"/>
  <c r="N239" i="1"/>
  <c r="A241" i="1"/>
  <c r="G240" i="1" a="1"/>
  <c r="G240" i="1" s="1"/>
  <c r="F240" i="1" a="1"/>
  <c r="F240" i="1" s="1"/>
  <c r="P238" i="1"/>
  <c r="S272" i="13" l="1"/>
  <c r="AA272" i="13"/>
  <c r="C272" i="13"/>
  <c r="K272" i="13"/>
  <c r="E272" i="13"/>
  <c r="O272" i="13"/>
  <c r="U272" i="13"/>
  <c r="AC272" i="13"/>
  <c r="M272" i="13"/>
  <c r="W272" i="13"/>
  <c r="I272" i="13"/>
  <c r="Q272" i="13"/>
  <c r="Y272" i="13"/>
  <c r="G272" i="13"/>
  <c r="AD271" i="13"/>
  <c r="D271" i="13"/>
  <c r="H271" i="13"/>
  <c r="L271" i="13"/>
  <c r="P271" i="13"/>
  <c r="T271" i="13"/>
  <c r="X271" i="13"/>
  <c r="AB271" i="13"/>
  <c r="R271" i="13"/>
  <c r="N271" i="13"/>
  <c r="J271" i="13"/>
  <c r="Z271" i="13"/>
  <c r="F271" i="13"/>
  <c r="V271" i="13"/>
  <c r="B272" i="13"/>
  <c r="AH272" i="13"/>
  <c r="AF271" i="13"/>
  <c r="AG271" i="13"/>
  <c r="A273" i="13"/>
  <c r="L238" i="1"/>
  <c r="R239" i="1"/>
  <c r="N240" i="1"/>
  <c r="H240" i="1"/>
  <c r="Q240" i="1" s="1"/>
  <c r="O240" i="1"/>
  <c r="I240" i="1"/>
  <c r="P239" i="1"/>
  <c r="A242" i="1"/>
  <c r="G241" i="1" a="1"/>
  <c r="G241" i="1" s="1"/>
  <c r="F241" i="1" a="1"/>
  <c r="F241" i="1" s="1"/>
  <c r="AD272" i="13" l="1"/>
  <c r="Q273" i="13"/>
  <c r="Y273" i="13"/>
  <c r="W273" i="13"/>
  <c r="M273" i="13"/>
  <c r="C273" i="13"/>
  <c r="G273" i="13"/>
  <c r="S273" i="13"/>
  <c r="E273" i="13"/>
  <c r="O273" i="13"/>
  <c r="AA273" i="13"/>
  <c r="AC273" i="13"/>
  <c r="I273" i="13"/>
  <c r="K273" i="13"/>
  <c r="U273" i="13"/>
  <c r="D272" i="13"/>
  <c r="H272" i="13"/>
  <c r="L272" i="13"/>
  <c r="P272" i="13"/>
  <c r="T272" i="13"/>
  <c r="X272" i="13"/>
  <c r="AB272" i="13"/>
  <c r="F272" i="13"/>
  <c r="V272" i="13"/>
  <c r="R272" i="13"/>
  <c r="N272" i="13"/>
  <c r="J272" i="13"/>
  <c r="Z272" i="13"/>
  <c r="AG272" i="13"/>
  <c r="B273" i="13"/>
  <c r="AH273" i="13"/>
  <c r="AF272" i="13"/>
  <c r="A274" i="13"/>
  <c r="L239" i="1"/>
  <c r="R240" i="1"/>
  <c r="N241" i="1"/>
  <c r="O241" i="1"/>
  <c r="I241" i="1"/>
  <c r="H241" i="1"/>
  <c r="Q241" i="1" s="1"/>
  <c r="P240" i="1"/>
  <c r="A243" i="1"/>
  <c r="G242" i="1" a="1"/>
  <c r="G242" i="1" s="1"/>
  <c r="F242" i="1" a="1"/>
  <c r="F242" i="1" s="1"/>
  <c r="C274" i="13" l="1"/>
  <c r="K274" i="13"/>
  <c r="E274" i="13"/>
  <c r="M274" i="13"/>
  <c r="W274" i="13"/>
  <c r="AA274" i="13"/>
  <c r="O274" i="13"/>
  <c r="U274" i="13"/>
  <c r="G274" i="13"/>
  <c r="S274" i="13"/>
  <c r="I274" i="13"/>
  <c r="AC274" i="13"/>
  <c r="Y274" i="13"/>
  <c r="Q274" i="13"/>
  <c r="AD273" i="13"/>
  <c r="D273" i="13"/>
  <c r="H273" i="13"/>
  <c r="L273" i="13"/>
  <c r="P273" i="13"/>
  <c r="T273" i="13"/>
  <c r="X273" i="13"/>
  <c r="AB273" i="13"/>
  <c r="J273" i="13"/>
  <c r="Z273" i="13"/>
  <c r="F273" i="13"/>
  <c r="V273" i="13"/>
  <c r="R273" i="13"/>
  <c r="N273" i="13"/>
  <c r="B274" i="13"/>
  <c r="AH274" i="13"/>
  <c r="AF273" i="13"/>
  <c r="AG273" i="13"/>
  <c r="A275" i="13"/>
  <c r="L240" i="1"/>
  <c r="R241" i="1"/>
  <c r="P241" i="1"/>
  <c r="A244" i="1"/>
  <c r="F243" i="1" a="1"/>
  <c r="F243" i="1" s="1"/>
  <c r="G243" i="1" a="1"/>
  <c r="G243" i="1" s="1"/>
  <c r="O242" i="1"/>
  <c r="I242" i="1"/>
  <c r="N242" i="1"/>
  <c r="H242" i="1"/>
  <c r="Q242" i="1" s="1"/>
  <c r="AD274" i="13" l="1"/>
  <c r="Y275" i="13"/>
  <c r="G275" i="13"/>
  <c r="W275" i="13"/>
  <c r="I275" i="13"/>
  <c r="U275" i="13"/>
  <c r="O275" i="13"/>
  <c r="S275" i="13"/>
  <c r="AC275" i="13"/>
  <c r="AA275" i="13"/>
  <c r="M275" i="13"/>
  <c r="K275" i="13"/>
  <c r="Q275" i="13"/>
  <c r="E275" i="13"/>
  <c r="C275" i="13"/>
  <c r="D274" i="13"/>
  <c r="H274" i="13"/>
  <c r="L274" i="13"/>
  <c r="P274" i="13"/>
  <c r="T274" i="13"/>
  <c r="X274" i="13"/>
  <c r="AB274" i="13"/>
  <c r="N274" i="13"/>
  <c r="J274" i="13"/>
  <c r="Z274" i="13"/>
  <c r="F274" i="13"/>
  <c r="V274" i="13"/>
  <c r="R274" i="13"/>
  <c r="AG274" i="13"/>
  <c r="B275" i="13"/>
  <c r="AH275" i="13"/>
  <c r="AF274" i="13"/>
  <c r="A276" i="13"/>
  <c r="L241" i="1"/>
  <c r="R242" i="1"/>
  <c r="O243" i="1"/>
  <c r="I243" i="1"/>
  <c r="N243" i="1"/>
  <c r="H243" i="1"/>
  <c r="Q243" i="1" s="1"/>
  <c r="A245" i="1"/>
  <c r="G244" i="1" a="1"/>
  <c r="G244" i="1" s="1"/>
  <c r="F244" i="1" a="1"/>
  <c r="F244" i="1" s="1"/>
  <c r="P242" i="1"/>
  <c r="AD275" i="13" l="1"/>
  <c r="K276" i="13"/>
  <c r="AA276" i="13"/>
  <c r="C276" i="13"/>
  <c r="U276" i="13"/>
  <c r="S276" i="13"/>
  <c r="AC276" i="13"/>
  <c r="E276" i="13"/>
  <c r="M276" i="13"/>
  <c r="G276" i="13"/>
  <c r="Y276" i="13"/>
  <c r="W276" i="13"/>
  <c r="Q276" i="13"/>
  <c r="O276" i="13"/>
  <c r="I276" i="13"/>
  <c r="D275" i="13"/>
  <c r="H275" i="13"/>
  <c r="L275" i="13"/>
  <c r="P275" i="13"/>
  <c r="T275" i="13"/>
  <c r="X275" i="13"/>
  <c r="AB275" i="13"/>
  <c r="R275" i="13"/>
  <c r="N275" i="13"/>
  <c r="J275" i="13"/>
  <c r="Z275" i="13"/>
  <c r="F275" i="13"/>
  <c r="V275" i="13"/>
  <c r="AG275" i="13"/>
  <c r="B276" i="13"/>
  <c r="AH276" i="13"/>
  <c r="AF275" i="13"/>
  <c r="A277" i="13"/>
  <c r="L242" i="1"/>
  <c r="R243" i="1"/>
  <c r="O244" i="1"/>
  <c r="N244" i="1"/>
  <c r="H244" i="1"/>
  <c r="Q244" i="1" s="1"/>
  <c r="I244" i="1"/>
  <c r="P243" i="1"/>
  <c r="A246" i="1"/>
  <c r="G245" i="1" a="1"/>
  <c r="G245" i="1" s="1"/>
  <c r="F245" i="1" a="1"/>
  <c r="F245" i="1" s="1"/>
  <c r="W277" i="13" l="1"/>
  <c r="O277" i="13"/>
  <c r="Q277" i="13"/>
  <c r="C277" i="13"/>
  <c r="AC277" i="13"/>
  <c r="K277" i="13"/>
  <c r="Y277" i="13"/>
  <c r="M277" i="13"/>
  <c r="I277" i="13"/>
  <c r="E277" i="13"/>
  <c r="AA277" i="13"/>
  <c r="G277" i="13"/>
  <c r="U277" i="13"/>
  <c r="S277" i="13"/>
  <c r="AD276" i="13"/>
  <c r="D276" i="13"/>
  <c r="H276" i="13"/>
  <c r="L276" i="13"/>
  <c r="P276" i="13"/>
  <c r="T276" i="13"/>
  <c r="X276" i="13"/>
  <c r="AB276" i="13"/>
  <c r="F276" i="13"/>
  <c r="V276" i="13"/>
  <c r="R276" i="13"/>
  <c r="N276" i="13"/>
  <c r="J276" i="13"/>
  <c r="Z276" i="13"/>
  <c r="AG276" i="13"/>
  <c r="AF276" i="13"/>
  <c r="B277" i="13"/>
  <c r="AH277" i="13"/>
  <c r="A278" i="13"/>
  <c r="L243" i="1"/>
  <c r="R244" i="1"/>
  <c r="A247" i="1"/>
  <c r="G246" i="1" a="1"/>
  <c r="G246" i="1" s="1"/>
  <c r="F246" i="1" a="1"/>
  <c r="F246" i="1" s="1"/>
  <c r="H245" i="1"/>
  <c r="Q245" i="1" s="1"/>
  <c r="O245" i="1"/>
  <c r="N245" i="1"/>
  <c r="I245" i="1"/>
  <c r="P244" i="1"/>
  <c r="AD277" i="13" l="1"/>
  <c r="S278" i="13"/>
  <c r="E278" i="13"/>
  <c r="AA278" i="13"/>
  <c r="U278" i="13"/>
  <c r="K278" i="13"/>
  <c r="M278" i="13"/>
  <c r="G278" i="13"/>
  <c r="W278" i="13"/>
  <c r="O278" i="13"/>
  <c r="Q278" i="13"/>
  <c r="C278" i="13"/>
  <c r="I278" i="13"/>
  <c r="Y278" i="13"/>
  <c r="AC278" i="13"/>
  <c r="D277" i="13"/>
  <c r="H277" i="13"/>
  <c r="L277" i="13"/>
  <c r="P277" i="13"/>
  <c r="T277" i="13"/>
  <c r="X277" i="13"/>
  <c r="AB277" i="13"/>
  <c r="J277" i="13"/>
  <c r="Z277" i="13"/>
  <c r="F277" i="13"/>
  <c r="V277" i="13"/>
  <c r="R277" i="13"/>
  <c r="N277" i="13"/>
  <c r="B278" i="13"/>
  <c r="AH278" i="13"/>
  <c r="AG277" i="13"/>
  <c r="AF277" i="13"/>
  <c r="A279" i="13"/>
  <c r="L244" i="1"/>
  <c r="R245" i="1"/>
  <c r="N246" i="1"/>
  <c r="O246" i="1"/>
  <c r="H246" i="1"/>
  <c r="Q246" i="1" s="1"/>
  <c r="I246" i="1"/>
  <c r="P245" i="1"/>
  <c r="A248" i="1"/>
  <c r="G247" i="1" a="1"/>
  <c r="G247" i="1" s="1"/>
  <c r="F247" i="1" a="1"/>
  <c r="F247" i="1" s="1"/>
  <c r="O279" i="13" l="1"/>
  <c r="W279" i="13"/>
  <c r="I279" i="13"/>
  <c r="Q279" i="13"/>
  <c r="K279" i="13"/>
  <c r="Y279" i="13"/>
  <c r="AA279" i="13"/>
  <c r="M279" i="13"/>
  <c r="AC279" i="13"/>
  <c r="U279" i="13"/>
  <c r="G279" i="13"/>
  <c r="C279" i="13"/>
  <c r="S279" i="13"/>
  <c r="E279" i="13"/>
  <c r="AD278" i="13"/>
  <c r="D278" i="13"/>
  <c r="H278" i="13"/>
  <c r="L278" i="13"/>
  <c r="P278" i="13"/>
  <c r="T278" i="13"/>
  <c r="X278" i="13"/>
  <c r="AB278" i="13"/>
  <c r="N278" i="13"/>
  <c r="J278" i="13"/>
  <c r="Z278" i="13"/>
  <c r="F278" i="13"/>
  <c r="V278" i="13"/>
  <c r="R278" i="13"/>
  <c r="B279" i="13"/>
  <c r="AH279" i="13"/>
  <c r="AG278" i="13"/>
  <c r="AF278" i="13"/>
  <c r="A280" i="13"/>
  <c r="L245" i="1"/>
  <c r="R246" i="1"/>
  <c r="A249" i="1"/>
  <c r="G248" i="1" a="1"/>
  <c r="G248" i="1" s="1"/>
  <c r="F248" i="1" a="1"/>
  <c r="F248" i="1" s="1"/>
  <c r="P246" i="1"/>
  <c r="O247" i="1"/>
  <c r="N247" i="1"/>
  <c r="I247" i="1"/>
  <c r="H247" i="1"/>
  <c r="Q247" i="1" s="1"/>
  <c r="AA280" i="13" l="1"/>
  <c r="M280" i="13"/>
  <c r="K280" i="13"/>
  <c r="C280" i="13"/>
  <c r="S280" i="13"/>
  <c r="AC280" i="13"/>
  <c r="I280" i="13"/>
  <c r="W280" i="13"/>
  <c r="E280" i="13"/>
  <c r="G280" i="13"/>
  <c r="O280" i="13"/>
  <c r="U280" i="13"/>
  <c r="Y280" i="13"/>
  <c r="Q280" i="13"/>
  <c r="AD279" i="13"/>
  <c r="D279" i="13"/>
  <c r="H279" i="13"/>
  <c r="L279" i="13"/>
  <c r="P279" i="13"/>
  <c r="T279" i="13"/>
  <c r="X279" i="13"/>
  <c r="AB279" i="13"/>
  <c r="R279" i="13"/>
  <c r="N279" i="13"/>
  <c r="J279" i="13"/>
  <c r="Z279" i="13"/>
  <c r="F279" i="13"/>
  <c r="V279" i="13"/>
  <c r="B280" i="13"/>
  <c r="AH280" i="13"/>
  <c r="AG279" i="13"/>
  <c r="AF279" i="13"/>
  <c r="A281" i="13"/>
  <c r="L246" i="1"/>
  <c r="R247" i="1"/>
  <c r="N248" i="1"/>
  <c r="O248" i="1"/>
  <c r="I248" i="1"/>
  <c r="H248" i="1"/>
  <c r="Q248" i="1" s="1"/>
  <c r="P247" i="1"/>
  <c r="A250" i="1"/>
  <c r="G249" i="1" a="1"/>
  <c r="G249" i="1" s="1"/>
  <c r="F249" i="1" a="1"/>
  <c r="F249" i="1" s="1"/>
  <c r="AD280" i="13" l="1"/>
  <c r="Y281" i="13"/>
  <c r="S281" i="13"/>
  <c r="G281" i="13"/>
  <c r="Q281" i="13"/>
  <c r="O281" i="13"/>
  <c r="K281" i="13"/>
  <c r="E281" i="13"/>
  <c r="I281" i="13"/>
  <c r="AC281" i="13"/>
  <c r="C281" i="13"/>
  <c r="W281" i="13"/>
  <c r="M281" i="13"/>
  <c r="AA281" i="13"/>
  <c r="U281" i="13"/>
  <c r="D280" i="13"/>
  <c r="H280" i="13"/>
  <c r="L280" i="13"/>
  <c r="P280" i="13"/>
  <c r="T280" i="13"/>
  <c r="X280" i="13"/>
  <c r="AB280" i="13"/>
  <c r="F280" i="13"/>
  <c r="V280" i="13"/>
  <c r="R280" i="13"/>
  <c r="N280" i="13"/>
  <c r="J280" i="13"/>
  <c r="Z280" i="13"/>
  <c r="AG280" i="13"/>
  <c r="B281" i="13"/>
  <c r="AH281" i="13"/>
  <c r="AF280" i="13"/>
  <c r="A282" i="13"/>
  <c r="L247" i="1"/>
  <c r="R248" i="1"/>
  <c r="P248" i="1"/>
  <c r="A251" i="1"/>
  <c r="F250" i="1" a="1"/>
  <c r="F250" i="1" s="1"/>
  <c r="G250" i="1" a="1"/>
  <c r="G250" i="1" s="1"/>
  <c r="O249" i="1"/>
  <c r="N249" i="1"/>
  <c r="H249" i="1"/>
  <c r="Q249" i="1" s="1"/>
  <c r="I249" i="1"/>
  <c r="U282" i="13" l="1"/>
  <c r="C282" i="13"/>
  <c r="AA282" i="13"/>
  <c r="E282" i="13"/>
  <c r="K282" i="13"/>
  <c r="M282" i="13"/>
  <c r="Q282" i="13"/>
  <c r="O282" i="13"/>
  <c r="S282" i="13"/>
  <c r="W282" i="13"/>
  <c r="Y282" i="13"/>
  <c r="G282" i="13"/>
  <c r="AC282" i="13"/>
  <c r="I282" i="13"/>
  <c r="AD281" i="13"/>
  <c r="D281" i="13"/>
  <c r="H281" i="13"/>
  <c r="L281" i="13"/>
  <c r="P281" i="13"/>
  <c r="T281" i="13"/>
  <c r="X281" i="13"/>
  <c r="AB281" i="13"/>
  <c r="J281" i="13"/>
  <c r="Z281" i="13"/>
  <c r="F281" i="13"/>
  <c r="V281" i="13"/>
  <c r="R281" i="13"/>
  <c r="N281" i="13"/>
  <c r="B282" i="13"/>
  <c r="AH282" i="13"/>
  <c r="AF281" i="13"/>
  <c r="AG281" i="13"/>
  <c r="A283" i="13"/>
  <c r="L248" i="1"/>
  <c r="R249" i="1"/>
  <c r="A252" i="1"/>
  <c r="G251" i="1" a="1"/>
  <c r="G251" i="1" s="1"/>
  <c r="F251" i="1" a="1"/>
  <c r="F251" i="1" s="1"/>
  <c r="N250" i="1"/>
  <c r="O250" i="1"/>
  <c r="I250" i="1"/>
  <c r="H250" i="1"/>
  <c r="Q250" i="1" s="1"/>
  <c r="P249" i="1"/>
  <c r="AD282" i="13" l="1"/>
  <c r="G283" i="13"/>
  <c r="O283" i="13"/>
  <c r="AA283" i="13"/>
  <c r="I283" i="13"/>
  <c r="W283" i="13"/>
  <c r="Y283" i="13"/>
  <c r="K283" i="13"/>
  <c r="U283" i="13"/>
  <c r="Q283" i="13"/>
  <c r="AC283" i="13"/>
  <c r="C283" i="13"/>
  <c r="E283" i="13"/>
  <c r="M283" i="13"/>
  <c r="S283" i="13"/>
  <c r="D282" i="13"/>
  <c r="H282" i="13"/>
  <c r="L282" i="13"/>
  <c r="P282" i="13"/>
  <c r="T282" i="13"/>
  <c r="X282" i="13"/>
  <c r="AB282" i="13"/>
  <c r="N282" i="13"/>
  <c r="J282" i="13"/>
  <c r="Z282" i="13"/>
  <c r="F282" i="13"/>
  <c r="V282" i="13"/>
  <c r="R282" i="13"/>
  <c r="AF282" i="13"/>
  <c r="B283" i="13"/>
  <c r="AH283" i="13"/>
  <c r="AG282" i="13"/>
  <c r="A284" i="13"/>
  <c r="L249" i="1"/>
  <c r="R250" i="1"/>
  <c r="A253" i="1"/>
  <c r="G252" i="1" a="1"/>
  <c r="G252" i="1" s="1"/>
  <c r="F252" i="1" a="1"/>
  <c r="F252" i="1" s="1"/>
  <c r="O251" i="1"/>
  <c r="H251" i="1"/>
  <c r="Q251" i="1" s="1"/>
  <c r="N251" i="1"/>
  <c r="I251" i="1"/>
  <c r="P250" i="1"/>
  <c r="AD283" i="13" l="1"/>
  <c r="AC284" i="13"/>
  <c r="S284" i="13"/>
  <c r="C284" i="13"/>
  <c r="M284" i="13"/>
  <c r="K284" i="13"/>
  <c r="U284" i="13"/>
  <c r="E284" i="13"/>
  <c r="AA284" i="13"/>
  <c r="Y284" i="13"/>
  <c r="G284" i="13"/>
  <c r="O284" i="13"/>
  <c r="Q284" i="13"/>
  <c r="W284" i="13"/>
  <c r="I284" i="13"/>
  <c r="D283" i="13"/>
  <c r="H283" i="13"/>
  <c r="L283" i="13"/>
  <c r="P283" i="13"/>
  <c r="T283" i="13"/>
  <c r="X283" i="13"/>
  <c r="AB283" i="13"/>
  <c r="R283" i="13"/>
  <c r="N283" i="13"/>
  <c r="J283" i="13"/>
  <c r="Z283" i="13"/>
  <c r="F283" i="13"/>
  <c r="V283" i="13"/>
  <c r="B284" i="13"/>
  <c r="AD284" i="13" s="1"/>
  <c r="AH284" i="13"/>
  <c r="AG283" i="13"/>
  <c r="AF283" i="13"/>
  <c r="A285" i="13"/>
  <c r="L250" i="1"/>
  <c r="R251" i="1"/>
  <c r="P251" i="1"/>
  <c r="O252" i="1"/>
  <c r="I252" i="1"/>
  <c r="N252" i="1"/>
  <c r="H252" i="1"/>
  <c r="Q252" i="1" s="1"/>
  <c r="A254" i="1"/>
  <c r="G253" i="1" a="1"/>
  <c r="G253" i="1" s="1"/>
  <c r="F253" i="1" a="1"/>
  <c r="F253" i="1" s="1"/>
  <c r="O285" i="13" l="1"/>
  <c r="W285" i="13"/>
  <c r="Y285" i="13"/>
  <c r="C285" i="13"/>
  <c r="AA285" i="13"/>
  <c r="Q285" i="13"/>
  <c r="K285" i="13"/>
  <c r="M285" i="13"/>
  <c r="E285" i="13"/>
  <c r="U285" i="13"/>
  <c r="S285" i="13"/>
  <c r="I285" i="13"/>
  <c r="AC285" i="13"/>
  <c r="G285" i="13"/>
  <c r="D284" i="13"/>
  <c r="H284" i="13"/>
  <c r="L284" i="13"/>
  <c r="P284" i="13"/>
  <c r="T284" i="13"/>
  <c r="X284" i="13"/>
  <c r="AB284" i="13"/>
  <c r="F284" i="13"/>
  <c r="V284" i="13"/>
  <c r="R284" i="13"/>
  <c r="N284" i="13"/>
  <c r="J284" i="13"/>
  <c r="Z284" i="13"/>
  <c r="AG284" i="13"/>
  <c r="B285" i="13"/>
  <c r="AH285" i="13"/>
  <c r="AF284" i="13"/>
  <c r="A286" i="13"/>
  <c r="L251" i="1"/>
  <c r="R252" i="1"/>
  <c r="N253" i="1"/>
  <c r="O253" i="1"/>
  <c r="H253" i="1"/>
  <c r="Q253" i="1" s="1"/>
  <c r="I253" i="1"/>
  <c r="A255" i="1"/>
  <c r="G254" i="1" a="1"/>
  <c r="G254" i="1" s="1"/>
  <c r="F254" i="1" a="1"/>
  <c r="F254" i="1" s="1"/>
  <c r="P252" i="1"/>
  <c r="AD285" i="13" l="1"/>
  <c r="S286" i="13"/>
  <c r="G286" i="13"/>
  <c r="C286" i="13"/>
  <c r="M286" i="13"/>
  <c r="AC286" i="13"/>
  <c r="AA286" i="13"/>
  <c r="W286" i="13"/>
  <c r="U286" i="13"/>
  <c r="I286" i="13"/>
  <c r="K286" i="13"/>
  <c r="E286" i="13"/>
  <c r="Q286" i="13"/>
  <c r="Y286" i="13"/>
  <c r="O286" i="13"/>
  <c r="D285" i="13"/>
  <c r="H285" i="13"/>
  <c r="L285" i="13"/>
  <c r="P285" i="13"/>
  <c r="T285" i="13"/>
  <c r="X285" i="13"/>
  <c r="AB285" i="13"/>
  <c r="F285" i="13"/>
  <c r="V285" i="13"/>
  <c r="R285" i="13"/>
  <c r="N285" i="13"/>
  <c r="J285" i="13"/>
  <c r="Z285" i="13"/>
  <c r="B286" i="13"/>
  <c r="AH286" i="13"/>
  <c r="AG285" i="13"/>
  <c r="AF285" i="13"/>
  <c r="A287" i="13"/>
  <c r="L252" i="1"/>
  <c r="R253" i="1"/>
  <c r="N254" i="1"/>
  <c r="O254" i="1"/>
  <c r="H254" i="1"/>
  <c r="Q254" i="1" s="1"/>
  <c r="I254" i="1"/>
  <c r="P253" i="1"/>
  <c r="A256" i="1"/>
  <c r="G255" i="1" a="1"/>
  <c r="G255" i="1" s="1"/>
  <c r="F255" i="1" a="1"/>
  <c r="F255" i="1" s="1"/>
  <c r="AD286" i="13" l="1"/>
  <c r="W287" i="13"/>
  <c r="I287" i="13"/>
  <c r="G287" i="13"/>
  <c r="O287" i="13"/>
  <c r="Q287" i="13"/>
  <c r="E287" i="13"/>
  <c r="S287" i="13"/>
  <c r="C287" i="13"/>
  <c r="M287" i="13"/>
  <c r="AC287" i="13"/>
  <c r="K287" i="13"/>
  <c r="Y287" i="13"/>
  <c r="U287" i="13"/>
  <c r="AA287" i="13"/>
  <c r="D286" i="13"/>
  <c r="H286" i="13"/>
  <c r="L286" i="13"/>
  <c r="P286" i="13"/>
  <c r="T286" i="13"/>
  <c r="X286" i="13"/>
  <c r="AB286" i="13"/>
  <c r="J286" i="13"/>
  <c r="Z286" i="13"/>
  <c r="F286" i="13"/>
  <c r="V286" i="13"/>
  <c r="R286" i="13"/>
  <c r="N286" i="13"/>
  <c r="AG286" i="13"/>
  <c r="B287" i="13"/>
  <c r="AH287" i="13"/>
  <c r="AF286" i="13"/>
  <c r="A288" i="13"/>
  <c r="L253" i="1"/>
  <c r="R254" i="1"/>
  <c r="A257" i="1"/>
  <c r="G256" i="1" a="1"/>
  <c r="G256" i="1" s="1"/>
  <c r="F256" i="1" a="1"/>
  <c r="F256" i="1" s="1"/>
  <c r="P254" i="1"/>
  <c r="N255" i="1"/>
  <c r="O255" i="1"/>
  <c r="H255" i="1"/>
  <c r="Q255" i="1" s="1"/>
  <c r="I255" i="1"/>
  <c r="C288" i="13" l="1"/>
  <c r="K288" i="13"/>
  <c r="M288" i="13"/>
  <c r="O288" i="13"/>
  <c r="AC288" i="13"/>
  <c r="U288" i="13"/>
  <c r="W288" i="13"/>
  <c r="AA288" i="13"/>
  <c r="Y288" i="13"/>
  <c r="S288" i="13"/>
  <c r="G288" i="13"/>
  <c r="I288" i="13"/>
  <c r="E288" i="13"/>
  <c r="Q288" i="13"/>
  <c r="AD287" i="13"/>
  <c r="D287" i="13"/>
  <c r="H287" i="13"/>
  <c r="L287" i="13"/>
  <c r="P287" i="13"/>
  <c r="T287" i="13"/>
  <c r="X287" i="13"/>
  <c r="AB287" i="13"/>
  <c r="N287" i="13"/>
  <c r="J287" i="13"/>
  <c r="Z287" i="13"/>
  <c r="F287" i="13"/>
  <c r="V287" i="13"/>
  <c r="R287" i="13"/>
  <c r="B288" i="13"/>
  <c r="AH288" i="13"/>
  <c r="AF287" i="13"/>
  <c r="AG287" i="13"/>
  <c r="A289" i="13"/>
  <c r="L254" i="1"/>
  <c r="R255" i="1"/>
  <c r="O256" i="1"/>
  <c r="N256" i="1"/>
  <c r="H256" i="1"/>
  <c r="Q256" i="1" s="1"/>
  <c r="I256" i="1"/>
  <c r="P255" i="1"/>
  <c r="A258" i="1"/>
  <c r="G257" i="1" a="1"/>
  <c r="G257" i="1" s="1"/>
  <c r="F257" i="1" a="1"/>
  <c r="F257" i="1" s="1"/>
  <c r="AD288" i="13" l="1"/>
  <c r="Q289" i="13"/>
  <c r="O289" i="13"/>
  <c r="G289" i="13"/>
  <c r="M289" i="13"/>
  <c r="Y289" i="13"/>
  <c r="K289" i="13"/>
  <c r="I289" i="13"/>
  <c r="AC289" i="13"/>
  <c r="S289" i="13"/>
  <c r="C289" i="13"/>
  <c r="E289" i="13"/>
  <c r="AA289" i="13"/>
  <c r="U289" i="13"/>
  <c r="W289" i="13"/>
  <c r="D288" i="13"/>
  <c r="H288" i="13"/>
  <c r="L288" i="13"/>
  <c r="P288" i="13"/>
  <c r="T288" i="13"/>
  <c r="X288" i="13"/>
  <c r="AB288" i="13"/>
  <c r="R288" i="13"/>
  <c r="N288" i="13"/>
  <c r="J288" i="13"/>
  <c r="Z288" i="13"/>
  <c r="V288" i="13"/>
  <c r="F288" i="13"/>
  <c r="AF288" i="13"/>
  <c r="AG288" i="13"/>
  <c r="B289" i="13"/>
  <c r="AH289" i="13"/>
  <c r="A290" i="13"/>
  <c r="L255" i="1"/>
  <c r="R256" i="1"/>
  <c r="A259" i="1"/>
  <c r="G258" i="1" a="1"/>
  <c r="G258" i="1" s="1"/>
  <c r="F258" i="1" a="1"/>
  <c r="F258" i="1" s="1"/>
  <c r="P256" i="1"/>
  <c r="O257" i="1"/>
  <c r="H257" i="1"/>
  <c r="Q257" i="1" s="1"/>
  <c r="N257" i="1"/>
  <c r="I257" i="1"/>
  <c r="AD289" i="13" l="1"/>
  <c r="C290" i="13"/>
  <c r="AA290" i="13"/>
  <c r="E290" i="13"/>
  <c r="AC290" i="13"/>
  <c r="W290" i="13"/>
  <c r="K290" i="13"/>
  <c r="G290" i="13"/>
  <c r="S290" i="13"/>
  <c r="U290" i="13"/>
  <c r="Q290" i="13"/>
  <c r="M290" i="13"/>
  <c r="Y290" i="13"/>
  <c r="O290" i="13"/>
  <c r="I290" i="13"/>
  <c r="D289" i="13"/>
  <c r="H289" i="13"/>
  <c r="L289" i="13"/>
  <c r="P289" i="13"/>
  <c r="T289" i="13"/>
  <c r="X289" i="13"/>
  <c r="AB289" i="13"/>
  <c r="F289" i="13"/>
  <c r="V289" i="13"/>
  <c r="R289" i="13"/>
  <c r="N289" i="13"/>
  <c r="J289" i="13"/>
  <c r="Z289" i="13"/>
  <c r="B290" i="13"/>
  <c r="AD290" i="13" s="1"/>
  <c r="AH290" i="13"/>
  <c r="AG289" i="13"/>
  <c r="AF289" i="13"/>
  <c r="A291" i="13"/>
  <c r="L256" i="1"/>
  <c r="R257" i="1"/>
  <c r="N258" i="1"/>
  <c r="O258" i="1"/>
  <c r="I258" i="1"/>
  <c r="H258" i="1"/>
  <c r="Q258" i="1" s="1"/>
  <c r="A260" i="1"/>
  <c r="G259" i="1" a="1"/>
  <c r="G259" i="1" s="1"/>
  <c r="F259" i="1" a="1"/>
  <c r="F259" i="1" s="1"/>
  <c r="P257" i="1"/>
  <c r="Y291" i="13" l="1"/>
  <c r="G291" i="13"/>
  <c r="W291" i="13"/>
  <c r="U291" i="13"/>
  <c r="Q291" i="13"/>
  <c r="O291" i="13"/>
  <c r="I291" i="13"/>
  <c r="K291" i="13"/>
  <c r="AA291" i="13"/>
  <c r="C291" i="13"/>
  <c r="M291" i="13"/>
  <c r="S291" i="13"/>
  <c r="E291" i="13"/>
  <c r="AC291" i="13"/>
  <c r="D290" i="13"/>
  <c r="H290" i="13"/>
  <c r="L290" i="13"/>
  <c r="P290" i="13"/>
  <c r="T290" i="13"/>
  <c r="X290" i="13"/>
  <c r="AB290" i="13"/>
  <c r="J290" i="13"/>
  <c r="Z290" i="13"/>
  <c r="F290" i="13"/>
  <c r="V290" i="13"/>
  <c r="R290" i="13"/>
  <c r="N290" i="13"/>
  <c r="AF290" i="13"/>
  <c r="B291" i="13"/>
  <c r="AH291" i="13"/>
  <c r="AG290" i="13"/>
  <c r="A292" i="13"/>
  <c r="L257" i="1"/>
  <c r="R258" i="1"/>
  <c r="N259" i="1"/>
  <c r="O259" i="1"/>
  <c r="I259" i="1"/>
  <c r="H259" i="1"/>
  <c r="Q259" i="1" s="1"/>
  <c r="P258" i="1"/>
  <c r="A261" i="1"/>
  <c r="G260" i="1" a="1"/>
  <c r="G260" i="1" s="1"/>
  <c r="F260" i="1" a="1"/>
  <c r="F260" i="1" s="1"/>
  <c r="K292" i="13" l="1"/>
  <c r="C292" i="13"/>
  <c r="U292" i="13"/>
  <c r="W292" i="13"/>
  <c r="AC292" i="13"/>
  <c r="O292" i="13"/>
  <c r="Q292" i="13"/>
  <c r="AA292" i="13"/>
  <c r="I292" i="13"/>
  <c r="M292" i="13"/>
  <c r="G292" i="13"/>
  <c r="S292" i="13"/>
  <c r="Y292" i="13"/>
  <c r="E292" i="13"/>
  <c r="AD291" i="13"/>
  <c r="D291" i="13"/>
  <c r="H291" i="13"/>
  <c r="L291" i="13"/>
  <c r="P291" i="13"/>
  <c r="T291" i="13"/>
  <c r="X291" i="13"/>
  <c r="AB291" i="13"/>
  <c r="N291" i="13"/>
  <c r="J291" i="13"/>
  <c r="Z291" i="13"/>
  <c r="F291" i="13"/>
  <c r="V291" i="13"/>
  <c r="R291" i="13"/>
  <c r="B292" i="13"/>
  <c r="AD292" i="13" s="1"/>
  <c r="AH292" i="13"/>
  <c r="AG291" i="13"/>
  <c r="AF291" i="13"/>
  <c r="A293" i="13"/>
  <c r="L258" i="1"/>
  <c r="R259" i="1"/>
  <c r="P259" i="1"/>
  <c r="A262" i="1"/>
  <c r="F261" i="1" a="1"/>
  <c r="F261" i="1" s="1"/>
  <c r="G261" i="1" a="1"/>
  <c r="G261" i="1" s="1"/>
  <c r="N260" i="1"/>
  <c r="O260" i="1"/>
  <c r="I260" i="1"/>
  <c r="H260" i="1"/>
  <c r="Q260" i="1" s="1"/>
  <c r="W293" i="13" l="1"/>
  <c r="G293" i="13"/>
  <c r="Q293" i="13"/>
  <c r="C293" i="13"/>
  <c r="AC293" i="13"/>
  <c r="O293" i="13"/>
  <c r="AA293" i="13"/>
  <c r="Y293" i="13"/>
  <c r="I293" i="13"/>
  <c r="S293" i="13"/>
  <c r="E293" i="13"/>
  <c r="M293" i="13"/>
  <c r="U293" i="13"/>
  <c r="K293" i="13"/>
  <c r="D292" i="13"/>
  <c r="H292" i="13"/>
  <c r="L292" i="13"/>
  <c r="P292" i="13"/>
  <c r="T292" i="13"/>
  <c r="X292" i="13"/>
  <c r="AB292" i="13"/>
  <c r="R292" i="13"/>
  <c r="N292" i="13"/>
  <c r="J292" i="13"/>
  <c r="Z292" i="13"/>
  <c r="F292" i="13"/>
  <c r="V292" i="13"/>
  <c r="B293" i="13"/>
  <c r="AD293" i="13" s="1"/>
  <c r="AH293" i="13"/>
  <c r="AF292" i="13"/>
  <c r="AG292" i="13"/>
  <c r="A294" i="13"/>
  <c r="L259" i="1"/>
  <c r="R260" i="1"/>
  <c r="O261" i="1"/>
  <c r="N261" i="1"/>
  <c r="H261" i="1"/>
  <c r="Q261" i="1" s="1"/>
  <c r="I261" i="1"/>
  <c r="A263" i="1"/>
  <c r="G262" i="1" a="1"/>
  <c r="G262" i="1" s="1"/>
  <c r="F262" i="1" a="1"/>
  <c r="F262" i="1" s="1"/>
  <c r="P260" i="1"/>
  <c r="S294" i="13" l="1"/>
  <c r="E294" i="13"/>
  <c r="AA294" i="13"/>
  <c r="C294" i="13"/>
  <c r="K294" i="13"/>
  <c r="M294" i="13"/>
  <c r="O294" i="13"/>
  <c r="I294" i="13"/>
  <c r="G294" i="13"/>
  <c r="U294" i="13"/>
  <c r="Y294" i="13"/>
  <c r="W294" i="13"/>
  <c r="AC294" i="13"/>
  <c r="Q294" i="13"/>
  <c r="D293" i="13"/>
  <c r="H293" i="13"/>
  <c r="L293" i="13"/>
  <c r="P293" i="13"/>
  <c r="T293" i="13"/>
  <c r="X293" i="13"/>
  <c r="AB293" i="13"/>
  <c r="F293" i="13"/>
  <c r="V293" i="13"/>
  <c r="R293" i="13"/>
  <c r="N293" i="13"/>
  <c r="J293" i="13"/>
  <c r="Z293" i="13"/>
  <c r="B294" i="13"/>
  <c r="AH294" i="13"/>
  <c r="AG293" i="13"/>
  <c r="AF293" i="13"/>
  <c r="A295" i="13"/>
  <c r="L260" i="1"/>
  <c r="R261" i="1"/>
  <c r="N262" i="1"/>
  <c r="H262" i="1"/>
  <c r="Q262" i="1" s="1"/>
  <c r="I262" i="1"/>
  <c r="O262" i="1"/>
  <c r="P261" i="1"/>
  <c r="A264" i="1"/>
  <c r="G263" i="1" a="1"/>
  <c r="G263" i="1" s="1"/>
  <c r="F263" i="1" a="1"/>
  <c r="F263" i="1" s="1"/>
  <c r="W295" i="13" l="1"/>
  <c r="I295" i="13"/>
  <c r="K295" i="13"/>
  <c r="Q295" i="13"/>
  <c r="S295" i="13"/>
  <c r="O295" i="13"/>
  <c r="G295" i="13"/>
  <c r="C295" i="13"/>
  <c r="Y295" i="13"/>
  <c r="E295" i="13"/>
  <c r="U295" i="13"/>
  <c r="AA295" i="13"/>
  <c r="M295" i="13"/>
  <c r="AC295" i="13"/>
  <c r="AD294" i="13"/>
  <c r="D294" i="13"/>
  <c r="H294" i="13"/>
  <c r="L294" i="13"/>
  <c r="P294" i="13"/>
  <c r="T294" i="13"/>
  <c r="X294" i="13"/>
  <c r="AB294" i="13"/>
  <c r="J294" i="13"/>
  <c r="Z294" i="13"/>
  <c r="F294" i="13"/>
  <c r="V294" i="13"/>
  <c r="R294" i="13"/>
  <c r="N294" i="13"/>
  <c r="B295" i="13"/>
  <c r="AH295" i="13"/>
  <c r="AF294" i="13"/>
  <c r="AG294" i="13"/>
  <c r="A296" i="13"/>
  <c r="L261" i="1"/>
  <c r="R262" i="1"/>
  <c r="A265" i="1"/>
  <c r="F264" i="1" a="1"/>
  <c r="F264" i="1" s="1"/>
  <c r="G264" i="1" a="1"/>
  <c r="G264" i="1" s="1"/>
  <c r="O263" i="1"/>
  <c r="N263" i="1"/>
  <c r="H263" i="1"/>
  <c r="Q263" i="1" s="1"/>
  <c r="I263" i="1"/>
  <c r="P262" i="1"/>
  <c r="AD295" i="13" l="1"/>
  <c r="AA296" i="13"/>
  <c r="M296" i="13"/>
  <c r="S296" i="13"/>
  <c r="E296" i="13"/>
  <c r="I296" i="13"/>
  <c r="AC296" i="13"/>
  <c r="O296" i="13"/>
  <c r="Y296" i="13"/>
  <c r="W296" i="13"/>
  <c r="Q296" i="13"/>
  <c r="K296" i="13"/>
  <c r="G296" i="13"/>
  <c r="U296" i="13"/>
  <c r="C296" i="13"/>
  <c r="D295" i="13"/>
  <c r="H295" i="13"/>
  <c r="L295" i="13"/>
  <c r="P295" i="13"/>
  <c r="T295" i="13"/>
  <c r="X295" i="13"/>
  <c r="AB295" i="13"/>
  <c r="N295" i="13"/>
  <c r="J295" i="13"/>
  <c r="Z295" i="13"/>
  <c r="F295" i="13"/>
  <c r="V295" i="13"/>
  <c r="R295" i="13"/>
  <c r="B296" i="13"/>
  <c r="AH296" i="13"/>
  <c r="AF295" i="13"/>
  <c r="AG295" i="13"/>
  <c r="A297" i="13"/>
  <c r="L262" i="1"/>
  <c r="R263" i="1"/>
  <c r="P263" i="1"/>
  <c r="O264" i="1"/>
  <c r="H264" i="1"/>
  <c r="Q264" i="1" s="1"/>
  <c r="I264" i="1"/>
  <c r="N264" i="1"/>
  <c r="A266" i="1"/>
  <c r="G265" i="1" a="1"/>
  <c r="G265" i="1" s="1"/>
  <c r="F265" i="1" a="1"/>
  <c r="F265" i="1" s="1"/>
  <c r="AD296" i="13" l="1"/>
  <c r="O297" i="13"/>
  <c r="G297" i="13"/>
  <c r="Y297" i="13"/>
  <c r="W297" i="13"/>
  <c r="S297" i="13"/>
  <c r="I297" i="13"/>
  <c r="C297" i="13"/>
  <c r="U297" i="13"/>
  <c r="Q297" i="13"/>
  <c r="AA297" i="13"/>
  <c r="M297" i="13"/>
  <c r="AC297" i="13"/>
  <c r="E297" i="13"/>
  <c r="K297" i="13"/>
  <c r="D296" i="13"/>
  <c r="H296" i="13"/>
  <c r="L296" i="13"/>
  <c r="P296" i="13"/>
  <c r="T296" i="13"/>
  <c r="X296" i="13"/>
  <c r="AB296" i="13"/>
  <c r="R296" i="13"/>
  <c r="N296" i="13"/>
  <c r="J296" i="13"/>
  <c r="Z296" i="13"/>
  <c r="F296" i="13"/>
  <c r="V296" i="13"/>
  <c r="AG296" i="13"/>
  <c r="B297" i="13"/>
  <c r="AH297" i="13"/>
  <c r="AF296" i="13"/>
  <c r="A298" i="13"/>
  <c r="L263" i="1"/>
  <c r="R264" i="1"/>
  <c r="P264" i="1"/>
  <c r="A267" i="1"/>
  <c r="F266" i="1" a="1"/>
  <c r="F266" i="1" s="1"/>
  <c r="G266" i="1" a="1"/>
  <c r="G266" i="1" s="1"/>
  <c r="O265" i="1"/>
  <c r="N265" i="1"/>
  <c r="I265" i="1"/>
  <c r="H265" i="1"/>
  <c r="Q265" i="1" s="1"/>
  <c r="U298" i="13" l="1"/>
  <c r="AC298" i="13"/>
  <c r="Q298" i="13"/>
  <c r="K298" i="13"/>
  <c r="C298" i="13"/>
  <c r="G298" i="13"/>
  <c r="E298" i="13"/>
  <c r="S298" i="13"/>
  <c r="I298" i="13"/>
  <c r="AA298" i="13"/>
  <c r="O298" i="13"/>
  <c r="M298" i="13"/>
  <c r="W298" i="13"/>
  <c r="Y298" i="13"/>
  <c r="AD297" i="13"/>
  <c r="D297" i="13"/>
  <c r="H297" i="13"/>
  <c r="L297" i="13"/>
  <c r="P297" i="13"/>
  <c r="T297" i="13"/>
  <c r="X297" i="13"/>
  <c r="AB297" i="13"/>
  <c r="F297" i="13"/>
  <c r="V297" i="13"/>
  <c r="R297" i="13"/>
  <c r="N297" i="13"/>
  <c r="Z297" i="13"/>
  <c r="J297" i="13"/>
  <c r="B298" i="13"/>
  <c r="AD298" i="13" s="1"/>
  <c r="AH298" i="13"/>
  <c r="AG297" i="13"/>
  <c r="AF297" i="13"/>
  <c r="A299" i="13"/>
  <c r="L264" i="1"/>
  <c r="R265" i="1"/>
  <c r="A268" i="1"/>
  <c r="G267" i="1" a="1"/>
  <c r="G267" i="1" s="1"/>
  <c r="F267" i="1" a="1"/>
  <c r="F267" i="1" s="1"/>
  <c r="P265" i="1"/>
  <c r="O266" i="1"/>
  <c r="N266" i="1"/>
  <c r="I266" i="1"/>
  <c r="H266" i="1"/>
  <c r="Q266" i="1" s="1"/>
  <c r="G299" i="13" l="1"/>
  <c r="W299" i="13"/>
  <c r="O299" i="13"/>
  <c r="AA299" i="13"/>
  <c r="Q299" i="13"/>
  <c r="Y299" i="13"/>
  <c r="C299" i="13"/>
  <c r="S299" i="13"/>
  <c r="K299" i="13"/>
  <c r="M299" i="13"/>
  <c r="E299" i="13"/>
  <c r="U299" i="13"/>
  <c r="I299" i="13"/>
  <c r="AC299" i="13"/>
  <c r="D298" i="13"/>
  <c r="H298" i="13"/>
  <c r="L298" i="13"/>
  <c r="P298" i="13"/>
  <c r="T298" i="13"/>
  <c r="X298" i="13"/>
  <c r="AB298" i="13"/>
  <c r="J298" i="13"/>
  <c r="Z298" i="13"/>
  <c r="F298" i="13"/>
  <c r="V298" i="13"/>
  <c r="R298" i="13"/>
  <c r="N298" i="13"/>
  <c r="AF298" i="13"/>
  <c r="B299" i="13"/>
  <c r="AH299" i="13"/>
  <c r="AG298" i="13"/>
  <c r="A300" i="13"/>
  <c r="L265" i="1"/>
  <c r="R266" i="1"/>
  <c r="P266" i="1"/>
  <c r="N267" i="1"/>
  <c r="O267" i="1"/>
  <c r="H267" i="1"/>
  <c r="Q267" i="1" s="1"/>
  <c r="I267" i="1"/>
  <c r="A269" i="1"/>
  <c r="G268" i="1" a="1"/>
  <c r="G268" i="1" s="1"/>
  <c r="F268" i="1" a="1"/>
  <c r="F268" i="1" s="1"/>
  <c r="AC300" i="13" l="1"/>
  <c r="C300" i="13"/>
  <c r="K300" i="13"/>
  <c r="M300" i="13"/>
  <c r="Y300" i="13"/>
  <c r="W300" i="13"/>
  <c r="S300" i="13"/>
  <c r="E300" i="13"/>
  <c r="I300" i="13"/>
  <c r="AA300" i="13"/>
  <c r="U300" i="13"/>
  <c r="O300" i="13"/>
  <c r="Q300" i="13"/>
  <c r="G300" i="13"/>
  <c r="AD299" i="13"/>
  <c r="D299" i="13"/>
  <c r="H299" i="13"/>
  <c r="L299" i="13"/>
  <c r="P299" i="13"/>
  <c r="T299" i="13"/>
  <c r="X299" i="13"/>
  <c r="AB299" i="13"/>
  <c r="N299" i="13"/>
  <c r="J299" i="13"/>
  <c r="Z299" i="13"/>
  <c r="F299" i="13"/>
  <c r="V299" i="13"/>
  <c r="R299" i="13"/>
  <c r="B300" i="13"/>
  <c r="AH300" i="13"/>
  <c r="AF299" i="13"/>
  <c r="AG299" i="13"/>
  <c r="A301" i="13"/>
  <c r="L266" i="1"/>
  <c r="R267" i="1"/>
  <c r="N268" i="1"/>
  <c r="O268" i="1"/>
  <c r="H268" i="1"/>
  <c r="Q268" i="1" s="1"/>
  <c r="I268" i="1"/>
  <c r="A270" i="1"/>
  <c r="G269" i="1" a="1"/>
  <c r="G269" i="1" s="1"/>
  <c r="F269" i="1" a="1"/>
  <c r="F269" i="1" s="1"/>
  <c r="P267" i="1"/>
  <c r="AD300" i="13" l="1"/>
  <c r="O301" i="13"/>
  <c r="G301" i="13"/>
  <c r="Q301" i="13"/>
  <c r="I301" i="13"/>
  <c r="S301" i="13"/>
  <c r="W301" i="13"/>
  <c r="AC301" i="13"/>
  <c r="C301" i="13"/>
  <c r="AA301" i="13"/>
  <c r="E301" i="13"/>
  <c r="U301" i="13"/>
  <c r="Y301" i="13"/>
  <c r="K301" i="13"/>
  <c r="M301" i="13"/>
  <c r="D300" i="13"/>
  <c r="H300" i="13"/>
  <c r="L300" i="13"/>
  <c r="P300" i="13"/>
  <c r="T300" i="13"/>
  <c r="X300" i="13"/>
  <c r="AB300" i="13"/>
  <c r="R300" i="13"/>
  <c r="N300" i="13"/>
  <c r="J300" i="13"/>
  <c r="Z300" i="13"/>
  <c r="F300" i="13"/>
  <c r="V300" i="13"/>
  <c r="AF300" i="13"/>
  <c r="B301" i="13"/>
  <c r="AH301" i="13"/>
  <c r="AG300" i="13"/>
  <c r="A302" i="13"/>
  <c r="L267" i="1"/>
  <c r="R268" i="1"/>
  <c r="O269" i="1"/>
  <c r="H269" i="1"/>
  <c r="Q269" i="1" s="1"/>
  <c r="I269" i="1"/>
  <c r="N269" i="1"/>
  <c r="P268" i="1"/>
  <c r="A271" i="1"/>
  <c r="F270" i="1" a="1"/>
  <c r="F270" i="1" s="1"/>
  <c r="G270" i="1" a="1"/>
  <c r="G270" i="1" s="1"/>
  <c r="AD301" i="13" l="1"/>
  <c r="S302" i="13"/>
  <c r="AA302" i="13"/>
  <c r="AC302" i="13"/>
  <c r="G302" i="13"/>
  <c r="C302" i="13"/>
  <c r="E302" i="13"/>
  <c r="M302" i="13"/>
  <c r="O302" i="13"/>
  <c r="U302" i="13"/>
  <c r="Y302" i="13"/>
  <c r="W302" i="13"/>
  <c r="I302" i="13"/>
  <c r="K302" i="13"/>
  <c r="Q302" i="13"/>
  <c r="D301" i="13"/>
  <c r="H301" i="13"/>
  <c r="L301" i="13"/>
  <c r="P301" i="13"/>
  <c r="T301" i="13"/>
  <c r="X301" i="13"/>
  <c r="AB301" i="13"/>
  <c r="F301" i="13"/>
  <c r="V301" i="13"/>
  <c r="R301" i="13"/>
  <c r="N301" i="13"/>
  <c r="J301" i="13"/>
  <c r="Z301" i="13"/>
  <c r="B302" i="13"/>
  <c r="AD302" i="13" s="1"/>
  <c r="AH302" i="13"/>
  <c r="AG301" i="13"/>
  <c r="AF301" i="13"/>
  <c r="A303" i="13"/>
  <c r="L268" i="1"/>
  <c r="R269" i="1"/>
  <c r="A272" i="1"/>
  <c r="G271" i="1" a="1"/>
  <c r="G271" i="1" s="1"/>
  <c r="F271" i="1" a="1"/>
  <c r="F271" i="1" s="1"/>
  <c r="P269" i="1"/>
  <c r="O270" i="1"/>
  <c r="N270" i="1"/>
  <c r="I270" i="1"/>
  <c r="H270" i="1"/>
  <c r="Q270" i="1" s="1"/>
  <c r="W303" i="13" l="1"/>
  <c r="I303" i="13"/>
  <c r="G303" i="13"/>
  <c r="E303" i="13"/>
  <c r="Y303" i="13"/>
  <c r="K303" i="13"/>
  <c r="S303" i="13"/>
  <c r="U303" i="13"/>
  <c r="Q303" i="13"/>
  <c r="C303" i="13"/>
  <c r="O303" i="13"/>
  <c r="M303" i="13"/>
  <c r="AC303" i="13"/>
  <c r="AA303" i="13"/>
  <c r="D302" i="13"/>
  <c r="H302" i="13"/>
  <c r="L302" i="13"/>
  <c r="P302" i="13"/>
  <c r="T302" i="13"/>
  <c r="X302" i="13"/>
  <c r="AB302" i="13"/>
  <c r="J302" i="13"/>
  <c r="Z302" i="13"/>
  <c r="F302" i="13"/>
  <c r="V302" i="13"/>
  <c r="R302" i="13"/>
  <c r="N302" i="13"/>
  <c r="B303" i="13"/>
  <c r="AH303" i="13"/>
  <c r="AF302" i="13"/>
  <c r="AG302" i="13"/>
  <c r="A304" i="13"/>
  <c r="L269" i="1"/>
  <c r="R270" i="1"/>
  <c r="N271" i="1"/>
  <c r="H271" i="1"/>
  <c r="Q271" i="1" s="1"/>
  <c r="O271" i="1"/>
  <c r="I271" i="1"/>
  <c r="A273" i="1"/>
  <c r="F272" i="1" a="1"/>
  <c r="F272" i="1" s="1"/>
  <c r="G272" i="1" a="1"/>
  <c r="G272" i="1" s="1"/>
  <c r="P270" i="1"/>
  <c r="C304" i="13" l="1"/>
  <c r="AA304" i="13"/>
  <c r="E304" i="13"/>
  <c r="O304" i="13"/>
  <c r="U304" i="13"/>
  <c r="K304" i="13"/>
  <c r="G304" i="13"/>
  <c r="S304" i="13"/>
  <c r="Q304" i="13"/>
  <c r="M304" i="13"/>
  <c r="Y304" i="13"/>
  <c r="AC304" i="13"/>
  <c r="W304" i="13"/>
  <c r="I304" i="13"/>
  <c r="AD303" i="13"/>
  <c r="D303" i="13"/>
  <c r="H303" i="13"/>
  <c r="L303" i="13"/>
  <c r="P303" i="13"/>
  <c r="T303" i="13"/>
  <c r="X303" i="13"/>
  <c r="AB303" i="13"/>
  <c r="N303" i="13"/>
  <c r="J303" i="13"/>
  <c r="Z303" i="13"/>
  <c r="F303" i="13"/>
  <c r="V303" i="13"/>
  <c r="R303" i="13"/>
  <c r="B304" i="13"/>
  <c r="AH304" i="13"/>
  <c r="AG303" i="13"/>
  <c r="AF303" i="13"/>
  <c r="A305" i="13"/>
  <c r="L270" i="1"/>
  <c r="R271" i="1"/>
  <c r="N272" i="1"/>
  <c r="O272" i="1"/>
  <c r="H272" i="1"/>
  <c r="Q272" i="1" s="1"/>
  <c r="I272" i="1"/>
  <c r="P271" i="1"/>
  <c r="A274" i="1"/>
  <c r="G273" i="1" a="1"/>
  <c r="G273" i="1" s="1"/>
  <c r="F273" i="1" a="1"/>
  <c r="F273" i="1" s="1"/>
  <c r="AD304" i="13" l="1"/>
  <c r="Q305" i="13"/>
  <c r="G305" i="13"/>
  <c r="W305" i="13"/>
  <c r="Y305" i="13"/>
  <c r="M305" i="13"/>
  <c r="AA305" i="13"/>
  <c r="I305" i="13"/>
  <c r="C305" i="13"/>
  <c r="K305" i="13"/>
  <c r="U305" i="13"/>
  <c r="AC305" i="13"/>
  <c r="O305" i="13"/>
  <c r="S305" i="13"/>
  <c r="E305" i="13"/>
  <c r="D304" i="13"/>
  <c r="H304" i="13"/>
  <c r="L304" i="13"/>
  <c r="P304" i="13"/>
  <c r="T304" i="13"/>
  <c r="X304" i="13"/>
  <c r="AB304" i="13"/>
  <c r="R304" i="13"/>
  <c r="N304" i="13"/>
  <c r="J304" i="13"/>
  <c r="Z304" i="13"/>
  <c r="V304" i="13"/>
  <c r="F304" i="13"/>
  <c r="AF304" i="13"/>
  <c r="B305" i="13"/>
  <c r="AH305" i="13"/>
  <c r="AG304" i="13"/>
  <c r="A306" i="13"/>
  <c r="L271" i="1"/>
  <c r="R272" i="1"/>
  <c r="A275" i="1"/>
  <c r="G274" i="1" a="1"/>
  <c r="G274" i="1" s="1"/>
  <c r="F274" i="1" a="1"/>
  <c r="F274" i="1" s="1"/>
  <c r="P272" i="1"/>
  <c r="O273" i="1"/>
  <c r="N273" i="1"/>
  <c r="H273" i="1"/>
  <c r="Q273" i="1" s="1"/>
  <c r="I273" i="1"/>
  <c r="C306" i="13" l="1"/>
  <c r="K306" i="13"/>
  <c r="U306" i="13"/>
  <c r="W306" i="13"/>
  <c r="S306" i="13"/>
  <c r="AA306" i="13"/>
  <c r="M306" i="13"/>
  <c r="AC306" i="13"/>
  <c r="G306" i="13"/>
  <c r="I306" i="13"/>
  <c r="Q306" i="13"/>
  <c r="O306" i="13"/>
  <c r="Y306" i="13"/>
  <c r="E306" i="13"/>
  <c r="AD305" i="13"/>
  <c r="D305" i="13"/>
  <c r="H305" i="13"/>
  <c r="L305" i="13"/>
  <c r="P305" i="13"/>
  <c r="T305" i="13"/>
  <c r="X305" i="13"/>
  <c r="AB305" i="13"/>
  <c r="F305" i="13"/>
  <c r="R305" i="13"/>
  <c r="N305" i="13"/>
  <c r="V305" i="13"/>
  <c r="J305" i="13"/>
  <c r="Z305" i="13"/>
  <c r="B306" i="13"/>
  <c r="AH306" i="13"/>
  <c r="AF305" i="13"/>
  <c r="AG305" i="13"/>
  <c r="A307" i="13"/>
  <c r="L272" i="1"/>
  <c r="R273" i="1"/>
  <c r="N274" i="1"/>
  <c r="I274" i="1"/>
  <c r="H274" i="1"/>
  <c r="Q274" i="1" s="1"/>
  <c r="O274" i="1"/>
  <c r="P273" i="1"/>
  <c r="A276" i="1"/>
  <c r="G275" i="1" a="1"/>
  <c r="G275" i="1" s="1"/>
  <c r="F275" i="1" a="1"/>
  <c r="F275" i="1" s="1"/>
  <c r="AD306" i="13" l="1"/>
  <c r="Y307" i="13"/>
  <c r="W307" i="13"/>
  <c r="O307" i="13"/>
  <c r="U307" i="13"/>
  <c r="I307" i="13"/>
  <c r="C307" i="13"/>
  <c r="S307" i="13"/>
  <c r="AA307" i="13"/>
  <c r="E307" i="13"/>
  <c r="K307" i="13"/>
  <c r="Q307" i="13"/>
  <c r="M307" i="13"/>
  <c r="AC307" i="13"/>
  <c r="G307" i="13"/>
  <c r="D306" i="13"/>
  <c r="H306" i="13"/>
  <c r="L306" i="13"/>
  <c r="P306" i="13"/>
  <c r="T306" i="13"/>
  <c r="X306" i="13"/>
  <c r="AB306" i="13"/>
  <c r="F306" i="13"/>
  <c r="V306" i="13"/>
  <c r="R306" i="13"/>
  <c r="Z306" i="13"/>
  <c r="N306" i="13"/>
  <c r="J306" i="13"/>
  <c r="AG306" i="13"/>
  <c r="B307" i="13"/>
  <c r="AH307" i="13"/>
  <c r="AF306" i="13"/>
  <c r="A308" i="13"/>
  <c r="L273" i="1"/>
  <c r="R274" i="1"/>
  <c r="A277" i="1"/>
  <c r="F276" i="1" a="1"/>
  <c r="F276" i="1" s="1"/>
  <c r="G276" i="1" a="1"/>
  <c r="G276" i="1" s="1"/>
  <c r="O275" i="1"/>
  <c r="N275" i="1"/>
  <c r="I275" i="1"/>
  <c r="H275" i="1"/>
  <c r="Q275" i="1" s="1"/>
  <c r="P274" i="1"/>
  <c r="AD307" i="13" l="1"/>
  <c r="K308" i="13"/>
  <c r="AA308" i="13"/>
  <c r="M308" i="13"/>
  <c r="E308" i="13"/>
  <c r="C308" i="13"/>
  <c r="S308" i="13"/>
  <c r="AC308" i="13"/>
  <c r="W308" i="13"/>
  <c r="I308" i="13"/>
  <c r="Y308" i="13"/>
  <c r="O308" i="13"/>
  <c r="U308" i="13"/>
  <c r="Q308" i="13"/>
  <c r="G308" i="13"/>
  <c r="D307" i="13"/>
  <c r="H307" i="13"/>
  <c r="L307" i="13"/>
  <c r="P307" i="13"/>
  <c r="T307" i="13"/>
  <c r="X307" i="13"/>
  <c r="AB307" i="13"/>
  <c r="J307" i="13"/>
  <c r="Z307" i="13"/>
  <c r="F307" i="13"/>
  <c r="V307" i="13"/>
  <c r="R307" i="13"/>
  <c r="N307" i="13"/>
  <c r="AF307" i="13"/>
  <c r="B308" i="13"/>
  <c r="AH308" i="13"/>
  <c r="AG307" i="13"/>
  <c r="A309" i="13"/>
  <c r="L274" i="1"/>
  <c r="R275" i="1"/>
  <c r="N276" i="1"/>
  <c r="I276" i="1"/>
  <c r="H276" i="1"/>
  <c r="Q276" i="1" s="1"/>
  <c r="O276" i="1"/>
  <c r="P275" i="1"/>
  <c r="A278" i="1"/>
  <c r="G277" i="1" a="1"/>
  <c r="G277" i="1" s="1"/>
  <c r="F277" i="1" a="1"/>
  <c r="F277" i="1" s="1"/>
  <c r="AD308" i="13" l="1"/>
  <c r="G309" i="13"/>
  <c r="O309" i="13"/>
  <c r="I309" i="13"/>
  <c r="C309" i="13"/>
  <c r="AC309" i="13"/>
  <c r="Y309" i="13"/>
  <c r="Q309" i="13"/>
  <c r="U309" i="13"/>
  <c r="S309" i="13"/>
  <c r="W309" i="13"/>
  <c r="E309" i="13"/>
  <c r="K309" i="13"/>
  <c r="M309" i="13"/>
  <c r="AA309" i="13"/>
  <c r="D308" i="13"/>
  <c r="H308" i="13"/>
  <c r="L308" i="13"/>
  <c r="P308" i="13"/>
  <c r="T308" i="13"/>
  <c r="X308" i="13"/>
  <c r="AB308" i="13"/>
  <c r="N308" i="13"/>
  <c r="J308" i="13"/>
  <c r="Z308" i="13"/>
  <c r="V308" i="13"/>
  <c r="R308" i="13"/>
  <c r="F308" i="13"/>
  <c r="AF308" i="13"/>
  <c r="B309" i="13"/>
  <c r="AD309" i="13" s="1"/>
  <c r="AH309" i="13"/>
  <c r="AG308" i="13"/>
  <c r="A310" i="13"/>
  <c r="L275" i="1"/>
  <c r="R276" i="1"/>
  <c r="O277" i="1"/>
  <c r="N277" i="1"/>
  <c r="I277" i="1"/>
  <c r="H277" i="1"/>
  <c r="Q277" i="1" s="1"/>
  <c r="A279" i="1"/>
  <c r="G278" i="1" a="1"/>
  <c r="G278" i="1" s="1"/>
  <c r="F278" i="1" a="1"/>
  <c r="F278" i="1" s="1"/>
  <c r="P276" i="1"/>
  <c r="S310" i="13" l="1"/>
  <c r="E310" i="13"/>
  <c r="K310" i="13"/>
  <c r="AC310" i="13"/>
  <c r="C310" i="13"/>
  <c r="AA310" i="13"/>
  <c r="U310" i="13"/>
  <c r="G310" i="13"/>
  <c r="W310" i="13"/>
  <c r="Y310" i="13"/>
  <c r="I310" i="13"/>
  <c r="Q310" i="13"/>
  <c r="O310" i="13"/>
  <c r="M310" i="13"/>
  <c r="D309" i="13"/>
  <c r="H309" i="13"/>
  <c r="L309" i="13"/>
  <c r="P309" i="13"/>
  <c r="T309" i="13"/>
  <c r="X309" i="13"/>
  <c r="AB309" i="13"/>
  <c r="R309" i="13"/>
  <c r="N309" i="13"/>
  <c r="F309" i="13"/>
  <c r="Z309" i="13"/>
  <c r="V309" i="13"/>
  <c r="J309" i="13"/>
  <c r="B310" i="13"/>
  <c r="AH310" i="13"/>
  <c r="AG309" i="13"/>
  <c r="AF309" i="13"/>
  <c r="A311" i="13"/>
  <c r="L276" i="1"/>
  <c r="R277" i="1"/>
  <c r="O278" i="1"/>
  <c r="N278" i="1"/>
  <c r="I278" i="1"/>
  <c r="H278" i="1"/>
  <c r="Q278" i="1" s="1"/>
  <c r="P277" i="1"/>
  <c r="A280" i="1"/>
  <c r="G279" i="1" a="1"/>
  <c r="G279" i="1" s="1"/>
  <c r="F279" i="1" a="1"/>
  <c r="F279" i="1" s="1"/>
  <c r="AD310" i="13" l="1"/>
  <c r="W311" i="13"/>
  <c r="O311" i="13"/>
  <c r="Y311" i="13"/>
  <c r="K311" i="13"/>
  <c r="AA311" i="13"/>
  <c r="G311" i="13"/>
  <c r="I311" i="13"/>
  <c r="M311" i="13"/>
  <c r="Q311" i="13"/>
  <c r="U311" i="13"/>
  <c r="C311" i="13"/>
  <c r="AC311" i="13"/>
  <c r="S311" i="13"/>
  <c r="E311" i="13"/>
  <c r="D310" i="13"/>
  <c r="H310" i="13"/>
  <c r="L310" i="13"/>
  <c r="P310" i="13"/>
  <c r="T310" i="13"/>
  <c r="X310" i="13"/>
  <c r="AB310" i="13"/>
  <c r="F310" i="13"/>
  <c r="V310" i="13"/>
  <c r="R310" i="13"/>
  <c r="J310" i="13"/>
  <c r="Z310" i="13"/>
  <c r="N310" i="13"/>
  <c r="B311" i="13"/>
  <c r="AH311" i="13"/>
  <c r="AF310" i="13"/>
  <c r="AG310" i="13"/>
  <c r="A312" i="13"/>
  <c r="L277" i="1"/>
  <c r="R278" i="1"/>
  <c r="A281" i="1"/>
  <c r="G280" i="1" a="1"/>
  <c r="G280" i="1" s="1"/>
  <c r="F280" i="1" a="1"/>
  <c r="F280" i="1" s="1"/>
  <c r="O279" i="1"/>
  <c r="H279" i="1"/>
  <c r="Q279" i="1" s="1"/>
  <c r="N279" i="1"/>
  <c r="I279" i="1"/>
  <c r="P278" i="1"/>
  <c r="AA312" i="13" l="1"/>
  <c r="M312" i="13"/>
  <c r="C312" i="13"/>
  <c r="I312" i="13"/>
  <c r="U312" i="13"/>
  <c r="E312" i="13"/>
  <c r="S312" i="13"/>
  <c r="W312" i="13"/>
  <c r="O312" i="13"/>
  <c r="G312" i="13"/>
  <c r="Y312" i="13"/>
  <c r="Q312" i="13"/>
  <c r="K312" i="13"/>
  <c r="AC312" i="13"/>
  <c r="AD311" i="13"/>
  <c r="D311" i="13"/>
  <c r="H311" i="13"/>
  <c r="L311" i="13"/>
  <c r="P311" i="13"/>
  <c r="T311" i="13"/>
  <c r="X311" i="13"/>
  <c r="AB311" i="13"/>
  <c r="J311" i="13"/>
  <c r="Z311" i="13"/>
  <c r="F311" i="13"/>
  <c r="V311" i="13"/>
  <c r="N311" i="13"/>
  <c r="R311" i="13"/>
  <c r="B312" i="13"/>
  <c r="AH312" i="13"/>
  <c r="AG311" i="13"/>
  <c r="AF311" i="13"/>
  <c r="A313" i="13"/>
  <c r="L278" i="1"/>
  <c r="R279" i="1"/>
  <c r="O280" i="1"/>
  <c r="N280" i="1"/>
  <c r="H280" i="1"/>
  <c r="Q280" i="1" s="1"/>
  <c r="I280" i="1"/>
  <c r="P279" i="1"/>
  <c r="A282" i="1"/>
  <c r="G281" i="1" a="1"/>
  <c r="G281" i="1" s="1"/>
  <c r="F281" i="1" a="1"/>
  <c r="F281" i="1" s="1"/>
  <c r="G313" i="13" l="1"/>
  <c r="Q313" i="13"/>
  <c r="O313" i="13"/>
  <c r="S313" i="13"/>
  <c r="Y313" i="13"/>
  <c r="I313" i="13"/>
  <c r="AA313" i="13"/>
  <c r="M313" i="13"/>
  <c r="AC313" i="13"/>
  <c r="W313" i="13"/>
  <c r="K313" i="13"/>
  <c r="U313" i="13"/>
  <c r="E313" i="13"/>
  <c r="C313" i="13"/>
  <c r="AD312" i="13"/>
  <c r="D312" i="13"/>
  <c r="H312" i="13"/>
  <c r="L312" i="13"/>
  <c r="N312" i="13"/>
  <c r="R312" i="13"/>
  <c r="V312" i="13"/>
  <c r="Z312" i="13"/>
  <c r="J312" i="13"/>
  <c r="AB312" i="13"/>
  <c r="F312" i="13"/>
  <c r="X312" i="13"/>
  <c r="T312" i="13"/>
  <c r="P312" i="13"/>
  <c r="AF312" i="13"/>
  <c r="B313" i="13"/>
  <c r="AH313" i="13"/>
  <c r="AG312" i="13"/>
  <c r="A314" i="13"/>
  <c r="L279" i="1"/>
  <c r="R280" i="1"/>
  <c r="A283" i="1"/>
  <c r="G282" i="1" a="1"/>
  <c r="G282" i="1" s="1"/>
  <c r="F282" i="1" a="1"/>
  <c r="F282" i="1" s="1"/>
  <c r="P280" i="1"/>
  <c r="N281" i="1"/>
  <c r="O281" i="1"/>
  <c r="I281" i="1"/>
  <c r="H281" i="1"/>
  <c r="Q281" i="1" s="1"/>
  <c r="U314" i="13" l="1"/>
  <c r="S314" i="13"/>
  <c r="AA314" i="13"/>
  <c r="M314" i="13"/>
  <c r="Q314" i="13"/>
  <c r="C314" i="13"/>
  <c r="K314" i="13"/>
  <c r="AC314" i="13"/>
  <c r="W314" i="13"/>
  <c r="E314" i="13"/>
  <c r="G314" i="13"/>
  <c r="I314" i="13"/>
  <c r="Y314" i="13"/>
  <c r="O314" i="13"/>
  <c r="AD313" i="13"/>
  <c r="F313" i="13"/>
  <c r="J313" i="13"/>
  <c r="N313" i="13"/>
  <c r="R313" i="13"/>
  <c r="V313" i="13"/>
  <c r="Z313" i="13"/>
  <c r="P313" i="13"/>
  <c r="L313" i="13"/>
  <c r="AB313" i="13"/>
  <c r="H313" i="13"/>
  <c r="X313" i="13"/>
  <c r="D313" i="13"/>
  <c r="T313" i="13"/>
  <c r="B314" i="13"/>
  <c r="AH314" i="13"/>
  <c r="AF313" i="13"/>
  <c r="AG313" i="13"/>
  <c r="A315" i="13"/>
  <c r="L280" i="1"/>
  <c r="R281" i="1"/>
  <c r="P281" i="1"/>
  <c r="N282" i="1"/>
  <c r="I282" i="1"/>
  <c r="O282" i="1"/>
  <c r="H282" i="1"/>
  <c r="Q282" i="1" s="1"/>
  <c r="A284" i="1"/>
  <c r="G283" i="1" a="1"/>
  <c r="G283" i="1" s="1"/>
  <c r="F283" i="1" a="1"/>
  <c r="F283" i="1" s="1"/>
  <c r="AD314" i="13" l="1"/>
  <c r="G315" i="13"/>
  <c r="W315" i="13"/>
  <c r="AA315" i="13"/>
  <c r="I315" i="13"/>
  <c r="K315" i="13"/>
  <c r="O315" i="13"/>
  <c r="Y315" i="13"/>
  <c r="AC315" i="13"/>
  <c r="S315" i="13"/>
  <c r="Q315" i="13"/>
  <c r="C315" i="13"/>
  <c r="E315" i="13"/>
  <c r="M315" i="13"/>
  <c r="U315" i="13"/>
  <c r="F314" i="13"/>
  <c r="J314" i="13"/>
  <c r="N314" i="13"/>
  <c r="R314" i="13"/>
  <c r="V314" i="13"/>
  <c r="Z314" i="13"/>
  <c r="D314" i="13"/>
  <c r="T314" i="13"/>
  <c r="P314" i="13"/>
  <c r="L314" i="13"/>
  <c r="AB314" i="13"/>
  <c r="H314" i="13"/>
  <c r="X314" i="13"/>
  <c r="AG314" i="13"/>
  <c r="B315" i="13"/>
  <c r="AH315" i="13"/>
  <c r="AF314" i="13"/>
  <c r="A316" i="13"/>
  <c r="L281" i="1"/>
  <c r="R282" i="1"/>
  <c r="N283" i="1"/>
  <c r="H283" i="1"/>
  <c r="Q283" i="1" s="1"/>
  <c r="I283" i="1"/>
  <c r="O283" i="1"/>
  <c r="A285" i="1"/>
  <c r="G284" i="1" a="1"/>
  <c r="G284" i="1" s="1"/>
  <c r="F284" i="1" a="1"/>
  <c r="F284" i="1" s="1"/>
  <c r="P282" i="1"/>
  <c r="AD315" i="13" l="1"/>
  <c r="AC316" i="13"/>
  <c r="C316" i="13"/>
  <c r="E316" i="13"/>
  <c r="AA316" i="13"/>
  <c r="Y316" i="13"/>
  <c r="S316" i="13"/>
  <c r="M316" i="13"/>
  <c r="W316" i="13"/>
  <c r="Q316" i="13"/>
  <c r="I316" i="13"/>
  <c r="K316" i="13"/>
  <c r="G316" i="13"/>
  <c r="O316" i="13"/>
  <c r="U316" i="13"/>
  <c r="F315" i="13"/>
  <c r="J315" i="13"/>
  <c r="N315" i="13"/>
  <c r="R315" i="13"/>
  <c r="V315" i="13"/>
  <c r="Z315" i="13"/>
  <c r="H315" i="13"/>
  <c r="X315" i="13"/>
  <c r="D315" i="13"/>
  <c r="T315" i="13"/>
  <c r="P315" i="13"/>
  <c r="L315" i="13"/>
  <c r="AB315" i="13"/>
  <c r="AF315" i="13"/>
  <c r="B316" i="13"/>
  <c r="AD316" i="13" s="1"/>
  <c r="AH316" i="13"/>
  <c r="AG315" i="13"/>
  <c r="A317" i="13"/>
  <c r="L282" i="1"/>
  <c r="R283" i="1"/>
  <c r="P283" i="1"/>
  <c r="A286" i="1"/>
  <c r="G285" i="1" a="1"/>
  <c r="G285" i="1" s="1"/>
  <c r="F285" i="1" a="1"/>
  <c r="F285" i="1" s="1"/>
  <c r="N284" i="1"/>
  <c r="H284" i="1"/>
  <c r="Q284" i="1" s="1"/>
  <c r="I284" i="1"/>
  <c r="O284" i="1"/>
  <c r="O317" i="13" l="1"/>
  <c r="W317" i="13"/>
  <c r="I317" i="13"/>
  <c r="Y317" i="13"/>
  <c r="AA317" i="13"/>
  <c r="S317" i="13"/>
  <c r="Q317" i="13"/>
  <c r="C317" i="13"/>
  <c r="M317" i="13"/>
  <c r="U317" i="13"/>
  <c r="AC317" i="13"/>
  <c r="G317" i="13"/>
  <c r="K317" i="13"/>
  <c r="E317" i="13"/>
  <c r="F316" i="13"/>
  <c r="J316" i="13"/>
  <c r="N316" i="13"/>
  <c r="R316" i="13"/>
  <c r="V316" i="13"/>
  <c r="Z316" i="13"/>
  <c r="L316" i="13"/>
  <c r="AB316" i="13"/>
  <c r="H316" i="13"/>
  <c r="X316" i="13"/>
  <c r="D316" i="13"/>
  <c r="T316" i="13"/>
  <c r="P316" i="13"/>
  <c r="B317" i="13"/>
  <c r="AH317" i="13"/>
  <c r="AF316" i="13"/>
  <c r="AG316" i="13"/>
  <c r="A318" i="13"/>
  <c r="L283" i="1"/>
  <c r="R284" i="1"/>
  <c r="A287" i="1"/>
  <c r="G286" i="1" a="1"/>
  <c r="G286" i="1" s="1"/>
  <c r="F286" i="1" a="1"/>
  <c r="F286" i="1" s="1"/>
  <c r="P284" i="1"/>
  <c r="N285" i="1"/>
  <c r="O285" i="1"/>
  <c r="H285" i="1"/>
  <c r="Q285" i="1" s="1"/>
  <c r="I285" i="1"/>
  <c r="K318" i="13" l="1"/>
  <c r="C318" i="13"/>
  <c r="U318" i="13"/>
  <c r="G318" i="13"/>
  <c r="S318" i="13"/>
  <c r="E318" i="13"/>
  <c r="AC318" i="13"/>
  <c r="AA318" i="13"/>
  <c r="Q318" i="13"/>
  <c r="W318" i="13"/>
  <c r="O318" i="13"/>
  <c r="M318" i="13"/>
  <c r="I318" i="13"/>
  <c r="Y318" i="13"/>
  <c r="AD317" i="13"/>
  <c r="F317" i="13"/>
  <c r="J317" i="13"/>
  <c r="N317" i="13"/>
  <c r="R317" i="13"/>
  <c r="V317" i="13"/>
  <c r="Z317" i="13"/>
  <c r="P317" i="13"/>
  <c r="L317" i="13"/>
  <c r="AB317" i="13"/>
  <c r="H317" i="13"/>
  <c r="X317" i="13"/>
  <c r="D317" i="13"/>
  <c r="T317" i="13"/>
  <c r="B318" i="13"/>
  <c r="AD318" i="13" s="1"/>
  <c r="AH318" i="13"/>
  <c r="AG317" i="13"/>
  <c r="AF317" i="13"/>
  <c r="A319" i="13"/>
  <c r="L284" i="1"/>
  <c r="R285" i="1"/>
  <c r="O286" i="1"/>
  <c r="I286" i="1"/>
  <c r="N286" i="1"/>
  <c r="H286" i="1"/>
  <c r="Q286" i="1" s="1"/>
  <c r="P285" i="1"/>
  <c r="A288" i="1"/>
  <c r="G287" i="1" a="1"/>
  <c r="G287" i="1" s="1"/>
  <c r="F287" i="1" a="1"/>
  <c r="F287" i="1" s="1"/>
  <c r="W319" i="13" l="1"/>
  <c r="I319" i="13"/>
  <c r="O319" i="13"/>
  <c r="Y319" i="13"/>
  <c r="E319" i="13"/>
  <c r="G319" i="13"/>
  <c r="S319" i="13"/>
  <c r="M319" i="13"/>
  <c r="AC319" i="13"/>
  <c r="C319" i="13"/>
  <c r="AA319" i="13"/>
  <c r="Q319" i="13"/>
  <c r="U319" i="13"/>
  <c r="K319" i="13"/>
  <c r="F318" i="13"/>
  <c r="J318" i="13"/>
  <c r="N318" i="13"/>
  <c r="R318" i="13"/>
  <c r="V318" i="13"/>
  <c r="Z318" i="13"/>
  <c r="D318" i="13"/>
  <c r="T318" i="13"/>
  <c r="P318" i="13"/>
  <c r="L318" i="13"/>
  <c r="AB318" i="13"/>
  <c r="H318" i="13"/>
  <c r="X318" i="13"/>
  <c r="AG318" i="13"/>
  <c r="B319" i="13"/>
  <c r="AH319" i="13"/>
  <c r="AF318" i="13"/>
  <c r="A320" i="13"/>
  <c r="L285" i="1"/>
  <c r="R286" i="1"/>
  <c r="N287" i="1"/>
  <c r="O287" i="1"/>
  <c r="I287" i="1"/>
  <c r="H287" i="1"/>
  <c r="Q287" i="1" s="1"/>
  <c r="A289" i="1"/>
  <c r="G288" i="1" a="1"/>
  <c r="G288" i="1" s="1"/>
  <c r="F288" i="1" a="1"/>
  <c r="F288" i="1" s="1"/>
  <c r="P286" i="1"/>
  <c r="AA320" i="13" l="1"/>
  <c r="S320" i="13"/>
  <c r="O320" i="13"/>
  <c r="M320" i="13"/>
  <c r="U320" i="13"/>
  <c r="K320" i="13"/>
  <c r="W320" i="13"/>
  <c r="E320" i="13"/>
  <c r="Q320" i="13"/>
  <c r="Y320" i="13"/>
  <c r="C320" i="13"/>
  <c r="G320" i="13"/>
  <c r="AC320" i="13"/>
  <c r="I320" i="13"/>
  <c r="AD319" i="13"/>
  <c r="F319" i="13"/>
  <c r="J319" i="13"/>
  <c r="N319" i="13"/>
  <c r="R319" i="13"/>
  <c r="V319" i="13"/>
  <c r="Z319" i="13"/>
  <c r="H319" i="13"/>
  <c r="X319" i="13"/>
  <c r="D319" i="13"/>
  <c r="T319" i="13"/>
  <c r="P319" i="13"/>
  <c r="L319" i="13"/>
  <c r="AB319" i="13"/>
  <c r="AF319" i="13"/>
  <c r="B320" i="13"/>
  <c r="AH320" i="13"/>
  <c r="AG319" i="13"/>
  <c r="A321" i="13"/>
  <c r="L286" i="1"/>
  <c r="R287" i="1"/>
  <c r="H288" i="1"/>
  <c r="Q288" i="1" s="1"/>
  <c r="O288" i="1"/>
  <c r="N288" i="1"/>
  <c r="I288" i="1"/>
  <c r="P287" i="1"/>
  <c r="A290" i="1"/>
  <c r="F289" i="1" a="1"/>
  <c r="F289" i="1" s="1"/>
  <c r="G289" i="1" a="1"/>
  <c r="G289" i="1" s="1"/>
  <c r="Q321" i="13" l="1"/>
  <c r="G321" i="13"/>
  <c r="I321" i="13"/>
  <c r="O321" i="13"/>
  <c r="M321" i="13"/>
  <c r="C321" i="13"/>
  <c r="E321" i="13"/>
  <c r="W321" i="13"/>
  <c r="S321" i="13"/>
  <c r="AC321" i="13"/>
  <c r="Y321" i="13"/>
  <c r="AA321" i="13"/>
  <c r="K321" i="13"/>
  <c r="U321" i="13"/>
  <c r="AD320" i="13"/>
  <c r="F320" i="13"/>
  <c r="J320" i="13"/>
  <c r="N320" i="13"/>
  <c r="R320" i="13"/>
  <c r="V320" i="13"/>
  <c r="Z320" i="13"/>
  <c r="L320" i="13"/>
  <c r="AB320" i="13"/>
  <c r="H320" i="13"/>
  <c r="X320" i="13"/>
  <c r="D320" i="13"/>
  <c r="T320" i="13"/>
  <c r="P320" i="13"/>
  <c r="B321" i="13"/>
  <c r="AH321" i="13"/>
  <c r="AF320" i="13"/>
  <c r="AG320" i="13"/>
  <c r="A322" i="13"/>
  <c r="L287" i="1"/>
  <c r="R288" i="1"/>
  <c r="N289" i="1"/>
  <c r="O289" i="1"/>
  <c r="I289" i="1"/>
  <c r="H289" i="1"/>
  <c r="Q289" i="1" s="1"/>
  <c r="A291" i="1"/>
  <c r="G290" i="1" a="1"/>
  <c r="G290" i="1" s="1"/>
  <c r="F290" i="1" a="1"/>
  <c r="F290" i="1" s="1"/>
  <c r="P288" i="1"/>
  <c r="C322" i="13" l="1"/>
  <c r="M322" i="13"/>
  <c r="W322" i="13"/>
  <c r="K322" i="13"/>
  <c r="AC322" i="13"/>
  <c r="AA322" i="13"/>
  <c r="E322" i="13"/>
  <c r="O322" i="13"/>
  <c r="U322" i="13"/>
  <c r="I322" i="13"/>
  <c r="S322" i="13"/>
  <c r="Q322" i="13"/>
  <c r="Y322" i="13"/>
  <c r="G322" i="13"/>
  <c r="AD321" i="13"/>
  <c r="F321" i="13"/>
  <c r="J321" i="13"/>
  <c r="N321" i="13"/>
  <c r="R321" i="13"/>
  <c r="V321" i="13"/>
  <c r="Z321" i="13"/>
  <c r="P321" i="13"/>
  <c r="L321" i="13"/>
  <c r="AB321" i="13"/>
  <c r="H321" i="13"/>
  <c r="X321" i="13"/>
  <c r="D321" i="13"/>
  <c r="T321" i="13"/>
  <c r="B322" i="13"/>
  <c r="AH322" i="13"/>
  <c r="AG321" i="13"/>
  <c r="AF321" i="13"/>
  <c r="A323" i="13"/>
  <c r="L288" i="1"/>
  <c r="R289" i="1"/>
  <c r="O290" i="1"/>
  <c r="N290" i="1"/>
  <c r="H290" i="1"/>
  <c r="Q290" i="1" s="1"/>
  <c r="I290" i="1"/>
  <c r="A292" i="1"/>
  <c r="G291" i="1" a="1"/>
  <c r="G291" i="1" s="1"/>
  <c r="F291" i="1" a="1"/>
  <c r="F291" i="1" s="1"/>
  <c r="P289" i="1"/>
  <c r="AD322" i="13" l="1"/>
  <c r="Y323" i="13"/>
  <c r="O323" i="13"/>
  <c r="W323" i="13"/>
  <c r="G323" i="13"/>
  <c r="U323" i="13"/>
  <c r="I323" i="13"/>
  <c r="K323" i="13"/>
  <c r="AA323" i="13"/>
  <c r="AC323" i="13"/>
  <c r="E323" i="13"/>
  <c r="C323" i="13"/>
  <c r="S323" i="13"/>
  <c r="M323" i="13"/>
  <c r="Q323" i="13"/>
  <c r="F322" i="13"/>
  <c r="J322" i="13"/>
  <c r="N322" i="13"/>
  <c r="R322" i="13"/>
  <c r="V322" i="13"/>
  <c r="Z322" i="13"/>
  <c r="D322" i="13"/>
  <c r="T322" i="13"/>
  <c r="P322" i="13"/>
  <c r="L322" i="13"/>
  <c r="AB322" i="13"/>
  <c r="H322" i="13"/>
  <c r="X322" i="13"/>
  <c r="B323" i="13"/>
  <c r="AH323" i="13"/>
  <c r="AG322" i="13"/>
  <c r="AF322" i="13"/>
  <c r="A324" i="13"/>
  <c r="L289" i="1"/>
  <c r="R290" i="1"/>
  <c r="N291" i="1"/>
  <c r="O291" i="1"/>
  <c r="H291" i="1"/>
  <c r="Q291" i="1" s="1"/>
  <c r="I291" i="1"/>
  <c r="P290" i="1"/>
  <c r="A293" i="1"/>
  <c r="G292" i="1" a="1"/>
  <c r="G292" i="1" s="1"/>
  <c r="F292" i="1" a="1"/>
  <c r="F292" i="1" s="1"/>
  <c r="K324" i="13" l="1"/>
  <c r="C324" i="13"/>
  <c r="E324" i="13"/>
  <c r="AC324" i="13"/>
  <c r="U324" i="13"/>
  <c r="AA324" i="13"/>
  <c r="M324" i="13"/>
  <c r="O324" i="13"/>
  <c r="Q324" i="13"/>
  <c r="I324" i="13"/>
  <c r="Y324" i="13"/>
  <c r="W324" i="13"/>
  <c r="S324" i="13"/>
  <c r="G324" i="13"/>
  <c r="AD323" i="13"/>
  <c r="F323" i="13"/>
  <c r="J323" i="13"/>
  <c r="N323" i="13"/>
  <c r="R323" i="13"/>
  <c r="V323" i="13"/>
  <c r="Z323" i="13"/>
  <c r="H323" i="13"/>
  <c r="X323" i="13"/>
  <c r="D323" i="13"/>
  <c r="T323" i="13"/>
  <c r="P323" i="13"/>
  <c r="L323" i="13"/>
  <c r="AB323" i="13"/>
  <c r="B324" i="13"/>
  <c r="AH324" i="13"/>
  <c r="AG323" i="13"/>
  <c r="AF323" i="13"/>
  <c r="A325" i="13"/>
  <c r="L290" i="1"/>
  <c r="R291" i="1"/>
  <c r="A294" i="1"/>
  <c r="G293" i="1" a="1"/>
  <c r="G293" i="1" s="1"/>
  <c r="F293" i="1" a="1"/>
  <c r="F293" i="1" s="1"/>
  <c r="P291" i="1"/>
  <c r="O292" i="1"/>
  <c r="I292" i="1"/>
  <c r="N292" i="1"/>
  <c r="H292" i="1"/>
  <c r="Q292" i="1" s="1"/>
  <c r="AD324" i="13" l="1"/>
  <c r="G325" i="13"/>
  <c r="C325" i="13"/>
  <c r="W325" i="13"/>
  <c r="Q325" i="13"/>
  <c r="O325" i="13"/>
  <c r="AA325" i="13"/>
  <c r="S325" i="13"/>
  <c r="I325" i="13"/>
  <c r="Y325" i="13"/>
  <c r="M325" i="13"/>
  <c r="K325" i="13"/>
  <c r="U325" i="13"/>
  <c r="AC325" i="13"/>
  <c r="E325" i="13"/>
  <c r="F324" i="13"/>
  <c r="J324" i="13"/>
  <c r="N324" i="13"/>
  <c r="R324" i="13"/>
  <c r="V324" i="13"/>
  <c r="Z324" i="13"/>
  <c r="L324" i="13"/>
  <c r="AB324" i="13"/>
  <c r="H324" i="13"/>
  <c r="X324" i="13"/>
  <c r="D324" i="13"/>
  <c r="T324" i="13"/>
  <c r="P324" i="13"/>
  <c r="B325" i="13"/>
  <c r="AH325" i="13"/>
  <c r="AF324" i="13"/>
  <c r="AG324" i="13"/>
  <c r="A326" i="13"/>
  <c r="L291" i="1"/>
  <c r="R292" i="1"/>
  <c r="O293" i="1"/>
  <c r="H293" i="1"/>
  <c r="Q293" i="1" s="1"/>
  <c r="I293" i="1"/>
  <c r="N293" i="1"/>
  <c r="P292" i="1"/>
  <c r="A295" i="1"/>
  <c r="G294" i="1" a="1"/>
  <c r="G294" i="1" s="1"/>
  <c r="F294" i="1" a="1"/>
  <c r="F294" i="1" s="1"/>
  <c r="S326" i="13" l="1"/>
  <c r="E326" i="13"/>
  <c r="C326" i="13"/>
  <c r="AA326" i="13"/>
  <c r="U326" i="13"/>
  <c r="M326" i="13"/>
  <c r="AC326" i="13"/>
  <c r="W326" i="13"/>
  <c r="I326" i="13"/>
  <c r="Y326" i="13"/>
  <c r="K326" i="13"/>
  <c r="O326" i="13"/>
  <c r="Q326" i="13"/>
  <c r="G326" i="13"/>
  <c r="AD325" i="13"/>
  <c r="F325" i="13"/>
  <c r="J325" i="13"/>
  <c r="N325" i="13"/>
  <c r="R325" i="13"/>
  <c r="V325" i="13"/>
  <c r="Z325" i="13"/>
  <c r="P325" i="13"/>
  <c r="L325" i="13"/>
  <c r="AB325" i="13"/>
  <c r="H325" i="13"/>
  <c r="X325" i="13"/>
  <c r="D325" i="13"/>
  <c r="T325" i="13"/>
  <c r="B326" i="13"/>
  <c r="AD326" i="13" s="1"/>
  <c r="AH326" i="13"/>
  <c r="AF325" i="13"/>
  <c r="AG325" i="13"/>
  <c r="A327" i="13"/>
  <c r="L292" i="1"/>
  <c r="R293" i="1"/>
  <c r="O294" i="1"/>
  <c r="H294" i="1"/>
  <c r="Q294" i="1" s="1"/>
  <c r="N294" i="1"/>
  <c r="I294" i="1"/>
  <c r="P293" i="1"/>
  <c r="A296" i="1"/>
  <c r="G295" i="1" a="1"/>
  <c r="G295" i="1" s="1"/>
  <c r="F295" i="1" a="1"/>
  <c r="F295" i="1" s="1"/>
  <c r="G327" i="13" l="1"/>
  <c r="W327" i="13"/>
  <c r="Q327" i="13"/>
  <c r="K327" i="13"/>
  <c r="O327" i="13"/>
  <c r="I327" i="13"/>
  <c r="S327" i="13"/>
  <c r="AA327" i="13"/>
  <c r="M327" i="13"/>
  <c r="U327" i="13"/>
  <c r="C327" i="13"/>
  <c r="E327" i="13"/>
  <c r="AC327" i="13"/>
  <c r="Y327" i="13"/>
  <c r="F326" i="13"/>
  <c r="J326" i="13"/>
  <c r="N326" i="13"/>
  <c r="R326" i="13"/>
  <c r="V326" i="13"/>
  <c r="Z326" i="13"/>
  <c r="D326" i="13"/>
  <c r="T326" i="13"/>
  <c r="P326" i="13"/>
  <c r="L326" i="13"/>
  <c r="AB326" i="13"/>
  <c r="H326" i="13"/>
  <c r="X326" i="13"/>
  <c r="AG326" i="13"/>
  <c r="B327" i="13"/>
  <c r="AH327" i="13"/>
  <c r="AF326" i="13"/>
  <c r="A328" i="13"/>
  <c r="L293" i="1"/>
  <c r="R294" i="1"/>
  <c r="P294" i="1"/>
  <c r="N295" i="1"/>
  <c r="I295" i="1"/>
  <c r="H295" i="1"/>
  <c r="Q295" i="1" s="1"/>
  <c r="O295" i="1"/>
  <c r="A297" i="1"/>
  <c r="F296" i="1" a="1"/>
  <c r="F296" i="1" s="1"/>
  <c r="G296" i="1" a="1"/>
  <c r="G296" i="1" s="1"/>
  <c r="AA328" i="13" l="1"/>
  <c r="M328" i="13"/>
  <c r="S328" i="13"/>
  <c r="E328" i="13"/>
  <c r="AC328" i="13"/>
  <c r="O328" i="13"/>
  <c r="W328" i="13"/>
  <c r="K328" i="13"/>
  <c r="Q328" i="13"/>
  <c r="G328" i="13"/>
  <c r="U328" i="13"/>
  <c r="I328" i="13"/>
  <c r="Y328" i="13"/>
  <c r="C328" i="13"/>
  <c r="AD327" i="13"/>
  <c r="F327" i="13"/>
  <c r="J327" i="13"/>
  <c r="N327" i="13"/>
  <c r="R327" i="13"/>
  <c r="V327" i="13"/>
  <c r="Z327" i="13"/>
  <c r="H327" i="13"/>
  <c r="X327" i="13"/>
  <c r="D327" i="13"/>
  <c r="T327" i="13"/>
  <c r="P327" i="13"/>
  <c r="L327" i="13"/>
  <c r="AB327" i="13"/>
  <c r="B328" i="13"/>
  <c r="AD328" i="13" s="1"/>
  <c r="AH328" i="13"/>
  <c r="AG327" i="13"/>
  <c r="AF327" i="13"/>
  <c r="A329" i="13"/>
  <c r="L294" i="1"/>
  <c r="R295" i="1"/>
  <c r="A298" i="1"/>
  <c r="G297" i="1" a="1"/>
  <c r="G297" i="1" s="1"/>
  <c r="F297" i="1" a="1"/>
  <c r="F297" i="1" s="1"/>
  <c r="P295" i="1"/>
  <c r="N296" i="1"/>
  <c r="H296" i="1"/>
  <c r="Q296" i="1" s="1"/>
  <c r="O296" i="1"/>
  <c r="I296" i="1"/>
  <c r="W329" i="13" l="1"/>
  <c r="I329" i="13"/>
  <c r="G329" i="13"/>
  <c r="S329" i="13"/>
  <c r="O329" i="13"/>
  <c r="Q329" i="13"/>
  <c r="AA329" i="13"/>
  <c r="E329" i="13"/>
  <c r="U329" i="13"/>
  <c r="K329" i="13"/>
  <c r="Y329" i="13"/>
  <c r="M329" i="13"/>
  <c r="C329" i="13"/>
  <c r="AC329" i="13"/>
  <c r="F328" i="13"/>
  <c r="J328" i="13"/>
  <c r="N328" i="13"/>
  <c r="R328" i="13"/>
  <c r="V328" i="13"/>
  <c r="Z328" i="13"/>
  <c r="L328" i="13"/>
  <c r="AB328" i="13"/>
  <c r="H328" i="13"/>
  <c r="X328" i="13"/>
  <c r="D328" i="13"/>
  <c r="T328" i="13"/>
  <c r="P328" i="13"/>
  <c r="AF328" i="13"/>
  <c r="B329" i="13"/>
  <c r="AH329" i="13"/>
  <c r="AG328" i="13"/>
  <c r="A330" i="13"/>
  <c r="L295" i="1"/>
  <c r="R296" i="1"/>
  <c r="N297" i="1"/>
  <c r="O297" i="1"/>
  <c r="H297" i="1"/>
  <c r="Q297" i="1" s="1"/>
  <c r="I297" i="1"/>
  <c r="P296" i="1"/>
  <c r="A299" i="1"/>
  <c r="G298" i="1" a="1"/>
  <c r="G298" i="1" s="1"/>
  <c r="F298" i="1" a="1"/>
  <c r="F298" i="1" s="1"/>
  <c r="U330" i="13" l="1"/>
  <c r="C330" i="13"/>
  <c r="E330" i="13"/>
  <c r="K330" i="13"/>
  <c r="AC330" i="13"/>
  <c r="M330" i="13"/>
  <c r="Y330" i="13"/>
  <c r="AA330" i="13"/>
  <c r="O330" i="13"/>
  <c r="S330" i="13"/>
  <c r="I330" i="13"/>
  <c r="Q330" i="13"/>
  <c r="G330" i="13"/>
  <c r="W330" i="13"/>
  <c r="AD329" i="13"/>
  <c r="F329" i="13"/>
  <c r="J329" i="13"/>
  <c r="N329" i="13"/>
  <c r="R329" i="13"/>
  <c r="V329" i="13"/>
  <c r="Z329" i="13"/>
  <c r="P329" i="13"/>
  <c r="L329" i="13"/>
  <c r="AB329" i="13"/>
  <c r="H329" i="13"/>
  <c r="X329" i="13"/>
  <c r="D329" i="13"/>
  <c r="T329" i="13"/>
  <c r="B330" i="13"/>
  <c r="AH330" i="13"/>
  <c r="AG329" i="13"/>
  <c r="AF329" i="13"/>
  <c r="A331" i="13"/>
  <c r="L296" i="1"/>
  <c r="R297" i="1"/>
  <c r="P297" i="1"/>
  <c r="A300" i="1"/>
  <c r="G299" i="1" a="1"/>
  <c r="G299" i="1" s="1"/>
  <c r="F299" i="1" a="1"/>
  <c r="F299" i="1" s="1"/>
  <c r="N298" i="1"/>
  <c r="O298" i="1"/>
  <c r="I298" i="1"/>
  <c r="H298" i="1"/>
  <c r="Q298" i="1" s="1"/>
  <c r="AD330" i="13" l="1"/>
  <c r="G331" i="13"/>
  <c r="O331" i="13"/>
  <c r="W331" i="13"/>
  <c r="Y331" i="13"/>
  <c r="AA331" i="13"/>
  <c r="Q331" i="13"/>
  <c r="K331" i="13"/>
  <c r="I331" i="13"/>
  <c r="M331" i="13"/>
  <c r="C331" i="13"/>
  <c r="U331" i="13"/>
  <c r="AC331" i="13"/>
  <c r="S331" i="13"/>
  <c r="E331" i="13"/>
  <c r="F330" i="13"/>
  <c r="J330" i="13"/>
  <c r="N330" i="13"/>
  <c r="R330" i="13"/>
  <c r="V330" i="13"/>
  <c r="Z330" i="13"/>
  <c r="D330" i="13"/>
  <c r="T330" i="13"/>
  <c r="P330" i="13"/>
  <c r="L330" i="13"/>
  <c r="AB330" i="13"/>
  <c r="H330" i="13"/>
  <c r="X330" i="13"/>
  <c r="B331" i="13"/>
  <c r="AH331" i="13"/>
  <c r="AF330" i="13"/>
  <c r="AG330" i="13"/>
  <c r="A332" i="13"/>
  <c r="L297" i="1"/>
  <c r="R298" i="1"/>
  <c r="A301" i="1"/>
  <c r="G300" i="1" a="1"/>
  <c r="G300" i="1" s="1"/>
  <c r="F300" i="1" a="1"/>
  <c r="F300" i="1" s="1"/>
  <c r="P298" i="1"/>
  <c r="N299" i="1"/>
  <c r="O299" i="1"/>
  <c r="I299" i="1"/>
  <c r="H299" i="1"/>
  <c r="Q299" i="1" s="1"/>
  <c r="AC332" i="13" l="1"/>
  <c r="S332" i="13"/>
  <c r="AA332" i="13"/>
  <c r="U332" i="13"/>
  <c r="C332" i="13"/>
  <c r="O332" i="13"/>
  <c r="M332" i="13"/>
  <c r="Q332" i="13"/>
  <c r="G332" i="13"/>
  <c r="K332" i="13"/>
  <c r="W332" i="13"/>
  <c r="E332" i="13"/>
  <c r="I332" i="13"/>
  <c r="Y332" i="13"/>
  <c r="AD331" i="13"/>
  <c r="F331" i="13"/>
  <c r="J331" i="13"/>
  <c r="N331" i="13"/>
  <c r="R331" i="13"/>
  <c r="V331" i="13"/>
  <c r="Z331" i="13"/>
  <c r="H331" i="13"/>
  <c r="X331" i="13"/>
  <c r="D331" i="13"/>
  <c r="T331" i="13"/>
  <c r="P331" i="13"/>
  <c r="L331" i="13"/>
  <c r="AB331" i="13"/>
  <c r="B332" i="13"/>
  <c r="AD332" i="13" s="1"/>
  <c r="AH332" i="13"/>
  <c r="AG331" i="13"/>
  <c r="AF331" i="13"/>
  <c r="A333" i="13"/>
  <c r="L298" i="1"/>
  <c r="R299" i="1"/>
  <c r="P299" i="1"/>
  <c r="O300" i="1"/>
  <c r="N300" i="1"/>
  <c r="I300" i="1"/>
  <c r="H300" i="1"/>
  <c r="Q300" i="1" s="1"/>
  <c r="A302" i="1"/>
  <c r="G301" i="1" a="1"/>
  <c r="G301" i="1" s="1"/>
  <c r="F301" i="1" a="1"/>
  <c r="F301" i="1" s="1"/>
  <c r="O333" i="13" l="1"/>
  <c r="G333" i="13"/>
  <c r="Q333" i="13"/>
  <c r="I333" i="13"/>
  <c r="W333" i="13"/>
  <c r="Y333" i="13"/>
  <c r="AA333" i="13"/>
  <c r="E333" i="13"/>
  <c r="C333" i="13"/>
  <c r="U333" i="13"/>
  <c r="M333" i="13"/>
  <c r="AC333" i="13"/>
  <c r="S333" i="13"/>
  <c r="K333" i="13"/>
  <c r="F332" i="13"/>
  <c r="J332" i="13"/>
  <c r="N332" i="13"/>
  <c r="R332" i="13"/>
  <c r="V332" i="13"/>
  <c r="Z332" i="13"/>
  <c r="L332" i="13"/>
  <c r="AB332" i="13"/>
  <c r="H332" i="13"/>
  <c r="X332" i="13"/>
  <c r="D332" i="13"/>
  <c r="T332" i="13"/>
  <c r="P332" i="13"/>
  <c r="AF332" i="13"/>
  <c r="B333" i="13"/>
  <c r="AH333" i="13"/>
  <c r="AG332" i="13"/>
  <c r="A334" i="13"/>
  <c r="L299" i="1"/>
  <c r="R300" i="1"/>
  <c r="A303" i="1"/>
  <c r="G302" i="1" a="1"/>
  <c r="G302" i="1" s="1"/>
  <c r="F302" i="1" a="1"/>
  <c r="F302" i="1" s="1"/>
  <c r="O301" i="1"/>
  <c r="N301" i="1"/>
  <c r="H301" i="1"/>
  <c r="Q301" i="1" s="1"/>
  <c r="I301" i="1"/>
  <c r="P300" i="1"/>
  <c r="AD333" i="13" l="1"/>
  <c r="C334" i="13"/>
  <c r="M334" i="13"/>
  <c r="G334" i="13"/>
  <c r="K334" i="13"/>
  <c r="U334" i="13"/>
  <c r="AA334" i="13"/>
  <c r="AC334" i="13"/>
  <c r="Q334" i="13"/>
  <c r="O334" i="13"/>
  <c r="Y334" i="13"/>
  <c r="W334" i="13"/>
  <c r="E334" i="13"/>
  <c r="S334" i="13"/>
  <c r="I334" i="13"/>
  <c r="F333" i="13"/>
  <c r="J333" i="13"/>
  <c r="N333" i="13"/>
  <c r="R333" i="13"/>
  <c r="V333" i="13"/>
  <c r="Z333" i="13"/>
  <c r="P333" i="13"/>
  <c r="L333" i="13"/>
  <c r="AB333" i="13"/>
  <c r="H333" i="13"/>
  <c r="X333" i="13"/>
  <c r="D333" i="13"/>
  <c r="T333" i="13"/>
  <c r="B334" i="13"/>
  <c r="AH334" i="13"/>
  <c r="AF333" i="13"/>
  <c r="AG333" i="13"/>
  <c r="A335" i="13"/>
  <c r="L300" i="1"/>
  <c r="R301" i="1"/>
  <c r="P301" i="1"/>
  <c r="O302" i="1"/>
  <c r="N302" i="1"/>
  <c r="H302" i="1"/>
  <c r="Q302" i="1" s="1"/>
  <c r="I302" i="1"/>
  <c r="A304" i="1"/>
  <c r="G303" i="1" a="1"/>
  <c r="G303" i="1" s="1"/>
  <c r="F303" i="1" a="1"/>
  <c r="F303" i="1" s="1"/>
  <c r="AD334" i="13" l="1"/>
  <c r="W335" i="13"/>
  <c r="I335" i="13"/>
  <c r="O335" i="13"/>
  <c r="G335" i="13"/>
  <c r="Q335" i="13"/>
  <c r="Y335" i="13"/>
  <c r="C335" i="13"/>
  <c r="M335" i="13"/>
  <c r="S335" i="13"/>
  <c r="AC335" i="13"/>
  <c r="K335" i="13"/>
  <c r="U335" i="13"/>
  <c r="E335" i="13"/>
  <c r="AA335" i="13"/>
  <c r="F334" i="13"/>
  <c r="J334" i="13"/>
  <c r="N334" i="13"/>
  <c r="R334" i="13"/>
  <c r="V334" i="13"/>
  <c r="Z334" i="13"/>
  <c r="D334" i="13"/>
  <c r="T334" i="13"/>
  <c r="P334" i="13"/>
  <c r="L334" i="13"/>
  <c r="AB334" i="13"/>
  <c r="H334" i="13"/>
  <c r="X334" i="13"/>
  <c r="AG334" i="13"/>
  <c r="B335" i="13"/>
  <c r="AH335" i="13"/>
  <c r="AF334" i="13"/>
  <c r="A336" i="13"/>
  <c r="L301" i="1"/>
  <c r="R302" i="1"/>
  <c r="O303" i="1"/>
  <c r="N303" i="1"/>
  <c r="I303" i="1"/>
  <c r="H303" i="1"/>
  <c r="Q303" i="1" s="1"/>
  <c r="P302" i="1"/>
  <c r="A305" i="1"/>
  <c r="G304" i="1" a="1"/>
  <c r="G304" i="1" s="1"/>
  <c r="F304" i="1" a="1"/>
  <c r="F304" i="1" s="1"/>
  <c r="S336" i="13" l="1"/>
  <c r="C336" i="13"/>
  <c r="AC336" i="13"/>
  <c r="O336" i="13"/>
  <c r="E336" i="13"/>
  <c r="K336" i="13"/>
  <c r="W336" i="13"/>
  <c r="M336" i="13"/>
  <c r="G336" i="13"/>
  <c r="Q336" i="13"/>
  <c r="U336" i="13"/>
  <c r="Y336" i="13"/>
  <c r="AA336" i="13"/>
  <c r="I336" i="13"/>
  <c r="AD335" i="13"/>
  <c r="F335" i="13"/>
  <c r="J335" i="13"/>
  <c r="N335" i="13"/>
  <c r="R335" i="13"/>
  <c r="V335" i="13"/>
  <c r="Z335" i="13"/>
  <c r="H335" i="13"/>
  <c r="X335" i="13"/>
  <c r="D335" i="13"/>
  <c r="T335" i="13"/>
  <c r="P335" i="13"/>
  <c r="L335" i="13"/>
  <c r="AB335" i="13"/>
  <c r="AF335" i="13"/>
  <c r="B336" i="13"/>
  <c r="AD336" i="13" s="1"/>
  <c r="AH336" i="13"/>
  <c r="AG335" i="13"/>
  <c r="A337" i="13"/>
  <c r="L302" i="1"/>
  <c r="R303" i="1"/>
  <c r="P303" i="1"/>
  <c r="A306" i="1"/>
  <c r="G305" i="1" a="1"/>
  <c r="G305" i="1" s="1"/>
  <c r="F305" i="1" a="1"/>
  <c r="F305" i="1" s="1"/>
  <c r="O304" i="1"/>
  <c r="N304" i="1"/>
  <c r="H304" i="1"/>
  <c r="Q304" i="1" s="1"/>
  <c r="I304" i="1"/>
  <c r="Q337" i="13" l="1"/>
  <c r="G337" i="13"/>
  <c r="W337" i="13"/>
  <c r="I337" i="13"/>
  <c r="S337" i="13"/>
  <c r="U337" i="13"/>
  <c r="Y337" i="13"/>
  <c r="C337" i="13"/>
  <c r="AA337" i="13"/>
  <c r="M337" i="13"/>
  <c r="O337" i="13"/>
  <c r="AC337" i="13"/>
  <c r="K337" i="13"/>
  <c r="E337" i="13"/>
  <c r="F336" i="13"/>
  <c r="J336" i="13"/>
  <c r="N336" i="13"/>
  <c r="R336" i="13"/>
  <c r="V336" i="13"/>
  <c r="Z336" i="13"/>
  <c r="L336" i="13"/>
  <c r="AB336" i="13"/>
  <c r="H336" i="13"/>
  <c r="X336" i="13"/>
  <c r="D336" i="13"/>
  <c r="T336" i="13"/>
  <c r="P336" i="13"/>
  <c r="AF336" i="13"/>
  <c r="B337" i="13"/>
  <c r="AH337" i="13"/>
  <c r="AG336" i="13"/>
  <c r="A338" i="13"/>
  <c r="L303" i="1"/>
  <c r="R304" i="1"/>
  <c r="O305" i="1"/>
  <c r="H305" i="1"/>
  <c r="Q305" i="1" s="1"/>
  <c r="N305" i="1"/>
  <c r="I305" i="1"/>
  <c r="A307" i="1"/>
  <c r="G306" i="1" a="1"/>
  <c r="G306" i="1" s="1"/>
  <c r="F306" i="1" a="1"/>
  <c r="F306" i="1" s="1"/>
  <c r="P304" i="1"/>
  <c r="C338" i="13" l="1"/>
  <c r="S338" i="13"/>
  <c r="AA338" i="13"/>
  <c r="E338" i="13"/>
  <c r="W338" i="13"/>
  <c r="U338" i="13"/>
  <c r="K338" i="13"/>
  <c r="AC338" i="13"/>
  <c r="G338" i="13"/>
  <c r="I338" i="13"/>
  <c r="Y338" i="13"/>
  <c r="O338" i="13"/>
  <c r="Q338" i="13"/>
  <c r="M338" i="13"/>
  <c r="AD337" i="13"/>
  <c r="F337" i="13"/>
  <c r="J337" i="13"/>
  <c r="N337" i="13"/>
  <c r="R337" i="13"/>
  <c r="V337" i="13"/>
  <c r="Z337" i="13"/>
  <c r="D337" i="13"/>
  <c r="H337" i="13"/>
  <c r="L337" i="13"/>
  <c r="P337" i="13"/>
  <c r="T337" i="13"/>
  <c r="X337" i="13"/>
  <c r="AB337" i="13"/>
  <c r="B338" i="13"/>
  <c r="AH338" i="13"/>
  <c r="AG337" i="13"/>
  <c r="AF337" i="13"/>
  <c r="A339" i="13"/>
  <c r="L304" i="1"/>
  <c r="R305" i="1"/>
  <c r="N306" i="1"/>
  <c r="I306" i="1"/>
  <c r="O306" i="1"/>
  <c r="H306" i="1"/>
  <c r="Q306" i="1" s="1"/>
  <c r="A308" i="1"/>
  <c r="F307" i="1" a="1"/>
  <c r="F307" i="1" s="1"/>
  <c r="G307" i="1" a="1"/>
  <c r="G307" i="1" s="1"/>
  <c r="P305" i="1"/>
  <c r="AD338" i="13" l="1"/>
  <c r="Y339" i="13"/>
  <c r="G339" i="13"/>
  <c r="W339" i="13"/>
  <c r="Q339" i="13"/>
  <c r="K339" i="13"/>
  <c r="O339" i="13"/>
  <c r="AC339" i="13"/>
  <c r="S339" i="13"/>
  <c r="M339" i="13"/>
  <c r="U339" i="13"/>
  <c r="I339" i="13"/>
  <c r="C339" i="13"/>
  <c r="AA339" i="13"/>
  <c r="E339" i="13"/>
  <c r="F338" i="13"/>
  <c r="J338" i="13"/>
  <c r="N338" i="13"/>
  <c r="R338" i="13"/>
  <c r="V338" i="13"/>
  <c r="Z338" i="13"/>
  <c r="D338" i="13"/>
  <c r="H338" i="13"/>
  <c r="L338" i="13"/>
  <c r="P338" i="13"/>
  <c r="T338" i="13"/>
  <c r="X338" i="13"/>
  <c r="AB338" i="13"/>
  <c r="AF338" i="13"/>
  <c r="B339" i="13"/>
  <c r="AH339" i="13"/>
  <c r="AG338" i="13"/>
  <c r="A340" i="13"/>
  <c r="L305" i="1"/>
  <c r="R306" i="1"/>
  <c r="O307" i="1"/>
  <c r="I307" i="1"/>
  <c r="H307" i="1"/>
  <c r="Q307" i="1" s="1"/>
  <c r="N307" i="1"/>
  <c r="P306" i="1"/>
  <c r="A309" i="1"/>
  <c r="G308" i="1" a="1"/>
  <c r="G308" i="1" s="1"/>
  <c r="F308" i="1" a="1"/>
  <c r="F308" i="1" s="1"/>
  <c r="AD339" i="13" l="1"/>
  <c r="K340" i="13"/>
  <c r="AA340" i="13"/>
  <c r="U340" i="13"/>
  <c r="C340" i="13"/>
  <c r="E340" i="13"/>
  <c r="M340" i="13"/>
  <c r="G340" i="13"/>
  <c r="W340" i="13"/>
  <c r="Q340" i="13"/>
  <c r="O340" i="13"/>
  <c r="Y340" i="13"/>
  <c r="AC340" i="13"/>
  <c r="S340" i="13"/>
  <c r="I340" i="13"/>
  <c r="F339" i="13"/>
  <c r="J339" i="13"/>
  <c r="N339" i="13"/>
  <c r="R339" i="13"/>
  <c r="V339" i="13"/>
  <c r="Z339" i="13"/>
  <c r="D339" i="13"/>
  <c r="H339" i="13"/>
  <c r="L339" i="13"/>
  <c r="P339" i="13"/>
  <c r="T339" i="13"/>
  <c r="X339" i="13"/>
  <c r="AB339" i="13"/>
  <c r="AF339" i="13"/>
  <c r="B340" i="13"/>
  <c r="AH340" i="13"/>
  <c r="AG339" i="13"/>
  <c r="A341" i="13"/>
  <c r="L306" i="1"/>
  <c r="R307" i="1"/>
  <c r="A310" i="1"/>
  <c r="G309" i="1" a="1"/>
  <c r="G309" i="1" s="1"/>
  <c r="F309" i="1" a="1"/>
  <c r="F309" i="1" s="1"/>
  <c r="P307" i="1"/>
  <c r="N308" i="1"/>
  <c r="O308" i="1"/>
  <c r="I308" i="1"/>
  <c r="H308" i="1"/>
  <c r="Q308" i="1" s="1"/>
  <c r="AD340" i="13" l="1"/>
  <c r="W341" i="13"/>
  <c r="O341" i="13"/>
  <c r="C341" i="13"/>
  <c r="I341" i="13"/>
  <c r="AA341" i="13"/>
  <c r="Y341" i="13"/>
  <c r="G341" i="13"/>
  <c r="U341" i="13"/>
  <c r="K341" i="13"/>
  <c r="E341" i="13"/>
  <c r="Q341" i="13"/>
  <c r="M341" i="13"/>
  <c r="S341" i="13"/>
  <c r="AC341" i="13"/>
  <c r="F340" i="13"/>
  <c r="J340" i="13"/>
  <c r="N340" i="13"/>
  <c r="R340" i="13"/>
  <c r="V340" i="13"/>
  <c r="Z340" i="13"/>
  <c r="D340" i="13"/>
  <c r="H340" i="13"/>
  <c r="L340" i="13"/>
  <c r="P340" i="13"/>
  <c r="T340" i="13"/>
  <c r="X340" i="13"/>
  <c r="AB340" i="13"/>
  <c r="B341" i="13"/>
  <c r="AH341" i="13"/>
  <c r="AF340" i="13"/>
  <c r="AG340" i="13"/>
  <c r="A342" i="13"/>
  <c r="L307" i="1"/>
  <c r="R308" i="1"/>
  <c r="P308" i="1"/>
  <c r="A311" i="1"/>
  <c r="G310" i="1" a="1"/>
  <c r="G310" i="1" s="1"/>
  <c r="F310" i="1" a="1"/>
  <c r="F310" i="1" s="1"/>
  <c r="O309" i="1"/>
  <c r="I309" i="1"/>
  <c r="H309" i="1"/>
  <c r="Q309" i="1" s="1"/>
  <c r="N309" i="1"/>
  <c r="AD341" i="13" l="1"/>
  <c r="S342" i="13"/>
  <c r="E342" i="13"/>
  <c r="C342" i="13"/>
  <c r="M342" i="13"/>
  <c r="K342" i="13"/>
  <c r="AA342" i="13"/>
  <c r="U342" i="13"/>
  <c r="W342" i="13"/>
  <c r="I342" i="13"/>
  <c r="Y342" i="13"/>
  <c r="AC342" i="13"/>
  <c r="Q342" i="13"/>
  <c r="G342" i="13"/>
  <c r="O342" i="13"/>
  <c r="F341" i="13"/>
  <c r="J341" i="13"/>
  <c r="N341" i="13"/>
  <c r="R341" i="13"/>
  <c r="V341" i="13"/>
  <c r="Z341" i="13"/>
  <c r="D341" i="13"/>
  <c r="H341" i="13"/>
  <c r="L341" i="13"/>
  <c r="P341" i="13"/>
  <c r="T341" i="13"/>
  <c r="X341" i="13"/>
  <c r="AB341" i="13"/>
  <c r="AG341" i="13"/>
  <c r="B342" i="13"/>
  <c r="AH342" i="13"/>
  <c r="AF341" i="13"/>
  <c r="A343" i="13"/>
  <c r="L308" i="1"/>
  <c r="R309" i="1"/>
  <c r="P309" i="1"/>
  <c r="A312" i="1"/>
  <c r="G311" i="1" a="1"/>
  <c r="G311" i="1" s="1"/>
  <c r="F311" i="1" a="1"/>
  <c r="F311" i="1" s="1"/>
  <c r="O310" i="1"/>
  <c r="N310" i="1"/>
  <c r="H310" i="1"/>
  <c r="Q310" i="1" s="1"/>
  <c r="I310" i="1"/>
  <c r="AD342" i="13" l="1"/>
  <c r="O343" i="13"/>
  <c r="I343" i="13"/>
  <c r="K343" i="13"/>
  <c r="Q343" i="13"/>
  <c r="Y343" i="13"/>
  <c r="S343" i="13"/>
  <c r="G343" i="13"/>
  <c r="AA343" i="13"/>
  <c r="E343" i="13"/>
  <c r="U343" i="13"/>
  <c r="AC343" i="13"/>
  <c r="C343" i="13"/>
  <c r="W343" i="13"/>
  <c r="M343" i="13"/>
  <c r="F342" i="13"/>
  <c r="J342" i="13"/>
  <c r="N342" i="13"/>
  <c r="R342" i="13"/>
  <c r="V342" i="13"/>
  <c r="Z342" i="13"/>
  <c r="D342" i="13"/>
  <c r="H342" i="13"/>
  <c r="L342" i="13"/>
  <c r="P342" i="13"/>
  <c r="T342" i="13"/>
  <c r="X342" i="13"/>
  <c r="AB342" i="13"/>
  <c r="AF342" i="13"/>
  <c r="B343" i="13"/>
  <c r="AH343" i="13"/>
  <c r="AG342" i="13"/>
  <c r="A344" i="13"/>
  <c r="L309" i="1"/>
  <c r="R310" i="1"/>
  <c r="A313" i="1"/>
  <c r="G312" i="1" a="1"/>
  <c r="G312" i="1" s="1"/>
  <c r="F312" i="1" a="1"/>
  <c r="F312" i="1" s="1"/>
  <c r="P310" i="1"/>
  <c r="O311" i="1"/>
  <c r="N311" i="1"/>
  <c r="I311" i="1"/>
  <c r="H311" i="1"/>
  <c r="Q311" i="1" s="1"/>
  <c r="AD343" i="13" l="1"/>
  <c r="AA344" i="13"/>
  <c r="M344" i="13"/>
  <c r="K344" i="13"/>
  <c r="S344" i="13"/>
  <c r="U344" i="13"/>
  <c r="C344" i="13"/>
  <c r="O344" i="13"/>
  <c r="Q344" i="13"/>
  <c r="Y344" i="13"/>
  <c r="AC344" i="13"/>
  <c r="W344" i="13"/>
  <c r="I344" i="13"/>
  <c r="E344" i="13"/>
  <c r="G344" i="13"/>
  <c r="F343" i="13"/>
  <c r="J343" i="13"/>
  <c r="N343" i="13"/>
  <c r="R343" i="13"/>
  <c r="V343" i="13"/>
  <c r="Z343" i="13"/>
  <c r="D343" i="13"/>
  <c r="H343" i="13"/>
  <c r="L343" i="13"/>
  <c r="P343" i="13"/>
  <c r="T343" i="13"/>
  <c r="X343" i="13"/>
  <c r="AB343" i="13"/>
  <c r="AF343" i="13"/>
  <c r="B344" i="13"/>
  <c r="AH344" i="13"/>
  <c r="AG343" i="13"/>
  <c r="A345" i="13"/>
  <c r="L310" i="1"/>
  <c r="R311" i="1"/>
  <c r="P311" i="1"/>
  <c r="O312" i="1"/>
  <c r="N312" i="1"/>
  <c r="H312" i="1"/>
  <c r="Q312" i="1" s="1"/>
  <c r="I312" i="1"/>
  <c r="A314" i="1"/>
  <c r="G313" i="1" a="1"/>
  <c r="G313" i="1" s="1"/>
  <c r="F313" i="1" a="1"/>
  <c r="F313" i="1" s="1"/>
  <c r="AD344" i="13" l="1"/>
  <c r="G345" i="13"/>
  <c r="O345" i="13"/>
  <c r="Y345" i="13"/>
  <c r="S345" i="13"/>
  <c r="Q345" i="13"/>
  <c r="W345" i="13"/>
  <c r="I345" i="13"/>
  <c r="K345" i="13"/>
  <c r="E345" i="13"/>
  <c r="U345" i="13"/>
  <c r="C345" i="13"/>
  <c r="AC345" i="13"/>
  <c r="AA345" i="13"/>
  <c r="M345" i="13"/>
  <c r="F344" i="13"/>
  <c r="J344" i="13"/>
  <c r="N344" i="13"/>
  <c r="R344" i="13"/>
  <c r="V344" i="13"/>
  <c r="Z344" i="13"/>
  <c r="D344" i="13"/>
  <c r="H344" i="13"/>
  <c r="L344" i="13"/>
  <c r="P344" i="13"/>
  <c r="T344" i="13"/>
  <c r="X344" i="13"/>
  <c r="AB344" i="13"/>
  <c r="B345" i="13"/>
  <c r="AH345" i="13"/>
  <c r="AG344" i="13"/>
  <c r="AF344" i="13"/>
  <c r="A346" i="13"/>
  <c r="L311" i="1"/>
  <c r="R312" i="1"/>
  <c r="A315" i="1"/>
  <c r="F314" i="1" a="1"/>
  <c r="F314" i="1" s="1"/>
  <c r="G314" i="1" a="1"/>
  <c r="G314" i="1" s="1"/>
  <c r="N313" i="1"/>
  <c r="O313" i="1"/>
  <c r="I313" i="1"/>
  <c r="H313" i="1"/>
  <c r="Q313" i="1" s="1"/>
  <c r="P312" i="1"/>
  <c r="AD345" i="13" l="1"/>
  <c r="U346" i="13"/>
  <c r="AA346" i="13"/>
  <c r="C346" i="13"/>
  <c r="K346" i="13"/>
  <c r="M346" i="13"/>
  <c r="Y346" i="13"/>
  <c r="G346" i="13"/>
  <c r="S346" i="13"/>
  <c r="E346" i="13"/>
  <c r="O346" i="13"/>
  <c r="Q346" i="13"/>
  <c r="W346" i="13"/>
  <c r="AC346" i="13"/>
  <c r="I346" i="13"/>
  <c r="F345" i="13"/>
  <c r="J345" i="13"/>
  <c r="N345" i="13"/>
  <c r="R345" i="13"/>
  <c r="V345" i="13"/>
  <c r="Z345" i="13"/>
  <c r="D345" i="13"/>
  <c r="H345" i="13"/>
  <c r="L345" i="13"/>
  <c r="P345" i="13"/>
  <c r="T345" i="13"/>
  <c r="X345" i="13"/>
  <c r="AB345" i="13"/>
  <c r="B346" i="13"/>
  <c r="AH346" i="13"/>
  <c r="AF345" i="13"/>
  <c r="AG345" i="13"/>
  <c r="A347" i="13"/>
  <c r="L312" i="1"/>
  <c r="R313" i="1"/>
  <c r="N314" i="1"/>
  <c r="O314" i="1"/>
  <c r="I314" i="1"/>
  <c r="H314" i="1"/>
  <c r="Q314" i="1" s="1"/>
  <c r="P313" i="1"/>
  <c r="A316" i="1"/>
  <c r="G315" i="1" a="1"/>
  <c r="G315" i="1" s="1"/>
  <c r="F315" i="1" a="1"/>
  <c r="F315" i="1" s="1"/>
  <c r="AD346" i="13" l="1"/>
  <c r="G347" i="13"/>
  <c r="O347" i="13"/>
  <c r="W347" i="13"/>
  <c r="AA347" i="13"/>
  <c r="Q347" i="13"/>
  <c r="C347" i="13"/>
  <c r="I347" i="13"/>
  <c r="M347" i="13"/>
  <c r="S347" i="13"/>
  <c r="AC347" i="13"/>
  <c r="Y347" i="13"/>
  <c r="E347" i="13"/>
  <c r="K347" i="13"/>
  <c r="U347" i="13"/>
  <c r="F346" i="13"/>
  <c r="J346" i="13"/>
  <c r="N346" i="13"/>
  <c r="R346" i="13"/>
  <c r="V346" i="13"/>
  <c r="Z346" i="13"/>
  <c r="D346" i="13"/>
  <c r="H346" i="13"/>
  <c r="L346" i="13"/>
  <c r="P346" i="13"/>
  <c r="T346" i="13"/>
  <c r="X346" i="13"/>
  <c r="AB346" i="13"/>
  <c r="B347" i="13"/>
  <c r="AH347" i="13"/>
  <c r="AG346" i="13"/>
  <c r="AF346" i="13"/>
  <c r="A348" i="13"/>
  <c r="L313" i="1"/>
  <c r="R314" i="1"/>
  <c r="O315" i="1"/>
  <c r="H315" i="1"/>
  <c r="Q315" i="1" s="1"/>
  <c r="I315" i="1"/>
  <c r="N315" i="1"/>
  <c r="A317" i="1"/>
  <c r="G316" i="1" a="1"/>
  <c r="G316" i="1" s="1"/>
  <c r="F316" i="1" a="1"/>
  <c r="F316" i="1" s="1"/>
  <c r="P314" i="1"/>
  <c r="AD347" i="13" l="1"/>
  <c r="AC348" i="13"/>
  <c r="S348" i="13"/>
  <c r="M348" i="13"/>
  <c r="K348" i="13"/>
  <c r="U348" i="13"/>
  <c r="AA348" i="13"/>
  <c r="G348" i="13"/>
  <c r="E348" i="13"/>
  <c r="W348" i="13"/>
  <c r="Q348" i="13"/>
  <c r="C348" i="13"/>
  <c r="Y348" i="13"/>
  <c r="I348" i="13"/>
  <c r="O348" i="13"/>
  <c r="F347" i="13"/>
  <c r="J347" i="13"/>
  <c r="N347" i="13"/>
  <c r="R347" i="13"/>
  <c r="V347" i="13"/>
  <c r="Z347" i="13"/>
  <c r="D347" i="13"/>
  <c r="H347" i="13"/>
  <c r="L347" i="13"/>
  <c r="P347" i="13"/>
  <c r="T347" i="13"/>
  <c r="X347" i="13"/>
  <c r="AB347" i="13"/>
  <c r="AF347" i="13"/>
  <c r="B348" i="13"/>
  <c r="AD348" i="13" s="1"/>
  <c r="AH348" i="13"/>
  <c r="AG347" i="13"/>
  <c r="A349" i="13"/>
  <c r="L314" i="1"/>
  <c r="R315" i="1"/>
  <c r="P315" i="1"/>
  <c r="N316" i="1"/>
  <c r="O316" i="1"/>
  <c r="H316" i="1"/>
  <c r="Q316" i="1" s="1"/>
  <c r="I316" i="1"/>
  <c r="A318" i="1"/>
  <c r="G317" i="1" a="1"/>
  <c r="G317" i="1" s="1"/>
  <c r="F317" i="1" a="1"/>
  <c r="F317" i="1" s="1"/>
  <c r="O349" i="13" l="1"/>
  <c r="G349" i="13"/>
  <c r="Q349" i="13"/>
  <c r="S349" i="13"/>
  <c r="E349" i="13"/>
  <c r="U349" i="13"/>
  <c r="C349" i="13"/>
  <c r="K349" i="13"/>
  <c r="AC349" i="13"/>
  <c r="I349" i="13"/>
  <c r="Y349" i="13"/>
  <c r="AA349" i="13"/>
  <c r="W349" i="13"/>
  <c r="M349" i="13"/>
  <c r="F348" i="13"/>
  <c r="J348" i="13"/>
  <c r="N348" i="13"/>
  <c r="R348" i="13"/>
  <c r="V348" i="13"/>
  <c r="Z348" i="13"/>
  <c r="D348" i="13"/>
  <c r="H348" i="13"/>
  <c r="L348" i="13"/>
  <c r="P348" i="13"/>
  <c r="T348" i="13"/>
  <c r="X348" i="13"/>
  <c r="AB348" i="13"/>
  <c r="B349" i="13"/>
  <c r="AH349" i="13"/>
  <c r="AG348" i="13"/>
  <c r="AF348" i="13"/>
  <c r="A350" i="13"/>
  <c r="L315" i="1"/>
  <c r="R316" i="1"/>
  <c r="A319" i="1"/>
  <c r="G318" i="1" a="1"/>
  <c r="G318" i="1" s="1"/>
  <c r="F318" i="1" a="1"/>
  <c r="F318" i="1" s="1"/>
  <c r="N317" i="1"/>
  <c r="I317" i="1"/>
  <c r="O317" i="1"/>
  <c r="H317" i="1"/>
  <c r="Q317" i="1" s="1"/>
  <c r="P316" i="1"/>
  <c r="AD349" i="13" l="1"/>
  <c r="C350" i="13"/>
  <c r="K350" i="13"/>
  <c r="AA350" i="13"/>
  <c r="AC350" i="13"/>
  <c r="G350" i="13"/>
  <c r="M350" i="13"/>
  <c r="S350" i="13"/>
  <c r="E350" i="13"/>
  <c r="W350" i="13"/>
  <c r="U350" i="13"/>
  <c r="Y350" i="13"/>
  <c r="O350" i="13"/>
  <c r="I350" i="13"/>
  <c r="Q350" i="13"/>
  <c r="F349" i="13"/>
  <c r="J349" i="13"/>
  <c r="N349" i="13"/>
  <c r="R349" i="13"/>
  <c r="V349" i="13"/>
  <c r="Z349" i="13"/>
  <c r="D349" i="13"/>
  <c r="H349" i="13"/>
  <c r="L349" i="13"/>
  <c r="P349" i="13"/>
  <c r="T349" i="13"/>
  <c r="X349" i="13"/>
  <c r="AB349" i="13"/>
  <c r="B350" i="13"/>
  <c r="AD350" i="13" s="1"/>
  <c r="AH350" i="13"/>
  <c r="AF349" i="13"/>
  <c r="AG349" i="13"/>
  <c r="A351" i="13"/>
  <c r="L316" i="1"/>
  <c r="R317" i="1"/>
  <c r="O318" i="1"/>
  <c r="H318" i="1"/>
  <c r="Q318" i="1" s="1"/>
  <c r="N318" i="1"/>
  <c r="I318" i="1"/>
  <c r="P317" i="1"/>
  <c r="A320" i="1"/>
  <c r="F319" i="1" a="1"/>
  <c r="F319" i="1" s="1"/>
  <c r="G319" i="1" a="1"/>
  <c r="G319" i="1" s="1"/>
  <c r="W351" i="13" l="1"/>
  <c r="I351" i="13"/>
  <c r="Y351" i="13"/>
  <c r="O351" i="13"/>
  <c r="M351" i="13"/>
  <c r="G351" i="13"/>
  <c r="K351" i="13"/>
  <c r="AC351" i="13"/>
  <c r="AA351" i="13"/>
  <c r="U351" i="13"/>
  <c r="C351" i="13"/>
  <c r="S351" i="13"/>
  <c r="Q351" i="13"/>
  <c r="E351" i="13"/>
  <c r="F350" i="13"/>
  <c r="J350" i="13"/>
  <c r="N350" i="13"/>
  <c r="R350" i="13"/>
  <c r="V350" i="13"/>
  <c r="Z350" i="13"/>
  <c r="D350" i="13"/>
  <c r="H350" i="13"/>
  <c r="L350" i="13"/>
  <c r="P350" i="13"/>
  <c r="T350" i="13"/>
  <c r="X350" i="13"/>
  <c r="AB350" i="13"/>
  <c r="B351" i="13"/>
  <c r="AH351" i="13"/>
  <c r="AG350" i="13"/>
  <c r="AF350" i="13"/>
  <c r="A352" i="13"/>
  <c r="L317" i="1"/>
  <c r="R318" i="1"/>
  <c r="P318" i="1"/>
  <c r="A321" i="1"/>
  <c r="G320" i="1" a="1"/>
  <c r="G320" i="1" s="1"/>
  <c r="F320" i="1" a="1"/>
  <c r="F320" i="1" s="1"/>
  <c r="N319" i="1"/>
  <c r="O319" i="1"/>
  <c r="H319" i="1"/>
  <c r="Q319" i="1" s="1"/>
  <c r="I319" i="1"/>
  <c r="AD351" i="13" l="1"/>
  <c r="S352" i="13"/>
  <c r="AA352" i="13"/>
  <c r="C352" i="13"/>
  <c r="O352" i="13"/>
  <c r="M352" i="13"/>
  <c r="G352" i="13"/>
  <c r="E352" i="13"/>
  <c r="AC352" i="13"/>
  <c r="U352" i="13"/>
  <c r="I352" i="13"/>
  <c r="K352" i="13"/>
  <c r="Y352" i="13"/>
  <c r="Q352" i="13"/>
  <c r="W352" i="13"/>
  <c r="F351" i="13"/>
  <c r="J351" i="13"/>
  <c r="N351" i="13"/>
  <c r="R351" i="13"/>
  <c r="V351" i="13"/>
  <c r="Z351" i="13"/>
  <c r="D351" i="13"/>
  <c r="H351" i="13"/>
  <c r="L351" i="13"/>
  <c r="P351" i="13"/>
  <c r="T351" i="13"/>
  <c r="X351" i="13"/>
  <c r="AB351" i="13"/>
  <c r="AF351" i="13"/>
  <c r="B352" i="13"/>
  <c r="AD352" i="13" s="1"/>
  <c r="AH352" i="13"/>
  <c r="AG351" i="13"/>
  <c r="A353" i="13"/>
  <c r="L318" i="1"/>
  <c r="R319" i="1"/>
  <c r="A322" i="1"/>
  <c r="G321" i="1" a="1"/>
  <c r="G321" i="1" s="1"/>
  <c r="F321" i="1" a="1"/>
  <c r="F321" i="1" s="1"/>
  <c r="P319" i="1"/>
  <c r="N320" i="1"/>
  <c r="O320" i="1"/>
  <c r="I320" i="1"/>
  <c r="H320" i="1"/>
  <c r="Q320" i="1" s="1"/>
  <c r="Q353" i="13" l="1"/>
  <c r="Y353" i="13"/>
  <c r="G353" i="13"/>
  <c r="W353" i="13"/>
  <c r="I353" i="13"/>
  <c r="K353" i="13"/>
  <c r="AA353" i="13"/>
  <c r="C353" i="13"/>
  <c r="S353" i="13"/>
  <c r="O353" i="13"/>
  <c r="E353" i="13"/>
  <c r="AC353" i="13"/>
  <c r="M353" i="13"/>
  <c r="U353" i="13"/>
  <c r="F352" i="13"/>
  <c r="J352" i="13"/>
  <c r="N352" i="13"/>
  <c r="R352" i="13"/>
  <c r="V352" i="13"/>
  <c r="Z352" i="13"/>
  <c r="D352" i="13"/>
  <c r="H352" i="13"/>
  <c r="L352" i="13"/>
  <c r="P352" i="13"/>
  <c r="T352" i="13"/>
  <c r="X352" i="13"/>
  <c r="AB352" i="13"/>
  <c r="B353" i="13"/>
  <c r="AH353" i="13"/>
  <c r="AF352" i="13"/>
  <c r="AG352" i="13"/>
  <c r="A354" i="13"/>
  <c r="L319" i="1"/>
  <c r="R320" i="1"/>
  <c r="P320" i="1"/>
  <c r="O321" i="1"/>
  <c r="I321" i="1"/>
  <c r="N321" i="1"/>
  <c r="H321" i="1"/>
  <c r="Q321" i="1" s="1"/>
  <c r="A323" i="1"/>
  <c r="G322" i="1" a="1"/>
  <c r="G322" i="1" s="1"/>
  <c r="F322" i="1" a="1"/>
  <c r="F322" i="1" s="1"/>
  <c r="AD353" i="13" l="1"/>
  <c r="C354" i="13"/>
  <c r="K354" i="13"/>
  <c r="W354" i="13"/>
  <c r="U354" i="13"/>
  <c r="S354" i="13"/>
  <c r="AC354" i="13"/>
  <c r="E354" i="13"/>
  <c r="I354" i="13"/>
  <c r="Q354" i="13"/>
  <c r="O354" i="13"/>
  <c r="AA354" i="13"/>
  <c r="M354" i="13"/>
  <c r="G354" i="13"/>
  <c r="Y354" i="13"/>
  <c r="F353" i="13"/>
  <c r="J353" i="13"/>
  <c r="N353" i="13"/>
  <c r="R353" i="13"/>
  <c r="V353" i="13"/>
  <c r="Z353" i="13"/>
  <c r="D353" i="13"/>
  <c r="H353" i="13"/>
  <c r="L353" i="13"/>
  <c r="P353" i="13"/>
  <c r="T353" i="13"/>
  <c r="X353" i="13"/>
  <c r="AB353" i="13"/>
  <c r="B354" i="13"/>
  <c r="AH354" i="13"/>
  <c r="AF353" i="13"/>
  <c r="AG353" i="13"/>
  <c r="A355" i="13"/>
  <c r="L320" i="1"/>
  <c r="R321" i="1"/>
  <c r="P321" i="1"/>
  <c r="O322" i="1"/>
  <c r="N322" i="1"/>
  <c r="H322" i="1"/>
  <c r="Q322" i="1" s="1"/>
  <c r="I322" i="1"/>
  <c r="A324" i="1"/>
  <c r="F323" i="1" a="1"/>
  <c r="F323" i="1" s="1"/>
  <c r="G323" i="1" a="1"/>
  <c r="G323" i="1" s="1"/>
  <c r="AD354" i="13" l="1"/>
  <c r="Y355" i="13"/>
  <c r="G355" i="13"/>
  <c r="O355" i="13"/>
  <c r="W355" i="13"/>
  <c r="I355" i="13"/>
  <c r="C355" i="13"/>
  <c r="AA355" i="13"/>
  <c r="E355" i="13"/>
  <c r="AC355" i="13"/>
  <c r="Q355" i="13"/>
  <c r="K355" i="13"/>
  <c r="S355" i="13"/>
  <c r="M355" i="13"/>
  <c r="U355" i="13"/>
  <c r="F354" i="13"/>
  <c r="J354" i="13"/>
  <c r="N354" i="13"/>
  <c r="R354" i="13"/>
  <c r="V354" i="13"/>
  <c r="Z354" i="13"/>
  <c r="D354" i="13"/>
  <c r="H354" i="13"/>
  <c r="L354" i="13"/>
  <c r="P354" i="13"/>
  <c r="T354" i="13"/>
  <c r="X354" i="13"/>
  <c r="AB354" i="13"/>
  <c r="AG354" i="13"/>
  <c r="B355" i="13"/>
  <c r="AH355" i="13"/>
  <c r="AF354" i="13"/>
  <c r="A356" i="13"/>
  <c r="L321" i="1"/>
  <c r="R322" i="1"/>
  <c r="H323" i="1"/>
  <c r="Q323" i="1" s="1"/>
  <c r="O323" i="1"/>
  <c r="N323" i="1"/>
  <c r="I323" i="1"/>
  <c r="A325" i="1"/>
  <c r="G324" i="1" a="1"/>
  <c r="G324" i="1" s="1"/>
  <c r="F324" i="1" a="1"/>
  <c r="F324" i="1" s="1"/>
  <c r="P322" i="1"/>
  <c r="AD355" i="13" l="1"/>
  <c r="K356" i="13"/>
  <c r="M356" i="13"/>
  <c r="S356" i="13"/>
  <c r="U356" i="13"/>
  <c r="C356" i="13"/>
  <c r="AC356" i="13"/>
  <c r="O356" i="13"/>
  <c r="AA356" i="13"/>
  <c r="G356" i="13"/>
  <c r="I356" i="13"/>
  <c r="Q356" i="13"/>
  <c r="Y356" i="13"/>
  <c r="E356" i="13"/>
  <c r="W356" i="13"/>
  <c r="F355" i="13"/>
  <c r="J355" i="13"/>
  <c r="N355" i="13"/>
  <c r="R355" i="13"/>
  <c r="V355" i="13"/>
  <c r="Z355" i="13"/>
  <c r="D355" i="13"/>
  <c r="H355" i="13"/>
  <c r="L355" i="13"/>
  <c r="P355" i="13"/>
  <c r="T355" i="13"/>
  <c r="X355" i="13"/>
  <c r="AB355" i="13"/>
  <c r="B356" i="13"/>
  <c r="AH356" i="13"/>
  <c r="AG355" i="13"/>
  <c r="AF355" i="13"/>
  <c r="A357" i="13"/>
  <c r="L322" i="1"/>
  <c r="R323" i="1"/>
  <c r="N324" i="1"/>
  <c r="O324" i="1"/>
  <c r="H324" i="1"/>
  <c r="Q324" i="1" s="1"/>
  <c r="I324" i="1"/>
  <c r="A326" i="1"/>
  <c r="G325" i="1" a="1"/>
  <c r="G325" i="1" s="1"/>
  <c r="F325" i="1" a="1"/>
  <c r="F325" i="1" s="1"/>
  <c r="P323" i="1"/>
  <c r="AD356" i="13" l="1"/>
  <c r="W357" i="13"/>
  <c r="O357" i="13"/>
  <c r="C357" i="13"/>
  <c r="Q357" i="13"/>
  <c r="G357" i="13"/>
  <c r="S357" i="13"/>
  <c r="Y357" i="13"/>
  <c r="M357" i="13"/>
  <c r="K357" i="13"/>
  <c r="AA357" i="13"/>
  <c r="U357" i="13"/>
  <c r="AC357" i="13"/>
  <c r="I357" i="13"/>
  <c r="E357" i="13"/>
  <c r="F356" i="13"/>
  <c r="J356" i="13"/>
  <c r="N356" i="13"/>
  <c r="R356" i="13"/>
  <c r="V356" i="13"/>
  <c r="Z356" i="13"/>
  <c r="D356" i="13"/>
  <c r="H356" i="13"/>
  <c r="L356" i="13"/>
  <c r="P356" i="13"/>
  <c r="T356" i="13"/>
  <c r="X356" i="13"/>
  <c r="AB356" i="13"/>
  <c r="AF356" i="13"/>
  <c r="B357" i="13"/>
  <c r="AH357" i="13"/>
  <c r="AG356" i="13"/>
  <c r="A358" i="13"/>
  <c r="L323" i="1"/>
  <c r="R324" i="1"/>
  <c r="N325" i="1"/>
  <c r="O325" i="1"/>
  <c r="H325" i="1"/>
  <c r="Q325" i="1" s="1"/>
  <c r="I325" i="1"/>
  <c r="P324" i="1"/>
  <c r="A327" i="1"/>
  <c r="G326" i="1" a="1"/>
  <c r="G326" i="1" s="1"/>
  <c r="F326" i="1" a="1"/>
  <c r="F326" i="1" s="1"/>
  <c r="S358" i="13" l="1"/>
  <c r="C358" i="13"/>
  <c r="U358" i="13"/>
  <c r="E358" i="13"/>
  <c r="K358" i="13"/>
  <c r="O358" i="13"/>
  <c r="M358" i="13"/>
  <c r="W358" i="13"/>
  <c r="I358" i="13"/>
  <c r="Y358" i="13"/>
  <c r="G358" i="13"/>
  <c r="AA358" i="13"/>
  <c r="Q358" i="13"/>
  <c r="AC358" i="13"/>
  <c r="AD357" i="13"/>
  <c r="F357" i="13"/>
  <c r="J357" i="13"/>
  <c r="N357" i="13"/>
  <c r="R357" i="13"/>
  <c r="V357" i="13"/>
  <c r="Z357" i="13"/>
  <c r="D357" i="13"/>
  <c r="H357" i="13"/>
  <c r="L357" i="13"/>
  <c r="P357" i="13"/>
  <c r="T357" i="13"/>
  <c r="X357" i="13"/>
  <c r="AB357" i="13"/>
  <c r="B358" i="13"/>
  <c r="AH358" i="13"/>
  <c r="AG357" i="13"/>
  <c r="AF357" i="13"/>
  <c r="A359" i="13"/>
  <c r="L324" i="1"/>
  <c r="R325" i="1"/>
  <c r="A328" i="1"/>
  <c r="F327" i="1" a="1"/>
  <c r="F327" i="1" s="1"/>
  <c r="G327" i="1" a="1"/>
  <c r="G327" i="1" s="1"/>
  <c r="P325" i="1"/>
  <c r="N326" i="1"/>
  <c r="O326" i="1"/>
  <c r="H326" i="1"/>
  <c r="Q326" i="1" s="1"/>
  <c r="I326" i="1"/>
  <c r="AD358" i="13" l="1"/>
  <c r="G359" i="13"/>
  <c r="K359" i="13"/>
  <c r="W359" i="13"/>
  <c r="O359" i="13"/>
  <c r="I359" i="13"/>
  <c r="Q359" i="13"/>
  <c r="C359" i="13"/>
  <c r="AC359" i="13"/>
  <c r="Y359" i="13"/>
  <c r="U359" i="13"/>
  <c r="E359" i="13"/>
  <c r="S359" i="13"/>
  <c r="M359" i="13"/>
  <c r="AA359" i="13"/>
  <c r="F358" i="13"/>
  <c r="J358" i="13"/>
  <c r="N358" i="13"/>
  <c r="R358" i="13"/>
  <c r="V358" i="13"/>
  <c r="Z358" i="13"/>
  <c r="D358" i="13"/>
  <c r="H358" i="13"/>
  <c r="L358" i="13"/>
  <c r="P358" i="13"/>
  <c r="T358" i="13"/>
  <c r="X358" i="13"/>
  <c r="AB358" i="13"/>
  <c r="B359" i="13"/>
  <c r="AH359" i="13"/>
  <c r="AF358" i="13"/>
  <c r="AG358" i="13"/>
  <c r="A360" i="13"/>
  <c r="L325" i="1"/>
  <c r="R326" i="1"/>
  <c r="O327" i="1"/>
  <c r="N327" i="1"/>
  <c r="H327" i="1"/>
  <c r="Q327" i="1" s="1"/>
  <c r="I327" i="1"/>
  <c r="P326" i="1"/>
  <c r="A329" i="1"/>
  <c r="G328" i="1" a="1"/>
  <c r="G328" i="1" s="1"/>
  <c r="F328" i="1" a="1"/>
  <c r="F328" i="1" s="1"/>
  <c r="AD359" i="13" l="1"/>
  <c r="AA360" i="13"/>
  <c r="K360" i="13"/>
  <c r="S360" i="13"/>
  <c r="AC360" i="13"/>
  <c r="E360" i="13"/>
  <c r="U360" i="13"/>
  <c r="G360" i="13"/>
  <c r="C360" i="13"/>
  <c r="O360" i="13"/>
  <c r="I360" i="13"/>
  <c r="M360" i="13"/>
  <c r="Y360" i="13"/>
  <c r="Q360" i="13"/>
  <c r="W360" i="13"/>
  <c r="F359" i="13"/>
  <c r="J359" i="13"/>
  <c r="N359" i="13"/>
  <c r="R359" i="13"/>
  <c r="V359" i="13"/>
  <c r="Z359" i="13"/>
  <c r="D359" i="13"/>
  <c r="H359" i="13"/>
  <c r="L359" i="13"/>
  <c r="P359" i="13"/>
  <c r="T359" i="13"/>
  <c r="X359" i="13"/>
  <c r="AB359" i="13"/>
  <c r="B360" i="13"/>
  <c r="AD360" i="13" s="1"/>
  <c r="AH360" i="13"/>
  <c r="AG359" i="13"/>
  <c r="AF359" i="13"/>
  <c r="A361" i="13"/>
  <c r="L326" i="1"/>
  <c r="R327" i="1"/>
  <c r="P327" i="1"/>
  <c r="N328" i="1"/>
  <c r="O328" i="1"/>
  <c r="H328" i="1"/>
  <c r="Q328" i="1" s="1"/>
  <c r="I328" i="1"/>
  <c r="A330" i="1"/>
  <c r="G329" i="1" a="1"/>
  <c r="G329" i="1" s="1"/>
  <c r="F329" i="1" a="1"/>
  <c r="F329" i="1" s="1"/>
  <c r="O361" i="13" l="1"/>
  <c r="S361" i="13"/>
  <c r="Y361" i="13"/>
  <c r="W361" i="13"/>
  <c r="I361" i="13"/>
  <c r="C361" i="13"/>
  <c r="AA361" i="13"/>
  <c r="U361" i="13"/>
  <c r="G361" i="13"/>
  <c r="K361" i="13"/>
  <c r="M361" i="13"/>
  <c r="Q361" i="13"/>
  <c r="AC361" i="13"/>
  <c r="E361" i="13"/>
  <c r="F360" i="13"/>
  <c r="J360" i="13"/>
  <c r="N360" i="13"/>
  <c r="R360" i="13"/>
  <c r="V360" i="13"/>
  <c r="Z360" i="13"/>
  <c r="D360" i="13"/>
  <c r="H360" i="13"/>
  <c r="L360" i="13"/>
  <c r="P360" i="13"/>
  <c r="T360" i="13"/>
  <c r="X360" i="13"/>
  <c r="AB360" i="13"/>
  <c r="B361" i="13"/>
  <c r="AH361" i="13"/>
  <c r="AF360" i="13"/>
  <c r="AG360" i="13"/>
  <c r="A362" i="13"/>
  <c r="L327" i="1"/>
  <c r="R328" i="1"/>
  <c r="O329" i="1"/>
  <c r="H329" i="1"/>
  <c r="Q329" i="1" s="1"/>
  <c r="I329" i="1"/>
  <c r="N329" i="1"/>
  <c r="A331" i="1"/>
  <c r="F330" i="1" a="1"/>
  <c r="F330" i="1" s="1"/>
  <c r="G330" i="1" a="1"/>
  <c r="G330" i="1" s="1"/>
  <c r="P328" i="1"/>
  <c r="AD361" i="13" l="1"/>
  <c r="K362" i="13"/>
  <c r="U362" i="13"/>
  <c r="S362" i="13"/>
  <c r="W362" i="13"/>
  <c r="E362" i="13"/>
  <c r="C362" i="13"/>
  <c r="G362" i="13"/>
  <c r="M362" i="13"/>
  <c r="AA362" i="13"/>
  <c r="AC362" i="13"/>
  <c r="I362" i="13"/>
  <c r="O362" i="13"/>
  <c r="Q362" i="13"/>
  <c r="Y362" i="13"/>
  <c r="F361" i="13"/>
  <c r="J361" i="13"/>
  <c r="N361" i="13"/>
  <c r="R361" i="13"/>
  <c r="V361" i="13"/>
  <c r="Z361" i="13"/>
  <c r="D361" i="13"/>
  <c r="H361" i="13"/>
  <c r="L361" i="13"/>
  <c r="P361" i="13"/>
  <c r="T361" i="13"/>
  <c r="X361" i="13"/>
  <c r="AB361" i="13"/>
  <c r="B362" i="13"/>
  <c r="AH362" i="13"/>
  <c r="AF361" i="13"/>
  <c r="AG361" i="13"/>
  <c r="A363" i="13"/>
  <c r="L328" i="1"/>
  <c r="R329" i="1"/>
  <c r="N330" i="1"/>
  <c r="O330" i="1"/>
  <c r="I330" i="1"/>
  <c r="H330" i="1"/>
  <c r="Q330" i="1" s="1"/>
  <c r="P329" i="1"/>
  <c r="A332" i="1"/>
  <c r="G331" i="1" a="1"/>
  <c r="G331" i="1" s="1"/>
  <c r="F331" i="1" a="1"/>
  <c r="F331" i="1" s="1"/>
  <c r="AD362" i="13" l="1"/>
  <c r="I363" i="13"/>
  <c r="AA363" i="13"/>
  <c r="Q363" i="13"/>
  <c r="Y363" i="13"/>
  <c r="S363" i="13"/>
  <c r="O363" i="13"/>
  <c r="E363" i="13"/>
  <c r="G363" i="13"/>
  <c r="AC363" i="13"/>
  <c r="C363" i="13"/>
  <c r="K363" i="13"/>
  <c r="W363" i="13"/>
  <c r="U363" i="13"/>
  <c r="M363" i="13"/>
  <c r="F362" i="13"/>
  <c r="J362" i="13"/>
  <c r="N362" i="13"/>
  <c r="R362" i="13"/>
  <c r="V362" i="13"/>
  <c r="Z362" i="13"/>
  <c r="D362" i="13"/>
  <c r="H362" i="13"/>
  <c r="L362" i="13"/>
  <c r="P362" i="13"/>
  <c r="T362" i="13"/>
  <c r="X362" i="13"/>
  <c r="AB362" i="13"/>
  <c r="AG362" i="13"/>
  <c r="B363" i="13"/>
  <c r="AH363" i="13"/>
  <c r="AF362" i="13"/>
  <c r="A364" i="13"/>
  <c r="L329" i="1"/>
  <c r="R330" i="1"/>
  <c r="N331" i="1"/>
  <c r="O331" i="1"/>
  <c r="H331" i="1"/>
  <c r="Q331" i="1" s="1"/>
  <c r="I331" i="1"/>
  <c r="A333" i="1"/>
  <c r="G332" i="1" a="1"/>
  <c r="G332" i="1" s="1"/>
  <c r="F332" i="1" a="1"/>
  <c r="F332" i="1" s="1"/>
  <c r="P330" i="1"/>
  <c r="AD363" i="13" l="1"/>
  <c r="M364" i="13"/>
  <c r="AC364" i="13"/>
  <c r="O364" i="13"/>
  <c r="S364" i="13"/>
  <c r="U364" i="13"/>
  <c r="W364" i="13"/>
  <c r="I364" i="13"/>
  <c r="K364" i="13"/>
  <c r="C364" i="13"/>
  <c r="Y364" i="13"/>
  <c r="AA364" i="13"/>
  <c r="E364" i="13"/>
  <c r="G364" i="13"/>
  <c r="Q364" i="13"/>
  <c r="F363" i="13"/>
  <c r="J363" i="13"/>
  <c r="N363" i="13"/>
  <c r="R363" i="13"/>
  <c r="V363" i="13"/>
  <c r="Z363" i="13"/>
  <c r="D363" i="13"/>
  <c r="H363" i="13"/>
  <c r="L363" i="13"/>
  <c r="P363" i="13"/>
  <c r="T363" i="13"/>
  <c r="X363" i="13"/>
  <c r="AB363" i="13"/>
  <c r="B364" i="13"/>
  <c r="AH364" i="13"/>
  <c r="AG363" i="13"/>
  <c r="AF363" i="13"/>
  <c r="A365" i="13"/>
  <c r="L330" i="1"/>
  <c r="R331" i="1"/>
  <c r="P331" i="1"/>
  <c r="N332" i="1"/>
  <c r="O332" i="1"/>
  <c r="I332" i="1"/>
  <c r="H332" i="1"/>
  <c r="Q332" i="1" s="1"/>
  <c r="A334" i="1"/>
  <c r="F333" i="1" a="1"/>
  <c r="F333" i="1" s="1"/>
  <c r="G333" i="1" a="1"/>
  <c r="G333" i="1" s="1"/>
  <c r="AD364" i="13" l="1"/>
  <c r="Q365" i="13"/>
  <c r="I365" i="13"/>
  <c r="K365" i="13"/>
  <c r="W365" i="13"/>
  <c r="AA365" i="13"/>
  <c r="AC365" i="13"/>
  <c r="S365" i="13"/>
  <c r="E365" i="13"/>
  <c r="M365" i="13"/>
  <c r="O365" i="13"/>
  <c r="U365" i="13"/>
  <c r="G365" i="13"/>
  <c r="Y365" i="13"/>
  <c r="C365" i="13"/>
  <c r="F364" i="13"/>
  <c r="J364" i="13"/>
  <c r="N364" i="13"/>
  <c r="R364" i="13"/>
  <c r="V364" i="13"/>
  <c r="Z364" i="13"/>
  <c r="D364" i="13"/>
  <c r="H364" i="13"/>
  <c r="L364" i="13"/>
  <c r="P364" i="13"/>
  <c r="T364" i="13"/>
  <c r="X364" i="13"/>
  <c r="AB364" i="13"/>
  <c r="AF364" i="13"/>
  <c r="B365" i="13"/>
  <c r="AH365" i="13"/>
  <c r="AG364" i="13"/>
  <c r="A366" i="13"/>
  <c r="L331" i="1"/>
  <c r="R332" i="1"/>
  <c r="N333" i="1"/>
  <c r="O333" i="1"/>
  <c r="I333" i="1"/>
  <c r="H333" i="1"/>
  <c r="Q333" i="1" s="1"/>
  <c r="P332" i="1"/>
  <c r="A335" i="1"/>
  <c r="G334" i="1" a="1"/>
  <c r="G334" i="1" s="1"/>
  <c r="F334" i="1" a="1"/>
  <c r="F334" i="1" s="1"/>
  <c r="AD365" i="13" l="1"/>
  <c r="AC366" i="13"/>
  <c r="K366" i="13"/>
  <c r="M366" i="13"/>
  <c r="U366" i="13"/>
  <c r="W366" i="13"/>
  <c r="Y366" i="13"/>
  <c r="C366" i="13"/>
  <c r="G366" i="13"/>
  <c r="O366" i="13"/>
  <c r="I366" i="13"/>
  <c r="AA366" i="13"/>
  <c r="E366" i="13"/>
  <c r="Q366" i="13"/>
  <c r="S366" i="13"/>
  <c r="F365" i="13"/>
  <c r="J365" i="13"/>
  <c r="N365" i="13"/>
  <c r="R365" i="13"/>
  <c r="V365" i="13"/>
  <c r="Z365" i="13"/>
  <c r="D365" i="13"/>
  <c r="H365" i="13"/>
  <c r="L365" i="13"/>
  <c r="P365" i="13"/>
  <c r="T365" i="13"/>
  <c r="X365" i="13"/>
  <c r="AB365" i="13"/>
  <c r="B366" i="13"/>
  <c r="AH366" i="13"/>
  <c r="AG365" i="13"/>
  <c r="AF365" i="13"/>
  <c r="A367" i="13"/>
  <c r="L332" i="1"/>
  <c r="R333" i="1"/>
  <c r="N334" i="1"/>
  <c r="I334" i="1"/>
  <c r="O334" i="1"/>
  <c r="H334" i="1"/>
  <c r="Q334" i="1" s="1"/>
  <c r="A336" i="1"/>
  <c r="G335" i="1" a="1"/>
  <c r="G335" i="1" s="1"/>
  <c r="F335" i="1" a="1"/>
  <c r="F335" i="1" s="1"/>
  <c r="P333" i="1"/>
  <c r="AD366" i="13" l="1"/>
  <c r="Q367" i="13"/>
  <c r="G367" i="13"/>
  <c r="Y367" i="13"/>
  <c r="K367" i="13"/>
  <c r="M367" i="13"/>
  <c r="W367" i="13"/>
  <c r="AC367" i="13"/>
  <c r="S367" i="13"/>
  <c r="U367" i="13"/>
  <c r="AA367" i="13"/>
  <c r="E367" i="13"/>
  <c r="O367" i="13"/>
  <c r="I367" i="13"/>
  <c r="C367" i="13"/>
  <c r="F366" i="13"/>
  <c r="J366" i="13"/>
  <c r="N366" i="13"/>
  <c r="R366" i="13"/>
  <c r="V366" i="13"/>
  <c r="Z366" i="13"/>
  <c r="D366" i="13"/>
  <c r="H366" i="13"/>
  <c r="L366" i="13"/>
  <c r="P366" i="13"/>
  <c r="T366" i="13"/>
  <c r="X366" i="13"/>
  <c r="AB366" i="13"/>
  <c r="B367" i="13"/>
  <c r="AH367" i="13"/>
  <c r="AF366" i="13"/>
  <c r="AG366" i="13"/>
  <c r="A368" i="13"/>
  <c r="L333" i="1"/>
  <c r="R334" i="1"/>
  <c r="P334" i="1"/>
  <c r="H335" i="1"/>
  <c r="Q335" i="1" s="1"/>
  <c r="O335" i="1"/>
  <c r="I335" i="1"/>
  <c r="N335" i="1"/>
  <c r="A337" i="1"/>
  <c r="G336" i="1" a="1"/>
  <c r="G336" i="1" s="1"/>
  <c r="F336" i="1" a="1"/>
  <c r="F336" i="1" s="1"/>
  <c r="AD367" i="13" l="1"/>
  <c r="U368" i="13"/>
  <c r="G368" i="13"/>
  <c r="I368" i="13"/>
  <c r="S368" i="13"/>
  <c r="K368" i="13"/>
  <c r="E368" i="13"/>
  <c r="C368" i="13"/>
  <c r="M368" i="13"/>
  <c r="AC368" i="13"/>
  <c r="O368" i="13"/>
  <c r="W368" i="13"/>
  <c r="Q368" i="13"/>
  <c r="Y368" i="13"/>
  <c r="AA368" i="13"/>
  <c r="F367" i="13"/>
  <c r="J367" i="13"/>
  <c r="N367" i="13"/>
  <c r="R367" i="13"/>
  <c r="V367" i="13"/>
  <c r="Z367" i="13"/>
  <c r="D367" i="13"/>
  <c r="H367" i="13"/>
  <c r="L367" i="13"/>
  <c r="P367" i="13"/>
  <c r="T367" i="13"/>
  <c r="X367" i="13"/>
  <c r="AB367" i="13"/>
  <c r="B368" i="13"/>
  <c r="AH368" i="13"/>
  <c r="AG367" i="13"/>
  <c r="AF367" i="13"/>
  <c r="A369" i="13"/>
  <c r="L334" i="1"/>
  <c r="R335" i="1"/>
  <c r="A338" i="1"/>
  <c r="G337" i="1" a="1"/>
  <c r="G337" i="1" s="1"/>
  <c r="F337" i="1" a="1"/>
  <c r="F337" i="1" s="1"/>
  <c r="P335" i="1"/>
  <c r="N336" i="1"/>
  <c r="I336" i="1"/>
  <c r="O336" i="1"/>
  <c r="H336" i="1"/>
  <c r="Q336" i="1" s="1"/>
  <c r="AD368" i="13" l="1"/>
  <c r="I369" i="13"/>
  <c r="Y369" i="13"/>
  <c r="Q369" i="13"/>
  <c r="C369" i="13"/>
  <c r="E369" i="13"/>
  <c r="O369" i="13"/>
  <c r="S369" i="13"/>
  <c r="U369" i="13"/>
  <c r="AA369" i="13"/>
  <c r="AC369" i="13"/>
  <c r="M369" i="13"/>
  <c r="G369" i="13"/>
  <c r="W369" i="13"/>
  <c r="K369" i="13"/>
  <c r="F368" i="13"/>
  <c r="J368" i="13"/>
  <c r="N368" i="13"/>
  <c r="R368" i="13"/>
  <c r="V368" i="13"/>
  <c r="Z368" i="13"/>
  <c r="D368" i="13"/>
  <c r="H368" i="13"/>
  <c r="L368" i="13"/>
  <c r="P368" i="13"/>
  <c r="T368" i="13"/>
  <c r="X368" i="13"/>
  <c r="AB368" i="13"/>
  <c r="AF368" i="13"/>
  <c r="B369" i="13"/>
  <c r="AH369" i="13"/>
  <c r="AG368" i="13"/>
  <c r="A370" i="13"/>
  <c r="L335" i="1"/>
  <c r="R336" i="1"/>
  <c r="N337" i="1"/>
  <c r="I337" i="1"/>
  <c r="O337" i="1"/>
  <c r="H337" i="1"/>
  <c r="Q337" i="1" s="1"/>
  <c r="P336" i="1"/>
  <c r="A339" i="1"/>
  <c r="G338" i="1" a="1"/>
  <c r="G338" i="1" s="1"/>
  <c r="F338" i="1" a="1"/>
  <c r="F338" i="1" s="1"/>
  <c r="AD369" i="13" l="1"/>
  <c r="O370" i="13"/>
  <c r="Q370" i="13"/>
  <c r="AA370" i="13"/>
  <c r="E370" i="13"/>
  <c r="U370" i="13"/>
  <c r="C370" i="13"/>
  <c r="I370" i="13"/>
  <c r="S370" i="13"/>
  <c r="AC370" i="13"/>
  <c r="K370" i="13"/>
  <c r="G370" i="13"/>
  <c r="W370" i="13"/>
  <c r="M370" i="13"/>
  <c r="Y370" i="13"/>
  <c r="F369" i="13"/>
  <c r="J369" i="13"/>
  <c r="N369" i="13"/>
  <c r="R369" i="13"/>
  <c r="V369" i="13"/>
  <c r="Z369" i="13"/>
  <c r="D369" i="13"/>
  <c r="H369" i="13"/>
  <c r="L369" i="13"/>
  <c r="P369" i="13"/>
  <c r="T369" i="13"/>
  <c r="X369" i="13"/>
  <c r="AB369" i="13"/>
  <c r="B370" i="13"/>
  <c r="AH370" i="13"/>
  <c r="AF369" i="13"/>
  <c r="AG369" i="13"/>
  <c r="A371" i="13"/>
  <c r="L336" i="1"/>
  <c r="R337" i="1"/>
  <c r="O338" i="1"/>
  <c r="I338" i="1"/>
  <c r="N338" i="1"/>
  <c r="H338" i="1"/>
  <c r="Q338" i="1" s="1"/>
  <c r="A340" i="1"/>
  <c r="G339" i="1" a="1"/>
  <c r="G339" i="1" s="1"/>
  <c r="F339" i="1" a="1"/>
  <c r="F339" i="1" s="1"/>
  <c r="P337" i="1"/>
  <c r="AD370" i="13" l="1"/>
  <c r="Q371" i="13"/>
  <c r="Y371" i="13"/>
  <c r="K371" i="13"/>
  <c r="M371" i="13"/>
  <c r="W371" i="13"/>
  <c r="AA371" i="13"/>
  <c r="AC371" i="13"/>
  <c r="I371" i="13"/>
  <c r="G371" i="13"/>
  <c r="S371" i="13"/>
  <c r="E371" i="13"/>
  <c r="U371" i="13"/>
  <c r="O371" i="13"/>
  <c r="C371" i="13"/>
  <c r="F370" i="13"/>
  <c r="J370" i="13"/>
  <c r="N370" i="13"/>
  <c r="R370" i="13"/>
  <c r="V370" i="13"/>
  <c r="Z370" i="13"/>
  <c r="D370" i="13"/>
  <c r="H370" i="13"/>
  <c r="L370" i="13"/>
  <c r="P370" i="13"/>
  <c r="T370" i="13"/>
  <c r="X370" i="13"/>
  <c r="AB370" i="13"/>
  <c r="AG370" i="13"/>
  <c r="B371" i="13"/>
  <c r="AH371" i="13"/>
  <c r="AF370" i="13"/>
  <c r="A372" i="13"/>
  <c r="L337" i="1"/>
  <c r="R338" i="1"/>
  <c r="N339" i="1"/>
  <c r="O339" i="1"/>
  <c r="I339" i="1"/>
  <c r="H339" i="1"/>
  <c r="Q339" i="1" s="1"/>
  <c r="P338" i="1"/>
  <c r="A341" i="1"/>
  <c r="G340" i="1" a="1"/>
  <c r="G340" i="1" s="1"/>
  <c r="F340" i="1" a="1"/>
  <c r="F340" i="1" s="1"/>
  <c r="AD371" i="13" l="1"/>
  <c r="E372" i="13"/>
  <c r="W372" i="13"/>
  <c r="Y372" i="13"/>
  <c r="U372" i="13"/>
  <c r="AC372" i="13"/>
  <c r="K372" i="13"/>
  <c r="O372" i="13"/>
  <c r="Q372" i="13"/>
  <c r="AA372" i="13"/>
  <c r="G372" i="13"/>
  <c r="I372" i="13"/>
  <c r="S372" i="13"/>
  <c r="M372" i="13"/>
  <c r="C372" i="13"/>
  <c r="F371" i="13"/>
  <c r="J371" i="13"/>
  <c r="N371" i="13"/>
  <c r="R371" i="13"/>
  <c r="V371" i="13"/>
  <c r="Z371" i="13"/>
  <c r="D371" i="13"/>
  <c r="H371" i="13"/>
  <c r="L371" i="13"/>
  <c r="P371" i="13"/>
  <c r="T371" i="13"/>
  <c r="X371" i="13"/>
  <c r="AB371" i="13"/>
  <c r="B372" i="13"/>
  <c r="AH372" i="13"/>
  <c r="AF371" i="13"/>
  <c r="AG371" i="13"/>
  <c r="A373" i="13"/>
  <c r="L338" i="1"/>
  <c r="R339" i="1"/>
  <c r="A342" i="1"/>
  <c r="G341" i="1" a="1"/>
  <c r="G341" i="1" s="1"/>
  <c r="F341" i="1" a="1"/>
  <c r="F341" i="1" s="1"/>
  <c r="P339" i="1"/>
  <c r="N340" i="1"/>
  <c r="I340" i="1"/>
  <c r="H340" i="1"/>
  <c r="Q340" i="1" s="1"/>
  <c r="O340" i="1"/>
  <c r="AD372" i="13" l="1"/>
  <c r="Y373" i="13"/>
  <c r="G373" i="13"/>
  <c r="S373" i="13"/>
  <c r="U373" i="13"/>
  <c r="Q373" i="13"/>
  <c r="K373" i="13"/>
  <c r="I373" i="13"/>
  <c r="C373" i="13"/>
  <c r="AA373" i="13"/>
  <c r="M373" i="13"/>
  <c r="O373" i="13"/>
  <c r="AC373" i="13"/>
  <c r="W373" i="13"/>
  <c r="E373" i="13"/>
  <c r="F372" i="13"/>
  <c r="J372" i="13"/>
  <c r="N372" i="13"/>
  <c r="R372" i="13"/>
  <c r="V372" i="13"/>
  <c r="Z372" i="13"/>
  <c r="D372" i="13"/>
  <c r="H372" i="13"/>
  <c r="L372" i="13"/>
  <c r="P372" i="13"/>
  <c r="T372" i="13"/>
  <c r="X372" i="13"/>
  <c r="AB372" i="13"/>
  <c r="B373" i="13"/>
  <c r="AH373" i="13"/>
  <c r="AF372" i="13"/>
  <c r="AG372" i="13"/>
  <c r="A374" i="13"/>
  <c r="L339" i="1"/>
  <c r="R340" i="1"/>
  <c r="N341" i="1"/>
  <c r="O341" i="1"/>
  <c r="I341" i="1"/>
  <c r="H341" i="1"/>
  <c r="Q341" i="1" s="1"/>
  <c r="P340" i="1"/>
  <c r="A343" i="1"/>
  <c r="G342" i="1" a="1"/>
  <c r="G342" i="1" s="1"/>
  <c r="F342" i="1" a="1"/>
  <c r="F342" i="1" s="1"/>
  <c r="AD373" i="13" l="1"/>
  <c r="M374" i="13"/>
  <c r="AC374" i="13"/>
  <c r="C374" i="13"/>
  <c r="G374" i="13"/>
  <c r="I374" i="13"/>
  <c r="S374" i="13"/>
  <c r="Y374" i="13"/>
  <c r="E374" i="13"/>
  <c r="O374" i="13"/>
  <c r="Q374" i="13"/>
  <c r="AA374" i="13"/>
  <c r="W374" i="13"/>
  <c r="U374" i="13"/>
  <c r="K374" i="13"/>
  <c r="F373" i="13"/>
  <c r="J373" i="13"/>
  <c r="N373" i="13"/>
  <c r="R373" i="13"/>
  <c r="V373" i="13"/>
  <c r="Z373" i="13"/>
  <c r="D373" i="13"/>
  <c r="H373" i="13"/>
  <c r="L373" i="13"/>
  <c r="P373" i="13"/>
  <c r="T373" i="13"/>
  <c r="X373" i="13"/>
  <c r="AB373" i="13"/>
  <c r="AG373" i="13"/>
  <c r="B374" i="13"/>
  <c r="AH374" i="13"/>
  <c r="AF373" i="13"/>
  <c r="A375" i="13"/>
  <c r="L340" i="1"/>
  <c r="R341" i="1"/>
  <c r="A344" i="1"/>
  <c r="F343" i="1" a="1"/>
  <c r="F343" i="1" s="1"/>
  <c r="G343" i="1" a="1"/>
  <c r="G343" i="1" s="1"/>
  <c r="N342" i="1"/>
  <c r="O342" i="1"/>
  <c r="H342" i="1"/>
  <c r="Q342" i="1" s="1"/>
  <c r="I342" i="1"/>
  <c r="P341" i="1"/>
  <c r="AD374" i="13" l="1"/>
  <c r="C375" i="13"/>
  <c r="E375" i="13"/>
  <c r="O375" i="13"/>
  <c r="Q375" i="13"/>
  <c r="Y375" i="13"/>
  <c r="AA375" i="13"/>
  <c r="AC375" i="13"/>
  <c r="G375" i="13"/>
  <c r="U375" i="13"/>
  <c r="W375" i="13"/>
  <c r="K375" i="13"/>
  <c r="S375" i="13"/>
  <c r="M375" i="13"/>
  <c r="I375" i="13"/>
  <c r="F374" i="13"/>
  <c r="J374" i="13"/>
  <c r="N374" i="13"/>
  <c r="R374" i="13"/>
  <c r="V374" i="13"/>
  <c r="Z374" i="13"/>
  <c r="D374" i="13"/>
  <c r="H374" i="13"/>
  <c r="L374" i="13"/>
  <c r="P374" i="13"/>
  <c r="T374" i="13"/>
  <c r="X374" i="13"/>
  <c r="AB374" i="13"/>
  <c r="AF374" i="13"/>
  <c r="B375" i="13"/>
  <c r="AH375" i="13"/>
  <c r="AG374" i="13"/>
  <c r="A376" i="13"/>
  <c r="L341" i="1"/>
  <c r="R342" i="1"/>
  <c r="P342" i="1"/>
  <c r="H343" i="1"/>
  <c r="Q343" i="1" s="1"/>
  <c r="N343" i="1"/>
  <c r="I343" i="1"/>
  <c r="O343" i="1"/>
  <c r="A345" i="1"/>
  <c r="G344" i="1" a="1"/>
  <c r="G344" i="1" s="1"/>
  <c r="F344" i="1" a="1"/>
  <c r="F344" i="1" s="1"/>
  <c r="AD375" i="13" l="1"/>
  <c r="E376" i="13"/>
  <c r="U376" i="13"/>
  <c r="K376" i="13"/>
  <c r="AC376" i="13"/>
  <c r="O376" i="13"/>
  <c r="Q376" i="13"/>
  <c r="AA376" i="13"/>
  <c r="W376" i="13"/>
  <c r="Y376" i="13"/>
  <c r="G376" i="13"/>
  <c r="I376" i="13"/>
  <c r="M376" i="13"/>
  <c r="C376" i="13"/>
  <c r="S376" i="13"/>
  <c r="F375" i="13"/>
  <c r="J375" i="13"/>
  <c r="N375" i="13"/>
  <c r="R375" i="13"/>
  <c r="V375" i="13"/>
  <c r="Z375" i="13"/>
  <c r="D375" i="13"/>
  <c r="H375" i="13"/>
  <c r="L375" i="13"/>
  <c r="P375" i="13"/>
  <c r="T375" i="13"/>
  <c r="X375" i="13"/>
  <c r="AB375" i="13"/>
  <c r="AF375" i="13"/>
  <c r="B376" i="13"/>
  <c r="AH376" i="13"/>
  <c r="AG375" i="13"/>
  <c r="A377" i="13"/>
  <c r="L342" i="1"/>
  <c r="R343" i="1"/>
  <c r="A346" i="1"/>
  <c r="F345" i="1" a="1"/>
  <c r="F345" i="1" s="1"/>
  <c r="G345" i="1" a="1"/>
  <c r="G345" i="1" s="1"/>
  <c r="I344" i="1"/>
  <c r="O344" i="1"/>
  <c r="N344" i="1"/>
  <c r="H344" i="1"/>
  <c r="Q344" i="1" s="1"/>
  <c r="P343" i="1"/>
  <c r="AD376" i="13" l="1"/>
  <c r="Y377" i="13"/>
  <c r="K377" i="13"/>
  <c r="M377" i="13"/>
  <c r="W377" i="13"/>
  <c r="C377" i="13"/>
  <c r="E377" i="13"/>
  <c r="O377" i="13"/>
  <c r="I377" i="13"/>
  <c r="G377" i="13"/>
  <c r="Q377" i="13"/>
  <c r="S377" i="13"/>
  <c r="AA377" i="13"/>
  <c r="U377" i="13"/>
  <c r="AC377" i="13"/>
  <c r="F376" i="13"/>
  <c r="J376" i="13"/>
  <c r="N376" i="13"/>
  <c r="R376" i="13"/>
  <c r="V376" i="13"/>
  <c r="Z376" i="13"/>
  <c r="D376" i="13"/>
  <c r="H376" i="13"/>
  <c r="L376" i="13"/>
  <c r="P376" i="13"/>
  <c r="T376" i="13"/>
  <c r="X376" i="13"/>
  <c r="AB376" i="13"/>
  <c r="B377" i="13"/>
  <c r="AH377" i="13"/>
  <c r="AF376" i="13"/>
  <c r="AG376" i="13"/>
  <c r="A378" i="13"/>
  <c r="L343" i="1"/>
  <c r="R344" i="1"/>
  <c r="N345" i="1"/>
  <c r="H345" i="1"/>
  <c r="Q345" i="1" s="1"/>
  <c r="I345" i="1"/>
  <c r="O345" i="1"/>
  <c r="P344" i="1"/>
  <c r="A347" i="1"/>
  <c r="G346" i="1" a="1"/>
  <c r="G346" i="1" s="1"/>
  <c r="F346" i="1" a="1"/>
  <c r="F346" i="1" s="1"/>
  <c r="AD377" i="13" l="1"/>
  <c r="M378" i="13"/>
  <c r="AC378" i="13"/>
  <c r="U378" i="13"/>
  <c r="G378" i="13"/>
  <c r="I378" i="13"/>
  <c r="S378" i="13"/>
  <c r="W378" i="13"/>
  <c r="Y378" i="13"/>
  <c r="K378" i="13"/>
  <c r="O378" i="13"/>
  <c r="C378" i="13"/>
  <c r="AA378" i="13"/>
  <c r="E378" i="13"/>
  <c r="Q378" i="13"/>
  <c r="F377" i="13"/>
  <c r="J377" i="13"/>
  <c r="N377" i="13"/>
  <c r="R377" i="13"/>
  <c r="V377" i="13"/>
  <c r="Z377" i="13"/>
  <c r="D377" i="13"/>
  <c r="H377" i="13"/>
  <c r="L377" i="13"/>
  <c r="P377" i="13"/>
  <c r="T377" i="13"/>
  <c r="X377" i="13"/>
  <c r="AB377" i="13"/>
  <c r="AG377" i="13"/>
  <c r="B378" i="13"/>
  <c r="AH378" i="13"/>
  <c r="AF377" i="13"/>
  <c r="A379" i="13"/>
  <c r="L344" i="1"/>
  <c r="R345" i="1"/>
  <c r="A348" i="1"/>
  <c r="F347" i="1" a="1"/>
  <c r="F347" i="1" s="1"/>
  <c r="G347" i="1" a="1"/>
  <c r="G347" i="1" s="1"/>
  <c r="N346" i="1"/>
  <c r="O346" i="1"/>
  <c r="I346" i="1"/>
  <c r="H346" i="1"/>
  <c r="Q346" i="1" s="1"/>
  <c r="P345" i="1"/>
  <c r="AD378" i="13" l="1"/>
  <c r="S379" i="13"/>
  <c r="U379" i="13"/>
  <c r="I379" i="13"/>
  <c r="Y379" i="13"/>
  <c r="G379" i="13"/>
  <c r="M379" i="13"/>
  <c r="W379" i="13"/>
  <c r="C379" i="13"/>
  <c r="E379" i="13"/>
  <c r="O379" i="13"/>
  <c r="K379" i="13"/>
  <c r="AC379" i="13"/>
  <c r="Q379" i="13"/>
  <c r="AA379" i="13"/>
  <c r="F378" i="13"/>
  <c r="J378" i="13"/>
  <c r="N378" i="13"/>
  <c r="R378" i="13"/>
  <c r="V378" i="13"/>
  <c r="Z378" i="13"/>
  <c r="D378" i="13"/>
  <c r="H378" i="13"/>
  <c r="L378" i="13"/>
  <c r="P378" i="13"/>
  <c r="T378" i="13"/>
  <c r="X378" i="13"/>
  <c r="AB378" i="13"/>
  <c r="B379" i="13"/>
  <c r="AH379" i="13"/>
  <c r="AG378" i="13"/>
  <c r="AF378" i="13"/>
  <c r="A380" i="13"/>
  <c r="L345" i="1"/>
  <c r="R346" i="1"/>
  <c r="P346" i="1"/>
  <c r="N347" i="1"/>
  <c r="O347" i="1"/>
  <c r="H347" i="1"/>
  <c r="Q347" i="1" s="1"/>
  <c r="I347" i="1"/>
  <c r="A349" i="1"/>
  <c r="G348" i="1" a="1"/>
  <c r="G348" i="1" s="1"/>
  <c r="F348" i="1" a="1"/>
  <c r="F348" i="1" s="1"/>
  <c r="AD379" i="13" l="1"/>
  <c r="U380" i="13"/>
  <c r="AC380" i="13"/>
  <c r="C380" i="13"/>
  <c r="O380" i="13"/>
  <c r="Q380" i="13"/>
  <c r="AA380" i="13"/>
  <c r="E380" i="13"/>
  <c r="M380" i="13"/>
  <c r="G380" i="13"/>
  <c r="W380" i="13"/>
  <c r="I380" i="13"/>
  <c r="K380" i="13"/>
  <c r="Y380" i="13"/>
  <c r="S380" i="13"/>
  <c r="F379" i="13"/>
  <c r="J379" i="13"/>
  <c r="N379" i="13"/>
  <c r="R379" i="13"/>
  <c r="V379" i="13"/>
  <c r="Z379" i="13"/>
  <c r="D379" i="13"/>
  <c r="H379" i="13"/>
  <c r="L379" i="13"/>
  <c r="P379" i="13"/>
  <c r="T379" i="13"/>
  <c r="X379" i="13"/>
  <c r="AB379" i="13"/>
  <c r="AF379" i="13"/>
  <c r="B380" i="13"/>
  <c r="AH380" i="13"/>
  <c r="AG379" i="13"/>
  <c r="A381" i="13"/>
  <c r="L346" i="1"/>
  <c r="R347" i="1"/>
  <c r="O348" i="1"/>
  <c r="N348" i="1"/>
  <c r="I348" i="1"/>
  <c r="H348" i="1"/>
  <c r="Q348" i="1" s="1"/>
  <c r="A350" i="1"/>
  <c r="G349" i="1" a="1"/>
  <c r="G349" i="1" s="1"/>
  <c r="F349" i="1" a="1"/>
  <c r="F349" i="1" s="1"/>
  <c r="P347" i="1"/>
  <c r="AD380" i="13" l="1"/>
  <c r="I381" i="13"/>
  <c r="AA381" i="13"/>
  <c r="AC381" i="13"/>
  <c r="Y381" i="13"/>
  <c r="C381" i="13"/>
  <c r="E381" i="13"/>
  <c r="O381" i="13"/>
  <c r="S381" i="13"/>
  <c r="U381" i="13"/>
  <c r="K381" i="13"/>
  <c r="M381" i="13"/>
  <c r="W381" i="13"/>
  <c r="Q381" i="13"/>
  <c r="G381" i="13"/>
  <c r="F380" i="13"/>
  <c r="J380" i="13"/>
  <c r="N380" i="13"/>
  <c r="R380" i="13"/>
  <c r="V380" i="13"/>
  <c r="Z380" i="13"/>
  <c r="D380" i="13"/>
  <c r="H380" i="13"/>
  <c r="L380" i="13"/>
  <c r="P380" i="13"/>
  <c r="T380" i="13"/>
  <c r="X380" i="13"/>
  <c r="AB380" i="13"/>
  <c r="B381" i="13"/>
  <c r="AD381" i="13" s="1"/>
  <c r="AH381" i="13"/>
  <c r="AF380" i="13"/>
  <c r="AG380" i="13"/>
  <c r="A382" i="13"/>
  <c r="L347" i="1"/>
  <c r="R348" i="1"/>
  <c r="O349" i="1"/>
  <c r="I349" i="1"/>
  <c r="N349" i="1"/>
  <c r="H349" i="1"/>
  <c r="Q349" i="1" s="1"/>
  <c r="A351" i="1"/>
  <c r="G350" i="1" a="1"/>
  <c r="G350" i="1" s="1"/>
  <c r="F350" i="1" a="1"/>
  <c r="F350" i="1" s="1"/>
  <c r="P348" i="1"/>
  <c r="C382" i="13" l="1"/>
  <c r="E382" i="13"/>
  <c r="W382" i="13"/>
  <c r="Y382" i="13"/>
  <c r="U382" i="13"/>
  <c r="K382" i="13"/>
  <c r="S382" i="13"/>
  <c r="AC382" i="13"/>
  <c r="O382" i="13"/>
  <c r="I382" i="13"/>
  <c r="Q382" i="13"/>
  <c r="AA382" i="13"/>
  <c r="G382" i="13"/>
  <c r="M382" i="13"/>
  <c r="F381" i="13"/>
  <c r="J381" i="13"/>
  <c r="N381" i="13"/>
  <c r="R381" i="13"/>
  <c r="V381" i="13"/>
  <c r="Z381" i="13"/>
  <c r="D381" i="13"/>
  <c r="H381" i="13"/>
  <c r="L381" i="13"/>
  <c r="P381" i="13"/>
  <c r="T381" i="13"/>
  <c r="X381" i="13"/>
  <c r="AB381" i="13"/>
  <c r="AG381" i="13"/>
  <c r="B382" i="13"/>
  <c r="AH382" i="13"/>
  <c r="AF381" i="13"/>
  <c r="L348" i="1"/>
  <c r="R349" i="1"/>
  <c r="N350" i="1"/>
  <c r="I350" i="1"/>
  <c r="H350" i="1"/>
  <c r="Q350" i="1" s="1"/>
  <c r="O350" i="1"/>
  <c r="A352" i="1"/>
  <c r="G351" i="1" a="1"/>
  <c r="G351" i="1" s="1"/>
  <c r="F351" i="1" a="1"/>
  <c r="F351" i="1" s="1"/>
  <c r="P349" i="1"/>
  <c r="AD382" i="13" l="1"/>
  <c r="F382" i="13"/>
  <c r="J382" i="13"/>
  <c r="N382" i="13"/>
  <c r="R382" i="13"/>
  <c r="V382" i="13"/>
  <c r="Z382" i="13"/>
  <c r="D382" i="13"/>
  <c r="H382" i="13"/>
  <c r="L382" i="13"/>
  <c r="P382" i="13"/>
  <c r="T382" i="13"/>
  <c r="X382" i="13"/>
  <c r="AB382" i="13"/>
  <c r="AF382" i="13"/>
  <c r="AG382" i="13"/>
  <c r="L349" i="1"/>
  <c r="R350" i="1"/>
  <c r="O351" i="1"/>
  <c r="N351" i="1"/>
  <c r="I351" i="1"/>
  <c r="H351" i="1"/>
  <c r="Q351" i="1" s="1"/>
  <c r="P350" i="1"/>
  <c r="A353" i="1"/>
  <c r="G352" i="1" a="1"/>
  <c r="G352" i="1" s="1"/>
  <c r="F352" i="1" a="1"/>
  <c r="F352" i="1" s="1"/>
  <c r="L350" i="1" l="1"/>
  <c r="R351" i="1"/>
  <c r="A354" i="1"/>
  <c r="G353" i="1" a="1"/>
  <c r="G353" i="1" s="1"/>
  <c r="F353" i="1" a="1"/>
  <c r="F353" i="1" s="1"/>
  <c r="P351" i="1"/>
  <c r="O352" i="1"/>
  <c r="N352" i="1"/>
  <c r="I352" i="1"/>
  <c r="H352" i="1"/>
  <c r="Q352" i="1" s="1"/>
  <c r="L351" i="1" l="1"/>
  <c r="R352" i="1"/>
  <c r="P352" i="1"/>
  <c r="N353" i="1"/>
  <c r="I353" i="1"/>
  <c r="H353" i="1"/>
  <c r="Q353" i="1" s="1"/>
  <c r="O353" i="1"/>
  <c r="A355" i="1"/>
  <c r="G354" i="1" a="1"/>
  <c r="G354" i="1" s="1"/>
  <c r="F354" i="1" a="1"/>
  <c r="F354" i="1" s="1"/>
  <c r="L352" i="1" l="1"/>
  <c r="R353" i="1"/>
  <c r="A356" i="1"/>
  <c r="G355" i="1" a="1"/>
  <c r="G355" i="1" s="1"/>
  <c r="F355" i="1" a="1"/>
  <c r="F355" i="1" s="1"/>
  <c r="N354" i="1"/>
  <c r="I354" i="1"/>
  <c r="O354" i="1"/>
  <c r="H354" i="1"/>
  <c r="Q354" i="1" s="1"/>
  <c r="P353" i="1"/>
  <c r="L353" i="1" l="1"/>
  <c r="R354" i="1"/>
  <c r="O355" i="1"/>
  <c r="N355" i="1"/>
  <c r="H355" i="1"/>
  <c r="Q355" i="1" s="1"/>
  <c r="I355" i="1"/>
  <c r="A357" i="1"/>
  <c r="G356" i="1" a="1"/>
  <c r="G356" i="1" s="1"/>
  <c r="F356" i="1" a="1"/>
  <c r="F356" i="1" s="1"/>
  <c r="P354" i="1"/>
  <c r="L354" i="1" l="1"/>
  <c r="R355" i="1"/>
  <c r="O356" i="1"/>
  <c r="H356" i="1"/>
  <c r="Q356" i="1" s="1"/>
  <c r="N356" i="1"/>
  <c r="I356" i="1"/>
  <c r="A358" i="1"/>
  <c r="G357" i="1" a="1"/>
  <c r="G357" i="1" s="1"/>
  <c r="F357" i="1" a="1"/>
  <c r="F357" i="1" s="1"/>
  <c r="P355" i="1"/>
  <c r="L355" i="1" l="1"/>
  <c r="R356" i="1"/>
  <c r="P356" i="1"/>
  <c r="O357" i="1"/>
  <c r="N357" i="1"/>
  <c r="I357" i="1"/>
  <c r="H357" i="1"/>
  <c r="Q357" i="1" s="1"/>
  <c r="A359" i="1"/>
  <c r="G358" i="1" a="1"/>
  <c r="G358" i="1" s="1"/>
  <c r="F358" i="1" a="1"/>
  <c r="F358" i="1" s="1"/>
  <c r="L356" i="1" l="1"/>
  <c r="R357" i="1"/>
  <c r="N358" i="1"/>
  <c r="O358" i="1"/>
  <c r="I358" i="1"/>
  <c r="H358" i="1"/>
  <c r="Q358" i="1" s="1"/>
  <c r="A360" i="1"/>
  <c r="G359" i="1" a="1"/>
  <c r="G359" i="1" s="1"/>
  <c r="F359" i="1" a="1"/>
  <c r="F359" i="1" s="1"/>
  <c r="P357" i="1"/>
  <c r="L357" i="1" l="1"/>
  <c r="R358" i="1"/>
  <c r="P358" i="1"/>
  <c r="O359" i="1"/>
  <c r="N359" i="1"/>
  <c r="I359" i="1"/>
  <c r="H359" i="1"/>
  <c r="Q359" i="1" s="1"/>
  <c r="A361" i="1"/>
  <c r="G360" i="1" a="1"/>
  <c r="G360" i="1" s="1"/>
  <c r="F360" i="1" a="1"/>
  <c r="F360" i="1" s="1"/>
  <c r="L358" i="1" l="1"/>
  <c r="R359" i="1"/>
  <c r="A362" i="1"/>
  <c r="G361" i="1" a="1"/>
  <c r="G361" i="1" s="1"/>
  <c r="F361" i="1" a="1"/>
  <c r="F361" i="1" s="1"/>
  <c r="P359" i="1"/>
  <c r="O360" i="1"/>
  <c r="I360" i="1"/>
  <c r="N360" i="1"/>
  <c r="H360" i="1"/>
  <c r="Q360" i="1" s="1"/>
  <c r="L359" i="1" l="1"/>
  <c r="R360" i="1"/>
  <c r="N361" i="1"/>
  <c r="O361" i="1"/>
  <c r="I361" i="1"/>
  <c r="H361" i="1"/>
  <c r="Q361" i="1" s="1"/>
  <c r="P360" i="1"/>
  <c r="A363" i="1"/>
  <c r="F362" i="1" a="1"/>
  <c r="F362" i="1" s="1"/>
  <c r="G362" i="1" a="1"/>
  <c r="G362" i="1" s="1"/>
  <c r="L360" i="1" l="1"/>
  <c r="R361" i="1"/>
  <c r="P361" i="1"/>
  <c r="A364" i="1"/>
  <c r="G363" i="1" a="1"/>
  <c r="G363" i="1" s="1"/>
  <c r="F363" i="1" a="1"/>
  <c r="F363" i="1" s="1"/>
  <c r="N362" i="1"/>
  <c r="O362" i="1"/>
  <c r="H362" i="1"/>
  <c r="Q362" i="1" s="1"/>
  <c r="I362" i="1"/>
  <c r="L361" i="1" l="1"/>
  <c r="R362" i="1"/>
  <c r="A365" i="1"/>
  <c r="G364" i="1" a="1"/>
  <c r="G364" i="1" s="1"/>
  <c r="F364" i="1" a="1"/>
  <c r="F364" i="1" s="1"/>
  <c r="P362" i="1"/>
  <c r="N363" i="1"/>
  <c r="O363" i="1"/>
  <c r="I363" i="1"/>
  <c r="H363" i="1"/>
  <c r="Q363" i="1" s="1"/>
  <c r="L362" i="1" l="1"/>
  <c r="R363" i="1"/>
  <c r="O364" i="1"/>
  <c r="N364" i="1"/>
  <c r="H364" i="1"/>
  <c r="Q364" i="1" s="1"/>
  <c r="I364" i="1"/>
  <c r="A366" i="1"/>
  <c r="G365" i="1" a="1"/>
  <c r="G365" i="1" s="1"/>
  <c r="F365" i="1" a="1"/>
  <c r="F365" i="1" s="1"/>
  <c r="P363" i="1"/>
  <c r="L363" i="1" l="1"/>
  <c r="R364" i="1"/>
  <c r="O365" i="1"/>
  <c r="N365" i="1"/>
  <c r="H365" i="1"/>
  <c r="Q365" i="1" s="1"/>
  <c r="I365" i="1"/>
  <c r="P364" i="1"/>
  <c r="A367" i="1"/>
  <c r="G366" i="1" a="1"/>
  <c r="G366" i="1" s="1"/>
  <c r="F366" i="1" a="1"/>
  <c r="F366" i="1" s="1"/>
  <c r="L364" i="1" l="1"/>
  <c r="R365" i="1"/>
  <c r="P365" i="1"/>
  <c r="A368" i="1"/>
  <c r="G367" i="1" a="1"/>
  <c r="G367" i="1" s="1"/>
  <c r="F367" i="1" a="1"/>
  <c r="F367" i="1" s="1"/>
  <c r="O366" i="1"/>
  <c r="H366" i="1"/>
  <c r="Q366" i="1" s="1"/>
  <c r="I366" i="1"/>
  <c r="N366" i="1"/>
  <c r="L365" i="1" l="1"/>
  <c r="R366" i="1"/>
  <c r="P366" i="1"/>
  <c r="A369" i="1"/>
  <c r="G368" i="1" a="1"/>
  <c r="G368" i="1" s="1"/>
  <c r="F368" i="1" a="1"/>
  <c r="F368" i="1" s="1"/>
  <c r="N367" i="1"/>
  <c r="O367" i="1"/>
  <c r="I367" i="1"/>
  <c r="H367" i="1"/>
  <c r="Q367" i="1" s="1"/>
  <c r="L366" i="1" l="1"/>
  <c r="R367" i="1"/>
  <c r="O368" i="1"/>
  <c r="H368" i="1"/>
  <c r="Q368" i="1" s="1"/>
  <c r="N368" i="1"/>
  <c r="I368" i="1"/>
  <c r="A370" i="1"/>
  <c r="F369" i="1" a="1"/>
  <c r="F369" i="1" s="1"/>
  <c r="G369" i="1" a="1"/>
  <c r="G369" i="1" s="1"/>
  <c r="P367" i="1"/>
  <c r="L367" i="1" l="1"/>
  <c r="R368" i="1"/>
  <c r="P368" i="1"/>
  <c r="N369" i="1"/>
  <c r="I369" i="1"/>
  <c r="O369" i="1"/>
  <c r="H369" i="1"/>
  <c r="Q369" i="1" s="1"/>
  <c r="A371" i="1"/>
  <c r="G370" i="1" a="1"/>
  <c r="G370" i="1" s="1"/>
  <c r="F370" i="1" a="1"/>
  <c r="F370" i="1" s="1"/>
  <c r="L368" i="1" l="1"/>
  <c r="R369" i="1"/>
  <c r="A372" i="1"/>
  <c r="G371" i="1" a="1"/>
  <c r="G371" i="1" s="1"/>
  <c r="F371" i="1" a="1"/>
  <c r="F371" i="1" s="1"/>
  <c r="P369" i="1"/>
  <c r="N370" i="1"/>
  <c r="O370" i="1"/>
  <c r="I370" i="1"/>
  <c r="H370" i="1"/>
  <c r="Q370" i="1" s="1"/>
  <c r="L369" i="1" l="1"/>
  <c r="R370" i="1"/>
  <c r="N371" i="1"/>
  <c r="O371" i="1"/>
  <c r="I371" i="1"/>
  <c r="H371" i="1"/>
  <c r="Q371" i="1" s="1"/>
  <c r="P370" i="1"/>
  <c r="A373" i="1"/>
  <c r="G372" i="1" a="1"/>
  <c r="G372" i="1" s="1"/>
  <c r="F372" i="1" a="1"/>
  <c r="F372" i="1" s="1"/>
  <c r="L370" i="1" l="1"/>
  <c r="R371" i="1"/>
  <c r="A374" i="1"/>
  <c r="F373" i="1" a="1"/>
  <c r="F373" i="1" s="1"/>
  <c r="G373" i="1" a="1"/>
  <c r="G373" i="1" s="1"/>
  <c r="O372" i="1"/>
  <c r="N372" i="1"/>
  <c r="H372" i="1"/>
  <c r="Q372" i="1" s="1"/>
  <c r="I372" i="1"/>
  <c r="P371" i="1"/>
  <c r="L371" i="1" l="1"/>
  <c r="R372" i="1"/>
  <c r="N373" i="1"/>
  <c r="O373" i="1"/>
  <c r="H373" i="1"/>
  <c r="Q373" i="1" s="1"/>
  <c r="I373" i="1"/>
  <c r="P372" i="1"/>
  <c r="A375" i="1"/>
  <c r="F374" i="1" a="1"/>
  <c r="F374" i="1" s="1"/>
  <c r="G374" i="1" a="1"/>
  <c r="G374" i="1" s="1"/>
  <c r="L372" i="1" l="1"/>
  <c r="R373" i="1"/>
  <c r="N374" i="1"/>
  <c r="O374" i="1"/>
  <c r="H374" i="1"/>
  <c r="Q374" i="1" s="1"/>
  <c r="I374" i="1"/>
  <c r="A376" i="1"/>
  <c r="G375" i="1" a="1"/>
  <c r="G375" i="1" s="1"/>
  <c r="F375" i="1" a="1"/>
  <c r="F375" i="1" s="1"/>
  <c r="P373" i="1"/>
  <c r="L373" i="1" l="1"/>
  <c r="R374" i="1"/>
  <c r="O375" i="1"/>
  <c r="I375" i="1"/>
  <c r="N375" i="1"/>
  <c r="H375" i="1"/>
  <c r="Q375" i="1" s="1"/>
  <c r="P374" i="1"/>
  <c r="A377" i="1"/>
  <c r="G376" i="1" a="1"/>
  <c r="G376" i="1" s="1"/>
  <c r="F376" i="1" a="1"/>
  <c r="F376" i="1" s="1"/>
  <c r="L374" i="1" l="1"/>
  <c r="R375" i="1"/>
  <c r="A378" i="1"/>
  <c r="G377" i="1" a="1"/>
  <c r="G377" i="1" s="1"/>
  <c r="F377" i="1" a="1"/>
  <c r="F377" i="1" s="1"/>
  <c r="P375" i="1"/>
  <c r="O376" i="1"/>
  <c r="N376" i="1"/>
  <c r="H376" i="1"/>
  <c r="Q376" i="1" s="1"/>
  <c r="I376" i="1"/>
  <c r="L375" i="1" l="1"/>
  <c r="R376" i="1"/>
  <c r="P376" i="1"/>
  <c r="O377" i="1"/>
  <c r="I377" i="1"/>
  <c r="H377" i="1"/>
  <c r="Q377" i="1" s="1"/>
  <c r="N377" i="1"/>
  <c r="A379" i="1"/>
  <c r="F378" i="1" a="1"/>
  <c r="F378" i="1" s="1"/>
  <c r="G378" i="1" a="1"/>
  <c r="G378" i="1" s="1"/>
  <c r="L376" i="1" l="1"/>
  <c r="R377" i="1"/>
  <c r="G379" i="1" a="1"/>
  <c r="G379" i="1" s="1"/>
  <c r="F379" i="1" a="1"/>
  <c r="F379" i="1" s="1"/>
  <c r="N378" i="1"/>
  <c r="H378" i="1"/>
  <c r="Q378" i="1" s="1"/>
  <c r="I378" i="1"/>
  <c r="O378" i="1"/>
  <c r="P377" i="1"/>
  <c r="L377" i="1" l="1"/>
  <c r="R378" i="1"/>
  <c r="O379" i="1"/>
  <c r="H379" i="1"/>
  <c r="Q379" i="1" s="1"/>
  <c r="N379" i="1"/>
  <c r="I379" i="1"/>
  <c r="P378" i="1"/>
  <c r="L378" i="1" l="1"/>
  <c r="R379" i="1"/>
  <c r="P379" i="1"/>
  <c r="L379" i="1" l="1"/>
  <c r="AG18" i="13"/>
</calcChain>
</file>

<file path=xl/sharedStrings.xml><?xml version="1.0" encoding="utf-8"?>
<sst xmlns="http://schemas.openxmlformats.org/spreadsheetml/2006/main" count="878" uniqueCount="432">
  <si>
    <t>Tagesübergreifende Zeitbuchungen sind nicht zulässig (Ende 24:00, Beginn 00:00)</t>
  </si>
  <si>
    <t>Die Monatssummen pro Arbeitspaket können als Basis für die Erfassung in der Abrechnungsdatei dienen</t>
  </si>
  <si>
    <t>Die Abrechnungsdatei Ablasz  hat keine automatische Schnittstelle zu ProtZeit</t>
  </si>
  <si>
    <t>Es sind Monatssummen für die beiden Arten von Arbeitspaketen (p und q) zu bilden</t>
  </si>
  <si>
    <t>Es ist anzudenken, die Tagessummen um die tatsächlich "gestempelten" Zeiten ergänzen zu können, um einen Gesamtstundennachweis zu erhalten</t>
  </si>
  <si>
    <t>Jeder Projektmitarbeiter führte eine Datei pro Kalenderjahr (um Parallelität zu den Lohnkonten sicherzustellen)</t>
  </si>
  <si>
    <t>Anforderungen an Zeitliste (das Blatt, im dem die Zeitbuchungen erfolgen)</t>
  </si>
  <si>
    <t>Anforderungen an Tagessummen (das Blatt, in dem die Zeitbuchungen pro Tag automatisch zusammengefasst werden)</t>
  </si>
  <si>
    <t>Es sind Monatssummen für jedes Arbeitspaket zu bilden, um Vergleiche mit den Plandaten herstellen zu können</t>
  </si>
  <si>
    <t>Dateieigenschaften/Schnittstelle zur Projektabrechnung</t>
  </si>
  <si>
    <t>Das Handling der Datei soll für den Kunden so einfach wie möglich sein und intern alle benötigen Informationen bieten.</t>
  </si>
  <si>
    <t>Die Zeitangaben enthalten b) die errechnete Differenz der beiden Einträge.</t>
  </si>
  <si>
    <t>Das Namenskürzel erscheint dient für die Zusammenfassung, um die Übersicht zu gewährleisten.</t>
  </si>
  <si>
    <t>Es ist für alle Blätter Drucklayout vorzusehen</t>
  </si>
  <si>
    <t>Es ist eine Liste der AP zu erfassen (Anlehnung an Vertragsdokument notwendig - Anzahl und p oder q)</t>
  </si>
  <si>
    <t>Anforderung an die Anleitung</t>
  </si>
  <si>
    <t>Die Anleitung ist in einer Version zu erstellen (keine Programmspezifika wie Ablasz)</t>
  </si>
  <si>
    <t>Die Anleitung dient dazu, dem Kunden/Mitarbeiter beim korrekten Befüllen zu unterstützen.</t>
  </si>
  <si>
    <t>Anforderung an Version</t>
  </si>
  <si>
    <t>Die Datei wird erfahrungsgemäß Veränderungen unterworfen sein.</t>
  </si>
  <si>
    <t>Das Register Version zeigt die laufenden Veränderungen und führt die aktuelle Versionsnummer der Datei.</t>
  </si>
  <si>
    <t>Anforderung ans Anforderung</t>
  </si>
  <si>
    <t>Anforderungen allgemein</t>
  </si>
  <si>
    <t>Im Bereich Protrans sind für unterschiedliche Arbeitspakete unterschiedliche Förderquoten vorgesehen.</t>
  </si>
  <si>
    <t>Die Datei dient zur Erfassung von Projektarbeitszeiten für das Programm ProTrans</t>
  </si>
  <si>
    <t>Eine weitere, unabhängige Datei soll die Daten der Zeitaufzeichnungen einlesen und projektspezifisch auswerten können</t>
  </si>
  <si>
    <t>Eine Zusammenfassung von Monatssummen gleicher Arbeitspaketarten ist zulässig, wenn der Stundensatz innerhalb der zusammengefassten Perioden ident ist.</t>
  </si>
  <si>
    <t>Die Projektabrechnung kann anhand der automatisch erstellten Monatssummen für die Arbeitspaketarten p und q erstellt werden.</t>
  </si>
  <si>
    <t>Berechnungsformeln sind zu verbergen und zu schützen. Dateiinterne Bereichsnamen sind auszublenden.</t>
  </si>
  <si>
    <t>Es wird festgelegt, dass die Erfassung von Stunden und Minuten in getrennten Spalten erfolgt (zur Vereinfachung für den Ersteller).</t>
  </si>
  <si>
    <t>Es sind beliebig viele Zeitbuchungen pro Tag und somit auch pro Jahr möglich</t>
  </si>
  <si>
    <t>Die Zeitliste ist daher "unten offen" zu gestalten.</t>
  </si>
  <si>
    <t>Die Zeitangaben enthalten c) eine zwangsweise Zuordnung der Zeit zu einem Arbeitspakte der Liste</t>
  </si>
  <si>
    <t>Es wäre anzudenken, Tageshöchstarbeitszeiten zu definieren</t>
  </si>
  <si>
    <t>Anforderungen an Zusammenfassung (das Blatt, in dem die Zeitbuchungen pro Monat und AP-Arten automatisch zusammengefasst werden)</t>
  </si>
  <si>
    <t>Die Monatssummen werden direkt aus den Zeitbuchungen gebildet.</t>
  </si>
  <si>
    <t>Ein eigenes FAQ Blatt wird aus Gründen der Übersichtlichkeit nicht vorgesehen.</t>
  </si>
  <si>
    <t>Es ist anzudenken, offensichtlich unkorrekte Tagesbeträge (die über die gestempelte Zeit hinausgehen), zur Gänze nicht zu berücksichtigen (mit entspr. Hinweis)</t>
  </si>
  <si>
    <t>Zeitaufzeichnung für Jahr:</t>
  </si>
  <si>
    <t>Vorname:</t>
  </si>
  <si>
    <t>Nachname:</t>
  </si>
  <si>
    <t>Produktnummer aws:</t>
  </si>
  <si>
    <t>Projektbezeichnung intern:</t>
  </si>
  <si>
    <t>Mitarbeiterdaten</t>
  </si>
  <si>
    <t>Stellenbezeichnung:</t>
  </si>
  <si>
    <t>Namensküzel:</t>
  </si>
  <si>
    <t>h</t>
  </si>
  <si>
    <t>min</t>
  </si>
  <si>
    <t>AP 1</t>
  </si>
  <si>
    <t>AP 3</t>
  </si>
  <si>
    <t>Warnhinweis, wenn Endzeit vor Beginn liegt</t>
  </si>
  <si>
    <t>Warnhinweis, wenn ein Zeiteintrag fehlt</t>
  </si>
  <si>
    <t>von</t>
  </si>
  <si>
    <t>bis</t>
  </si>
  <si>
    <t>Summe</t>
  </si>
  <si>
    <t>AP 4</t>
  </si>
  <si>
    <t>Es erfolgt eine Umrechnung des Zeitwertes in einen Dezimalwert. Diese werden summiert.</t>
  </si>
  <si>
    <t>Eine Korrekturmöglichkeit ist auf vorerst auf dieser Ebene nicht vorgesehen. Diese Möglichkeit kann für die zusammenfassende Datei vorgesehen werden.</t>
  </si>
  <si>
    <t>Das Lesen der Anleitung ist durch den Mitarbeiter zu bestätigen.</t>
  </si>
  <si>
    <t>Eine jeweils von Kunden erarbeitete, entsprechend komplexe Aufstellung führt intern hohe Arbeitsintensität und bringt unabsehbare Fehlerquellen.</t>
  </si>
  <si>
    <t>Die demzufolge zu entwickelnde, verbindlich vorzusehende Dateivorlage hat den unten angeführten Kriterien zu entsprechen.</t>
  </si>
  <si>
    <t>Werden Daten zusammengefasst, deren Stundensatz nicht ident ist, wir der minimal in diesem Zeitraum nachgewiesene Stundensatz zur Anwendung gebracht</t>
  </si>
  <si>
    <t>Für eine einfache und nutzerorientierte Erfassung sind alle Eingabefelder möglichst zu kennzeichnen und mit eigenem vorgegebenen Wertebereich vorzusehen.</t>
  </si>
  <si>
    <t>Dem Kunden ist daher die Möglichkeit zu geben, die Zeitaufzeichnungen vertragskonform arbeitspaketspezifisch zu erstellen und aufzubereiten.</t>
  </si>
  <si>
    <t>Es werden nur Daten ausgewertet, die einen eindeutigen Bezug zu einem der festgelegten Arbeitspakete aufweisen</t>
  </si>
  <si>
    <t>Die Daten enthalten im Kopfbereich zu: Name, Kürzel, Stellenbezeichnung, Bezug zum Unternehmen (Angst, GF etc.), Produkt-Nummer, Kalenderjahr, freies Feld, Firmenname, Projekttitel,…</t>
  </si>
  <si>
    <t>Die Daten aus dem Kopfbereich der Zeitliste sind nur einmal zu erfassen und werden auf die anderen Blätter automatisch übertragen.</t>
  </si>
  <si>
    <t>Tage, an denen keine Projektzeiten nachgewiesen werden, erscheinen nicht in der Liste.</t>
  </si>
  <si>
    <t>Die Zeitangaben enthalten a) Tag (Datumsformat), Beginn und Ende der Tätigkeit (h und min in getrennten Spalten)</t>
  </si>
  <si>
    <t>Die Zeitangaben enthalten d) eine Tätigkeitsbeschreibung, die eine Mindestzeichenanzahl vorsieht (Farbcode von Rot zu Weiß, je nach Zeichenanzahl)</t>
  </si>
  <si>
    <t>Im Kopf sind für die weitere Bearbeitung "Zählerzellen" zu reservieren, die Sichtbarkeit ist zu überlegen.</t>
  </si>
  <si>
    <t>Möglicherweise kann es vorteilhafter sein, die allgemeinen Angaben auf einem eigenen Blatt zu erstellen (wie Ablasz)</t>
  </si>
  <si>
    <t>Die Zeitberechnung erfolgt in den ersten Ausbaustufen parallel, d.h. Auf Differenz Min + Diff. Stunden bzw. auf Diff. der beiden Zeitwerte</t>
  </si>
  <si>
    <t>Warnhinweis wenn Tagesdatum nicht im aktuellen Jahr</t>
  </si>
  <si>
    <t>Erfassung von Stunden und Minuten in eigenen Spalten, Umwandeln in Zeitwert (ausgeblendet) und Differenz als Zeitwert darstellen</t>
  </si>
  <si>
    <t>Auf einem Blatt Tagessummen werden die einzelnen Einträge tageweise zusammengefasst</t>
  </si>
  <si>
    <t>Es wäre anzudenken, Überschneidungen ausschließen zu können (schwierig)</t>
  </si>
  <si>
    <t>Es ist anzudenken, die Tagessummen immer um die tatsächlich "gestempelten" Zeiten zu ergänzen (v.a. wegen Pausen etc.)</t>
  </si>
  <si>
    <t xml:space="preserve">Die Tagessummen sollten zumindest den Beginn und das Ende der täglichen Projektarbeiten (Min bzw. Max) </t>
  </si>
  <si>
    <t>Die Tagessummen haben keine Trennung in die beiden Arbeitspaketarten, da sie eine andere Zielrichtung verfolgen</t>
  </si>
  <si>
    <t>Es erscheinen alle Tage des jeweiligen Jahres in dieser Liste, unabhängig davon, ob Zeiten nachgewiesen wurden (wie Kalender).</t>
  </si>
  <si>
    <t>Eine ergänzende Zusammenfassung anhand der Kalenderwoche ist nicht vorgesehen.</t>
  </si>
  <si>
    <t>Die Monatssummen werden fix für die beiden Arbeitspaketarten errechnet (d.h. Fixes Monatsraster + fixes AP-Raster).</t>
  </si>
  <si>
    <t>Das Register Version ist für den Kunden nicht sichtbar (einfach ausgeblendet)</t>
  </si>
  <si>
    <t>Wenn dieses Register erhalten bleibt, ist es "very hidden“ auszublenden</t>
  </si>
  <si>
    <t>MM</t>
  </si>
  <si>
    <t>AP 2</t>
  </si>
  <si>
    <t>AP 5</t>
  </si>
  <si>
    <t>AP 6</t>
  </si>
  <si>
    <t>AP 7</t>
  </si>
  <si>
    <t>AP 8</t>
  </si>
  <si>
    <t>AP 9</t>
  </si>
  <si>
    <t>AP 10</t>
  </si>
  <si>
    <t>AP 11</t>
  </si>
  <si>
    <t>AP 12</t>
  </si>
  <si>
    <t>AP 13</t>
  </si>
  <si>
    <t>AP 14</t>
  </si>
  <si>
    <t>Datum</t>
  </si>
  <si>
    <t>Kürzel</t>
  </si>
  <si>
    <t>von
h</t>
  </si>
  <si>
    <t>bis
h</t>
  </si>
  <si>
    <t>Zeit
dez.</t>
  </si>
  <si>
    <t>Beschreibung der Tätigkeit</t>
  </si>
  <si>
    <t xml:space="preserve"> von
:Min</t>
  </si>
  <si>
    <t xml:space="preserve"> bis
:Min</t>
  </si>
  <si>
    <t>Ende Erfassungsbereich</t>
  </si>
  <si>
    <t>Firma (kurz):</t>
  </si>
  <si>
    <t>Nummer lt. Vertrag</t>
  </si>
  <si>
    <t>Projekt-
rahmenzeit</t>
  </si>
  <si>
    <t>von
time</t>
  </si>
  <si>
    <t>bis
time</t>
  </si>
  <si>
    <t>Anmerkung
[optional]</t>
  </si>
  <si>
    <t xml:space="preserve">Arbeitszeit lt.
Zeiterfassung </t>
  </si>
  <si>
    <t>Ev. ein kleiner Bereich für aws-Schriftzug/Logo vorsehen (damit UK die Tabelle nicht angreifen will)</t>
  </si>
  <si>
    <t>Zeit
h:Min</t>
  </si>
  <si>
    <t>Pers. Nummer lt. Vertrag:</t>
  </si>
  <si>
    <t>Sum.&gt;
Filter&gt;</t>
  </si>
  <si>
    <t>Pause</t>
  </si>
  <si>
    <t>Tageshöchstzeit</t>
  </si>
  <si>
    <t>Jahr Falsch</t>
  </si>
  <si>
    <t>AP fehlt</t>
  </si>
  <si>
    <t>Beschreibung fehlt; kurz (8), knapp (20)</t>
  </si>
  <si>
    <t>automatische Hinweise</t>
  </si>
  <si>
    <t>Arbeitszeit &gt;10 Stunden</t>
  </si>
  <si>
    <t>Projektzeit vor Dienstbeginn?</t>
  </si>
  <si>
    <t>Projektzeit nach Dienstende?</t>
  </si>
  <si>
    <t>Projekt-
arbeits-
zeit</t>
  </si>
  <si>
    <t>Zeit-
ein-
trag</t>
  </si>
  <si>
    <t>Anz.</t>
  </si>
  <si>
    <t>Liste der Feiertage einbauen (autom. Hinweise und Formatierung der Tagesssummen)</t>
  </si>
  <si>
    <t>So</t>
  </si>
  <si>
    <t>Sa</t>
  </si>
  <si>
    <t>vorgereihte Zusammenfassung als Setup mit Eingaben für Progammleiter, dann kopieren</t>
  </si>
  <si>
    <t>Arbeitspakete müssen laut Hinweistext PTO oder PTE zugeordnet werden. Hier den Hinweis auf die Kostengliederung (z.B. gemäß Beilage zum FV) geben</t>
  </si>
  <si>
    <t>PTO und PTE  als Überschrift für die beiden Spalten einfügen</t>
  </si>
  <si>
    <t>Die Anzahl der AP's ist auf 14 zu beschränken</t>
  </si>
  <si>
    <t>Die Arbeitspaketbezeichnung wird zur Information für den Ersteller angezeigt werden (Tabellenbereich rechts oben)</t>
  </si>
  <si>
    <t>Die AP-Liste ist dynamisch aufgebaut (ebenso die Infotabelle auf dem Eingabeblatt)</t>
  </si>
  <si>
    <t>optional werden Summenzeilen für ein  Programmmangement angeboten (Planstunden und Überträge)</t>
  </si>
  <si>
    <t>Filter in Zeitliste (im Summenbereich ) zur Verbesserung der Bearbeitungsmöglichkeiten</t>
  </si>
  <si>
    <t>Beschreibung der Stelle als Vergleich mit dem Lohnkonto und mit der Tätigkeitsbeschreibung durch den Mitarbeiter ist sinnvoll</t>
  </si>
  <si>
    <t xml:space="preserve">Tabelle enthält rechts  Felder für automatisierte Hinweise (Pausen, max Arbeitszeit etc ) </t>
  </si>
  <si>
    <t>Neu dazu bzw. noch offen:</t>
  </si>
  <si>
    <t>Ab</t>
  </si>
  <si>
    <t>Änderungen</t>
  </si>
  <si>
    <t/>
  </si>
  <si>
    <t>Grundsätzliches:</t>
  </si>
  <si>
    <t>Herr Michael Arbesser                       Herr Gerhard Jop</t>
  </si>
  <si>
    <t>Die Datei enthält keine Makros. Bitte fügen Sie auch keine hinzu.</t>
  </si>
  <si>
    <t>Bitte ändern Sie die Namen der Registerblätter nicht.</t>
  </si>
  <si>
    <t>Aufbau der Datei:</t>
  </si>
  <si>
    <t>Diese Datei enthält folgende Registerblätter (links beginnend):</t>
  </si>
  <si>
    <t>Hellgelb unterlegte Felder bedeuten, daß hier eine Eingabe von Ihnen erwartet wird.</t>
  </si>
  <si>
    <t>Spezielle Hinweise zu den einzelnen Registerblättern</t>
  </si>
  <si>
    <t>Rückfragen/Verbesserungsvorschläge:</t>
  </si>
  <si>
    <t>Anleitung zur Erstellung der Zeitaufzeichnung</t>
  </si>
  <si>
    <t>Telefon: 01-50175/416                      Telefon: 01-50175/470</t>
  </si>
  <si>
    <t>Wir bemühen uns, die Datei laufend zu verbessern. Laden Sie daher Ihre Datei erst zum 
spätest möglichen Zeitpunkt herunter.</t>
  </si>
  <si>
    <t>Anleitung (sinnvolle und nützliche Hinweise zur Erstellung der Zeitaufzeichnung)</t>
  </si>
  <si>
    <t>Andere Zeitaufzeichnungen werden nicht als Nachweis anerkannt.</t>
  </si>
  <si>
    <t>Hinweise zur Abrechnung</t>
  </si>
  <si>
    <t>Zusammenfassung</t>
  </si>
  <si>
    <t>Bitte erfassen Sie die Angaben im oberen Bereich der Spalte C.</t>
  </si>
  <si>
    <t>Ergänzen Sie die Arbeitspakte um eine Kurzbezeichnung.</t>
  </si>
  <si>
    <t>Blaue Schrift bedeutet, daß der Zellinhalt duch eine Berechnung ermittelt wird.</t>
  </si>
  <si>
    <t>Zeitliste</t>
  </si>
  <si>
    <t>Der Block rechts oben gibt Informationen zu den definierten Arbeitspaketen.</t>
  </si>
  <si>
    <t>Die Einträge für Stunden und Minuten erfolgen in getrennten Spalten.</t>
  </si>
  <si>
    <t>Die Arbeitszeit wird automatisch berechnet (als Stunden und Minuten bzw. dezimal).</t>
  </si>
  <si>
    <t>Es sind beliebig viele Zeitbuchungen pro Tag und somit auch pro Jahr möglich.</t>
  </si>
  <si>
    <t>Erfassen Sie Beginn- und Endzeit Ihrer Projektarbeitszeit pro Arbeitspaket.</t>
  </si>
  <si>
    <t>Es können Zeilen frei gelassen werden.</t>
  </si>
  <si>
    <t>Verzichten Sie auf das Verschieben von Inhalten mittels drag'n drop.</t>
  </si>
  <si>
    <t>Erfassen sie eine sinnvolle und aussagefähige Beschreibung der durchgeführten Tätigkeiten.</t>
  </si>
  <si>
    <t>Der ausschließliche Verweis auf ein Arbeitspakte ist jedenfalls keine sinnvolle Bezeichnung.</t>
  </si>
  <si>
    <t>Weisen Sie diesen Zeitblock einem Arbeitspakt zu (mittels drop down Liste).</t>
  </si>
  <si>
    <t>Die Spalte "automatische Hinweise" bietet Ihnen unterstützende Informationen.</t>
  </si>
  <si>
    <t>Der Zellbereich ist bis zur Zeile 1999 vorbereitet. Sollten Sie mehr Zeilen benötigen, teilen Sie uns dies bitte mit.</t>
  </si>
  <si>
    <t>Tagessummen</t>
  </si>
  <si>
    <t>Wenn Sie uns Informationen zu einem bestimmten Arbeitstag übermitteln möchten, können Sie die Spalte "Anmerkung [optional]" verwenden.</t>
  </si>
  <si>
    <t>Auf dem Register Tagessummen werden die einzelnen Einträge tageweise zusammengefasst.</t>
  </si>
  <si>
    <t>Dieses Register nimmt die zentralen Informationen zum Projekt und zu den Arbeitspakten auf.</t>
  </si>
  <si>
    <t>Jetzt können Sie (z.B. als Projektleiter)  die Datei vervielfältigen und an die Projektmitarbeiter verteilen.</t>
  </si>
  <si>
    <t>Erfassen Sie die den Tag in der Spalte "Datum".</t>
  </si>
  <si>
    <t>Die Datei dient zur Erfassung der Projektarbeitszeiten im Rahmen Ihres ProTrans-Projektes.</t>
  </si>
  <si>
    <t>Ansprechpartner sind (zusätzlich zu den Projektbetreuern und -innen):</t>
  </si>
  <si>
    <t>Für alle Registerblätter gilt:</t>
  </si>
  <si>
    <t xml:space="preserve">Sollten im Zuge der Erstellung Ihrer Zeitaufzeichnung Probleme oder Unklarheiten auftreten, setzen Sie sich bitte mit uns in Verbindung. </t>
  </si>
  <si>
    <t>Zeitliste (zur Erfassung der einzelnen Zeitbuchungen)</t>
  </si>
  <si>
    <t>Zusammenfassung (liefert das zusammenfassende Ergebenis und dient zur Erfassung der Angaben zu den Arbeitspaketen)</t>
  </si>
  <si>
    <t>Dieses Register liefert die Zusammenfassung der Arbeitstunden nach Monaten und Arbeitspaket(gruppen) als Basis für Ihre Projektabrechnung.</t>
  </si>
  <si>
    <t>Ergänzen Sie die Arbeitspakte um die Zuweisung zu PTE oder PTO lt. Fördervertrag.</t>
  </si>
  <si>
    <t>Bitte ergänzen Sie die Mitarbeiterdaten in der Spalte C (Name etc.)</t>
  </si>
  <si>
    <t>Sie erhalten eine Tabelle, in der die in der Zeitliste erfassten Zeiten aufgrund Ihrer Zweisung zu den Arbeitspaketen für die einzelnen Monate summiert werden.</t>
  </si>
  <si>
    <t>Weiters erhalten Sie in den Spalten B und C die Summen der Monatsarbeitzeiten der Arbeitspaketgruppen "PTO und PTE" für Ihre Projektabrechnung.</t>
  </si>
  <si>
    <t>Das Register Zeitliste dient zur Erfassung der Projektarbeitszeiten des jeweiligen Mitarbeiters.</t>
  </si>
  <si>
    <t>Der Tabellenkopf wird entsprechend den Angaben auf "Zusammenfassung" befüllt.</t>
  </si>
  <si>
    <t>Es werden nur die Daten ausgewertet, die einen eindeutigen Bezug zu einem Arbeitspaket aufweisen.</t>
  </si>
  <si>
    <t>Verzichten Sie auf das Einfügen bzw. Löschen von Zeilen und Zellen.</t>
  </si>
  <si>
    <t>Bitte ergänzen Sie an den entsprechenden Tagen Beginn und Ende Ihrer Arbeiszeit um die entsprechenden Informationen Ihres betreiblichen Zeiterfassungssystemes bzw. Ihrer vorhandenen Zeitaufzeichnungen.</t>
  </si>
  <si>
    <t>Sie können durch Einsatz der vorbereiteten Standardfilter die Liste verdichten.</t>
  </si>
  <si>
    <t>Die Projektabrechnung kann anhand der automatisch erstellten Monatssummen für die Arbeitspaketgruppen p und q erstellt werden (siehe Register Zusammenfassung).</t>
  </si>
  <si>
    <t>Eine Zusammenfassung von Monatssummen gleicher Arbeitspaketgruppen ist zulässig, wenn der Stundensatz innerhalb der zusammengefassten Perioden ident ist.</t>
  </si>
  <si>
    <t>Die korrekte Codierung erhalten Sie durch Erfassung der "Pers.Nummer lt. Vertrag". Entnehmen  Sie die Codierung dem Kopfbereich der Tabelle links für die Stunden der Arbeitspaketgruppe PTO ("p"+Nummer) und der Arbeitspaketgruppe PTE ("q"+Nummer).</t>
  </si>
  <si>
    <t>Werden Daten zusammengefasst, deren Stundensatz nicht ident ist, wird der kleinste in diesem Zeitraum nachweisbare Stundensatz zur Anwendung gebracht.</t>
  </si>
  <si>
    <t>Für jeden Projektmitarbeiter bzw. -in ist eine Datei pro Kalenderjahr zu führen.</t>
  </si>
  <si>
    <t>Anleitung:</t>
  </si>
  <si>
    <t>Z_BKU</t>
  </si>
  <si>
    <t>Z_BKN</t>
  </si>
  <si>
    <t>zur Anleitung</t>
  </si>
  <si>
    <t>Zurück zur Zusammenfassung</t>
  </si>
  <si>
    <t>Erstversion - Details siehe "Anforderungen"</t>
  </si>
  <si>
    <t>Es ist vorzusehen, dass die Liste und/oder die Zusammenfassung vom Mitarbeiter und vom Unternehmen zu unterfertigen ist (wurde gestrichen)</t>
  </si>
  <si>
    <t>Die Eingabe der Produktnummer hat exakt zu erfolgen (nur  PTO für ProTrans)</t>
  </si>
  <si>
    <t>Es sind für die einzelnen Einträge Bereichsnamen zu vergeben, um einen vereinfachten Datenimport zu ermöglichen</t>
  </si>
  <si>
    <t>Es soll insgesamt drei Datenverdichtungstufen geben.</t>
  </si>
  <si>
    <t>Die Unterscheidung erfolgt anhand einer Zuweisung via Produktkennung (setup) automatisch (Logik siehe Ablasz)</t>
  </si>
  <si>
    <t>Eine zusätzliche Spalte zwischen Paketsummen und AP-Summen nimmt die Gesamtsumme auf</t>
  </si>
  <si>
    <t>Die Erfassung der Produktnummer erfolgt als erste Eingabe</t>
  </si>
  <si>
    <t>Arbeitsmappenschutz testen (gegen Struktrurändeungen, Umbenennungen, etc.)</t>
  </si>
  <si>
    <t>Kalenderjahr:</t>
  </si>
  <si>
    <t>b.) eine neue Varinate (obligatorische Einträge von AP's OHNE Gruppierung von AP's) - Stufe 20</t>
  </si>
  <si>
    <t>b.) eine neue Varinate (OHNE Einträge von AP's) Stufe 10</t>
  </si>
  <si>
    <t>done</t>
  </si>
  <si>
    <t>Ergänzende Anforderung ab Version 2</t>
  </si>
  <si>
    <t>Namen</t>
  </si>
  <si>
    <t>Druckbereiche</t>
  </si>
  <si>
    <t>Verknüpfungen</t>
  </si>
  <si>
    <t>Schutz</t>
  </si>
  <si>
    <t>VBA-Modul</t>
  </si>
  <si>
    <t>Eigenschaften</t>
  </si>
  <si>
    <t>Speicherplatz</t>
  </si>
  <si>
    <t>Bezeichnung</t>
  </si>
  <si>
    <t>KVK</t>
  </si>
  <si>
    <t>Kombinierter Güterverkehr</t>
  </si>
  <si>
    <t>PTK</t>
  </si>
  <si>
    <t>PROTRANS - Konzept</t>
  </si>
  <si>
    <t>PTO</t>
  </si>
  <si>
    <t>PROTRANS - Organisation</t>
  </si>
  <si>
    <t>PTU</t>
  </si>
  <si>
    <t>PROTRANS - Umsetzung</t>
  </si>
  <si>
    <t>UBS</t>
  </si>
  <si>
    <t>Umweltfreundliches Binnenschiff</t>
  </si>
  <si>
    <t>Abschlußcheck:</t>
  </si>
  <si>
    <t>Tabellen ausblenden</t>
  </si>
  <si>
    <t>&lt;&lt; Vertragskennung lt Zusammenfassung</t>
  </si>
  <si>
    <t>Kennung</t>
  </si>
  <si>
    <t>Stufe</t>
  </si>
  <si>
    <t>Anl_Spalte</t>
  </si>
  <si>
    <t>Liste zur Erfassung aktionsspezifischer Eigenschaften ("SU_Aktionstabelle")</t>
  </si>
  <si>
    <t xml:space="preserve">Prüfung, ob "Vertragskennung" in Tabelle (SU_Aktionstabelle[Kennung])enthalten ist. </t>
  </si>
  <si>
    <t>Es wird die Position als Zahl ermitteln, wenn nicht enthalten &gt; Fehlerwert #NV</t>
  </si>
  <si>
    <t>Datentabelle, unten offen,  Daten sind zeilenweise, aufsteigend zu sortieren (für "SVERWEIS")</t>
  </si>
  <si>
    <t>Zeitaufzeichnung für:</t>
  </si>
  <si>
    <t>Aktionsname erscheint nach Erfassung der Produktnummer in erster Zeile</t>
  </si>
  <si>
    <t>Für Rückfragen oder Verbesserungsvorschläge zu dieser Datei steht Ihnen Hr. Arbesser  per eMail unter m.arbesser@awsg.at zur Verfügung.</t>
  </si>
  <si>
    <t>Namensvergabe für Eingabezellen auf Register Zusammenfassung/Verwendung der Namen auch in bedingten Formaten</t>
  </si>
  <si>
    <t>Monats-</t>
  </si>
  <si>
    <t>summen</t>
  </si>
  <si>
    <t>Rahmen erscheinen nur bei Bedarf (bedinte Formate)</t>
  </si>
  <si>
    <t>Anforderungen an Zeitliste</t>
  </si>
  <si>
    <t>Formeln sollen vergebene Namen verwenden</t>
  </si>
  <si>
    <t>Zeichenanzahl KNAPP, als Namen definiert</t>
  </si>
  <si>
    <t>Zeichenanzahl KURZ, als Namen definiert</t>
  </si>
  <si>
    <t>Anpassung der automatisierten Hinweise</t>
  </si>
  <si>
    <t>Z_THAZ</t>
  </si>
  <si>
    <t xml:space="preserve">Tabeshöchstarbeitszeit </t>
  </si>
  <si>
    <t>Für Automatische Hinweise:</t>
  </si>
  <si>
    <t>Formeln müssen Verdichtungsstufen berücksichtigen</t>
  </si>
  <si>
    <t>Z_Unterf</t>
  </si>
  <si>
    <t>nein</t>
  </si>
  <si>
    <t>ja</t>
  </si>
  <si>
    <t>leer</t>
  </si>
  <si>
    <t>KVK - ohne Arbeitspakete</t>
  </si>
  <si>
    <t>PTU - Arbeitspakte ohne Gruppenzuordnung</t>
  </si>
  <si>
    <t>PTO Arbeitspakekte mit Gruppenzuordnung</t>
  </si>
  <si>
    <t>D</t>
  </si>
  <si>
    <t>E</t>
  </si>
  <si>
    <t>F</t>
  </si>
  <si>
    <t>Bitte erfassen Sie Ihre Fördervertragsnummer  (Register "Zusammenfassung").</t>
  </si>
  <si>
    <t>Erst dann kann der Text korrekt angezeigt werden.</t>
  </si>
  <si>
    <t>Die Datei dient zur Erfassung der Projektarbeitszeiten im Rahmen Ihres Projektes.</t>
  </si>
  <si>
    <t xml:space="preserve">Herr Michael Arbesser                       </t>
  </si>
  <si>
    <t xml:space="preserve">Telefon: 01-50175/416                     </t>
  </si>
  <si>
    <t xml:space="preserve">eMail:  m.arbesser@awsg.at          </t>
  </si>
  <si>
    <t>eMail:  m.arbesser@awsg.at            eMail:  g.jop@awsg.at</t>
  </si>
  <si>
    <t xml:space="preserve">Herr Michael Arbesser                     </t>
  </si>
  <si>
    <t xml:space="preserve">Telefon: 01-50175/416                      </t>
  </si>
  <si>
    <t>Dieses Register nimmt die zentralen Informationen zum Projekt auf.</t>
  </si>
  <si>
    <t>Dieses Register liefert die Zusammenfassung der Arbeitstunden nach Monaten als Basis für Ihre Projektabrechnung.</t>
  </si>
  <si>
    <t>Dieses Register liefert die Zusammenfassung der Arbeitstunden nach Monaten und Arbeitspaketen als Basis für Ihre Projektabrechnung.</t>
  </si>
  <si>
    <t>Erfassens Sie die Anzahl der Arbeitspakete (I3).</t>
  </si>
  <si>
    <t>Eine Darstellung von Arbeitspaketen ist nicht vogesehen.</t>
  </si>
  <si>
    <t>Sie erhalten eine Tabelle, in der die in der Zeitliste erfassten Zeiten  für die einzelnen Monate summiert werden.</t>
  </si>
  <si>
    <t>Erfassen Sie Beginn- und Endzeit Ihrer Projektarbeitszeit.</t>
  </si>
  <si>
    <t>Tagesübergreifende Zeitbuchungen sind nicht zulässig (Beginn 00:00;Ende 23:59)</t>
  </si>
  <si>
    <t>Bitte füllen Sie die Zeilen vollständig aus. Vermeiden Sie Leerzeilen</t>
  </si>
  <si>
    <t>Eine Zusammenfassung von Monatssummen ist zulässig, wenn der Stundensatz innerhalb der zusammengefassten Perioden ident ist.</t>
  </si>
  <si>
    <t>nach Durchsicht des Kollegiums</t>
  </si>
  <si>
    <t>Ein neues Registerblatt zur Steurung ist vorzusehen</t>
  </si>
  <si>
    <t>Gültigkeitsprüfungen der Eingabe (Analog zu Ablasz)</t>
  </si>
  <si>
    <t>Auswahl der Verdichtungsstufen aufgrund des Programmcodes</t>
  </si>
  <si>
    <t>Bezeichung der Verdichtungsstufe als Text im Kopf der Zusammenfassung</t>
  </si>
  <si>
    <t>Texte (z.B.Mindesttextzeichen, layout der Zusammenfassung...) über Programmtabelle steuern</t>
  </si>
  <si>
    <t>Register Setup (ausgeblendet, zu internen Steuerung)</t>
  </si>
  <si>
    <t>a.) die vorliegeden Variante (obligatorische Einträge von AP's und Gruppierung von AP's - für ProTrans neu ) - Stufe 30</t>
  </si>
  <si>
    <t>Die Option "Projektübersicht" und die Zwischensummentabell werden entfernt (Überfrachtung) Ersatz duch Freigabe der gesperrten Zellen, Summen lt. Statuszeile</t>
  </si>
  <si>
    <t>Dynamisierung der Texte (vorerst wurden drei Varianten installiert KVK-ohne AP, PTU - mit AP, PTO AP und AP Gruppen</t>
  </si>
  <si>
    <t>Neue Varianten, Details siehe "Anfordreungen"</t>
  </si>
  <si>
    <t>Druckbereiche dynamisieren</t>
  </si>
  <si>
    <t>Änderungen/Korrekturen lt. Rückmeldungen (Gruber)</t>
  </si>
  <si>
    <t>kit4market - ohne Arbeitspakete, Bezüge aus KVK</t>
  </si>
  <si>
    <t>Frau Petra Huber</t>
  </si>
  <si>
    <t>Telefon: 01-501 75/589</t>
  </si>
  <si>
    <t>eMail: p.huber@awsg.at</t>
  </si>
  <si>
    <t>Die Abrechnungsdatei (z.B. Ablasz.xlsx, zu finden im Downloadbereich von awsg.at) hat keine automatische Schnittstelle zu dieser Zeitaufzeichnung.</t>
  </si>
  <si>
    <t>Das Register Tagessummen liefert Informationen zu den Arbeittagen, an denen Projektarbeitszeiten im Register Zeitliste erfasst wurden.</t>
  </si>
  <si>
    <t>Tagessummen (liefert Informationen zum Arbeitstag und dient zur Erfassung der Zeiterfassungsdaten). Dieses Registerblatt ist möglicherweie für Ihre Abrechnung nicht erforderlich und daher ausgeblendet.</t>
  </si>
  <si>
    <t>Die Daten sind jedenfalls zu erfassen, wenn für die Person ein "Gesamtstundennachweis" verpflichtend vorzulegen ist. Diese Verpflichtung ist im Förderungsvertrag festgelegt.</t>
  </si>
  <si>
    <t>Gründen am Land</t>
  </si>
  <si>
    <t>Gründen am Land - ohne Arbeitspakete, Bezüge aus KVK</t>
  </si>
  <si>
    <t>KIT</t>
  </si>
  <si>
    <t>kit4market</t>
  </si>
  <si>
    <t>G</t>
  </si>
  <si>
    <t>GAL</t>
  </si>
  <si>
    <t>H</t>
  </si>
  <si>
    <t>Bitte übermitteln Sie uns auch die Zeitaufzeichnungsdateien im Format ".xls[x]" im Rahmen Ihren Projektabrechnung. Die Dateinamen sollen zumindest das Jahr und den Mitarbeiter bezeichnen.</t>
  </si>
  <si>
    <t>Eingabefelder cyan/100% statt gelb (knalligs Blau) kann blau bleiben, oder weiss werden…</t>
  </si>
  <si>
    <t>Überschirften in Arial black (eigene Schriftart)</t>
  </si>
  <si>
    <t>Produktbezeichnung hervorheben</t>
  </si>
  <si>
    <t>Logo/Wappen etc nicht notwendig</t>
  </si>
  <si>
    <t>Wenn geht, Hintergrund weiss statt grau</t>
  </si>
  <si>
    <t>Vorgagen Kommunikationsabt., Umsetzung bei Gelegenheit</t>
  </si>
  <si>
    <t>Weitere Parametrisierung der Anprechpartner</t>
  </si>
  <si>
    <t>Anleitung: 3 Verisionen erstellen, daruf in Spalten beziehen</t>
  </si>
  <si>
    <t>Rahmen auf Zusammenfassung aktiv steuern</t>
  </si>
  <si>
    <t>Neune Fehlertyp . Wenn Summe Projektzeit grösser ist als Tagesarbeitszeit</t>
  </si>
  <si>
    <t>IWB</t>
  </si>
  <si>
    <t>J</t>
  </si>
  <si>
    <t>IWB-EFRE (Twist Salzburg)</t>
  </si>
  <si>
    <t>IWB-EFRE (Twist Salzburg) - ohne Arbeitspakete, Bezüge aus KVK</t>
  </si>
  <si>
    <t>Telefon: 01-50175/416                      Telefon: 01-50175/431</t>
  </si>
  <si>
    <t>eMail:  m.arbesser@awsg.at             eMail:  m.penninger@awsg.at</t>
  </si>
  <si>
    <t>Michael Arbesser                               Dr. Michael Pennigner</t>
  </si>
  <si>
    <t xml:space="preserve">Tagessummen (liefert Informationen zum Arbeitstag und dient zur Erfassung der Zeiterfassungsdaten). </t>
  </si>
  <si>
    <t>Die Abrechnungsdatei  hat keine automatische Schnittstelle zu dieser Zeitaufzeichnung.</t>
  </si>
  <si>
    <t>Die Ermittlung des Stundensatzes nach den Vorgaben des EFRE erfolgt in einer getrennten Datei.</t>
  </si>
  <si>
    <t>Die Zusammenführung des Stundensatzes und der geleisteten Projektstunden zur Personalkosten erfolgt in einer getrennten Datei.</t>
  </si>
  <si>
    <t xml:space="preserve">Firmenm. Unterfertigung der Zusammenfassung </t>
  </si>
  <si>
    <t>Z_Unterf_MA</t>
  </si>
  <si>
    <t>Druckbereiche: Formeln in Komlexität reduzieren (siehe Auflagenregister aus KURT)</t>
  </si>
  <si>
    <t>Implementierung Twist Salzburg (Standard) + Unterschrift Mitarbeiter</t>
  </si>
  <si>
    <t>P0000000-INT00</t>
  </si>
  <si>
    <t>INT</t>
  </si>
  <si>
    <t>INTERN</t>
  </si>
  <si>
    <t>INTERN - Arbeitspakte ohne Gruppenzuordnung</t>
  </si>
  <si>
    <t>Ansprechpartner sind:</t>
  </si>
  <si>
    <t>Als Produktnummer ist eine Zeichenfolge entsprechend mit "INT" vorgegeben.</t>
  </si>
  <si>
    <t>Hinweise zur Abrechnung (intern nicht relevant)</t>
  </si>
  <si>
    <t>K</t>
  </si>
  <si>
    <t>interne Zeitaufzeichnung</t>
  </si>
  <si>
    <t>INTERN - Adaptierung für interne Zwcke (Anleitung, einege Kennung INT)</t>
  </si>
  <si>
    <t>ERP-FONDS / aws</t>
  </si>
  <si>
    <t xml:space="preserve">Michael </t>
  </si>
  <si>
    <t>Arbesser</t>
  </si>
  <si>
    <t>AR</t>
  </si>
  <si>
    <t>Kontrollorgan</t>
  </si>
  <si>
    <t>Text</t>
  </si>
  <si>
    <t>erfasst</t>
  </si>
  <si>
    <t>erledigt</t>
  </si>
  <si>
    <t>Bezeichnung der Arbeitspakete</t>
  </si>
  <si>
    <t>Zeitaufzeichnung MIT Berücksichtigung von Arbeitspaketen</t>
  </si>
  <si>
    <t>= Anzahl Arbeitspakte lt. Förderungsvertrag (maximal 14)</t>
  </si>
  <si>
    <t>Dateiversion: ProTZeit 3,20</t>
  </si>
  <si>
    <t>Nr.</t>
  </si>
  <si>
    <t>Kurzbezeichnung</t>
  </si>
  <si>
    <t>Anleitung wurde zur Kenntnis genommen!</t>
  </si>
  <si>
    <t>Arbeitspaket (AP)&gt;</t>
  </si>
  <si>
    <t>AP Summen</t>
  </si>
  <si>
    <t>ABSOLUTWERTE AUS ZUSAMMENFASSUNG</t>
  </si>
  <si>
    <t>IN PROZENT ALLE</t>
  </si>
  <si>
    <t>IN PROZENT Kostenträger</t>
  </si>
  <si>
    <t>KST</t>
  </si>
  <si>
    <t>H
Diff</t>
  </si>
  <si>
    <t>%  Diff</t>
  </si>
  <si>
    <t>WT</t>
  </si>
  <si>
    <t>Aufteilung auf Kostenträger integriert</t>
  </si>
  <si>
    <t>Kostenträger:</t>
  </si>
  <si>
    <t>Abs.</t>
  </si>
  <si>
    <t>%</t>
  </si>
  <si>
    <t>KT&gt;&gt;</t>
  </si>
  <si>
    <t xml:space="preserve">
Arbeits-
zeit</t>
  </si>
  <si>
    <t>Anmerkung [optional]</t>
  </si>
  <si>
    <t>Ausgl.</t>
  </si>
  <si>
    <t>WENN(ODER($B17=0;AC17=0);"";100-SUMME(D17;F17;H17;J17;L17;N17;P17;R17;T17;V17;X17;Z17;AB17))</t>
  </si>
  <si>
    <t>Integration CIK und CSC als Version 3,5</t>
  </si>
  <si>
    <t>DI2</t>
  </si>
  <si>
    <t>Digital Innovation Call 2</t>
  </si>
  <si>
    <t>Digital Innovation Call</t>
  </si>
  <si>
    <t xml:space="preserve">Herr Niels Mitschke </t>
  </si>
  <si>
    <t>Telefon:</t>
  </si>
  <si>
    <t>eMail: n.mitschke@aws.at</t>
  </si>
  <si>
    <t>Als Produktnummer ist eine Zeichenfolge entsprechend mit "DI2" vorgegeben.</t>
  </si>
  <si>
    <t>L</t>
  </si>
  <si>
    <t>Für Rückfragen oder Verbesserungsvorschläge zu dieser Datei steht Ihnen Frau Mikl per eMail unter l.mikl@aws.at zur Verfügung.</t>
  </si>
  <si>
    <t>TSZ</t>
  </si>
  <si>
    <t>TPZ</t>
  </si>
  <si>
    <t>Unterfertigung Mitarbeiter</t>
  </si>
  <si>
    <t xml:space="preserve">Technologie Internationalisierung - Demonstrationsanlagen </t>
  </si>
  <si>
    <t xml:space="preserve">Technologie Internationalisierung - Marktstudien </t>
  </si>
  <si>
    <t xml:space="preserve">Technologie Internationalisierung </t>
  </si>
  <si>
    <t>Als Produktnummer ist eine Zeichenfolge entsprechend mit "TPZ" oder "TSZ" vorgegeben.</t>
  </si>
  <si>
    <t>M</t>
  </si>
  <si>
    <t>TecInt von LMI hinzugefügt</t>
  </si>
  <si>
    <t>Für alle am Projekt mitarbeitenden Personen ist eine Datei pro Kalenderjahr zu führen.</t>
  </si>
  <si>
    <t>Hellgelb unterlegte Felder bedeuten, dass hier eine Eingabe von Ihnen erwartet wird.</t>
  </si>
  <si>
    <t>Ansprechpersonen sind:</t>
  </si>
  <si>
    <t>Spezielle Hinweise zu den einzelnen Registerblättern:</t>
  </si>
  <si>
    <t>Bitte geben Sie das entsprechende Jahr für die Zeitaufzeichnung in Zelle C4 des Registerblatts "Zusammenfassung" an.</t>
  </si>
  <si>
    <t>Jetzt können Sie (z.B. als ProjektleiterIn)  die Datei vervielfältigen und an alle am Projekt mitarbeitenden Personen verteilen.</t>
  </si>
  <si>
    <t>Sie erhalten eine Tabelle, in welcher die in der Zeitliste erfassten Zeiten für die einzelnen Monate summiert werden.</t>
  </si>
  <si>
    <t>Das Register Zeitliste dient zur Erfassung der Projektarbeitszeiten der jeweiligen am Projekt mitarbeitenden Personen.</t>
  </si>
  <si>
    <t>Der Tabellenkopf wird entsprechend der Angaben auf "Zusammenfassung" befüllt.</t>
  </si>
  <si>
    <t>Erfassen Sie den Tag in der Spalte "Datum".</t>
  </si>
  <si>
    <t>Erfassen Sie eine sinnvolle und aussagefähige Beschreibung der durchgeführten Tätigkeiten.</t>
  </si>
  <si>
    <t>Verzichten Sie auf das Verschieben von Inhalten mittels "drag and drop".</t>
  </si>
  <si>
    <t>Das Register Tagessummen liefert Informationen zu den Arbeitstagen, an denen Projektarbeitszeiten im Register Zeitliste erfasst wurden.</t>
  </si>
  <si>
    <t>Bitte ergänzen Sie an den entsprechenden Tagen Beginn und Ende Ihrer Arbeitszeit um die entsprechenden Informationen Ihres betrieblichen Zeiterfassungssystemes bzw. Ihrer vorhandenen Zeitaufzeichnungen.</t>
  </si>
  <si>
    <t>Es erscheinen alle Tage des jeweiligen Jahres in dieser Liste, unabhängig davon, ob Zeiten nachgewiesen wurden (wiebei einem Kalender).</t>
  </si>
  <si>
    <t>Telefon: + 43 1 501 75 - 532          Telefon: + 43 1 501 75 - 508</t>
  </si>
  <si>
    <t>eMail: f.schaefer@aws.at               eMail: s.koch@aws.at</t>
  </si>
  <si>
    <t xml:space="preserve">Herr Florian Schäfer                       Frau Selina Koch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</si>
</sst>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hh]:mm"/>
    <numFmt numFmtId="165" formatCode="dd/mm/yy;@"/>
    <numFmt numFmtId="166" formatCode="mmmm\ yy"/>
    <numFmt numFmtId="167" formatCode=";;;"/>
    <numFmt numFmtId="168" formatCode="&quot;:&quot;00"/>
    <numFmt numFmtId="169" formatCode="h:mm"/>
    <numFmt numFmtId="170" formatCode="dd/mm/yyyy;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trike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sz val="11"/>
      <color theme="6" tint="-0.499984740745262"/>
      <name val="Arial"/>
      <family val="2"/>
    </font>
    <font>
      <sz val="11"/>
      <color rgb="FF0033CC"/>
      <name val="Arial"/>
      <family val="2"/>
    </font>
    <font>
      <sz val="10"/>
      <color rgb="FF0033CC"/>
      <name val="Arial"/>
      <family val="2"/>
    </font>
    <font>
      <b/>
      <sz val="11"/>
      <color rgb="FF0033CC"/>
      <name val="Arial"/>
      <family val="2"/>
    </font>
    <font>
      <sz val="9"/>
      <color rgb="FF0033CC"/>
      <name val="Arial"/>
      <family val="2"/>
    </font>
    <font>
      <sz val="11"/>
      <color rgb="FF0070C0"/>
      <name val="Calibri"/>
      <family val="2"/>
      <scheme val="minor"/>
    </font>
    <font>
      <sz val="9"/>
      <color theme="4" tint="-0.249977111117893"/>
      <name val="Arial"/>
      <family val="2"/>
    </font>
    <font>
      <sz val="11"/>
      <name val="Arial"/>
      <family val="2"/>
    </font>
    <font>
      <sz val="8"/>
      <color rgb="FF0033CC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rgb="FF0033CC"/>
      <name val="Calibri"/>
      <family val="2"/>
      <scheme val="minor"/>
    </font>
    <font>
      <b/>
      <sz val="11"/>
      <name val="Arial"/>
      <family val="2"/>
    </font>
    <font>
      <sz val="11"/>
      <color theme="3" tint="0.39997558519241921"/>
      <name val="Arial"/>
      <family val="2"/>
    </font>
    <font>
      <b/>
      <sz val="11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sz val="11"/>
      <color rgb="FFFF0000"/>
      <name val="Arial"/>
      <family val="2"/>
    </font>
    <font>
      <sz val="11"/>
      <color theme="3" tint="0.59999389629810485"/>
      <name val="Arial"/>
      <family val="2"/>
    </font>
    <font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i/>
      <sz val="11"/>
      <color rgb="FF0033CC"/>
      <name val="Arial"/>
      <family val="2"/>
    </font>
    <font>
      <b/>
      <i/>
      <sz val="11"/>
      <color rgb="FF0033CC"/>
      <name val="Arial"/>
      <family val="2"/>
    </font>
    <font>
      <i/>
      <sz val="11"/>
      <color theme="1"/>
      <name val="Arial"/>
      <family val="2"/>
    </font>
    <font>
      <i/>
      <sz val="11"/>
      <color theme="4" tint="-0.249977111117893"/>
      <name val="Arial"/>
      <family val="2"/>
    </font>
    <font>
      <i/>
      <u/>
      <sz val="11"/>
      <color theme="10"/>
      <name val="Calibri"/>
      <family val="2"/>
      <scheme val="minor"/>
    </font>
    <font>
      <u/>
      <sz val="11"/>
      <color theme="1"/>
      <name val="Arial"/>
      <family val="2"/>
    </font>
    <font>
      <sz val="11"/>
      <color rgb="FF0070C0"/>
      <name val="Arial"/>
      <family val="2"/>
    </font>
    <font>
      <sz val="10"/>
      <color rgb="FF0070C0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4"/>
      </bottom>
      <diagonal/>
    </border>
    <border>
      <left/>
      <right style="thin">
        <color theme="1"/>
      </right>
      <top style="thin">
        <color theme="1"/>
      </top>
      <bottom style="thin">
        <color theme="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54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0" borderId="0" xfId="0" applyFont="1" applyFill="1"/>
    <xf numFmtId="0" fontId="1" fillId="0" borderId="0" xfId="0" applyFont="1" applyProtection="1">
      <protection hidden="1"/>
    </xf>
    <xf numFmtId="165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168" fontId="1" fillId="0" borderId="0" xfId="0" applyNumberFormat="1" applyFont="1" applyAlignment="1" applyProtection="1">
      <alignment horizontal="left"/>
      <protection locked="0"/>
    </xf>
    <xf numFmtId="0" fontId="1" fillId="2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right"/>
      <protection hidden="1"/>
    </xf>
    <xf numFmtId="4" fontId="1" fillId="4" borderId="0" xfId="0" applyNumberFormat="1" applyFont="1" applyFill="1" applyProtection="1">
      <protection hidden="1"/>
    </xf>
    <xf numFmtId="0" fontId="2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left" indent="1"/>
      <protection hidden="1"/>
    </xf>
    <xf numFmtId="165" fontId="1" fillId="4" borderId="0" xfId="0" applyNumberFormat="1" applyFont="1" applyFill="1" applyProtection="1">
      <protection hidden="1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/>
    <xf numFmtId="0" fontId="2" fillId="4" borderId="0" xfId="0" applyFont="1" applyFill="1" applyAlignment="1" applyProtection="1">
      <alignment horizontal="right"/>
      <protection hidden="1"/>
    </xf>
    <xf numFmtId="0" fontId="1" fillId="4" borderId="0" xfId="0" applyFont="1" applyFill="1" applyBorder="1" applyProtection="1">
      <protection hidden="1"/>
    </xf>
    <xf numFmtId="0" fontId="1" fillId="4" borderId="0" xfId="0" applyFont="1" applyFill="1" applyBorder="1" applyAlignment="1" applyProtection="1">
      <alignment horizontal="right"/>
      <protection hidden="1"/>
    </xf>
    <xf numFmtId="0" fontId="0" fillId="0" borderId="6" xfId="0" applyBorder="1"/>
    <xf numFmtId="0" fontId="0" fillId="6" borderId="5" xfId="0" applyFill="1" applyBorder="1"/>
    <xf numFmtId="0" fontId="0" fillId="6" borderId="6" xfId="0" applyFill="1" applyBorder="1"/>
    <xf numFmtId="0" fontId="1" fillId="4" borderId="11" xfId="0" applyFont="1" applyFill="1" applyBorder="1" applyProtection="1">
      <protection hidden="1"/>
    </xf>
    <xf numFmtId="0" fontId="1" fillId="4" borderId="11" xfId="0" applyFont="1" applyFill="1" applyBorder="1" applyAlignment="1" applyProtection="1">
      <alignment horizontal="right"/>
      <protection hidden="1"/>
    </xf>
    <xf numFmtId="0" fontId="6" fillId="4" borderId="0" xfId="0" applyFont="1" applyFill="1" applyProtection="1">
      <protection hidden="1"/>
    </xf>
    <xf numFmtId="0" fontId="1" fillId="0" borderId="0" xfId="0" applyFont="1" applyFill="1" applyBorder="1" applyProtection="1">
      <protection hidden="1"/>
    </xf>
    <xf numFmtId="0" fontId="1" fillId="4" borderId="12" xfId="0" applyFont="1" applyFill="1" applyBorder="1" applyProtection="1">
      <protection hidden="1"/>
    </xf>
    <xf numFmtId="0" fontId="1" fillId="4" borderId="13" xfId="0" applyFont="1" applyFill="1" applyBorder="1" applyAlignment="1" applyProtection="1">
      <alignment vertical="top" wrapText="1"/>
      <protection hidden="1"/>
    </xf>
    <xf numFmtId="0" fontId="1" fillId="4" borderId="13" xfId="0" applyFont="1" applyFill="1" applyBorder="1" applyAlignment="1" applyProtection="1">
      <alignment vertical="top"/>
      <protection hidden="1"/>
    </xf>
    <xf numFmtId="167" fontId="1" fillId="4" borderId="13" xfId="0" applyNumberFormat="1" applyFont="1" applyFill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3" xfId="0" applyFont="1" applyFill="1" applyBorder="1" applyProtection="1">
      <protection hidden="1"/>
    </xf>
    <xf numFmtId="167" fontId="1" fillId="0" borderId="13" xfId="0" applyNumberFormat="1" applyFont="1" applyFill="1" applyBorder="1" applyProtection="1">
      <protection hidden="1"/>
    </xf>
    <xf numFmtId="0" fontId="1" fillId="4" borderId="13" xfId="0" applyFont="1" applyFill="1" applyBorder="1" applyProtection="1">
      <protection hidden="1"/>
    </xf>
    <xf numFmtId="0" fontId="1" fillId="4" borderId="13" xfId="0" applyFont="1" applyFill="1" applyBorder="1" applyAlignment="1" applyProtection="1">
      <alignment horizontal="centerContinuous" wrapText="1"/>
      <protection hidden="1"/>
    </xf>
    <xf numFmtId="0" fontId="1" fillId="4" borderId="13" xfId="0" applyFont="1" applyFill="1" applyBorder="1" applyAlignment="1" applyProtection="1">
      <alignment horizontal="centerContinuous"/>
      <protection hidden="1"/>
    </xf>
    <xf numFmtId="0" fontId="1" fillId="4" borderId="13" xfId="0" applyFont="1" applyFill="1" applyBorder="1" applyAlignment="1" applyProtection="1">
      <alignment horizontal="right" vertical="top" wrapText="1"/>
      <protection hidden="1"/>
    </xf>
    <xf numFmtId="0" fontId="1" fillId="4" borderId="13" xfId="0" applyFont="1" applyFill="1" applyBorder="1" applyAlignment="1" applyProtection="1">
      <alignment horizontal="left" vertical="top" wrapText="1"/>
      <protection hidden="1"/>
    </xf>
    <xf numFmtId="0" fontId="1" fillId="4" borderId="13" xfId="0" applyFont="1" applyFill="1" applyBorder="1" applyAlignment="1" applyProtection="1">
      <alignment horizontal="center" vertical="top"/>
      <protection hidden="1"/>
    </xf>
    <xf numFmtId="0" fontId="4" fillId="4" borderId="13" xfId="0" applyFont="1" applyFill="1" applyBorder="1" applyAlignment="1" applyProtection="1">
      <alignment wrapText="1"/>
      <protection hidden="1"/>
    </xf>
    <xf numFmtId="4" fontId="1" fillId="4" borderId="0" xfId="0" applyNumberFormat="1" applyFont="1" applyFill="1" applyBorder="1" applyProtection="1">
      <protection hidden="1"/>
    </xf>
    <xf numFmtId="4" fontId="1" fillId="4" borderId="0" xfId="0" applyNumberFormat="1" applyFont="1" applyFill="1" applyAlignment="1" applyProtection="1">
      <alignment horizontal="right"/>
      <protection hidden="1"/>
    </xf>
    <xf numFmtId="0" fontId="1" fillId="4" borderId="13" xfId="0" applyFont="1" applyFill="1" applyBorder="1" applyAlignment="1" applyProtection="1">
      <alignment horizontal="center" wrapText="1"/>
      <protection hidden="1"/>
    </xf>
    <xf numFmtId="0" fontId="7" fillId="4" borderId="0" xfId="0" applyFont="1" applyFill="1" applyAlignment="1" applyProtection="1">
      <alignment horizontal="right"/>
      <protection hidden="1"/>
    </xf>
    <xf numFmtId="4" fontId="7" fillId="4" borderId="0" xfId="0" applyNumberFormat="1" applyFont="1" applyFill="1" applyProtection="1">
      <protection hidden="1"/>
    </xf>
    <xf numFmtId="0" fontId="8" fillId="4" borderId="0" xfId="0" applyFont="1" applyFill="1" applyAlignment="1" applyProtection="1">
      <alignment horizontal="right"/>
      <protection hidden="1"/>
    </xf>
    <xf numFmtId="4" fontId="8" fillId="4" borderId="0" xfId="0" applyNumberFormat="1" applyFont="1" applyFill="1" applyBorder="1" applyAlignment="1" applyProtection="1">
      <alignment horizontal="right"/>
      <protection hidden="1"/>
    </xf>
    <xf numFmtId="0" fontId="9" fillId="4" borderId="12" xfId="0" applyFont="1" applyFill="1" applyBorder="1" applyAlignment="1" applyProtection="1">
      <alignment horizontal="right"/>
      <protection hidden="1"/>
    </xf>
    <xf numFmtId="0" fontId="9" fillId="4" borderId="0" xfId="0" applyFont="1" applyFill="1" applyBorder="1" applyAlignment="1" applyProtection="1">
      <alignment horizontal="right"/>
      <protection hidden="1"/>
    </xf>
    <xf numFmtId="167" fontId="9" fillId="4" borderId="0" xfId="0" applyNumberFormat="1" applyFont="1" applyFill="1" applyProtection="1">
      <protection hidden="1"/>
    </xf>
    <xf numFmtId="0" fontId="9" fillId="4" borderId="0" xfId="0" applyFont="1" applyFill="1" applyAlignment="1" applyProtection="1">
      <alignment horizontal="left" indent="1"/>
      <protection hidden="1"/>
    </xf>
    <xf numFmtId="167" fontId="9" fillId="4" borderId="13" xfId="0" applyNumberFormat="1" applyFont="1" applyFill="1" applyBorder="1" applyAlignment="1" applyProtection="1">
      <alignment vertical="top"/>
      <protection hidden="1"/>
    </xf>
    <xf numFmtId="0" fontId="9" fillId="4" borderId="13" xfId="0" applyFont="1" applyFill="1" applyBorder="1" applyAlignment="1" applyProtection="1">
      <alignment vertical="top" shrinkToFit="1"/>
      <protection hidden="1"/>
    </xf>
    <xf numFmtId="0" fontId="9" fillId="4" borderId="13" xfId="0" applyFont="1" applyFill="1" applyBorder="1" applyAlignment="1" applyProtection="1">
      <alignment vertical="top"/>
      <protection hidden="1"/>
    </xf>
    <xf numFmtId="0" fontId="9" fillId="4" borderId="4" xfId="0" applyFont="1" applyFill="1" applyBorder="1" applyProtection="1">
      <protection hidden="1"/>
    </xf>
    <xf numFmtId="20" fontId="9" fillId="4" borderId="4" xfId="0" applyNumberFormat="1" applyFont="1" applyFill="1" applyBorder="1" applyProtection="1">
      <protection hidden="1"/>
    </xf>
    <xf numFmtId="20" fontId="9" fillId="4" borderId="15" xfId="0" applyNumberFormat="1" applyFont="1" applyFill="1" applyBorder="1" applyProtection="1">
      <protection hidden="1"/>
    </xf>
    <xf numFmtId="2" fontId="9" fillId="0" borderId="0" xfId="0" applyNumberFormat="1" applyFont="1" applyFill="1" applyBorder="1" applyProtection="1">
      <protection hidden="1"/>
    </xf>
    <xf numFmtId="0" fontId="9" fillId="4" borderId="1" xfId="0" applyFont="1" applyFill="1" applyBorder="1" applyProtection="1">
      <protection hidden="1"/>
    </xf>
    <xf numFmtId="20" fontId="9" fillId="4" borderId="1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165" fontId="9" fillId="4" borderId="14" xfId="0" applyNumberFormat="1" applyFont="1" applyFill="1" applyBorder="1" applyProtection="1">
      <protection hidden="1"/>
    </xf>
    <xf numFmtId="1" fontId="9" fillId="4" borderId="14" xfId="0" applyNumberFormat="1" applyFont="1" applyFill="1" applyBorder="1" applyProtection="1">
      <protection hidden="1"/>
    </xf>
    <xf numFmtId="0" fontId="12" fillId="4" borderId="0" xfId="0" applyFont="1" applyFill="1" applyAlignment="1" applyProtection="1">
      <alignment shrinkToFit="1"/>
      <protection hidden="1"/>
    </xf>
    <xf numFmtId="2" fontId="13" fillId="0" borderId="11" xfId="0" applyNumberFormat="1" applyFont="1" applyBorder="1" applyProtection="1">
      <protection hidden="1"/>
    </xf>
    <xf numFmtId="0" fontId="0" fillId="0" borderId="11" xfId="0" applyBorder="1"/>
    <xf numFmtId="2" fontId="0" fillId="0" borderId="0" xfId="0" applyNumberFormat="1"/>
    <xf numFmtId="170" fontId="0" fillId="0" borderId="0" xfId="0" applyNumberFormat="1"/>
    <xf numFmtId="14" fontId="0" fillId="0" borderId="0" xfId="0" applyNumberFormat="1"/>
    <xf numFmtId="0" fontId="0" fillId="0" borderId="11" xfId="0" applyBorder="1" applyAlignment="1">
      <alignment horizontal="center"/>
    </xf>
    <xf numFmtId="0" fontId="7" fillId="4" borderId="0" xfId="0" applyFont="1" applyFill="1" applyAlignment="1" applyProtection="1">
      <alignment horizontal="left"/>
      <protection hidden="1"/>
    </xf>
    <xf numFmtId="20" fontId="7" fillId="4" borderId="0" xfId="0" applyNumberFormat="1" applyFont="1" applyFill="1" applyProtection="1">
      <protection hidden="1"/>
    </xf>
    <xf numFmtId="1" fontId="7" fillId="4" borderId="0" xfId="0" applyNumberFormat="1" applyFont="1" applyFill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165" fontId="7" fillId="4" borderId="0" xfId="0" applyNumberFormat="1" applyFont="1" applyFill="1" applyProtection="1">
      <protection hidden="1"/>
    </xf>
    <xf numFmtId="165" fontId="7" fillId="5" borderId="0" xfId="0" applyNumberFormat="1" applyFont="1" applyFill="1" applyProtection="1">
      <protection hidden="1"/>
    </xf>
    <xf numFmtId="0" fontId="14" fillId="4" borderId="0" xfId="0" applyFont="1" applyFill="1" applyAlignment="1" applyProtection="1">
      <alignment shrinkToFit="1"/>
      <protection hidden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4" borderId="0" xfId="0" applyFont="1" applyFill="1" applyBorder="1" applyAlignment="1" applyProtection="1">
      <alignment horizontal="centerContinuous"/>
      <protection hidden="1"/>
    </xf>
    <xf numFmtId="0" fontId="15" fillId="4" borderId="0" xfId="0" applyFont="1" applyFill="1" applyAlignment="1" applyProtection="1">
      <alignment horizontal="right"/>
      <protection hidden="1"/>
    </xf>
    <xf numFmtId="0" fontId="1" fillId="4" borderId="12" xfId="0" applyFont="1" applyFill="1" applyBorder="1" applyAlignment="1" applyProtection="1">
      <alignment horizontal="centerContinuous"/>
      <protection hidden="1"/>
    </xf>
    <xf numFmtId="0" fontId="1" fillId="4" borderId="17" xfId="0" applyFont="1" applyFill="1" applyBorder="1" applyAlignment="1" applyProtection="1">
      <alignment horizontal="centerContinuous"/>
      <protection hidden="1"/>
    </xf>
    <xf numFmtId="0" fontId="2" fillId="4" borderId="18" xfId="0" applyFont="1" applyFill="1" applyBorder="1" applyAlignment="1" applyProtection="1">
      <alignment horizontal="centerContinuous"/>
      <protection hidden="1"/>
    </xf>
    <xf numFmtId="0" fontId="1" fillId="4" borderId="19" xfId="0" applyFont="1" applyFill="1" applyBorder="1" applyAlignment="1" applyProtection="1">
      <alignment horizontal="centerContinuous"/>
      <protection hidden="1"/>
    </xf>
    <xf numFmtId="0" fontId="1" fillId="4" borderId="19" xfId="0" applyFont="1" applyFill="1" applyBorder="1" applyProtection="1">
      <protection hidden="1"/>
    </xf>
    <xf numFmtId="0" fontId="1" fillId="4" borderId="7" xfId="0" applyFont="1" applyFill="1" applyBorder="1" applyProtection="1">
      <protection hidden="1"/>
    </xf>
    <xf numFmtId="0" fontId="9" fillId="4" borderId="18" xfId="0" applyFont="1" applyFill="1" applyBorder="1" applyAlignment="1" applyProtection="1">
      <alignment horizontal="right"/>
      <protection hidden="1"/>
    </xf>
    <xf numFmtId="0" fontId="1" fillId="4" borderId="20" xfId="0" applyFont="1" applyFill="1" applyBorder="1" applyProtection="1">
      <protection hidden="1"/>
    </xf>
    <xf numFmtId="0" fontId="7" fillId="4" borderId="0" xfId="0" applyFont="1" applyFill="1" applyAlignment="1" applyProtection="1">
      <alignment horizontal="left" indent="1"/>
      <protection hidden="1"/>
    </xf>
    <xf numFmtId="0" fontId="16" fillId="0" borderId="0" xfId="0" applyFont="1" applyAlignment="1">
      <alignment horizontal="right" wrapText="1"/>
    </xf>
    <xf numFmtId="0" fontId="1" fillId="0" borderId="0" xfId="0" applyFont="1" applyAlignment="1">
      <alignment horizontal="left" wrapText="1" indent="4"/>
    </xf>
    <xf numFmtId="4" fontId="9" fillId="4" borderId="2" xfId="0" applyNumberFormat="1" applyFont="1" applyFill="1" applyBorder="1" applyAlignment="1" applyProtection="1">
      <alignment horizontal="right" shrinkToFit="1"/>
      <protection hidden="1"/>
    </xf>
    <xf numFmtId="4" fontId="1" fillId="4" borderId="0" xfId="0" applyNumberFormat="1" applyFont="1" applyFill="1" applyAlignment="1" applyProtection="1">
      <alignment shrinkToFit="1"/>
      <protection hidden="1"/>
    </xf>
    <xf numFmtId="4" fontId="7" fillId="4" borderId="0" xfId="0" applyNumberFormat="1" applyFont="1" applyFill="1" applyAlignment="1" applyProtection="1">
      <alignment horizontal="right" shrinkToFit="1"/>
      <protection hidden="1"/>
    </xf>
    <xf numFmtId="0" fontId="17" fillId="4" borderId="0" xfId="1" applyFill="1" applyProtection="1">
      <protection locked="0"/>
    </xf>
    <xf numFmtId="0" fontId="15" fillId="7" borderId="0" xfId="0" applyFont="1" applyFill="1"/>
    <xf numFmtId="0" fontId="0" fillId="0" borderId="23" xfId="0" applyFont="1" applyBorder="1"/>
    <xf numFmtId="0" fontId="18" fillId="8" borderId="0" xfId="0" applyFont="1" applyFill="1" applyBorder="1"/>
    <xf numFmtId="0" fontId="18" fillId="8" borderId="0" xfId="0" applyFont="1" applyFill="1" applyBorder="1" applyAlignment="1">
      <alignment wrapText="1"/>
    </xf>
    <xf numFmtId="0" fontId="0" fillId="0" borderId="23" xfId="0" applyFont="1" applyBorder="1" applyAlignment="1">
      <alignment horizontal="right"/>
    </xf>
    <xf numFmtId="0" fontId="19" fillId="0" borderId="0" xfId="0" applyFont="1" applyAlignment="1">
      <alignment horizontal="center"/>
    </xf>
    <xf numFmtId="4" fontId="1" fillId="4" borderId="0" xfId="0" applyNumberFormat="1" applyFont="1" applyFill="1" applyBorder="1" applyAlignment="1" applyProtection="1">
      <alignment shrinkToFit="1"/>
      <protection hidden="1"/>
    </xf>
    <xf numFmtId="4" fontId="9" fillId="4" borderId="0" xfId="0" applyNumberFormat="1" applyFont="1" applyFill="1" applyBorder="1" applyAlignment="1" applyProtection="1">
      <alignment shrinkToFit="1"/>
      <protection hidden="1"/>
    </xf>
    <xf numFmtId="0" fontId="9" fillId="4" borderId="16" xfId="0" applyFont="1" applyFill="1" applyBorder="1" applyAlignment="1" applyProtection="1">
      <alignment horizontal="centerContinuous"/>
      <protection hidden="1"/>
    </xf>
    <xf numFmtId="0" fontId="1" fillId="4" borderId="18" xfId="0" applyFont="1" applyFill="1" applyBorder="1" applyProtection="1">
      <protection locked="0"/>
    </xf>
    <xf numFmtId="0" fontId="9" fillId="4" borderId="0" xfId="0" quotePrefix="1" applyFont="1" applyFill="1" applyBorder="1" applyProtection="1">
      <protection hidden="1"/>
    </xf>
    <xf numFmtId="0" fontId="9" fillId="4" borderId="19" xfId="0" applyFont="1" applyFill="1" applyBorder="1" applyAlignment="1" applyProtection="1">
      <alignment horizontal="right"/>
      <protection hidden="1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Protection="1">
      <protection hidden="1"/>
    </xf>
    <xf numFmtId="0" fontId="9" fillId="4" borderId="20" xfId="0" applyFont="1" applyFill="1" applyBorder="1" applyAlignment="1" applyProtection="1">
      <alignment horizontal="right"/>
      <protection hidden="1"/>
    </xf>
    <xf numFmtId="0" fontId="9" fillId="4" borderId="11" xfId="0" applyFont="1" applyFill="1" applyBorder="1" applyProtection="1">
      <protection hidden="1"/>
    </xf>
    <xf numFmtId="0" fontId="9" fillId="4" borderId="11" xfId="0" applyFont="1" applyFill="1" applyBorder="1" applyAlignment="1" applyProtection="1">
      <alignment horizontal="right"/>
      <protection hidden="1"/>
    </xf>
    <xf numFmtId="0" fontId="9" fillId="4" borderId="16" xfId="0" applyFont="1" applyFill="1" applyBorder="1" applyAlignment="1" applyProtection="1">
      <alignment horizontal="right"/>
      <protection hidden="1"/>
    </xf>
    <xf numFmtId="0" fontId="1" fillId="4" borderId="12" xfId="0" applyFont="1" applyFill="1" applyBorder="1" applyProtection="1">
      <protection locked="0"/>
    </xf>
    <xf numFmtId="166" fontId="9" fillId="4" borderId="2" xfId="0" applyNumberFormat="1" applyFont="1" applyFill="1" applyBorder="1" applyAlignment="1" applyProtection="1">
      <alignment horizontal="right" shrinkToFit="1"/>
      <protection hidden="1"/>
    </xf>
    <xf numFmtId="0" fontId="9" fillId="4" borderId="0" xfId="0" applyFont="1" applyFill="1" applyAlignment="1" applyProtection="1">
      <alignment horizontal="right"/>
      <protection hidden="1"/>
    </xf>
    <xf numFmtId="0" fontId="9" fillId="4" borderId="0" xfId="0" applyFont="1" applyFill="1" applyProtection="1">
      <protection hidden="1"/>
    </xf>
    <xf numFmtId="0" fontId="11" fillId="4" borderId="0" xfId="0" applyFont="1" applyFill="1" applyBorder="1" applyAlignment="1" applyProtection="1">
      <alignment horizontal="center" shrinkToFit="1"/>
      <protection hidden="1"/>
    </xf>
    <xf numFmtId="4" fontId="9" fillId="4" borderId="0" xfId="0" applyNumberFormat="1" applyFont="1" applyFill="1" applyBorder="1" applyAlignment="1" applyProtection="1">
      <alignment horizontal="right" shrinkToFit="1"/>
      <protection hidden="1"/>
    </xf>
    <xf numFmtId="0" fontId="1" fillId="4" borderId="9" xfId="0" applyFont="1" applyFill="1" applyBorder="1" applyAlignment="1" applyProtection="1">
      <alignment horizontal="right"/>
      <protection hidden="1"/>
    </xf>
    <xf numFmtId="4" fontId="9" fillId="2" borderId="2" xfId="0" applyNumberFormat="1" applyFont="1" applyFill="1" applyBorder="1" applyAlignment="1" applyProtection="1">
      <alignment horizontal="right" shrinkToFit="1"/>
      <protection hidden="1"/>
    </xf>
    <xf numFmtId="0" fontId="9" fillId="4" borderId="0" xfId="0" applyFont="1" applyFill="1" applyBorder="1" applyAlignment="1" applyProtection="1">
      <alignment horizontal="center"/>
      <protection hidden="1"/>
    </xf>
    <xf numFmtId="0" fontId="10" fillId="4" borderId="0" xfId="0" applyFont="1" applyFill="1" applyBorder="1" applyAlignment="1" applyProtection="1">
      <alignment horizontal="center" vertical="top"/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166" fontId="9" fillId="2" borderId="2" xfId="0" applyNumberFormat="1" applyFont="1" applyFill="1" applyBorder="1" applyAlignment="1" applyProtection="1">
      <alignment horizontal="right" shrinkToFit="1"/>
      <protection hidden="1"/>
    </xf>
    <xf numFmtId="0" fontId="9" fillId="2" borderId="2" xfId="0" applyFont="1" applyFill="1" applyBorder="1" applyAlignment="1" applyProtection="1">
      <alignment horizontal="right"/>
      <protection hidden="1"/>
    </xf>
    <xf numFmtId="4" fontId="11" fillId="2" borderId="2" xfId="0" applyNumberFormat="1" applyFont="1" applyFill="1" applyBorder="1" applyAlignment="1" applyProtection="1">
      <alignment shrinkToFit="1"/>
      <protection hidden="1"/>
    </xf>
    <xf numFmtId="4" fontId="11" fillId="4" borderId="0" xfId="0" applyNumberFormat="1" applyFont="1" applyFill="1" applyBorder="1" applyAlignment="1" applyProtection="1">
      <alignment shrinkToFit="1"/>
      <protection hidden="1"/>
    </xf>
    <xf numFmtId="0" fontId="1" fillId="4" borderId="10" xfId="0" applyFont="1" applyFill="1" applyBorder="1" applyAlignment="1" applyProtection="1">
      <alignment horizontal="center"/>
      <protection hidden="1"/>
    </xf>
    <xf numFmtId="0" fontId="15" fillId="4" borderId="8" xfId="0" applyFont="1" applyFill="1" applyBorder="1" applyAlignment="1" applyProtection="1">
      <alignment horizontal="center" shrinkToFit="1"/>
      <protection hidden="1"/>
    </xf>
    <xf numFmtId="4" fontId="11" fillId="4" borderId="0" xfId="0" applyNumberFormat="1" applyFont="1" applyFill="1" applyBorder="1" applyAlignment="1" applyProtection="1">
      <alignment horizontal="right" shrinkToFit="1"/>
      <protection hidden="1"/>
    </xf>
    <xf numFmtId="0" fontId="18" fillId="8" borderId="0" xfId="0" applyFont="1" applyFill="1" applyAlignment="1">
      <alignment wrapText="1"/>
    </xf>
    <xf numFmtId="0" fontId="18" fillId="8" borderId="24" xfId="0" applyFont="1" applyFill="1" applyBorder="1" applyAlignment="1">
      <alignment wrapText="1"/>
    </xf>
    <xf numFmtId="0" fontId="18" fillId="8" borderId="25" xfId="0" applyFont="1" applyFill="1" applyBorder="1" applyAlignment="1">
      <alignment wrapText="1"/>
    </xf>
    <xf numFmtId="0" fontId="18" fillId="8" borderId="24" xfId="0" applyFont="1" applyFill="1" applyBorder="1" applyAlignment="1"/>
    <xf numFmtId="167" fontId="9" fillId="0" borderId="0" xfId="0" applyNumberFormat="1" applyFont="1" applyAlignment="1" applyProtection="1">
      <alignment wrapText="1"/>
      <protection locked="0"/>
    </xf>
    <xf numFmtId="0" fontId="17" fillId="4" borderId="0" xfId="1" applyFill="1" applyAlignment="1" applyProtection="1">
      <alignment horizontal="left" indent="1"/>
      <protection locked="0"/>
    </xf>
    <xf numFmtId="0" fontId="1" fillId="0" borderId="0" xfId="0" applyFont="1" applyAlignment="1">
      <alignment horizontal="left" indent="1"/>
    </xf>
    <xf numFmtId="0" fontId="9" fillId="0" borderId="0" xfId="0" applyFont="1" applyAlignment="1" applyProtection="1">
      <alignment wrapText="1"/>
      <protection hidden="1"/>
    </xf>
    <xf numFmtId="0" fontId="20" fillId="0" borderId="0" xfId="1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21" fillId="0" borderId="0" xfId="0" applyNumberFormat="1" applyFont="1" applyAlignment="1" applyProtection="1">
      <alignment wrapText="1"/>
      <protection hidden="1"/>
    </xf>
    <xf numFmtId="0" fontId="16" fillId="0" borderId="0" xfId="0" applyFont="1" applyAlignment="1" applyProtection="1">
      <alignment horizontal="right" wrapText="1"/>
      <protection hidden="1"/>
    </xf>
    <xf numFmtId="0" fontId="21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horizontal="left" wrapText="1" indent="4"/>
      <protection hidden="1"/>
    </xf>
    <xf numFmtId="0" fontId="15" fillId="0" borderId="0" xfId="0" applyFont="1" applyProtection="1">
      <protection hidden="1"/>
    </xf>
    <xf numFmtId="0" fontId="1" fillId="3" borderId="0" xfId="0" applyFont="1" applyFill="1" applyAlignment="1" applyProtection="1">
      <alignment horizontal="left" indent="1"/>
    </xf>
    <xf numFmtId="0" fontId="22" fillId="0" borderId="0" xfId="0" applyFont="1" applyFill="1"/>
    <xf numFmtId="0" fontId="23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 indent="4"/>
    </xf>
    <xf numFmtId="0" fontId="15" fillId="0" borderId="0" xfId="0" applyFont="1" applyFill="1"/>
    <xf numFmtId="0" fontId="23" fillId="0" borderId="0" xfId="0" applyFont="1" applyAlignment="1">
      <alignment wrapText="1"/>
    </xf>
    <xf numFmtId="0" fontId="24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0" fontId="9" fillId="4" borderId="3" xfId="0" applyFont="1" applyFill="1" applyBorder="1" applyProtection="1">
      <protection hidden="1"/>
    </xf>
    <xf numFmtId="168" fontId="1" fillId="0" borderId="0" xfId="0" applyNumberFormat="1" applyFont="1" applyBorder="1" applyAlignment="1" applyProtection="1">
      <alignment horizontal="left"/>
      <protection locked="0"/>
    </xf>
    <xf numFmtId="20" fontId="9" fillId="4" borderId="26" xfId="0" applyNumberFormat="1" applyFont="1" applyFill="1" applyBorder="1" applyProtection="1">
      <protection hidden="1"/>
    </xf>
    <xf numFmtId="169" fontId="9" fillId="0" borderId="0" xfId="0" applyNumberFormat="1" applyFont="1" applyFill="1" applyBorder="1" applyProtection="1">
      <protection hidden="1"/>
    </xf>
    <xf numFmtId="164" fontId="9" fillId="4" borderId="12" xfId="0" applyNumberFormat="1" applyFont="1" applyFill="1" applyBorder="1" applyAlignment="1" applyProtection="1">
      <alignment vertical="top" shrinkToFit="1"/>
      <protection hidden="1"/>
    </xf>
    <xf numFmtId="2" fontId="9" fillId="4" borderId="12" xfId="0" applyNumberFormat="1" applyFont="1" applyFill="1" applyBorder="1" applyAlignment="1" applyProtection="1">
      <alignment vertical="top" shrinkToFit="1"/>
      <protection hidden="1"/>
    </xf>
    <xf numFmtId="0" fontId="1" fillId="5" borderId="0" xfId="0" applyFont="1" applyFill="1" applyBorder="1" applyProtection="1">
      <protection hidden="1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1" fillId="4" borderId="0" xfId="0" applyFont="1" applyFill="1" applyBorder="1" applyAlignment="1" applyProtection="1">
      <alignment horizontal="left" wrapText="1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0" fontId="1" fillId="4" borderId="0" xfId="0" applyFont="1" applyFill="1" applyBorder="1" applyAlignment="1" applyProtection="1">
      <alignment horizontal="center" wrapText="1"/>
      <protection hidden="1"/>
    </xf>
    <xf numFmtId="0" fontId="9" fillId="4" borderId="0" xfId="0" applyFont="1" applyFill="1" applyBorder="1" applyAlignment="1" applyProtection="1">
      <alignment horizontal="center" wrapText="1"/>
      <protection hidden="1"/>
    </xf>
    <xf numFmtId="0" fontId="2" fillId="4" borderId="0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9" fillId="4" borderId="0" xfId="0" applyFont="1" applyFill="1" applyBorder="1" applyAlignment="1" applyProtection="1">
      <alignment horizontal="left" indent="1"/>
      <protection hidden="1"/>
    </xf>
    <xf numFmtId="0" fontId="1" fillId="4" borderId="0" xfId="0" applyFont="1" applyFill="1" applyBorder="1" applyAlignment="1" applyProtection="1">
      <alignment horizontal="left" indent="1"/>
      <protection hidden="1"/>
    </xf>
    <xf numFmtId="0" fontId="1" fillId="4" borderId="0" xfId="0" applyFont="1" applyFill="1" applyBorder="1" applyAlignment="1" applyProtection="1">
      <alignment horizontal="left" indent="3"/>
      <protection hidden="1"/>
    </xf>
    <xf numFmtId="0" fontId="5" fillId="4" borderId="0" xfId="0" applyFont="1" applyFill="1" applyBorder="1" applyProtection="1">
      <protection hidden="1"/>
    </xf>
    <xf numFmtId="0" fontId="5" fillId="4" borderId="0" xfId="0" applyFont="1" applyFill="1" applyBorder="1" applyAlignment="1" applyProtection="1">
      <alignment horizontal="left" indent="3"/>
      <protection hidden="1"/>
    </xf>
    <xf numFmtId="0" fontId="5" fillId="3" borderId="0" xfId="0" applyFont="1" applyFill="1" applyBorder="1" applyProtection="1">
      <protection hidden="1"/>
    </xf>
    <xf numFmtId="169" fontId="9" fillId="0" borderId="12" xfId="0" applyNumberFormat="1" applyFont="1" applyFill="1" applyBorder="1" applyProtection="1">
      <protection hidden="1"/>
    </xf>
    <xf numFmtId="2" fontId="9" fillId="0" borderId="12" xfId="0" applyNumberFormat="1" applyFont="1" applyFill="1" applyBorder="1" applyProtection="1">
      <protection hidden="1"/>
    </xf>
    <xf numFmtId="0" fontId="1" fillId="3" borderId="11" xfId="0" applyFont="1" applyFill="1" applyBorder="1" applyProtection="1">
      <protection hidden="1"/>
    </xf>
    <xf numFmtId="0" fontId="0" fillId="0" borderId="12" xfId="0" applyFont="1" applyBorder="1"/>
    <xf numFmtId="0" fontId="25" fillId="0" borderId="0" xfId="0" applyFont="1" applyFill="1" applyAlignment="1">
      <alignment wrapText="1"/>
    </xf>
    <xf numFmtId="0" fontId="25" fillId="7" borderId="0" xfId="0" applyFont="1" applyFill="1" applyAlignment="1">
      <alignment wrapText="1"/>
    </xf>
    <xf numFmtId="0" fontId="0" fillId="0" borderId="0" xfId="0" applyFont="1"/>
    <xf numFmtId="0" fontId="26" fillId="0" borderId="0" xfId="0" applyFont="1"/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4" fontId="29" fillId="4" borderId="0" xfId="0" applyNumberFormat="1" applyFont="1" applyFill="1" applyBorder="1" applyAlignment="1" applyProtection="1">
      <alignment horizontal="right" shrinkToFit="1"/>
      <protection hidden="1"/>
    </xf>
    <xf numFmtId="4" fontId="29" fillId="3" borderId="0" xfId="0" applyNumberFormat="1" applyFont="1" applyFill="1" applyBorder="1" applyAlignment="1" applyProtection="1">
      <alignment horizontal="right" shrinkToFit="1"/>
      <protection hidden="1"/>
    </xf>
    <xf numFmtId="4" fontId="30" fillId="4" borderId="0" xfId="0" applyNumberFormat="1" applyFont="1" applyFill="1" applyBorder="1" applyAlignment="1" applyProtection="1">
      <alignment horizontal="right" shrinkToFit="1"/>
      <protection hidden="1"/>
    </xf>
    <xf numFmtId="4" fontId="29" fillId="2" borderId="2" xfId="0" applyNumberFormat="1" applyFont="1" applyFill="1" applyBorder="1" applyAlignment="1" applyProtection="1">
      <alignment horizontal="right" shrinkToFit="1"/>
      <protection hidden="1"/>
    </xf>
    <xf numFmtId="0" fontId="29" fillId="4" borderId="0" xfId="0" applyFont="1" applyFill="1" applyAlignment="1" applyProtection="1">
      <alignment horizontal="left" indent="1"/>
      <protection hidden="1"/>
    </xf>
    <xf numFmtId="0" fontId="31" fillId="4" borderId="0" xfId="0" applyFont="1" applyFill="1" applyProtection="1">
      <protection hidden="1"/>
    </xf>
    <xf numFmtId="0" fontId="31" fillId="3" borderId="0" xfId="0" applyFont="1" applyFill="1" applyAlignment="1" applyProtection="1">
      <alignment horizontal="left" indent="1"/>
      <protection locked="0"/>
    </xf>
    <xf numFmtId="0" fontId="31" fillId="3" borderId="0" xfId="0" applyFont="1" applyFill="1" applyAlignment="1" applyProtection="1">
      <alignment horizontal="left" indent="1"/>
    </xf>
    <xf numFmtId="0" fontId="32" fillId="4" borderId="0" xfId="0" applyFont="1" applyFill="1" applyAlignment="1" applyProtection="1">
      <alignment horizontal="left" indent="1"/>
      <protection hidden="1"/>
    </xf>
    <xf numFmtId="0" fontId="33" fillId="4" borderId="0" xfId="1" applyFont="1" applyFill="1" applyAlignment="1" applyProtection="1">
      <alignment horizontal="left" indent="1"/>
      <protection locked="0"/>
    </xf>
    <xf numFmtId="0" fontId="33" fillId="4" borderId="0" xfId="1" applyFont="1" applyFill="1" applyProtection="1">
      <protection locked="0"/>
    </xf>
    <xf numFmtId="0" fontId="34" fillId="4" borderId="12" xfId="0" applyFont="1" applyFill="1" applyBorder="1" applyProtection="1">
      <protection hidden="1"/>
    </xf>
    <xf numFmtId="0" fontId="34" fillId="4" borderId="0" xfId="0" applyFont="1" applyFill="1" applyBorder="1" applyProtection="1">
      <protection hidden="1"/>
    </xf>
    <xf numFmtId="0" fontId="10" fillId="4" borderId="0" xfId="0" applyFont="1" applyFill="1" applyBorder="1" applyAlignment="1" applyProtection="1">
      <alignment horizontal="center" vertical="top" shrinkToFit="1"/>
      <protection hidden="1"/>
    </xf>
    <xf numFmtId="16" fontId="3" fillId="0" borderId="0" xfId="0" applyNumberFormat="1" applyFont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Protection="1">
      <protection hidden="1"/>
    </xf>
    <xf numFmtId="0" fontId="35" fillId="4" borderId="12" xfId="0" applyFont="1" applyFill="1" applyBorder="1" applyProtection="1">
      <protection locked="0"/>
    </xf>
    <xf numFmtId="0" fontId="35" fillId="4" borderId="0" xfId="0" applyFont="1" applyFill="1" applyBorder="1" applyProtection="1">
      <protection locked="0"/>
    </xf>
    <xf numFmtId="16" fontId="1" fillId="0" borderId="0" xfId="0" applyNumberFormat="1" applyFont="1"/>
    <xf numFmtId="165" fontId="7" fillId="2" borderId="0" xfId="0" applyNumberFormat="1" applyFont="1" applyFill="1" applyProtection="1">
      <protection hidden="1"/>
    </xf>
    <xf numFmtId="4" fontId="7" fillId="2" borderId="0" xfId="0" applyNumberFormat="1" applyFont="1" applyFill="1" applyProtection="1">
      <protection hidden="1"/>
    </xf>
    <xf numFmtId="2" fontId="36" fillId="0" borderId="0" xfId="0" applyNumberFormat="1" applyFont="1" applyAlignment="1" applyProtection="1">
      <alignment wrapText="1"/>
      <protection hidden="1"/>
    </xf>
    <xf numFmtId="1" fontId="36" fillId="0" borderId="0" xfId="0" applyNumberFormat="1" applyFont="1" applyAlignment="1" applyProtection="1">
      <alignment horizontal="center" wrapText="1"/>
      <protection hidden="1"/>
    </xf>
    <xf numFmtId="0" fontId="1" fillId="5" borderId="0" xfId="0" applyFont="1" applyFill="1" applyAlignment="1" applyProtection="1">
      <alignment horizontal="left" indent="1"/>
      <protection hidden="1"/>
    </xf>
    <xf numFmtId="0" fontId="1" fillId="5" borderId="0" xfId="0" applyFont="1" applyFill="1" applyProtection="1"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2" fillId="5" borderId="0" xfId="0" applyFont="1" applyFill="1" applyProtection="1">
      <protection hidden="1"/>
    </xf>
    <xf numFmtId="0" fontId="1" fillId="4" borderId="12" xfId="0" applyFont="1" applyFill="1" applyBorder="1" applyAlignment="1" applyProtection="1">
      <alignment horizontal="center" wrapText="1"/>
      <protection hidden="1"/>
    </xf>
    <xf numFmtId="0" fontId="1" fillId="0" borderId="12" xfId="0" applyFont="1" applyFill="1" applyBorder="1" applyAlignment="1" applyProtection="1">
      <alignment horizontal="center" wrapText="1"/>
      <protection locked="0"/>
    </xf>
    <xf numFmtId="0" fontId="1" fillId="4" borderId="12" xfId="0" applyFont="1" applyFill="1" applyBorder="1" applyAlignment="1" applyProtection="1">
      <protection hidden="1"/>
    </xf>
    <xf numFmtId="0" fontId="1" fillId="4" borderId="11" xfId="0" applyFont="1" applyFill="1" applyBorder="1" applyAlignment="1" applyProtection="1">
      <alignment horizontal="center" wrapText="1"/>
      <protection hidden="1"/>
    </xf>
    <xf numFmtId="0" fontId="1" fillId="4" borderId="11" xfId="0" applyFont="1" applyFill="1" applyBorder="1" applyAlignment="1" applyProtection="1">
      <protection hidden="1"/>
    </xf>
    <xf numFmtId="0" fontId="1" fillId="4" borderId="0" xfId="0" applyFont="1" applyFill="1" applyBorder="1" applyAlignment="1" applyProtection="1">
      <protection hidden="1"/>
    </xf>
    <xf numFmtId="0" fontId="1" fillId="5" borderId="13" xfId="0" applyFont="1" applyFill="1" applyBorder="1" applyAlignment="1" applyProtection="1">
      <alignment horizontal="center" vertical="top" wrapText="1"/>
      <protection hidden="1"/>
    </xf>
    <xf numFmtId="0" fontId="22" fillId="4" borderId="0" xfId="0" applyFont="1" applyFill="1" applyBorder="1" applyAlignment="1" applyProtection="1">
      <alignment horizontal="center" wrapText="1"/>
      <protection locked="0"/>
    </xf>
    <xf numFmtId="0" fontId="22" fillId="4" borderId="13" xfId="0" applyFont="1" applyFill="1" applyBorder="1" applyAlignment="1" applyProtection="1">
      <alignment horizontal="center" vertical="top" wrapText="1"/>
      <protection hidden="1"/>
    </xf>
    <xf numFmtId="0" fontId="22" fillId="5" borderId="0" xfId="0" applyFont="1" applyFill="1" applyBorder="1" applyAlignment="1" applyProtection="1">
      <alignment horizontal="center" wrapText="1"/>
      <protection locked="0"/>
    </xf>
    <xf numFmtId="0" fontId="1" fillId="5" borderId="11" xfId="0" applyFont="1" applyFill="1" applyBorder="1" applyAlignment="1" applyProtection="1">
      <alignment horizontal="center" wrapText="1"/>
      <protection locked="0"/>
    </xf>
    <xf numFmtId="0" fontId="1" fillId="5" borderId="12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wrapText="1"/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1" fillId="5" borderId="11" xfId="0" applyFont="1" applyFill="1" applyBorder="1" applyAlignment="1" applyProtection="1">
      <protection hidden="1"/>
    </xf>
    <xf numFmtId="0" fontId="1" fillId="5" borderId="13" xfId="0" applyFont="1" applyFill="1" applyBorder="1" applyAlignment="1" applyProtection="1">
      <alignment vertical="top" wrapText="1"/>
      <protection hidden="1"/>
    </xf>
    <xf numFmtId="0" fontId="1" fillId="5" borderId="27" xfId="0" applyFont="1" applyFill="1" applyBorder="1" applyAlignment="1" applyProtection="1">
      <alignment vertical="top" wrapText="1"/>
      <protection hidden="1"/>
    </xf>
    <xf numFmtId="4" fontId="35" fillId="5" borderId="0" xfId="0" applyNumberFormat="1" applyFont="1" applyFill="1" applyProtection="1">
      <protection hidden="1"/>
    </xf>
    <xf numFmtId="0" fontId="35" fillId="5" borderId="0" xfId="0" applyFont="1" applyFill="1" applyProtection="1">
      <protection hidden="1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22" fillId="5" borderId="12" xfId="0" applyFont="1" applyFill="1" applyBorder="1" applyAlignment="1" applyProtection="1">
      <alignment horizontal="center" wrapText="1"/>
      <protection locked="0"/>
    </xf>
    <xf numFmtId="0" fontId="0" fillId="0" borderId="0" xfId="0" applyFont="1" applyBorder="1"/>
    <xf numFmtId="0" fontId="15" fillId="0" borderId="0" xfId="0" applyFont="1"/>
    <xf numFmtId="0" fontId="21" fillId="0" borderId="0" xfId="0" applyFont="1" applyAlignment="1">
      <alignment wrapText="1"/>
    </xf>
    <xf numFmtId="0" fontId="38" fillId="0" borderId="0" xfId="0" applyFont="1" applyAlignment="1">
      <alignment horizontal="right" wrapText="1"/>
    </xf>
    <xf numFmtId="0" fontId="15" fillId="0" borderId="0" xfId="0" applyFont="1" applyAlignment="1">
      <alignment wrapText="1"/>
    </xf>
    <xf numFmtId="0" fontId="15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15" fillId="9" borderId="0" xfId="0" applyFont="1" applyFill="1" applyAlignment="1">
      <alignment horizontal="left" wrapText="1" indent="4"/>
    </xf>
    <xf numFmtId="0" fontId="15" fillId="9" borderId="0" xfId="0" applyFont="1" applyFill="1" applyAlignment="1">
      <alignment wrapText="1"/>
    </xf>
  </cellXfs>
  <cellStyles count="2">
    <cellStyle name="Link" xfId="1" builtinId="8"/>
    <cellStyle name="Standard" xfId="0" builtinId="0"/>
  </cellStyles>
  <dxfs count="13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general" vertical="bottom" textRotation="0" wrapText="1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top style="thin">
          <color auto="1"/>
        </top>
        <vertical/>
        <horizontal/>
      </border>
    </dxf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numFmt numFmtId="167" formatCode=";;;"/>
    </dxf>
    <dxf>
      <fill>
        <patternFill>
          <bgColor rgb="FFFF0000"/>
        </patternFill>
      </fill>
    </dxf>
    <dxf>
      <border>
        <left/>
        <right style="thin">
          <color theme="0" tint="-0.14996795556505021"/>
        </right>
        <top style="thin">
          <color auto="1"/>
        </top>
        <bottom/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</font>
      <fill>
        <patternFill>
          <bgColor rgb="FFFFFFCC"/>
        </patternFill>
      </fill>
      <border>
        <left/>
        <right style="thin">
          <color theme="0" tint="-0.24994659260841701"/>
        </right>
        <top/>
        <bottom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strike val="0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strike val="0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top style="thin">
          <color auto="1"/>
        </top>
        <vertical/>
        <horizontal/>
      </border>
    </dxf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numFmt numFmtId="167" formatCode=";;;"/>
    </dxf>
    <dxf>
      <fill>
        <patternFill>
          <bgColor rgb="FFFF0000"/>
        </patternFill>
      </fill>
    </dxf>
    <dxf>
      <border>
        <left/>
        <right style="thin">
          <color theme="0" tint="-0.14996795556505021"/>
        </right>
        <top style="thin">
          <color auto="1"/>
        </top>
        <bottom/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</font>
      <fill>
        <patternFill>
          <bgColor rgb="FFFFFFCC"/>
        </patternFill>
      </fill>
      <border>
        <left/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colors>
    <mruColors>
      <color rgb="FF0033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N_YN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0</xdr:row>
          <xdr:rowOff>16838</xdr:rowOff>
        </xdr:from>
        <xdr:to>
          <xdr:col>16</xdr:col>
          <xdr:colOff>3253740</xdr:colOff>
          <xdr:row>11</xdr:row>
          <xdr:rowOff>15240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istenblatt!$E$1:$E$14" spid="_x0000_s570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24550" y="16838"/>
              <a:ext cx="3257550" cy="201198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99</xdr:row>
          <xdr:rowOff>0</xdr:rowOff>
        </xdr:from>
        <xdr:to>
          <xdr:col>0</xdr:col>
          <xdr:colOff>6151245</xdr:colOff>
          <xdr:row>100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Die Anleitung wurde zur Kenntnis genommen!</a:t>
              </a:r>
            </a:p>
          </xdr:txBody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U_Aktionstabelle" displayName="SU_Aktionstabelle" ref="A9:I21" totalsRowShown="0" headerRowDxfId="11" dataDxfId="10" tableBorderDxfId="9">
  <autoFilter ref="A9:I21" xr:uid="{00000000-0009-0000-0100-000002000000}"/>
  <sortState xmlns:xlrd2="http://schemas.microsoft.com/office/spreadsheetml/2017/richdata2" ref="A10:I21">
    <sortCondition ref="A10:A21"/>
  </sortState>
  <tableColumns count="9">
    <tableColumn id="1" xr3:uid="{00000000-0010-0000-0000-000001000000}" name="Kennung" dataDxfId="8"/>
    <tableColumn id="2" xr3:uid="{00000000-0010-0000-0000-000002000000}" name="Bezeichnung" dataDxfId="7"/>
    <tableColumn id="3" xr3:uid="{00000000-0010-0000-0000-000003000000}" name="Stufe" dataDxfId="6"/>
    <tableColumn id="4" xr3:uid="{00000000-0010-0000-0000-000004000000}" name="Anl_Spalte" dataDxfId="5"/>
    <tableColumn id="5" xr3:uid="{00000000-0010-0000-0000-000005000000}" name="Z_BKU" dataDxfId="4"/>
    <tableColumn id="6" xr3:uid="{00000000-0010-0000-0000-000006000000}" name="Z_BKN" dataDxfId="3"/>
    <tableColumn id="7" xr3:uid="{00000000-0010-0000-0000-000007000000}" name="Z_THAZ" dataDxfId="2"/>
    <tableColumn id="8" xr3:uid="{00000000-0010-0000-0000-000008000000}" name="Z_Unterf" dataDxfId="1"/>
    <tableColumn id="9" xr3:uid="{00000000-0010-0000-0000-000009000000}" name="Z_Unterf_M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Y71"/>
  <sheetViews>
    <sheetView tabSelected="1" workbookViewId="0">
      <selection activeCell="D26" sqref="D26"/>
    </sheetView>
  </sheetViews>
  <sheetFormatPr baseColWidth="10" defaultColWidth="0" defaultRowHeight="13.8" zeroHeight="1" x14ac:dyDescent="0.25"/>
  <cols>
    <col min="1" max="1" width="15.109375" style="14" customWidth="1"/>
    <col min="2" max="18" width="11.44140625" style="14" customWidth="1"/>
    <col min="19" max="19" width="5.5546875" style="14" customWidth="1"/>
    <col min="20" max="25" width="0" style="14" hidden="1" customWidth="1"/>
    <col min="26" max="16384" width="11.44140625" style="14" hidden="1"/>
  </cols>
  <sheetData>
    <row r="1" spans="1:18" x14ac:dyDescent="0.25">
      <c r="B1" s="22" t="s">
        <v>253</v>
      </c>
      <c r="C1" s="56" t="str">
        <f>IF(ISTEXT(ZU_Produktnummer),VLOOKUP(SU_Aktionskennung,SU_Aktionstabelle[],2,FALSE),"")</f>
        <v/>
      </c>
      <c r="D1" s="56"/>
      <c r="I1" s="110" t="str">
        <f>IF(SU_Stufe&lt;20,"Bitte in diesem Block keine Einträge vornehmen!",IF(SU_Stufe&lt;30,"Bezeichnung der Arbeitspakete","Bezeichnung und  Zuweisung der Arbeitspaktet zu ""PTO"" oder ""PTE"" entsprechend Beilage zum Fördervertrag"))</f>
        <v>Bitte in diesem Block keine Einträge vornehmen!</v>
      </c>
      <c r="J1" s="87"/>
      <c r="K1" s="87"/>
      <c r="L1" s="87"/>
      <c r="M1" s="87"/>
      <c r="N1" s="87"/>
      <c r="O1" s="87"/>
      <c r="P1" s="87"/>
      <c r="Q1" s="87"/>
      <c r="R1" s="88"/>
    </row>
    <row r="2" spans="1:18" x14ac:dyDescent="0.25">
      <c r="C2" s="56" t="str">
        <f>IF(SU_Stufe=0,"",IF(SU_Stufe&lt;20,"Zeitaufzeichnung OHNE Berücksichtigung von Arbeitspaketen",IF(SU_Stufe&lt;30,"Zeitaufzeichnung MIT Berücksichtigung von Arbeitspaketen","Zeitauzeichnung mit obligatorischer Zuweisung zu Arbeitspaktegruppen")))</f>
        <v/>
      </c>
      <c r="I2" s="89"/>
      <c r="J2" s="85"/>
      <c r="K2" s="85"/>
      <c r="L2" s="85"/>
      <c r="M2" s="85"/>
      <c r="N2" s="85"/>
      <c r="O2" s="85"/>
      <c r="P2" s="85"/>
      <c r="Q2" s="85"/>
      <c r="R2" s="90"/>
    </row>
    <row r="3" spans="1:18" x14ac:dyDescent="0.25">
      <c r="A3" s="18"/>
      <c r="B3" s="15" t="s">
        <v>41</v>
      </c>
      <c r="C3" s="12"/>
      <c r="D3" s="12"/>
      <c r="E3" s="30"/>
      <c r="F3" s="30"/>
      <c r="I3" s="111"/>
      <c r="J3" s="112" t="str">
        <f>IF(SU_Stufe&lt;20,"","= Anzahl Arbeitspakte lt. Förderungsvertrag (maximal 14)")</f>
        <v/>
      </c>
      <c r="K3" s="23"/>
      <c r="L3" s="23"/>
      <c r="M3" s="23"/>
      <c r="N3" s="85"/>
      <c r="O3" s="85"/>
      <c r="P3" s="85"/>
      <c r="Q3" s="85"/>
      <c r="R3" s="113" t="str">
        <f>"Dateiversion: ProTZeit "&amp;TEXT(V_Version,"#,00")</f>
        <v>Dateiversion: ProTZeit 4,00</v>
      </c>
    </row>
    <row r="4" spans="1:18" x14ac:dyDescent="0.25">
      <c r="A4" s="17"/>
      <c r="B4" s="15" t="s">
        <v>220</v>
      </c>
      <c r="C4" s="12"/>
      <c r="I4" s="89"/>
      <c r="J4" s="23"/>
      <c r="K4" s="23"/>
      <c r="L4" s="23"/>
      <c r="M4" s="23"/>
      <c r="N4" s="23"/>
      <c r="O4" s="23"/>
      <c r="P4" s="23"/>
      <c r="Q4" s="23"/>
      <c r="R4" s="91"/>
    </row>
    <row r="5" spans="1:18" x14ac:dyDescent="0.25">
      <c r="A5" s="18"/>
      <c r="B5" s="15" t="s">
        <v>106</v>
      </c>
      <c r="C5" s="12"/>
      <c r="D5" s="155"/>
      <c r="E5" s="13"/>
      <c r="F5" s="13"/>
      <c r="I5" s="118" t="str">
        <f>IF(SU_Stufe&lt;20,"","Nr.")</f>
        <v/>
      </c>
      <c r="J5" s="119" t="str">
        <f>IF(SU_Stufe&lt;30,"","PTO/PTE")</f>
        <v/>
      </c>
      <c r="K5" s="119" t="str">
        <f>IF(SU_Stufe&lt;20,"","Kurzbezeichnung")</f>
        <v/>
      </c>
      <c r="L5" s="28"/>
      <c r="M5" s="28"/>
      <c r="N5" s="120" t="str">
        <f>IF(SU_Stufe&lt;20,"","Nr.")</f>
        <v/>
      </c>
      <c r="O5" s="119" t="str">
        <f>IF(SU_Stufe&lt;30,"","PTO/PTE")</f>
        <v/>
      </c>
      <c r="P5" s="119" t="str">
        <f>IF(SU_Stufe&lt;20,"","Kurzbezeichnung")</f>
        <v/>
      </c>
      <c r="Q5" s="28"/>
      <c r="R5" s="92"/>
    </row>
    <row r="6" spans="1:18" x14ac:dyDescent="0.25">
      <c r="A6" s="18"/>
      <c r="B6" s="15" t="s">
        <v>42</v>
      </c>
      <c r="C6" s="12"/>
      <c r="D6" s="155"/>
      <c r="E6" s="13"/>
      <c r="F6" s="13"/>
      <c r="I6" s="121" t="str">
        <f>IF(AND(SU_Stufe&gt;=20,ZU_AP_ANZ&gt;=1),"AP 1","")</f>
        <v/>
      </c>
      <c r="J6" s="116"/>
      <c r="K6" s="122"/>
      <c r="L6" s="32"/>
      <c r="M6" s="32"/>
      <c r="N6" s="53" t="str">
        <f>IF(AND(SU_Stufe&gt;=20,ZU_AP_ANZ&gt;=8),"AP 8","")</f>
        <v/>
      </c>
      <c r="O6" s="116"/>
      <c r="P6" s="115"/>
      <c r="Q6" s="32"/>
      <c r="R6" s="117"/>
    </row>
    <row r="7" spans="1:18" x14ac:dyDescent="0.25">
      <c r="A7" s="17"/>
      <c r="B7" s="22" t="s">
        <v>43</v>
      </c>
      <c r="I7" s="93" t="str">
        <f>IF(AND(SU_Stufe&gt;=20,ZU_AP_ANZ&gt;=2),"AP 2","")</f>
        <v/>
      </c>
      <c r="J7" s="211"/>
      <c r="K7" s="115"/>
      <c r="L7" s="23"/>
      <c r="M7" s="23"/>
      <c r="N7" s="54" t="str">
        <f>IF(AND(SU_Stufe&gt;=20,ZU_AP_ANZ&gt;=9),"AP 9","")</f>
        <v/>
      </c>
      <c r="O7" s="114"/>
      <c r="P7" s="115"/>
      <c r="Q7" s="23"/>
      <c r="R7" s="91"/>
    </row>
    <row r="8" spans="1:18" x14ac:dyDescent="0.25">
      <c r="A8" s="18"/>
      <c r="B8" s="15" t="s">
        <v>40</v>
      </c>
      <c r="C8" s="12"/>
      <c r="D8" s="155"/>
      <c r="E8" s="11"/>
      <c r="F8" s="11"/>
      <c r="I8" s="93" t="str">
        <f>IF(AND(SU_Stufe&gt;=20,ZU_AP_ANZ&gt;=3),"AP 3","")</f>
        <v/>
      </c>
      <c r="J8" s="114"/>
      <c r="K8" s="115"/>
      <c r="L8" s="23"/>
      <c r="M8" s="23"/>
      <c r="N8" s="54" t="str">
        <f>IF(AND(SU_Stufe&gt;=20,ZU_AP_ANZ&gt;=10),"AP 10","")</f>
        <v/>
      </c>
      <c r="O8" s="114"/>
      <c r="P8" s="115"/>
      <c r="Q8" s="23"/>
      <c r="R8" s="91"/>
    </row>
    <row r="9" spans="1:18" x14ac:dyDescent="0.25">
      <c r="A9" s="18"/>
      <c r="B9" s="15" t="s">
        <v>39</v>
      </c>
      <c r="C9" s="12"/>
      <c r="D9" s="155"/>
      <c r="E9" s="11"/>
      <c r="F9" s="11"/>
      <c r="I9" s="93" t="str">
        <f>IF(AND(SU_Stufe&gt;=20,ZU_AP_ANZ&gt;=4),"AP 4","")</f>
        <v/>
      </c>
      <c r="J9" s="114"/>
      <c r="K9" s="115"/>
      <c r="L9" s="23"/>
      <c r="M9" s="23"/>
      <c r="N9" s="54" t="str">
        <f>IF(AND(SU_Stufe&gt;=20,ZU_AP_ANZ&gt;=11),"AP 11","")</f>
        <v/>
      </c>
      <c r="O9" s="114"/>
      <c r="P9" s="115"/>
      <c r="Q9" s="23"/>
      <c r="R9" s="91"/>
    </row>
    <row r="10" spans="1:18" x14ac:dyDescent="0.25">
      <c r="A10" s="18"/>
      <c r="B10" s="15" t="s">
        <v>45</v>
      </c>
      <c r="C10" s="12"/>
      <c r="I10" s="93" t="str">
        <f>IF(AND(SU_Stufe&gt;=20,ZU_AP_ANZ&gt;=5),"AP 5","")</f>
        <v/>
      </c>
      <c r="J10" s="114"/>
      <c r="K10" s="115"/>
      <c r="L10" s="23"/>
      <c r="M10" s="23"/>
      <c r="N10" s="54" t="str">
        <f>IF(AND(SU_Stufe&gt;=20,ZU_AP_ANZ&gt;=12),"AP 12","")</f>
        <v/>
      </c>
      <c r="O10" s="114"/>
      <c r="P10" s="115"/>
      <c r="Q10" s="23"/>
      <c r="R10" s="91"/>
    </row>
    <row r="11" spans="1:18" x14ac:dyDescent="0.25">
      <c r="A11" s="18"/>
      <c r="B11" s="15" t="s">
        <v>115</v>
      </c>
      <c r="C11" s="12"/>
      <c r="I11" s="93" t="str">
        <f>IF(AND(SU_Stufe&gt;=20,ZU_AP_ANZ&gt;=6),"AP 6","")</f>
        <v/>
      </c>
      <c r="J11" s="114"/>
      <c r="K11" s="115"/>
      <c r="L11" s="23"/>
      <c r="M11" s="23"/>
      <c r="N11" s="54" t="str">
        <f>IF(AND(SU_Stufe&gt;=20,ZU_AP_ANZ&gt;=13),"AP 13","")</f>
        <v/>
      </c>
      <c r="O11" s="114"/>
      <c r="P11" s="115"/>
      <c r="Q11" s="23"/>
      <c r="R11" s="91"/>
    </row>
    <row r="12" spans="1:18" x14ac:dyDescent="0.25">
      <c r="A12" s="18"/>
      <c r="B12" s="15" t="s">
        <v>44</v>
      </c>
      <c r="C12" s="12"/>
      <c r="D12" s="155"/>
      <c r="E12" s="11"/>
      <c r="F12" s="11"/>
      <c r="I12" s="93" t="str">
        <f>IF(AND(SU_Stufe&gt;=20,ZU_AP_ANZ&gt;=7),"AP 7","")</f>
        <v/>
      </c>
      <c r="J12" s="114"/>
      <c r="K12" s="115"/>
      <c r="L12" s="23"/>
      <c r="M12" s="23"/>
      <c r="N12" s="54" t="str">
        <f>IF(AND(SU_Stufe&gt;=20,ZU_AP_ANZ&gt;=14),"AP 14","")</f>
        <v/>
      </c>
      <c r="O12" s="114"/>
      <c r="P12" s="115"/>
      <c r="Q12" s="23"/>
      <c r="R12" s="91"/>
    </row>
    <row r="13" spans="1:18" x14ac:dyDescent="0.25">
      <c r="B13" s="86" t="s">
        <v>206</v>
      </c>
      <c r="C13" s="56" t="str">
        <f>IF(AN_YN=TRUE,"Anleitung wurde zur Kenntnis genommen!","Kenntnisnahme wurde nicht bestätigt!")</f>
        <v>Kenntnisnahme wurde nicht bestätigt!</v>
      </c>
      <c r="D13" s="95"/>
      <c r="I13" s="94"/>
      <c r="J13" s="28"/>
      <c r="K13" s="28"/>
      <c r="L13" s="28"/>
      <c r="M13" s="28"/>
      <c r="N13" s="28"/>
      <c r="O13" s="29"/>
      <c r="P13" s="28"/>
      <c r="Q13" s="28"/>
      <c r="R13" s="92"/>
    </row>
    <row r="14" spans="1:18" ht="14.4" x14ac:dyDescent="0.3">
      <c r="C14" s="145" t="s">
        <v>209</v>
      </c>
      <c r="D14" s="101"/>
      <c r="I14" s="23"/>
      <c r="J14" s="23"/>
      <c r="K14" s="23"/>
      <c r="L14" s="23"/>
      <c r="M14" s="23"/>
      <c r="N14" s="23"/>
      <c r="O14" s="24"/>
      <c r="P14" s="23"/>
      <c r="Q14" s="23"/>
      <c r="R14" s="23"/>
    </row>
    <row r="15" spans="1:18" x14ac:dyDescent="0.25">
      <c r="B15" s="15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</row>
    <row r="16" spans="1:18" x14ac:dyDescent="0.25">
      <c r="A16" s="18"/>
    </row>
    <row r="17" spans="1:18" x14ac:dyDescent="0.25">
      <c r="A17" s="55">
        <f t="array" ref="A17">MAX(IF(E17:R17&lt;&gt;"",COLUMN(E17:R17)))</f>
        <v>0</v>
      </c>
      <c r="B17" s="128"/>
      <c r="D17" s="124" t="str">
        <f>IF(AND(ISNUMBER(ZU_AP_ANZ),SU_Stufe&gt;=20),"Arbeitspaket (AP)&gt;","")</f>
        <v/>
      </c>
      <c r="E17" s="130" t="str">
        <f>IF(AND(SU_Stufe&lt;20,I6&lt;&gt;""),"",I6)</f>
        <v/>
      </c>
      <c r="F17" s="130" t="str">
        <f>IF(AND(SU_Stufe&lt;20,I7&lt;&gt;""),"",I7)</f>
        <v/>
      </c>
      <c r="G17" s="130" t="str">
        <f>IF(AND(SU_Stufe&lt;20,I8&lt;&gt;""),"",I8)</f>
        <v/>
      </c>
      <c r="H17" s="130" t="str">
        <f>IF(AND(SU_Stufe&lt;20,I9&lt;&gt;""),"",I9)</f>
        <v/>
      </c>
      <c r="I17" s="130" t="str">
        <f>IF(AND(SU_Stufe&lt;20,I10&lt;&gt;""),"",I10)</f>
        <v/>
      </c>
      <c r="J17" s="130" t="str">
        <f>IF(AND(SU_Stufe&lt;20,I11&lt;&gt;""),"",I11)</f>
        <v/>
      </c>
      <c r="K17" s="130" t="str">
        <f>IF(AND(SU_Stufe&lt;20,I12&lt;&gt;""),"",I12)</f>
        <v/>
      </c>
      <c r="L17" s="130" t="str">
        <f>IF(AND(SU_Stufe&lt;20,N6&lt;&gt;""),"",N6)</f>
        <v/>
      </c>
      <c r="M17" s="130" t="str">
        <f>IF(AND(SU_Stufe&lt;20,N7&lt;&gt;""),"",N7)</f>
        <v/>
      </c>
      <c r="N17" s="130" t="str">
        <f>IF(AND(SU_Stufe&lt;20,N8&lt;&gt;""),"",N8)</f>
        <v/>
      </c>
      <c r="O17" s="130" t="str">
        <f>IF(AND(SU_Stufe&lt;20,N9&lt;&gt;""),"",N9)</f>
        <v/>
      </c>
      <c r="P17" s="130" t="str">
        <f>IF(AND(SU_Stufe&lt;20,N10&lt;&gt;""),"",N10)</f>
        <v/>
      </c>
      <c r="Q17" s="130" t="str">
        <f>IF(AND(SU_Stufe&lt;20,N11&lt;&gt;""),"",N11)</f>
        <v/>
      </c>
      <c r="R17" s="130" t="str">
        <f>IF(AND(SU_Stufe&lt;20,N12&lt;&gt;""),"",N12)</f>
        <v/>
      </c>
    </row>
    <row r="18" spans="1:18" x14ac:dyDescent="0.25">
      <c r="B18" s="137" t="s">
        <v>257</v>
      </c>
      <c r="D18" s="124" t="str">
        <f>IF(SU_Stufe&lt;30,"","zugewiesen zu&gt;")</f>
        <v/>
      </c>
      <c r="E18" s="131" t="str">
        <f>IF(AND(SU_Stufe&gt;=30,ISTEXT(J6)),J6,"")</f>
        <v/>
      </c>
      <c r="F18" s="131" t="str">
        <f>IF(AND(SU_Stufe&gt;=30,ISTEXT(F17),ISTEXT(J7)),J7,"")</f>
        <v/>
      </c>
      <c r="G18" s="131" t="str">
        <f>IF(AND(SU_Stufe&gt;=30,ISTEXT(G17),ISTEXT(J8)),J8,"")</f>
        <v/>
      </c>
      <c r="H18" s="131" t="str">
        <f>IF(AND(SU_Stufe&gt;=30,ISTEXT(H17),ISTEXT(J9)),J9,"")</f>
        <v/>
      </c>
      <c r="I18" s="131" t="str">
        <f>IF(AND(SU_Stufe&gt;=30,ISTEXT(I17),ISTEXT(J10)),J10,"")</f>
        <v/>
      </c>
      <c r="J18" s="131" t="str">
        <f>IF(AND(SU_Stufe&gt;=30,ISTEXT(J17),ISTEXT(J11)),J11,"")</f>
        <v/>
      </c>
      <c r="K18" s="131" t="str">
        <f>IF(AND(SU_Stufe&gt;=30,ISTEXT(K17),ISTEXT(J12)),J12,"")</f>
        <v/>
      </c>
      <c r="L18" s="131" t="str">
        <f>IF(AND(SU_Stufe&gt;=30,ISTEXT(L17),ISTEXT(O6)),O6,"")</f>
        <v/>
      </c>
      <c r="M18" s="131" t="str">
        <f>IF(AND(SU_Stufe&gt;=30,ISTEXT(M17),ISTEXT(O7)),O7,"")</f>
        <v/>
      </c>
      <c r="N18" s="131" t="str">
        <f>IF(AND(SU_Stufe&gt;=30,ISTEXT(N17),ISTEXT(O8)),O8,"")</f>
        <v/>
      </c>
      <c r="O18" s="131" t="str">
        <f>IF(AND(SU_Stufe&gt;=30,ISTEXT(O17),ISTEXT(O9)),O9,"")</f>
        <v/>
      </c>
      <c r="P18" s="131" t="str">
        <f>IF(AND(SU_Stufe&gt;=30,ISTEXT(P17),ISTEXT(O10)),O10,"")</f>
        <v/>
      </c>
      <c r="Q18" s="131" t="str">
        <f>IF(AND(SU_Stufe&gt;=30,ISTEXT(Q17),ISTEXT(O11)),O11,"")</f>
        <v/>
      </c>
      <c r="R18" s="131" t="str">
        <f>IF(AND(SU_Stufe&gt;=30,ISTEXT(R17),ISTEXT(O12)),O12,"")</f>
        <v/>
      </c>
    </row>
    <row r="19" spans="1:18" x14ac:dyDescent="0.25">
      <c r="B19" s="138" t="s">
        <v>258</v>
      </c>
      <c r="C19" s="126" t="str">
        <f>IF(SU_Stufe&lt;30,"","p"&amp;ZU_Personennummer&amp;"-PTO")</f>
        <v/>
      </c>
      <c r="D19" s="126" t="str">
        <f>IF(SU_Stufe&lt;30,"","q"&amp;ZU_Personennummer&amp;"-PTE")</f>
        <v/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</row>
    <row r="20" spans="1:18" x14ac:dyDescent="0.25">
      <c r="A20" s="133" t="str">
        <f>IF(ISNUMBER(ZU_Jahr),DATE(ZU_Jahr,1,1),"Jänner")</f>
        <v>Jänner</v>
      </c>
      <c r="B20" s="129" t="str">
        <f t="shared" ref="B20:B31" ca="1" si="0">IF(SUMIFS(ZL_dez,ZL_Mon,MONTH($A20))&gt;0,SUMIFS(ZL_dez,ZL_Mon,MONTH($A20)),"--")</f>
        <v>--</v>
      </c>
      <c r="C20" s="127" t="str">
        <f t="shared" ref="C20:C31" ca="1" si="1">IF(SUMIF($E$18:$R$31,"PTO",E20:R20)&gt;0,SUMIF($E$18:$R$31,"PTO",E20:R20),"")</f>
        <v/>
      </c>
      <c r="D20" s="127" t="str">
        <f t="shared" ref="D20:D31" ca="1" si="2">IF(SUMIF($E$18:$R$31,"PTE",E20:R20)&gt;0,SUMIF($E$18:$R$31,"PTE",E20:R20),"")</f>
        <v/>
      </c>
      <c r="E20" s="127" t="str">
        <f t="shared" ref="E20:R31" si="3">IF(E$17&lt;&gt;"",IF(SUMIFS(ZL_dez,ZL_Mon,MONTH($A20),ZL_AP,E$17)&gt;0,SUMIFS(ZL_dez,ZL_Mon,MONTH($A20),ZL_AP,E$17),""),"")</f>
        <v/>
      </c>
      <c r="F20" s="127" t="str">
        <f t="shared" si="3"/>
        <v/>
      </c>
      <c r="G20" s="127" t="str">
        <f t="shared" si="3"/>
        <v/>
      </c>
      <c r="H20" s="127" t="str">
        <f t="shared" si="3"/>
        <v/>
      </c>
      <c r="I20" s="127" t="str">
        <f t="shared" si="3"/>
        <v/>
      </c>
      <c r="J20" s="127" t="str">
        <f t="shared" si="3"/>
        <v/>
      </c>
      <c r="K20" s="127" t="str">
        <f t="shared" si="3"/>
        <v/>
      </c>
      <c r="L20" s="127" t="str">
        <f t="shared" si="3"/>
        <v/>
      </c>
      <c r="M20" s="127" t="str">
        <f t="shared" si="3"/>
        <v/>
      </c>
      <c r="N20" s="127" t="str">
        <f t="shared" si="3"/>
        <v/>
      </c>
      <c r="O20" s="127" t="str">
        <f t="shared" si="3"/>
        <v/>
      </c>
      <c r="P20" s="127" t="str">
        <f t="shared" si="3"/>
        <v/>
      </c>
      <c r="Q20" s="127" t="str">
        <f t="shared" si="3"/>
        <v/>
      </c>
      <c r="R20" s="127" t="str">
        <f t="shared" si="3"/>
        <v/>
      </c>
    </row>
    <row r="21" spans="1:18" x14ac:dyDescent="0.25">
      <c r="A21" s="123" t="str">
        <f>IF(ISNUMBER(ZU_Jahr),DATE(ZU_Jahr,2,1),"Februar")</f>
        <v>Februar</v>
      </c>
      <c r="B21" s="98" t="str">
        <f t="shared" ca="1" si="0"/>
        <v>--</v>
      </c>
      <c r="C21" s="127" t="str">
        <f t="shared" ca="1" si="1"/>
        <v/>
      </c>
      <c r="D21" s="127" t="str">
        <f t="shared" ca="1" si="2"/>
        <v/>
      </c>
      <c r="E21" s="127" t="str">
        <f t="shared" si="3"/>
        <v/>
      </c>
      <c r="F21" s="127" t="str">
        <f t="shared" si="3"/>
        <v/>
      </c>
      <c r="G21" s="127" t="str">
        <f t="shared" si="3"/>
        <v/>
      </c>
      <c r="H21" s="127" t="str">
        <f t="shared" si="3"/>
        <v/>
      </c>
      <c r="I21" s="127" t="str">
        <f t="shared" si="3"/>
        <v/>
      </c>
      <c r="J21" s="127" t="str">
        <f t="shared" si="3"/>
        <v/>
      </c>
      <c r="K21" s="127" t="str">
        <f t="shared" si="3"/>
        <v/>
      </c>
      <c r="L21" s="127" t="str">
        <f t="shared" si="3"/>
        <v/>
      </c>
      <c r="M21" s="127" t="str">
        <f t="shared" si="3"/>
        <v/>
      </c>
      <c r="N21" s="127" t="str">
        <f t="shared" si="3"/>
        <v/>
      </c>
      <c r="O21" s="127" t="str">
        <f t="shared" si="3"/>
        <v/>
      </c>
      <c r="P21" s="127" t="str">
        <f t="shared" si="3"/>
        <v/>
      </c>
      <c r="Q21" s="127" t="str">
        <f t="shared" si="3"/>
        <v/>
      </c>
      <c r="R21" s="127" t="str">
        <f t="shared" si="3"/>
        <v/>
      </c>
    </row>
    <row r="22" spans="1:18" x14ac:dyDescent="0.25">
      <c r="A22" s="133" t="str">
        <f>IF(ISNUMBER(ZU_Jahr),DATE(ZU_Jahr,3,1),"März")</f>
        <v>März</v>
      </c>
      <c r="B22" s="129" t="str">
        <f t="shared" ca="1" si="0"/>
        <v>--</v>
      </c>
      <c r="C22" s="127" t="str">
        <f t="shared" ca="1" si="1"/>
        <v/>
      </c>
      <c r="D22" s="127" t="str">
        <f t="shared" ca="1" si="2"/>
        <v/>
      </c>
      <c r="E22" s="127" t="str">
        <f t="shared" si="3"/>
        <v/>
      </c>
      <c r="F22" s="127" t="str">
        <f t="shared" si="3"/>
        <v/>
      </c>
      <c r="G22" s="127" t="str">
        <f t="shared" si="3"/>
        <v/>
      </c>
      <c r="H22" s="127" t="str">
        <f t="shared" si="3"/>
        <v/>
      </c>
      <c r="I22" s="127" t="str">
        <f t="shared" si="3"/>
        <v/>
      </c>
      <c r="J22" s="127" t="str">
        <f t="shared" si="3"/>
        <v/>
      </c>
      <c r="K22" s="127" t="str">
        <f t="shared" si="3"/>
        <v/>
      </c>
      <c r="L22" s="127" t="str">
        <f t="shared" si="3"/>
        <v/>
      </c>
      <c r="M22" s="127" t="str">
        <f t="shared" si="3"/>
        <v/>
      </c>
      <c r="N22" s="127" t="str">
        <f t="shared" si="3"/>
        <v/>
      </c>
      <c r="O22" s="127" t="str">
        <f t="shared" si="3"/>
        <v/>
      </c>
      <c r="P22" s="127" t="str">
        <f t="shared" si="3"/>
        <v/>
      </c>
      <c r="Q22" s="127" t="str">
        <f t="shared" si="3"/>
        <v/>
      </c>
      <c r="R22" s="127" t="str">
        <f t="shared" si="3"/>
        <v/>
      </c>
    </row>
    <row r="23" spans="1:18" x14ac:dyDescent="0.25">
      <c r="A23" s="123" t="str">
        <f>IF(ISNUMBER(ZU_Jahr),DATE(ZU_Jahr,4,1),"April")</f>
        <v>April</v>
      </c>
      <c r="B23" s="98" t="str">
        <f t="shared" ca="1" si="0"/>
        <v>--</v>
      </c>
      <c r="C23" s="127" t="str">
        <f t="shared" ca="1" si="1"/>
        <v/>
      </c>
      <c r="D23" s="127" t="str">
        <f t="shared" ca="1" si="2"/>
        <v/>
      </c>
      <c r="E23" s="127" t="str">
        <f t="shared" si="3"/>
        <v/>
      </c>
      <c r="F23" s="127" t="str">
        <f t="shared" si="3"/>
        <v/>
      </c>
      <c r="G23" s="127" t="str">
        <f t="shared" si="3"/>
        <v/>
      </c>
      <c r="H23" s="127" t="str">
        <f t="shared" si="3"/>
        <v/>
      </c>
      <c r="I23" s="127" t="str">
        <f t="shared" si="3"/>
        <v/>
      </c>
      <c r="J23" s="127" t="str">
        <f t="shared" si="3"/>
        <v/>
      </c>
      <c r="K23" s="127" t="str">
        <f t="shared" si="3"/>
        <v/>
      </c>
      <c r="L23" s="127" t="str">
        <f t="shared" si="3"/>
        <v/>
      </c>
      <c r="M23" s="127" t="str">
        <f t="shared" si="3"/>
        <v/>
      </c>
      <c r="N23" s="127" t="str">
        <f t="shared" si="3"/>
        <v/>
      </c>
      <c r="O23" s="127" t="str">
        <f t="shared" si="3"/>
        <v/>
      </c>
      <c r="P23" s="127" t="str">
        <f t="shared" si="3"/>
        <v/>
      </c>
      <c r="Q23" s="127" t="str">
        <f t="shared" si="3"/>
        <v/>
      </c>
      <c r="R23" s="127" t="str">
        <f t="shared" si="3"/>
        <v/>
      </c>
    </row>
    <row r="24" spans="1:18" x14ac:dyDescent="0.25">
      <c r="A24" s="133" t="str">
        <f>IF(ISNUMBER(ZU_Jahr),DATE(ZU_Jahr,5,1),"Mai")</f>
        <v>Mai</v>
      </c>
      <c r="B24" s="129" t="str">
        <f t="shared" ca="1" si="0"/>
        <v>--</v>
      </c>
      <c r="C24" s="127" t="str">
        <f t="shared" ca="1" si="1"/>
        <v/>
      </c>
      <c r="D24" s="127" t="str">
        <f t="shared" ca="1" si="2"/>
        <v/>
      </c>
      <c r="E24" s="127" t="str">
        <f t="shared" si="3"/>
        <v/>
      </c>
      <c r="F24" s="127" t="str">
        <f t="shared" si="3"/>
        <v/>
      </c>
      <c r="G24" s="127" t="str">
        <f t="shared" si="3"/>
        <v/>
      </c>
      <c r="H24" s="127" t="str">
        <f t="shared" si="3"/>
        <v/>
      </c>
      <c r="I24" s="127" t="str">
        <f t="shared" si="3"/>
        <v/>
      </c>
      <c r="J24" s="127" t="str">
        <f t="shared" si="3"/>
        <v/>
      </c>
      <c r="K24" s="127" t="str">
        <f t="shared" si="3"/>
        <v/>
      </c>
      <c r="L24" s="127" t="str">
        <f t="shared" si="3"/>
        <v/>
      </c>
      <c r="M24" s="127" t="str">
        <f t="shared" si="3"/>
        <v/>
      </c>
      <c r="N24" s="127" t="str">
        <f t="shared" si="3"/>
        <v/>
      </c>
      <c r="O24" s="127" t="str">
        <f t="shared" si="3"/>
        <v/>
      </c>
      <c r="P24" s="127" t="str">
        <f t="shared" si="3"/>
        <v/>
      </c>
      <c r="Q24" s="127" t="str">
        <f t="shared" si="3"/>
        <v/>
      </c>
      <c r="R24" s="127" t="str">
        <f t="shared" si="3"/>
        <v/>
      </c>
    </row>
    <row r="25" spans="1:18" x14ac:dyDescent="0.25">
      <c r="A25" s="123" t="str">
        <f>IF(ISNUMBER(ZU_Jahr),DATE(ZU_Jahr,6,1),"Juni")</f>
        <v>Juni</v>
      </c>
      <c r="B25" s="98" t="str">
        <f t="shared" ca="1" si="0"/>
        <v>--</v>
      </c>
      <c r="C25" s="127" t="str">
        <f t="shared" ca="1" si="1"/>
        <v/>
      </c>
      <c r="D25" s="127" t="str">
        <f t="shared" ca="1" si="2"/>
        <v/>
      </c>
      <c r="E25" s="127" t="str">
        <f t="shared" si="3"/>
        <v/>
      </c>
      <c r="F25" s="127" t="str">
        <f t="shared" si="3"/>
        <v/>
      </c>
      <c r="G25" s="127" t="str">
        <f t="shared" si="3"/>
        <v/>
      </c>
      <c r="H25" s="127" t="str">
        <f t="shared" si="3"/>
        <v/>
      </c>
      <c r="I25" s="127" t="str">
        <f t="shared" si="3"/>
        <v/>
      </c>
      <c r="J25" s="127" t="str">
        <f t="shared" si="3"/>
        <v/>
      </c>
      <c r="K25" s="127" t="str">
        <f t="shared" si="3"/>
        <v/>
      </c>
      <c r="L25" s="127" t="str">
        <f t="shared" si="3"/>
        <v/>
      </c>
      <c r="M25" s="127" t="str">
        <f t="shared" si="3"/>
        <v/>
      </c>
      <c r="N25" s="127" t="str">
        <f t="shared" si="3"/>
        <v/>
      </c>
      <c r="O25" s="127" t="str">
        <f t="shared" si="3"/>
        <v/>
      </c>
      <c r="P25" s="127" t="str">
        <f t="shared" si="3"/>
        <v/>
      </c>
      <c r="Q25" s="127" t="str">
        <f t="shared" si="3"/>
        <v/>
      </c>
      <c r="R25" s="127" t="str">
        <f t="shared" si="3"/>
        <v/>
      </c>
    </row>
    <row r="26" spans="1:18" x14ac:dyDescent="0.25">
      <c r="A26" s="133" t="str">
        <f>IF(ISNUMBER(ZU_Jahr),DATE(ZU_Jahr,7,1),"Juli")</f>
        <v>Juli</v>
      </c>
      <c r="B26" s="129" t="str">
        <f t="shared" ca="1" si="0"/>
        <v>--</v>
      </c>
      <c r="C26" s="127" t="str">
        <f t="shared" ca="1" si="1"/>
        <v/>
      </c>
      <c r="D26" s="127" t="str">
        <f t="shared" ca="1" si="2"/>
        <v/>
      </c>
      <c r="E26" s="127" t="str">
        <f t="shared" si="3"/>
        <v/>
      </c>
      <c r="F26" s="127" t="str">
        <f t="shared" si="3"/>
        <v/>
      </c>
      <c r="G26" s="127" t="str">
        <f t="shared" si="3"/>
        <v/>
      </c>
      <c r="H26" s="127" t="str">
        <f t="shared" si="3"/>
        <v/>
      </c>
      <c r="I26" s="127" t="str">
        <f t="shared" si="3"/>
        <v/>
      </c>
      <c r="J26" s="127" t="str">
        <f t="shared" si="3"/>
        <v/>
      </c>
      <c r="K26" s="127" t="str">
        <f t="shared" si="3"/>
        <v/>
      </c>
      <c r="L26" s="127" t="str">
        <f t="shared" si="3"/>
        <v/>
      </c>
      <c r="M26" s="127" t="str">
        <f t="shared" si="3"/>
        <v/>
      </c>
      <c r="N26" s="127" t="str">
        <f t="shared" si="3"/>
        <v/>
      </c>
      <c r="O26" s="127" t="str">
        <f t="shared" si="3"/>
        <v/>
      </c>
      <c r="P26" s="127" t="str">
        <f t="shared" si="3"/>
        <v/>
      </c>
      <c r="Q26" s="127" t="str">
        <f t="shared" si="3"/>
        <v/>
      </c>
      <c r="R26" s="127" t="str">
        <f t="shared" si="3"/>
        <v/>
      </c>
    </row>
    <row r="27" spans="1:18" x14ac:dyDescent="0.25">
      <c r="A27" s="123" t="str">
        <f>IF(ISNUMBER(ZU_Jahr),DATE(ZU_Jahr,8,1),"August")</f>
        <v>August</v>
      </c>
      <c r="B27" s="98" t="str">
        <f t="shared" ca="1" si="0"/>
        <v>--</v>
      </c>
      <c r="C27" s="127" t="str">
        <f t="shared" ca="1" si="1"/>
        <v/>
      </c>
      <c r="D27" s="127" t="str">
        <f t="shared" ca="1" si="2"/>
        <v/>
      </c>
      <c r="E27" s="127" t="str">
        <f t="shared" si="3"/>
        <v/>
      </c>
      <c r="F27" s="127" t="str">
        <f t="shared" si="3"/>
        <v/>
      </c>
      <c r="G27" s="127" t="str">
        <f t="shared" si="3"/>
        <v/>
      </c>
      <c r="H27" s="127" t="str">
        <f t="shared" si="3"/>
        <v/>
      </c>
      <c r="I27" s="127" t="str">
        <f t="shared" si="3"/>
        <v/>
      </c>
      <c r="J27" s="127" t="str">
        <f t="shared" si="3"/>
        <v/>
      </c>
      <c r="K27" s="127" t="str">
        <f t="shared" si="3"/>
        <v/>
      </c>
      <c r="L27" s="127" t="str">
        <f t="shared" si="3"/>
        <v/>
      </c>
      <c r="M27" s="127" t="str">
        <f t="shared" si="3"/>
        <v/>
      </c>
      <c r="N27" s="127" t="str">
        <f t="shared" si="3"/>
        <v/>
      </c>
      <c r="O27" s="127" t="str">
        <f t="shared" si="3"/>
        <v/>
      </c>
      <c r="P27" s="127" t="str">
        <f t="shared" si="3"/>
        <v/>
      </c>
      <c r="Q27" s="127" t="str">
        <f t="shared" si="3"/>
        <v/>
      </c>
      <c r="R27" s="127" t="str">
        <f t="shared" si="3"/>
        <v/>
      </c>
    </row>
    <row r="28" spans="1:18" x14ac:dyDescent="0.25">
      <c r="A28" s="133" t="str">
        <f>IF(ISNUMBER(ZU_Jahr),DATE(ZU_Jahr,9,1),"September")</f>
        <v>September</v>
      </c>
      <c r="B28" s="129" t="str">
        <f t="shared" ca="1" si="0"/>
        <v>--</v>
      </c>
      <c r="C28" s="127" t="str">
        <f t="shared" ca="1" si="1"/>
        <v/>
      </c>
      <c r="D28" s="127" t="str">
        <f t="shared" ca="1" si="2"/>
        <v/>
      </c>
      <c r="E28" s="127" t="str">
        <f t="shared" si="3"/>
        <v/>
      </c>
      <c r="F28" s="127" t="str">
        <f t="shared" si="3"/>
        <v/>
      </c>
      <c r="G28" s="127" t="str">
        <f t="shared" si="3"/>
        <v/>
      </c>
      <c r="H28" s="127" t="str">
        <f t="shared" si="3"/>
        <v/>
      </c>
      <c r="I28" s="127" t="str">
        <f t="shared" si="3"/>
        <v/>
      </c>
      <c r="J28" s="127" t="str">
        <f t="shared" si="3"/>
        <v/>
      </c>
      <c r="K28" s="127" t="str">
        <f t="shared" si="3"/>
        <v/>
      </c>
      <c r="L28" s="127" t="str">
        <f t="shared" si="3"/>
        <v/>
      </c>
      <c r="M28" s="127" t="str">
        <f t="shared" si="3"/>
        <v/>
      </c>
      <c r="N28" s="127" t="str">
        <f t="shared" si="3"/>
        <v/>
      </c>
      <c r="O28" s="127" t="str">
        <f t="shared" si="3"/>
        <v/>
      </c>
      <c r="P28" s="127" t="str">
        <f t="shared" si="3"/>
        <v/>
      </c>
      <c r="Q28" s="127" t="str">
        <f t="shared" si="3"/>
        <v/>
      </c>
      <c r="R28" s="127" t="str">
        <f t="shared" si="3"/>
        <v/>
      </c>
    </row>
    <row r="29" spans="1:18" x14ac:dyDescent="0.25">
      <c r="A29" s="123" t="str">
        <f>IF(ISNUMBER(ZU_Jahr),DATE(ZU_Jahr,10,1),"Oktober")</f>
        <v>Oktober</v>
      </c>
      <c r="B29" s="98" t="str">
        <f t="shared" ca="1" si="0"/>
        <v>--</v>
      </c>
      <c r="C29" s="127" t="str">
        <f t="shared" ca="1" si="1"/>
        <v/>
      </c>
      <c r="D29" s="127" t="str">
        <f t="shared" ca="1" si="2"/>
        <v/>
      </c>
      <c r="E29" s="127" t="str">
        <f t="shared" si="3"/>
        <v/>
      </c>
      <c r="F29" s="127" t="str">
        <f t="shared" si="3"/>
        <v/>
      </c>
      <c r="G29" s="127" t="str">
        <f t="shared" si="3"/>
        <v/>
      </c>
      <c r="H29" s="127" t="str">
        <f t="shared" si="3"/>
        <v/>
      </c>
      <c r="I29" s="127" t="str">
        <f t="shared" si="3"/>
        <v/>
      </c>
      <c r="J29" s="127" t="str">
        <f t="shared" si="3"/>
        <v/>
      </c>
      <c r="K29" s="127" t="str">
        <f t="shared" si="3"/>
        <v/>
      </c>
      <c r="L29" s="127" t="str">
        <f t="shared" si="3"/>
        <v/>
      </c>
      <c r="M29" s="127" t="str">
        <f t="shared" si="3"/>
        <v/>
      </c>
      <c r="N29" s="127" t="str">
        <f t="shared" si="3"/>
        <v/>
      </c>
      <c r="O29" s="127" t="str">
        <f t="shared" si="3"/>
        <v/>
      </c>
      <c r="P29" s="127" t="str">
        <f t="shared" si="3"/>
        <v/>
      </c>
      <c r="Q29" s="127" t="str">
        <f t="shared" si="3"/>
        <v/>
      </c>
      <c r="R29" s="127" t="str">
        <f t="shared" si="3"/>
        <v/>
      </c>
    </row>
    <row r="30" spans="1:18" x14ac:dyDescent="0.25">
      <c r="A30" s="133" t="str">
        <f>IF(ISNUMBER(ZU_Jahr),DATE(ZU_Jahr,11,1),"November")</f>
        <v>November</v>
      </c>
      <c r="B30" s="129" t="str">
        <f t="shared" ca="1" si="0"/>
        <v>--</v>
      </c>
      <c r="C30" s="127" t="str">
        <f t="shared" ca="1" si="1"/>
        <v/>
      </c>
      <c r="D30" s="127" t="str">
        <f t="shared" ca="1" si="2"/>
        <v/>
      </c>
      <c r="E30" s="127" t="str">
        <f t="shared" si="3"/>
        <v/>
      </c>
      <c r="F30" s="127" t="str">
        <f t="shared" si="3"/>
        <v/>
      </c>
      <c r="G30" s="127" t="str">
        <f t="shared" si="3"/>
        <v/>
      </c>
      <c r="H30" s="127" t="str">
        <f t="shared" si="3"/>
        <v/>
      </c>
      <c r="I30" s="127" t="str">
        <f t="shared" si="3"/>
        <v/>
      </c>
      <c r="J30" s="127" t="str">
        <f t="shared" si="3"/>
        <v/>
      </c>
      <c r="K30" s="127" t="str">
        <f t="shared" si="3"/>
        <v/>
      </c>
      <c r="L30" s="127" t="str">
        <f t="shared" si="3"/>
        <v/>
      </c>
      <c r="M30" s="127" t="str">
        <f t="shared" si="3"/>
        <v/>
      </c>
      <c r="N30" s="127" t="str">
        <f t="shared" si="3"/>
        <v/>
      </c>
      <c r="O30" s="127" t="str">
        <f t="shared" si="3"/>
        <v/>
      </c>
      <c r="P30" s="127" t="str">
        <f t="shared" si="3"/>
        <v/>
      </c>
      <c r="Q30" s="127" t="str">
        <f t="shared" si="3"/>
        <v/>
      </c>
      <c r="R30" s="127" t="str">
        <f t="shared" si="3"/>
        <v/>
      </c>
    </row>
    <row r="31" spans="1:18" x14ac:dyDescent="0.25">
      <c r="A31" s="123" t="str">
        <f>IF(ISNUMBER(ZU_Jahr),DATE(ZU_Jahr,12,1),"Dezbember")</f>
        <v>Dezbember</v>
      </c>
      <c r="B31" s="98" t="str">
        <f t="shared" ca="1" si="0"/>
        <v>--</v>
      </c>
      <c r="C31" s="127" t="str">
        <f t="shared" ca="1" si="1"/>
        <v/>
      </c>
      <c r="D31" s="127" t="str">
        <f t="shared" ca="1" si="2"/>
        <v/>
      </c>
      <c r="E31" s="127" t="str">
        <f t="shared" si="3"/>
        <v/>
      </c>
      <c r="F31" s="127" t="str">
        <f t="shared" si="3"/>
        <v/>
      </c>
      <c r="G31" s="127" t="str">
        <f t="shared" si="3"/>
        <v/>
      </c>
      <c r="H31" s="127" t="str">
        <f t="shared" si="3"/>
        <v/>
      </c>
      <c r="I31" s="127" t="str">
        <f t="shared" si="3"/>
        <v/>
      </c>
      <c r="J31" s="127" t="str">
        <f t="shared" si="3"/>
        <v/>
      </c>
      <c r="K31" s="127" t="str">
        <f t="shared" si="3"/>
        <v/>
      </c>
      <c r="L31" s="127" t="str">
        <f t="shared" si="3"/>
        <v/>
      </c>
      <c r="M31" s="127" t="str">
        <f t="shared" si="3"/>
        <v/>
      </c>
      <c r="N31" s="127" t="str">
        <f t="shared" si="3"/>
        <v/>
      </c>
      <c r="O31" s="127" t="str">
        <f t="shared" si="3"/>
        <v/>
      </c>
      <c r="P31" s="127" t="str">
        <f t="shared" si="3"/>
        <v/>
      </c>
      <c r="Q31" s="127" t="str">
        <f t="shared" si="3"/>
        <v/>
      </c>
      <c r="R31" s="127" t="str">
        <f t="shared" si="3"/>
        <v/>
      </c>
    </row>
    <row r="32" spans="1:18" x14ac:dyDescent="0.25">
      <c r="A32" s="134" t="str">
        <f>IF(SU_Stufe&lt;20,"Summe "&amp;ZU_Jahr,"AP Summen")</f>
        <v xml:space="preserve">Summe </v>
      </c>
      <c r="B32" s="135">
        <f ca="1">IF(SU_Stufe&gt;=30,"",SUM(B20:B31))</f>
        <v>0</v>
      </c>
      <c r="C32" s="136"/>
      <c r="D32" s="136"/>
      <c r="E32" s="139" t="str">
        <f>IF(SUM(E20:E31)&gt;0,SUM(E20:E31),"")</f>
        <v/>
      </c>
      <c r="F32" s="139" t="str">
        <f t="shared" ref="F32:R32" si="4">IF(SUM(F20:F31)&gt;0,SUM(F20:F31),"")</f>
        <v/>
      </c>
      <c r="G32" s="139" t="str">
        <f t="shared" si="4"/>
        <v/>
      </c>
      <c r="H32" s="139" t="str">
        <f t="shared" si="4"/>
        <v/>
      </c>
      <c r="I32" s="139" t="str">
        <f t="shared" si="4"/>
        <v/>
      </c>
      <c r="J32" s="139" t="str">
        <f t="shared" si="4"/>
        <v/>
      </c>
      <c r="K32" s="139" t="str">
        <f t="shared" si="4"/>
        <v/>
      </c>
      <c r="L32" s="139" t="str">
        <f t="shared" si="4"/>
        <v/>
      </c>
      <c r="M32" s="139" t="str">
        <f t="shared" si="4"/>
        <v/>
      </c>
      <c r="N32" s="139" t="str">
        <f t="shared" si="4"/>
        <v/>
      </c>
      <c r="O32" s="139" t="str">
        <f t="shared" si="4"/>
        <v/>
      </c>
      <c r="P32" s="139" t="str">
        <f t="shared" si="4"/>
        <v/>
      </c>
      <c r="Q32" s="139" t="str">
        <f t="shared" si="4"/>
        <v/>
      </c>
      <c r="R32" s="139" t="str">
        <f t="shared" si="4"/>
        <v/>
      </c>
    </row>
    <row r="33" spans="1:18" x14ac:dyDescent="0.25">
      <c r="B33" s="108"/>
      <c r="C33" s="108"/>
      <c r="D33" s="10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</row>
    <row r="34" spans="1:18" x14ac:dyDescent="0.25">
      <c r="A34" s="124" t="str">
        <f>IF(SU_Stufe&gt;=30,"Summen "&amp;ZU_Jahr,"")</f>
        <v/>
      </c>
      <c r="B34" s="109"/>
      <c r="C34" s="136" t="str">
        <f>IF(SU_Stufe&gt;=30,SUM(C20:C31),"")</f>
        <v/>
      </c>
      <c r="D34" s="136" t="str">
        <f>IF(SU_Stufe&gt;=30,SUM(D20:D31),"")</f>
        <v/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100"/>
    </row>
    <row r="35" spans="1:18" x14ac:dyDescent="0.25">
      <c r="B35" s="46"/>
      <c r="C35" s="46"/>
      <c r="D35" s="46"/>
    </row>
    <row r="36" spans="1:18" x14ac:dyDescent="0.25">
      <c r="B36" s="46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18" x14ac:dyDescent="0.25">
      <c r="B37" s="16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1:18" ht="6" customHeight="1" x14ac:dyDescent="0.25">
      <c r="B38" s="16"/>
      <c r="C38" s="47"/>
      <c r="D38" s="47"/>
    </row>
    <row r="39" spans="1:18" x14ac:dyDescent="0.25"/>
    <row r="40" spans="1:18" x14ac:dyDescent="0.25"/>
    <row r="41" spans="1:18" x14ac:dyDescent="0.25"/>
    <row r="42" spans="1:18" x14ac:dyDescent="0.25"/>
    <row r="43" spans="1:18" x14ac:dyDescent="0.25"/>
    <row r="44" spans="1:18" x14ac:dyDescent="0.25"/>
    <row r="45" spans="1:18" x14ac:dyDescent="0.25">
      <c r="J45" s="125" t="str">
        <f>IF(Z_Unterf_MA="ja","Unterschrift Mitarbeiter","")</f>
        <v/>
      </c>
      <c r="O45" s="125" t="str">
        <f>IF(Z_Unterf="ja","Firmenmäßige Fertigung","")</f>
        <v/>
      </c>
    </row>
    <row r="46" spans="1:18" x14ac:dyDescent="0.25"/>
    <row r="47" spans="1:18" hidden="1" x14ac:dyDescent="0.25"/>
    <row r="48" spans="1:1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x14ac:dyDescent="0.25"/>
    <row r="71" hidden="1" x14ac:dyDescent="0.25"/>
  </sheetData>
  <sheetProtection algorithmName="SHA-512" hashValue="U3BuD9KvGnDyuw+ngMos4qCUNrI7uQB/m5+Bma7Gh6Pudfdd0/v6k5B0Rm59jkPKOl/hPwx2yOQmkvl8olqJ7w==" saltValue="TubSMZLodk65w+cHIuou5g==" spinCount="100000" sheet="1" objects="1" scenarios="1"/>
  <conditionalFormatting sqref="J6:J12 O6:O12">
    <cfRule type="expression" dxfId="1307" priority="99">
      <formula>IF(AND(I6&lt;&gt;"",SU_Stufe&gt;=30,ISBLANK(J6)),TRUE,FALSE)</formula>
    </cfRule>
  </conditionalFormatting>
  <conditionalFormatting sqref="C4">
    <cfRule type="expression" dxfId="1306" priority="98">
      <formula>IF(ISBLANK(ZU_Jahr),TRUE,FALSE)</formula>
    </cfRule>
  </conditionalFormatting>
  <conditionalFormatting sqref="C3:D3">
    <cfRule type="expression" dxfId="1305" priority="95">
      <formula>IF(ISBLANK(ZU_Produktnummer),TRUE,FALSE)</formula>
    </cfRule>
  </conditionalFormatting>
  <conditionalFormatting sqref="C10">
    <cfRule type="expression" dxfId="1304" priority="92">
      <formula>IF(ISBLANK(ZU_Kuerzel),TRUE,FALSE)</formula>
    </cfRule>
  </conditionalFormatting>
  <conditionalFormatting sqref="C11">
    <cfRule type="expression" dxfId="1303" priority="91">
      <formula>IF(ISBLANK(ZU_Personennummer),TRUE,FALSE)</formula>
    </cfRule>
  </conditionalFormatting>
  <conditionalFormatting sqref="C6:F6">
    <cfRule type="expression" dxfId="1302" priority="89">
      <formula>IF(ISBLANK(ZU_Projektbezeichnung),TRUE,FALSE)</formula>
    </cfRule>
  </conditionalFormatting>
  <conditionalFormatting sqref="C9:F9">
    <cfRule type="expression" dxfId="1301" priority="86">
      <formula>IF(ISBLANK(ZU_Vorname),TRUE,FALSE)</formula>
    </cfRule>
  </conditionalFormatting>
  <conditionalFormatting sqref="C8:F8">
    <cfRule type="expression" dxfId="1300" priority="85">
      <formula>IF(ISBLANK(ZU_Nachname),TRUE,FALSE)</formula>
    </cfRule>
  </conditionalFormatting>
  <conditionalFormatting sqref="C12:F12">
    <cfRule type="expression" dxfId="1299" priority="84">
      <formula>IF(ISBLANK(ZU_Stellenbezeichnung),TRUE,FALSE)</formula>
    </cfRule>
  </conditionalFormatting>
  <conditionalFormatting sqref="K6:M6">
    <cfRule type="expression" dxfId="1298" priority="31">
      <formula>IF(AND(ISTEXT($K$6),SU_Stufe&gt;=20),TRUE,FALSE)</formula>
    </cfRule>
    <cfRule type="expression" dxfId="1297" priority="83">
      <formula>IF(AND(ISBLANK($K$6),$I$3&lt;&gt;"",SU_Stufe&gt;=20),TRUE,FALSE)</formula>
    </cfRule>
  </conditionalFormatting>
  <conditionalFormatting sqref="K7:M7 K7:K8">
    <cfRule type="expression" dxfId="1296" priority="47">
      <formula>IF(AND(ISTEXT($K$7),$I$7&lt;&gt;"",SU_Stufe&gt;=20),TRUE,FALSE)</formula>
    </cfRule>
    <cfRule type="expression" dxfId="1295" priority="80">
      <formula>IF(AND(ISBLANK($K$7),$I$7&lt;&gt;"",SU_Stufe&gt;=20),TRUE,FALSE)</formula>
    </cfRule>
  </conditionalFormatting>
  <conditionalFormatting sqref="L8:M8">
    <cfRule type="expression" dxfId="1294" priority="46">
      <formula>IF(AND(ISTEXT($K$8),$I$8&lt;&gt;"",SU_Stufe&gt;=20),TRUE,FALSE)</formula>
    </cfRule>
    <cfRule type="expression" dxfId="1293" priority="79">
      <formula>IF(AND(ISBLANK($K$8),$I$8&lt;&gt;"",SU_Stufe&gt;=20),TRUE,FALSE)</formula>
    </cfRule>
  </conditionalFormatting>
  <conditionalFormatting sqref="P6:R6">
    <cfRule type="expression" dxfId="1292" priority="41">
      <formula>IF(AND(ISTEXT($P$6),$N$6&lt;&gt;"",SU_Stufe&gt;=20),TRUE,FALSE)</formula>
    </cfRule>
    <cfRule type="expression" dxfId="1291" priority="74">
      <formula>IF(AND(ISBLANK($P$6),$N$6&lt;&gt;"",SU_Stufe&gt;=20),TRUE,FALSE)</formula>
    </cfRule>
  </conditionalFormatting>
  <conditionalFormatting sqref="Q7:R7">
    <cfRule type="expression" dxfId="1290" priority="40">
      <formula>IF(AND(ISTEXT($P$7),$N$7&lt;&gt;"",SU_Stufe&gt;=20),TRUE,FALSE)</formula>
    </cfRule>
    <cfRule type="expression" dxfId="1289" priority="73">
      <formula>IF(AND(ISBLANK($P$7),$N$7&lt;&gt;"",SU_Stufe&gt;=20),TRUE,FALSE)</formula>
    </cfRule>
  </conditionalFormatting>
  <conditionalFormatting sqref="P8:R8 P7">
    <cfRule type="expression" dxfId="1288" priority="39">
      <formula>IF(AND(ISTEXT($P$8),$N$8&lt;&gt;"",SU_Stufe&gt;=20),TRUE,FALSE)</formula>
    </cfRule>
    <cfRule type="expression" dxfId="1287" priority="72">
      <formula>IF(AND(ISBLANK($P$8),$N$8&lt;&gt;"",SU_Stufe&gt;=20),TRUE,FALSE)</formula>
    </cfRule>
  </conditionalFormatting>
  <conditionalFormatting sqref="P9:R9">
    <cfRule type="expression" dxfId="1286" priority="38">
      <formula>IF(AND(ISTEXT($P$9),$N$9&lt;&gt;"",SU_Stufe&gt;=20),TRUE,FALSE)</formula>
    </cfRule>
    <cfRule type="expression" dxfId="1285" priority="71">
      <formula>IF(AND(ISBLANK($P$9),$N$9&lt;&gt;"",SU_Stufe&gt;=20),TRUE,FALSE)</formula>
    </cfRule>
  </conditionalFormatting>
  <conditionalFormatting sqref="Q10:R10">
    <cfRule type="expression" dxfId="1284" priority="37">
      <formula>IF(AND(ISTEXT($P$10),$N$10&lt;&gt;"",SU_Stufe&gt;=20),TRUE,FALSE)</formula>
    </cfRule>
    <cfRule type="expression" dxfId="1283" priority="70">
      <formula>IF(AND(ISBLANK($P$10),$N$10&lt;&gt;"",SU_Stufe&gt;=20),TRUE,FALSE)</formula>
    </cfRule>
  </conditionalFormatting>
  <conditionalFormatting sqref="P11:R11">
    <cfRule type="expression" dxfId="1282" priority="36">
      <formula>IF(AND(ISTEXT($P$11),$N$11&lt;&gt;"",SU_Stufe&gt;=20),TRUE,FALSE)</formula>
    </cfRule>
    <cfRule type="expression" dxfId="1281" priority="69">
      <formula>IF(AND(ISBLANK($P$11),$N$11&lt;&gt;"",SU_Stufe&gt;=20),TRUE,FALSE)</formula>
    </cfRule>
  </conditionalFormatting>
  <conditionalFormatting sqref="Q12:R12">
    <cfRule type="expression" dxfId="1280" priority="35">
      <formula>IF(AND(ISTEXT($P$12),$N$12&lt;&gt;"",SU_Stufe&gt;=20),TRUE,FALSE)</formula>
    </cfRule>
    <cfRule type="expression" dxfId="1279" priority="68">
      <formula>IF(AND(ISBLANK($P$12),$N$12&lt;&gt;"",SU_Stufe&gt;=20),TRUE,FALSE)</formula>
    </cfRule>
  </conditionalFormatting>
  <conditionalFormatting sqref="C5:F5">
    <cfRule type="expression" dxfId="1278" priority="67">
      <formula>IF(ISBLANK(ZU_Firma),TRUE,FALSE)</formula>
    </cfRule>
  </conditionalFormatting>
  <conditionalFormatting sqref="O6">
    <cfRule type="expression" dxfId="1277" priority="62">
      <formula>IF(ISBLANK(O6),TRUE,FALSE)</formula>
    </cfRule>
  </conditionalFormatting>
  <conditionalFormatting sqref="I3">
    <cfRule type="expression" dxfId="1276" priority="14">
      <formula>IF(AND(SU_Stufe&lt;20,ISNUMBER($I$3),ISTEXT($C$3)),TRUE,FALSE)</formula>
    </cfRule>
    <cfRule type="expression" dxfId="1275" priority="19">
      <formula>IF(SU_Stufe&lt;20,TRUE,FALSE)</formula>
    </cfRule>
    <cfRule type="expression" dxfId="1274" priority="34">
      <formula>IF(AND(ISNUMBER(I3),SU_Stufe&gt;=20),TRUE,FALSE)</formula>
    </cfRule>
    <cfRule type="expression" dxfId="1273" priority="61">
      <formula>IF(AND(ISBLANK(I3),SU_Stufe&gt;=20),TRUE,FALSE)</formula>
    </cfRule>
  </conditionalFormatting>
  <conditionalFormatting sqref="L9:M9">
    <cfRule type="expression" dxfId="1272" priority="45">
      <formula>IF(AND(ISTEXT($K$9),$I$9&lt;&gt;"",SU_Stufe&gt;=20),TRUE,FALSE)</formula>
    </cfRule>
    <cfRule type="expression" dxfId="1271" priority="58">
      <formula>IF(AND(ISBLANK($K$9),$I$9&lt;&gt;"",SU_Stufe&gt;=20),TRUE,FALSE)</formula>
    </cfRule>
  </conditionalFormatting>
  <conditionalFormatting sqref="K10:M10 K9">
    <cfRule type="expression" dxfId="1270" priority="44">
      <formula>IF(AND(ISTEXT($K$10),$I$10&lt;&gt;"",SU_Stufe&gt;=20),TRUE,FALSE)</formula>
    </cfRule>
    <cfRule type="expression" dxfId="1269" priority="56">
      <formula>IF(AND(ISBLANK($K$10),$I$10&lt;&gt;"",SU_Stufe&gt;=20),TRUE,FALSE)</formula>
    </cfRule>
  </conditionalFormatting>
  <conditionalFormatting sqref="K11:M11">
    <cfRule type="expression" dxfId="1268" priority="43">
      <formula>IF(AND(ISTEXT($K$11),$I$11&lt;&gt;"",SU_Stufe&gt;=20),TRUE,FALSE)</formula>
    </cfRule>
    <cfRule type="expression" dxfId="1267" priority="54">
      <formula>IF(AND(ISBLANK($K$11),$I$11&lt;&gt;"",SU_Stufe&gt;=20),TRUE,FALSE)</formula>
    </cfRule>
  </conditionalFormatting>
  <conditionalFormatting sqref="K12:M12">
    <cfRule type="expression" dxfId="1266" priority="42">
      <formula>IF(AND(ISTEXT($K$12),$I$12&lt;&gt;"",SU_Stufe&gt;=20),TRUE,FALSE)</formula>
    </cfRule>
    <cfRule type="expression" dxfId="1265" priority="52">
      <formula>IF(AND(ISBLANK($K$12),$I$12&lt;&gt;"",SU_Stufe&gt;=20),TRUE,FALSE)</formula>
    </cfRule>
  </conditionalFormatting>
  <conditionalFormatting sqref="B13:D13">
    <cfRule type="expression" dxfId="1264" priority="51">
      <formula>IF(AN_YN=FALSE,TRUE,FALSE)</formula>
    </cfRule>
  </conditionalFormatting>
  <conditionalFormatting sqref="J6">
    <cfRule type="expression" dxfId="1263" priority="32">
      <formula>IF(AND(I6&lt;&gt;"",SU_Stufe&gt;=30,ISBLANK(J6)),TRUE,FALSE)</formula>
    </cfRule>
    <cfRule type="expression" dxfId="1262" priority="33">
      <formula>IF(AND(I6&lt;&gt;"",SU_Stufe&gt;=30,ISTEXT(J6)),TRUE,FALSE)</formula>
    </cfRule>
  </conditionalFormatting>
  <conditionalFormatting sqref="J7:J12 O6:O12">
    <cfRule type="expression" dxfId="1261" priority="48">
      <formula>IF(AND(I6&lt;&gt;"",SU_Stufe&gt;=30,ISTEXT(J6)),TRUE,FALSE)</formula>
    </cfRule>
  </conditionalFormatting>
  <conditionalFormatting sqref="E20:R32">
    <cfRule type="expression" dxfId="1260" priority="30">
      <formula>IF(SU_Stufe&gt;=20,TRUE,FALSE)</formula>
    </cfRule>
  </conditionalFormatting>
  <conditionalFormatting sqref="C17:D34">
    <cfRule type="expression" dxfId="1259" priority="29">
      <formula>IF(SU_Stufe&gt;=30,TRUE,FALSE)</formula>
    </cfRule>
  </conditionalFormatting>
  <conditionalFormatting sqref="E17:R17">
    <cfRule type="expression" dxfId="1258" priority="26">
      <formula>IF(SU_Stufe&gt;=20,TRUE,FALSE)</formula>
    </cfRule>
  </conditionalFormatting>
  <conditionalFormatting sqref="E18:R18">
    <cfRule type="expression" dxfId="1257" priority="25">
      <formula>IF(SU_Stufe&gt;=20,TRUE,FALSE)</formula>
    </cfRule>
  </conditionalFormatting>
  <conditionalFormatting sqref="E19:R19">
    <cfRule type="expression" dxfId="1256" priority="24">
      <formula>IF(SU_Stufe&gt;=20,TRUE,FALSE)</formula>
    </cfRule>
  </conditionalFormatting>
  <conditionalFormatting sqref="C20:C32">
    <cfRule type="expression" dxfId="1255" priority="23">
      <formula>IF(SU_Stufe&gt;=20,TRUE,FALSE)</formula>
    </cfRule>
  </conditionalFormatting>
  <conditionalFormatting sqref="D20:D32">
    <cfRule type="expression" dxfId="1254" priority="22">
      <formula>IF(SU_Stufe&gt;=20,TRUE,FALSE)</formula>
    </cfRule>
  </conditionalFormatting>
  <conditionalFormatting sqref="C22:R22 C24:R24 C26:R26 C28:R28 C30:R30 C32:R32 C20:R20">
    <cfRule type="expression" dxfId="1253" priority="21">
      <formula>IF(SU_Stufe&gt;=20,TRUE,FALSE)</formula>
    </cfRule>
  </conditionalFormatting>
  <conditionalFormatting sqref="D17">
    <cfRule type="expression" dxfId="1252" priority="18">
      <formula>IF(AND(ISNUMBER(ZU_AP_ANZ),SU_Stufe&gt;=20),TRUE,FALSE)</formula>
    </cfRule>
  </conditionalFormatting>
  <conditionalFormatting sqref="C17">
    <cfRule type="expression" dxfId="1251" priority="17">
      <formula>IF(AND(ISNUMBER(ZU_AP_ANZ),SU_Stufe&gt;=20),TRUE,FALSE)</formula>
    </cfRule>
  </conditionalFormatting>
  <conditionalFormatting sqref="N45:Q45">
    <cfRule type="expression" dxfId="1250" priority="16">
      <formula>IF(Z_Unterf="ja",TRUE,FALSE)</formula>
    </cfRule>
  </conditionalFormatting>
  <conditionalFormatting sqref="I45:L45">
    <cfRule type="expression" dxfId="1249" priority="13">
      <formula>IF(Z_Unterf_MA="ja",TRUE,FALSE)</formula>
    </cfRule>
  </conditionalFormatting>
  <conditionalFormatting sqref="P12">
    <cfRule type="expression" dxfId="1248" priority="3">
      <formula>IF(AND(ISTEXT($P$11),$N$11&lt;&gt;"",SU_Stufe&gt;=20),TRUE,FALSE)</formula>
    </cfRule>
    <cfRule type="expression" dxfId="1247" priority="4">
      <formula>IF(AND(ISBLANK($P$11),$N$11&lt;&gt;"",SU_Stufe&gt;=20),TRUE,FALSE)</formula>
    </cfRule>
  </conditionalFormatting>
  <conditionalFormatting sqref="P10">
    <cfRule type="expression" dxfId="1246" priority="1">
      <formula>IF(AND(ISTEXT($P$11),$N$11&lt;&gt;"",SU_Stufe&gt;=20),TRUE,FALSE)</formula>
    </cfRule>
    <cfRule type="expression" dxfId="1245" priority="2">
      <formula>IF(AND(ISBLANK($P$11),$N$11&lt;&gt;"",SU_Stufe&gt;=20),TRUE,FALSE)</formula>
    </cfRule>
  </conditionalFormatting>
  <dataValidations xWindow="541" yWindow="406" count="15">
    <dataValidation allowBlank="1" showInputMessage="1" promptTitle="Information" prompt="In diesen Spalten erfolt die Zuweisung der Monatsstunden zu der Arbeitspaktegruppe des Projektteiles &quot;PTO&quot;. Diese Werte (monatlich oder gesamt oder entsprechend der Zwischensummen) sind mit diesem Kürzel in der Abrechnungstabelle zu erfassen." sqref="C19" xr:uid="{00000000-0002-0000-0000-000000000000}"/>
    <dataValidation type="textLength" operator="lessThanOrEqual" allowBlank="1" showInputMessage="1" showErrorMessage="1" error="Bitte geben Sie die Stellenbezeichnung, Funktionsbeschreibung etc. ein (maximal 40 Zeichen)._x000a_Beispieel: &quot;Leiter Entwicklung&quot;, &quot;Techniker&quot;, &quot;Geschäftsführer&quot;,..." prompt="Bitte geben Sie die Stellenbezeichnung, Funktionsbeschreibung etc. ein (maximal 40 Zeichen)._x000a_Beispieel: &quot;Leiter Entwicklung&quot;, &quot;Techniker&quot;, &quot;Geschäftsführer&quot;,..." sqref="C12:D12" xr:uid="{00000000-0002-0000-0000-000001000000}">
      <formula1>40</formula1>
    </dataValidation>
    <dataValidation type="whole" operator="greaterThanOrEqual" allowBlank="1" showInputMessage="1" showErrorMessage="1" error="Bitte gegen Sie die Zahl ein, die sich auf die Kostengliederung des Förderungsvertrages links neben dem Namen als Ergänzung zu &quot;p/q&quot; findet._x000a_" prompt="Bitte gegen Sie die Zahl ein, die sich auf die Kostengliederung des Förderungsvertrages links neben dem Namen als Ergänzung zu &quot;p/q&quot; findet" sqref="C11" xr:uid="{00000000-0002-0000-0000-000002000000}">
      <formula1>1</formula1>
    </dataValidation>
    <dataValidation type="textLength" allowBlank="1" showInputMessage="1" showErrorMessage="1" error="Bitte geben Sie ein sinnvolles Namenskürzel ein (mindestens 2, maximal 4 Buchstaben)_x000a_Beispiel: Ing. Arbesser Michael &gt; IAM" prompt="Bitte geben Sie ein eindeutiges Namenskürzel ein _x000a_(d.h. kommt nur einmal in Ihrem Projekt vor)." sqref="C10" xr:uid="{00000000-0002-0000-0000-000003000000}">
      <formula1>2</formula1>
      <formula2>4</formula2>
    </dataValidation>
    <dataValidation type="textLength" operator="lessThanOrEqual" allowBlank="1" showErrorMessage="1" error="Bitte geben Sie den Familiennamen ein (maximal 40 Zeichen)." sqref="C8:D8" xr:uid="{00000000-0002-0000-0000-000004000000}">
      <formula1>40</formula1>
    </dataValidation>
    <dataValidation type="textLength" operator="lessThanOrEqual" allowBlank="1" showErrorMessage="1" error="Bitte geben Sie den Vornamen ein (maximal 40 Zeichen)" sqref="C9:D9" xr:uid="{00000000-0002-0000-0000-000005000000}">
      <formula1>40</formula1>
    </dataValidation>
    <dataValidation type="custom" operator="equal" allowBlank="1" showInputMessage="1" showErrorMessage="1" error="Bitte geben Sie die Produktnummer (=Vertragsnummer) vollständig ein._x000a_Die Nummer beginnt mit &quot;P&quot;, gefolgt von 7 Ziffern, Bindestrich,  drei Großbuchstaben und zwei Ziffern." prompt="Bitte geben Sie hier die Produktnummer lt. Förderungsvertrag vollständig ein. " sqref="D3" xr:uid="{00000000-0002-0000-0000-000006000000}">
      <formula1>AND(LEN(D3)=14,MID(D3,9,1)="-",LEFT(D3,1)="P",ISNUMBER(SU_Aktionskennung_Pruefung))</formula1>
    </dataValidation>
    <dataValidation type="textLength" operator="lessThanOrEqual" allowBlank="1" showInputMessage="1" showErrorMessage="1" error="Bitte geben Sie einen aussagefähigen Firmennamen ein (maximal 40 Zeichen)" prompt="Bitte geben Sie den Firmennamen ein (Kurzversion, _x000a_maximal 40 Zeichen)_x000a_" sqref="C5:D5" xr:uid="{00000000-0002-0000-0000-000007000000}">
      <formula1>40</formula1>
    </dataValidation>
    <dataValidation type="whole" operator="greaterThanOrEqual" allowBlank="1" showInputMessage="1" showErrorMessage="1" error="Jahreszahl im Format JJJJ;_x000a_Das Jahr kann  nicht vor 2015 liegen._x000a_" prompt="Bitte erfassen Sie das Kalenderjahr für diese Datei._x000a_" sqref="C4" xr:uid="{00000000-0002-0000-0000-000008000000}">
      <formula1>2015</formula1>
    </dataValidation>
    <dataValidation type="list" allowBlank="1" showErrorMessage="1" error="Sie müssen das Arbeitspaket einem der beiden Projektteile (PTO oder PTE) zuordnen." prompt="Sie müssen das Arbeitspaket einem der beiden Projektteile (PTO oder PTE) zuordnen." sqref="O6:O12 J6:J12" xr:uid="{00000000-0002-0000-0000-000009000000}">
      <formula1>"PTO,PTE"</formula1>
    </dataValidation>
    <dataValidation type="textLength" operator="lessThanOrEqual" allowBlank="1" showInputMessage="1" showErrorMessage="1" error="Bitte beschränken Sie Ihre Eingabe auf maximal 40 Zeichen._x000a_" prompt="Sie können hier eine interne Projektbezeichnung erfassen." sqref="D6" xr:uid="{00000000-0002-0000-0000-00000A000000}">
      <formula1>40</formula1>
    </dataValidation>
    <dataValidation type="whole" allowBlank="1" showErrorMessage="1" error="Bitte geben Sie die Anzahl der vorgesehenen Arbeitspakete ein!_x000a_(mindestens 1, maximal 14)" sqref="I3" xr:uid="{00000000-0002-0000-0000-00000B000000}">
      <formula1>1</formula1>
      <formula2>14</formula2>
    </dataValidation>
    <dataValidation allowBlank="1" showInputMessage="1" promptTitle="Information" prompt="In diesen Spalten erfolt die Zuweisung der Monatsstunden zu der Arbeitspaktegruppe des Projektteiles &quot;PTE&quot;. Diese Werte (monatlich oder gesamt oder entsprechend der Zwischensummen) sind mit diesem Kürzel in der Abrechnungstabelle zu erfassen." sqref="D19 B19" xr:uid="{00000000-0002-0000-0000-00000C000000}"/>
    <dataValidation type="custom" operator="equal" allowBlank="1" showInputMessage="1" showErrorMessage="1" error="Bitte geben Sie die Produktnummer (=Vertragsnummer) vollständig ein._x000a_Die Nummer beginnt mit &quot;P&quot;, gefolgt von 7 Ziffern, Bindestrich,  drei Großbuchstaben und zwei Ziffern." prompt="Bitte geben Sie hier die Produktnummer lt. Förderungsvertrag vollständig ein. _x000a_Bei Verwendung als interne Zeitaufzeichnung bitte die Nummer_x000a_P0000000-INT00_x000a_einfügen (O steht für jede beliegibe Ziffer)." sqref="C3" xr:uid="{00000000-0002-0000-0000-00000D000000}">
      <formula1>AND(LEN(C3)=14,MID(C3,9,1)="-",LEFT(C3,1)="P",ISNUMBER(SU_Aktionskennung_Pruefung))</formula1>
    </dataValidation>
    <dataValidation type="textLength" operator="lessThanOrEqual" allowBlank="1" showInputMessage="1" showErrorMessage="1" error="Bitte beschränken Sie Ihre Eingabe auf maximal 40 Zeichen._x000a_" prompt="Sie können hier eine interne Projekt- _x000a_bezeichnung erfassen." sqref="C6" xr:uid="{00000000-0002-0000-0000-00000E000000}">
      <formula1>40</formula1>
    </dataValidation>
  </dataValidations>
  <hyperlinks>
    <hyperlink ref="C14" location="Anleitung!A1" display="Anleitung!A1" xr:uid="{00000000-0004-0000-0000-000000000000}"/>
  </hyperlinks>
  <printOptions horizontalCentered="1"/>
  <pageMargins left="0.19685039370078741" right="0.19685039370078741" top="1.5748031496062993" bottom="0.78740157480314965" header="0.31496062992125984" footer="0.31496062992125984"/>
  <pageSetup paperSize="9" scale="67" orientation="landscape" blackAndWhite="1" errors="blank" r:id="rId1"/>
  <headerFooter>
    <oddFooter xml:space="preserve">&amp;C&amp;F/&amp;A&amp;R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XFC2003"/>
  <sheetViews>
    <sheetView zoomScaleNormal="100" workbookViewId="0">
      <pane ySplit="13" topLeftCell="A14" activePane="bottomLeft" state="frozen"/>
      <selection pane="bottomLeft" activeCell="Q1" sqref="Q1"/>
    </sheetView>
  </sheetViews>
  <sheetFormatPr baseColWidth="10" defaultColWidth="0" defaultRowHeight="13.8" zeroHeight="1" x14ac:dyDescent="0.25"/>
  <cols>
    <col min="1" max="1" width="9.6640625" style="4" customWidth="1"/>
    <col min="2" max="2" width="5.44140625" style="4" hidden="1" customWidth="1"/>
    <col min="3" max="3" width="4.109375" style="4" hidden="1" customWidth="1"/>
    <col min="4" max="4" width="4.109375" style="4" customWidth="1"/>
    <col min="5" max="5" width="4.88671875" style="4" bestFit="1" customWidth="1"/>
    <col min="6" max="6" width="4.33203125" style="4" customWidth="1"/>
    <col min="7" max="7" width="4.6640625" style="4" bestFit="1" customWidth="1"/>
    <col min="8" max="8" width="6.33203125" style="4" hidden="1" customWidth="1"/>
    <col min="9" max="9" width="5" style="4" hidden="1" customWidth="1"/>
    <col min="10" max="10" width="8" style="4" hidden="1" customWidth="1"/>
    <col min="11" max="11" width="7" style="4" hidden="1" customWidth="1"/>
    <col min="12" max="12" width="6.6640625" style="4" customWidth="1"/>
    <col min="13" max="13" width="7.44140625" style="4" customWidth="1"/>
    <col min="14" max="14" width="6.44140625" style="4" customWidth="1"/>
    <col min="15" max="15" width="38.88671875" style="4" customWidth="1"/>
    <col min="16" max="16" width="1.6640625" style="14" customWidth="1"/>
    <col min="17" max="17" width="92.6640625" style="4" customWidth="1"/>
    <col min="18" max="18" width="1.88671875" style="14" customWidth="1"/>
    <col min="19" max="52" width="11.44140625" style="4" hidden="1"/>
    <col min="53" max="16383" width="0" style="4" hidden="1"/>
    <col min="16384" max="16384" width="11.44140625" style="4" hidden="1"/>
  </cols>
  <sheetData>
    <row r="1" spans="1:16381" s="31" customFormat="1" x14ac:dyDescent="0.25">
      <c r="A1" s="177" t="s">
        <v>38</v>
      </c>
      <c r="B1" s="23"/>
      <c r="C1" s="23"/>
      <c r="D1" s="23"/>
      <c r="E1" s="23"/>
      <c r="F1" s="23"/>
      <c r="G1" s="23"/>
      <c r="H1" s="178"/>
      <c r="I1" s="178"/>
      <c r="J1" s="178"/>
      <c r="K1" s="178"/>
      <c r="L1" s="179" t="str">
        <f>IF(ISBLANK(ZU_Jahr),"",ZU_Jahr)</f>
        <v/>
      </c>
      <c r="M1" s="23"/>
      <c r="N1" s="23"/>
      <c r="O1" s="23"/>
      <c r="P1" s="14"/>
      <c r="Q1" s="49" t="str">
        <f>"Dateiversion: ProTZeit "&amp;TEXT(V_Version,"#,00")</f>
        <v>Dateiversion: ProTZeit 4,00</v>
      </c>
      <c r="R1" s="1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16381" s="31" customFormat="1" x14ac:dyDescent="0.25">
      <c r="A2" s="180" t="s">
        <v>106</v>
      </c>
      <c r="B2" s="23"/>
      <c r="C2" s="23"/>
      <c r="D2" s="23"/>
      <c r="E2" s="181"/>
      <c r="F2" s="23"/>
      <c r="G2" s="23"/>
      <c r="H2" s="178"/>
      <c r="I2" s="178"/>
      <c r="J2" s="178"/>
      <c r="K2" s="178"/>
      <c r="L2" s="179" t="str">
        <f>IF(ISBLANK(ZU_Firma),"",ZU_Firma)</f>
        <v/>
      </c>
      <c r="M2" s="180"/>
      <c r="N2" s="180"/>
      <c r="O2" s="180"/>
      <c r="P2" s="14"/>
      <c r="Q2" s="14"/>
      <c r="R2" s="1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16381" s="31" customFormat="1" x14ac:dyDescent="0.25">
      <c r="A3" s="180" t="s">
        <v>42</v>
      </c>
      <c r="B3" s="23"/>
      <c r="C3" s="23"/>
      <c r="D3" s="23"/>
      <c r="E3" s="23"/>
      <c r="F3" s="23"/>
      <c r="G3" s="23"/>
      <c r="H3" s="178"/>
      <c r="I3" s="178"/>
      <c r="J3" s="178"/>
      <c r="K3" s="178"/>
      <c r="L3" s="179" t="str">
        <f>IF(ISBLANK(ZU_Projektbezeichnung),"",ZU_Projektbezeichnung)</f>
        <v/>
      </c>
      <c r="M3" s="23"/>
      <c r="N3" s="23"/>
      <c r="O3" s="23"/>
      <c r="P3" s="14"/>
      <c r="Q3" s="14"/>
      <c r="R3" s="1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16381" s="31" customFormat="1" x14ac:dyDescent="0.25">
      <c r="A4" s="180" t="s">
        <v>41</v>
      </c>
      <c r="B4" s="182"/>
      <c r="C4" s="182"/>
      <c r="D4" s="182"/>
      <c r="E4" s="183"/>
      <c r="F4" s="182"/>
      <c r="G4" s="182"/>
      <c r="H4" s="184"/>
      <c r="I4" s="184"/>
      <c r="J4" s="184"/>
      <c r="K4" s="184"/>
      <c r="L4" s="179" t="str">
        <f>IF(ISBLANK(ZU_Produktnummer),"",ZU_Produktnummer)</f>
        <v/>
      </c>
      <c r="M4" s="182"/>
      <c r="N4" s="182"/>
      <c r="O4" s="182"/>
      <c r="P4" s="14"/>
      <c r="Q4" s="14"/>
      <c r="R4" s="1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16381" s="31" customFormat="1" x14ac:dyDescent="0.25">
      <c r="A5" s="177" t="s">
        <v>43</v>
      </c>
      <c r="B5" s="23"/>
      <c r="C5" s="23"/>
      <c r="D5" s="23"/>
      <c r="E5" s="181"/>
      <c r="F5" s="23"/>
      <c r="G5" s="23"/>
      <c r="H5" s="178"/>
      <c r="I5" s="178"/>
      <c r="J5" s="178"/>
      <c r="K5" s="178"/>
      <c r="L5" s="179" t="str">
        <f>IF(ISBLANK(Zusammenfassung!C7),"",Zusammenfassung!C7)</f>
        <v/>
      </c>
      <c r="M5" s="23"/>
      <c r="N5" s="23"/>
      <c r="O5" s="23"/>
      <c r="P5" s="14"/>
      <c r="Q5" s="14"/>
      <c r="R5" s="1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16381" s="31" customFormat="1" x14ac:dyDescent="0.25">
      <c r="A6" s="180" t="s">
        <v>40</v>
      </c>
      <c r="B6" s="23"/>
      <c r="C6" s="23"/>
      <c r="D6" s="23"/>
      <c r="E6" s="23"/>
      <c r="F6" s="23"/>
      <c r="G6" s="23"/>
      <c r="H6" s="178"/>
      <c r="I6" s="178"/>
      <c r="J6" s="178"/>
      <c r="K6" s="178"/>
      <c r="L6" s="179" t="str">
        <f>IF(ISBLANK(ZU_Nachname),"",ZU_Nachname)</f>
        <v/>
      </c>
      <c r="M6" s="23"/>
      <c r="N6" s="23"/>
      <c r="O6" s="23"/>
      <c r="P6" s="14"/>
      <c r="Q6" s="14"/>
      <c r="R6" s="1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16381" s="31" customFormat="1" x14ac:dyDescent="0.25">
      <c r="A7" s="180" t="s">
        <v>39</v>
      </c>
      <c r="B7" s="23"/>
      <c r="C7" s="23"/>
      <c r="D7" s="23"/>
      <c r="E7" s="23"/>
      <c r="F7" s="23"/>
      <c r="G7" s="23"/>
      <c r="H7" s="178"/>
      <c r="I7" s="178"/>
      <c r="J7" s="178"/>
      <c r="K7" s="178"/>
      <c r="L7" s="179" t="str">
        <f>IF(ISBLANK(ZU_Vorname),"",ZU_Vorname)</f>
        <v/>
      </c>
      <c r="M7" s="23"/>
      <c r="N7" s="23"/>
      <c r="O7" s="23"/>
      <c r="P7" s="14"/>
      <c r="Q7" s="14"/>
      <c r="R7" s="1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16381" s="31" customFormat="1" x14ac:dyDescent="0.25">
      <c r="A8" s="180" t="s">
        <v>45</v>
      </c>
      <c r="B8" s="23"/>
      <c r="C8" s="23"/>
      <c r="D8" s="23"/>
      <c r="E8" s="23"/>
      <c r="F8" s="23"/>
      <c r="G8" s="23"/>
      <c r="H8" s="178"/>
      <c r="I8" s="178"/>
      <c r="J8" s="178"/>
      <c r="K8" s="178"/>
      <c r="L8" s="179" t="str">
        <f>IF(ISBLANK(ZU_Kuerzel),"",ZU_Kuerzel)</f>
        <v/>
      </c>
      <c r="M8" s="23"/>
      <c r="N8" s="23"/>
      <c r="O8" s="23"/>
      <c r="P8" s="14"/>
      <c r="Q8" s="14"/>
      <c r="R8" s="1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16381" s="31" customFormat="1" x14ac:dyDescent="0.25">
      <c r="A9" s="180" t="s">
        <v>107</v>
      </c>
      <c r="B9" s="23"/>
      <c r="C9" s="23"/>
      <c r="D9" s="23"/>
      <c r="E9" s="23"/>
      <c r="F9" s="23"/>
      <c r="G9" s="23"/>
      <c r="H9" s="178"/>
      <c r="I9" s="178"/>
      <c r="J9" s="178"/>
      <c r="K9" s="178"/>
      <c r="L9" s="179" t="str">
        <f>IF(ISBLANK(ZU_Personennummer),"",ZU_Personennummer)</f>
        <v/>
      </c>
      <c r="M9" s="23"/>
      <c r="N9" s="23"/>
      <c r="O9" s="23"/>
      <c r="P9" s="14"/>
      <c r="Q9" s="14"/>
      <c r="R9" s="1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16381" s="31" customFormat="1" x14ac:dyDescent="0.25">
      <c r="A10" s="180" t="s">
        <v>44</v>
      </c>
      <c r="B10" s="23"/>
      <c r="C10" s="23"/>
      <c r="D10" s="23"/>
      <c r="E10" s="23"/>
      <c r="F10" s="23"/>
      <c r="G10" s="23"/>
      <c r="H10" s="178"/>
      <c r="I10" s="178"/>
      <c r="J10" s="178"/>
      <c r="K10" s="178"/>
      <c r="L10" s="179" t="str">
        <f>IF(ISBLANK(ZU_Stellenbezeichnung),"",ZU_Stellenbezeichnung)</f>
        <v/>
      </c>
      <c r="M10" s="23"/>
      <c r="N10" s="23"/>
      <c r="O10" s="23"/>
      <c r="P10" s="14"/>
      <c r="Q10" s="14"/>
      <c r="R10" s="1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16381" s="31" customFormat="1" x14ac:dyDescent="0.25">
      <c r="A11" s="28"/>
      <c r="B11" s="28"/>
      <c r="C11" s="28"/>
      <c r="D11" s="28"/>
      <c r="E11" s="28"/>
      <c r="F11" s="28"/>
      <c r="G11" s="28"/>
      <c r="H11" s="187"/>
      <c r="I11" s="187"/>
      <c r="J11" s="187"/>
      <c r="K11" s="187"/>
      <c r="L11" s="28"/>
      <c r="M11" s="28"/>
      <c r="N11" s="28"/>
      <c r="O11" s="28"/>
      <c r="P11" s="14"/>
      <c r="Q11" s="14"/>
      <c r="R11" s="1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16381" s="31" customFormat="1" ht="41.4" x14ac:dyDescent="0.25">
      <c r="A12" s="23" t="s">
        <v>97</v>
      </c>
      <c r="B12" s="170" t="s">
        <v>98</v>
      </c>
      <c r="C12" s="170" t="s">
        <v>85</v>
      </c>
      <c r="D12" s="171" t="s">
        <v>99</v>
      </c>
      <c r="E12" s="172" t="s">
        <v>103</v>
      </c>
      <c r="F12" s="171" t="s">
        <v>100</v>
      </c>
      <c r="G12" s="172" t="s">
        <v>104</v>
      </c>
      <c r="H12" s="173" t="s">
        <v>46</v>
      </c>
      <c r="I12" s="173" t="s">
        <v>47</v>
      </c>
      <c r="J12" s="174" t="s">
        <v>109</v>
      </c>
      <c r="K12" s="174" t="s">
        <v>110</v>
      </c>
      <c r="L12" s="175" t="s">
        <v>114</v>
      </c>
      <c r="M12" s="175" t="s">
        <v>101</v>
      </c>
      <c r="N12" s="176" t="str">
        <f>IF(SU_Stufe&lt;20,"[AP]","AP")</f>
        <v>[AP]</v>
      </c>
      <c r="O12" s="23" t="s">
        <v>102</v>
      </c>
      <c r="P12" s="32"/>
      <c r="Q12" s="32" t="s">
        <v>122</v>
      </c>
      <c r="R12" s="32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16381" s="37" customFormat="1" ht="31.5" customHeight="1" x14ac:dyDescent="0.25">
      <c r="A13" s="33" t="s">
        <v>116</v>
      </c>
      <c r="B13" s="34"/>
      <c r="C13" s="34"/>
      <c r="D13" s="34"/>
      <c r="E13" s="34"/>
      <c r="F13" s="34"/>
      <c r="G13" s="57">
        <f>ZL_Maxi_Zeile</f>
        <v>0</v>
      </c>
      <c r="H13" s="58">
        <f>SUM(H14:H1999)+TRUNC(SUM(I14:I1999)/60,0)</f>
        <v>0</v>
      </c>
      <c r="I13" s="58">
        <f>MOD(SUM(I14:I1999)/60,1)*60</f>
        <v>0</v>
      </c>
      <c r="J13" s="34"/>
      <c r="K13" s="59">
        <f>ZL_Maxi_Zeile</f>
        <v>0</v>
      </c>
      <c r="L13" s="168" t="str">
        <f t="array" aca="1" ref="L13" ca="1">IF(ZL_Maxi_Zeile=0,"",SUM(INDIRECT("L14:"&amp;"L"&amp;ZL_Maxi_Zeile)))</f>
        <v/>
      </c>
      <c r="M13" s="169" t="str">
        <f t="array" aca="1" ref="M13" ca="1">IF(ZL_Maxi_Zeile=0,"",SUM(INDIRECT("m14:"&amp;"m"&amp;ZL_Maxi_Zeile)))</f>
        <v/>
      </c>
      <c r="N13" s="57">
        <f t="array" ref="N13">IF(SU_Stufe&lt;20,MAX(ISNUMBER(M14:M2000)*(ROW(M14:M2000))),MAX(ISTEXT(N14:N2000)*(ROW(N14:N2000))))</f>
        <v>0</v>
      </c>
      <c r="O13" s="57">
        <f>COLUMN()</f>
        <v>15</v>
      </c>
      <c r="P13" s="35"/>
      <c r="Q13" s="35"/>
      <c r="R13" s="35"/>
      <c r="S13" s="36"/>
      <c r="T13" s="36" t="s">
        <v>120</v>
      </c>
      <c r="U13" s="36" t="s">
        <v>121</v>
      </c>
      <c r="V13" s="36" t="s">
        <v>117</v>
      </c>
      <c r="W13" s="36" t="s">
        <v>118</v>
      </c>
      <c r="X13" s="36" t="s">
        <v>119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  <c r="XEU13" s="38"/>
      <c r="XEV13" s="38"/>
      <c r="XEW13" s="38"/>
      <c r="XEX13" s="38"/>
      <c r="XEY13" s="38"/>
      <c r="XEZ13" s="38"/>
      <c r="XFA13" s="38"/>
    </row>
    <row r="14" spans="1:16381" x14ac:dyDescent="0.25">
      <c r="A14" s="5"/>
      <c r="B14" s="67" t="str">
        <f t="shared" ref="B14:B77" si="0">IF(ISNUMBER(A14),ZU_Kuerzel,"")</f>
        <v/>
      </c>
      <c r="C14" s="68" t="str">
        <f>IF(ISBLANK(A14),"",MONTH(A14))</f>
        <v/>
      </c>
      <c r="D14" s="6"/>
      <c r="E14" s="9"/>
      <c r="F14" s="6"/>
      <c r="G14" s="9"/>
      <c r="H14" s="60" t="str">
        <f>IF(AND(ISNUMBER(D14),ISNUMBER(E14),ISNUMBER(F14),ISNUMBER(G14)),TRUNC(((F14*60+G14)-(D14*60+E14))/60,0),"")</f>
        <v/>
      </c>
      <c r="I14" s="60" t="str">
        <f>IF(AND(ISNUMBER(D14),ISNUMBER(E14),ISNUMBER(F14),ISNUMBER(G14)),MOD(((F14*60+G14)-(D14*60+E14))/60,1)*60,"")</f>
        <v/>
      </c>
      <c r="J14" s="61" t="str">
        <f t="shared" ref="J14:J78" si="1">IF(AND(ISNUMBER(D14),ISNUMBER(E14),ISNUMBER(F14),ISNUMBER(G14)),TIME(D14,E14,0),"")</f>
        <v/>
      </c>
      <c r="K14" s="62" t="str">
        <f t="shared" ref="K14:K78" si="2">IF(AND(ISNUMBER(D14),ISNUMBER(E14),ISNUMBER(F14),ISNUMBER(G14)),TIME(F14,G14,0),"")</f>
        <v/>
      </c>
      <c r="L14" s="185" t="str">
        <f t="shared" ref="L14:L78" si="3">IF(AND(ISNUMBER(D14),ISNUMBER(E14),ISNUMBER(F14),ISNUMBER(G14)),K14-J14,"")</f>
        <v/>
      </c>
      <c r="M14" s="186" t="str">
        <f t="shared" ref="M14:M78" si="4">IF(AND(ISNUMBER(D14),ISNUMBER(E14),ISNUMBER(F14),ISNUMBER(G14)),HOUR(L14)+MINUTE(L14)/60,"")</f>
        <v/>
      </c>
      <c r="N14" s="7"/>
      <c r="O14" s="8"/>
      <c r="Q14" s="69" t="str">
        <f>T14&amp;IF(U14&lt;&gt;"","  "&amp;U14,"")&amp;IF(V14&lt;&gt;"","   "&amp;V14,"")&amp;IF(W14&lt;&gt;"","   "&amp;W14,"")&amp;IF(X14&lt;&gt;"","  "&amp;X14,"")</f>
        <v/>
      </c>
      <c r="T14" s="66" t="str">
        <f>IF(AND(SU_Stufe&gt;=20,M14&lt;&gt;"",ISBLANK(N14)),"Zuweisung zu Arbeitspaket fehlt","")</f>
        <v/>
      </c>
      <c r="U14" s="66" t="str">
        <f>IF(AND(M14&lt;&gt;""),IF(ISBLANK(O14),"Beschreibung der Tätigkeit fehlt!",IF(LEN(O14)&lt;Z_BKU,"Beschreibung sehr kurz",IF(LEN(O14)&lt;Z_BKN,"Beschreibung knapp",""))),"")</f>
        <v/>
      </c>
      <c r="V14" s="66" t="str">
        <f>IF(AND(M14&lt;&gt;""),IF(M14&gt;6,"Wurde die Pausenregel (6 h) beachtet?",""),"")</f>
        <v/>
      </c>
      <c r="W14" s="66" t="str">
        <f>IF(AND(M14&lt;&gt;""),IF(M14&gt;Z_THAZ,"Wurde die Tageshöchstarbeitszeit ("&amp;Z_THAZ&amp;" h) beachtet?",""),"")</f>
        <v/>
      </c>
      <c r="X14" s="66" t="str">
        <f t="shared" ref="X14:X77" si="5">IF(ISNUMBER(A14),IF(YEAR(A14)&lt;&gt;ZU_Jahr,"Jahr nicht zulässig",""),"")</f>
        <v/>
      </c>
    </row>
    <row r="15" spans="1:16381" x14ac:dyDescent="0.25">
      <c r="A15" s="5"/>
      <c r="B15" s="67" t="str">
        <f t="shared" si="0"/>
        <v/>
      </c>
      <c r="C15" s="68" t="str">
        <f>IF(ISBLANK(A15),"",MONTH(A15))</f>
        <v/>
      </c>
      <c r="D15" s="6"/>
      <c r="E15" s="9"/>
      <c r="F15" s="6"/>
      <c r="G15" s="9"/>
      <c r="H15" s="64" t="str">
        <f t="shared" ref="H15:H79" si="6">IF(AND(ISNUMBER(D15),ISNUMBER(E15),ISNUMBER(F15),ISNUMBER(G15)),TRUNC(((F15*60+G15)-(D15*60+E15))/60,0),"")</f>
        <v/>
      </c>
      <c r="I15" s="64" t="str">
        <f t="shared" ref="I15:I79" si="7">IF(AND(ISNUMBER(D15),ISNUMBER(E15),ISNUMBER(F15),ISNUMBER(G15)),MOD(((F15*60+G15)-(D15*60+E15))/60,1)*60,"")</f>
        <v/>
      </c>
      <c r="J15" s="65" t="str">
        <f t="shared" si="1"/>
        <v/>
      </c>
      <c r="K15" s="166" t="str">
        <f t="shared" si="2"/>
        <v/>
      </c>
      <c r="L15" s="167" t="str">
        <f t="shared" si="3"/>
        <v/>
      </c>
      <c r="M15" s="63" t="str">
        <f t="shared" si="4"/>
        <v/>
      </c>
      <c r="N15" s="7"/>
      <c r="O15" s="8"/>
      <c r="Q15" s="69" t="str">
        <f>T15&amp;IF(U15&lt;&gt;"","  "&amp;U15,"")&amp;IF(V15&lt;&gt;"","   "&amp;V15,"")&amp;IF(W15&lt;&gt;"","   "&amp;W15,"")&amp;IF(X15&lt;&gt;"","  "&amp;X15,"")</f>
        <v/>
      </c>
      <c r="T15" s="66" t="str">
        <f>IF(AND(SU_Stufe&gt;=20,M15&lt;&gt;"",ISBLANK(N15)),"Zuweisung zu Arbeitspaket fehlt","")</f>
        <v/>
      </c>
      <c r="U15" s="66" t="str">
        <f>IF(AND(M15&lt;&gt;""),IF(ISBLANK(O15),"Beschreibung der Tätigkeit fehlt!",IF(LEN(O15)&lt;Z_BKU,"Beschreibung sehr kurz",IF(LEN(O15)&lt;Z_BKN,"Beschreibung knapp",""))),"")</f>
        <v/>
      </c>
      <c r="V15" s="66" t="str">
        <f t="shared" ref="V15:V78" si="8">IF(AND(M15&lt;&gt;""),IF(M15&gt;6,"Wurde die Pausenregel (6 h) beachtet?",""),"")</f>
        <v/>
      </c>
      <c r="W15" s="66" t="str">
        <f>IF(AND(M15&lt;&gt;""),IF(M15&gt;Z_THAZ,"Wurde die Tageshöchstarbeitszeit ("&amp;Z_THAZ&amp;" h) beachtet?",""),"")</f>
        <v/>
      </c>
      <c r="X15" s="66" t="str">
        <f t="shared" si="5"/>
        <v/>
      </c>
    </row>
    <row r="16" spans="1:16381" x14ac:dyDescent="0.25">
      <c r="A16" s="5"/>
      <c r="B16" s="67" t="str">
        <f t="shared" si="0"/>
        <v/>
      </c>
      <c r="C16" s="68" t="str">
        <f t="shared" ref="C16:C78" si="9">IF(ISBLANK(A16),"",MONTH(A16))</f>
        <v/>
      </c>
      <c r="D16" s="6"/>
      <c r="E16" s="9"/>
      <c r="F16" s="6"/>
      <c r="G16" s="9"/>
      <c r="H16" s="64" t="str">
        <f t="shared" si="6"/>
        <v/>
      </c>
      <c r="I16" s="64" t="str">
        <f t="shared" si="7"/>
        <v/>
      </c>
      <c r="J16" s="65" t="str">
        <f t="shared" si="1"/>
        <v/>
      </c>
      <c r="K16" s="166" t="str">
        <f t="shared" si="2"/>
        <v/>
      </c>
      <c r="L16" s="167" t="str">
        <f t="shared" si="3"/>
        <v/>
      </c>
      <c r="M16" s="63" t="str">
        <f t="shared" si="4"/>
        <v/>
      </c>
      <c r="N16" s="7"/>
      <c r="O16" s="8"/>
      <c r="Q16" s="69" t="str">
        <f t="shared" ref="Q16:Q78" si="10">T16&amp;IF(U16&lt;&gt;"","  "&amp;U16,"")&amp;IF(V16&lt;&gt;"","   "&amp;V16,"")&amp;IF(W16&lt;&gt;"","   "&amp;W16,"")&amp;IF(X16&lt;&gt;"","  "&amp;X16,"")</f>
        <v/>
      </c>
      <c r="T16" s="66" t="str">
        <f>IF(AND(SU_Stufe&gt;=20,M16&lt;&gt;"",ISBLANK(N16)),"Zuweisung zu Arbeitspaket fehlt","")</f>
        <v/>
      </c>
      <c r="U16" s="66" t="str">
        <f>IF(AND(M16&lt;&gt;""),IF(ISBLANK(O16),"Beschreibung der Tätigkeit fehlt!",IF(LEN(O16)&lt;Z_BKU,"Beschreibung sehr kurz",IF(LEN(O16)&lt;Z_BKN,"Beschreibung knapp",""))),"")</f>
        <v/>
      </c>
      <c r="V16" s="66" t="str">
        <f t="shared" si="8"/>
        <v/>
      </c>
      <c r="W16" s="66" t="str">
        <f>IF(AND(M16&lt;&gt;""),IF(M16&gt;Z_THAZ,"Wurde die Tageshöchstarbeitszeit ("&amp;Z_THAZ&amp;" h) beachtet?",""),"")</f>
        <v/>
      </c>
      <c r="X16" s="66" t="str">
        <f t="shared" si="5"/>
        <v/>
      </c>
    </row>
    <row r="17" spans="1:24" x14ac:dyDescent="0.25">
      <c r="A17" s="5"/>
      <c r="B17" s="67" t="str">
        <f t="shared" si="0"/>
        <v/>
      </c>
      <c r="C17" s="68" t="str">
        <f t="shared" si="9"/>
        <v/>
      </c>
      <c r="D17" s="6"/>
      <c r="E17" s="9"/>
      <c r="F17" s="6"/>
      <c r="G17" s="9"/>
      <c r="H17" s="64" t="str">
        <f t="shared" si="6"/>
        <v/>
      </c>
      <c r="I17" s="64" t="str">
        <f t="shared" si="7"/>
        <v/>
      </c>
      <c r="J17" s="65" t="str">
        <f t="shared" si="1"/>
        <v/>
      </c>
      <c r="K17" s="166" t="str">
        <f t="shared" si="2"/>
        <v/>
      </c>
      <c r="L17" s="167" t="str">
        <f t="shared" si="3"/>
        <v/>
      </c>
      <c r="M17" s="63" t="str">
        <f t="shared" si="4"/>
        <v/>
      </c>
      <c r="N17" s="7"/>
      <c r="O17" s="8"/>
      <c r="Q17" s="69" t="str">
        <f t="shared" si="10"/>
        <v/>
      </c>
      <c r="T17" s="66" t="str">
        <f>IF(AND(SU_Stufe&gt;=20,M17&lt;&gt;"",ISBLANK(N17)),"Zuweisung zu Arbeitspaket fehlt","")</f>
        <v/>
      </c>
      <c r="U17" s="66" t="str">
        <f>IF(AND(M17&lt;&gt;""),IF(ISBLANK(O17),"Beschreibung der Tätigkeit fehlt!",IF(LEN(O17)&lt;Z_BKU,"Beschreibung sehr kurz",IF(LEN(O17)&lt;Z_BKN,"Beschreibung knapp",""))),"")</f>
        <v/>
      </c>
      <c r="V17" s="66" t="str">
        <f t="shared" si="8"/>
        <v/>
      </c>
      <c r="W17" s="66" t="str">
        <f>IF(AND(M17&lt;&gt;""),IF(M17&gt;Z_THAZ,"Wurde die Tageshöchstarbeitszeit ("&amp;Z_THAZ&amp;" h) beachtet?",""),"")</f>
        <v/>
      </c>
      <c r="X17" s="66" t="str">
        <f t="shared" si="5"/>
        <v/>
      </c>
    </row>
    <row r="18" spans="1:24" x14ac:dyDescent="0.25">
      <c r="A18" s="5"/>
      <c r="B18" s="67" t="str">
        <f t="shared" si="0"/>
        <v/>
      </c>
      <c r="C18" s="68" t="str">
        <f t="shared" si="9"/>
        <v/>
      </c>
      <c r="D18" s="6"/>
      <c r="E18" s="9"/>
      <c r="F18" s="6"/>
      <c r="G18" s="165"/>
      <c r="H18" s="164" t="str">
        <f t="shared" si="6"/>
        <v/>
      </c>
      <c r="I18" s="64" t="str">
        <f t="shared" si="7"/>
        <v/>
      </c>
      <c r="J18" s="65" t="str">
        <f t="shared" si="1"/>
        <v/>
      </c>
      <c r="K18" s="166" t="str">
        <f t="shared" si="2"/>
        <v/>
      </c>
      <c r="L18" s="167" t="str">
        <f t="shared" si="3"/>
        <v/>
      </c>
      <c r="M18" s="63" t="str">
        <f t="shared" si="4"/>
        <v/>
      </c>
      <c r="N18" s="7"/>
      <c r="O18" s="8"/>
      <c r="Q18" s="69" t="str">
        <f t="shared" si="10"/>
        <v/>
      </c>
      <c r="T18" s="66" t="str">
        <f>IF(AND(SU_Stufe&gt;=20,M18&lt;&gt;"",ISBLANK(N18)),"Zuweisung zu Arbeitspaket fehlt","")</f>
        <v/>
      </c>
      <c r="U18" s="66" t="str">
        <f>IF(AND(M18&lt;&gt;""),IF(ISBLANK(O18),"Beschreibung der Tätigkeit fehlt!",IF(LEN(O18)&lt;Z_BKU,"Beschreibung sehr kurz",IF(LEN(O18)&lt;Z_BKN,"Beschreibung knapp",""))),"")</f>
        <v/>
      </c>
      <c r="V18" s="66" t="str">
        <f t="shared" si="8"/>
        <v/>
      </c>
      <c r="W18" s="66" t="str">
        <f>IF(AND(M18&lt;&gt;""),IF(M18&gt;Z_THAZ,"Wurde die Tageshöchstarbeitszeit ("&amp;Z_THAZ&amp;" h) beachtet?",""),"")</f>
        <v/>
      </c>
      <c r="X18" s="66" t="str">
        <f t="shared" si="5"/>
        <v/>
      </c>
    </row>
    <row r="19" spans="1:24" x14ac:dyDescent="0.25">
      <c r="A19" s="5"/>
      <c r="B19" s="67" t="str">
        <f t="shared" si="0"/>
        <v/>
      </c>
      <c r="C19" s="68" t="str">
        <f t="shared" si="9"/>
        <v/>
      </c>
      <c r="D19" s="6"/>
      <c r="E19" s="9"/>
      <c r="F19" s="6"/>
      <c r="G19" s="9"/>
      <c r="H19" s="64" t="str">
        <f t="shared" si="6"/>
        <v/>
      </c>
      <c r="I19" s="64" t="str">
        <f t="shared" si="7"/>
        <v/>
      </c>
      <c r="J19" s="65" t="str">
        <f t="shared" si="1"/>
        <v/>
      </c>
      <c r="K19" s="166" t="str">
        <f t="shared" si="2"/>
        <v/>
      </c>
      <c r="L19" s="167" t="str">
        <f t="shared" si="3"/>
        <v/>
      </c>
      <c r="M19" s="63" t="str">
        <f t="shared" si="4"/>
        <v/>
      </c>
      <c r="N19" s="7"/>
      <c r="O19" s="8"/>
      <c r="Q19" s="69" t="str">
        <f t="shared" si="10"/>
        <v/>
      </c>
      <c r="T19" s="66" t="str">
        <f>IF(AND(SU_Stufe&gt;=20,M19&lt;&gt;"",ISBLANK(N19)),"Zuweisung zu Arbeitspaket fehlt","")</f>
        <v/>
      </c>
      <c r="U19" s="66" t="str">
        <f>IF(AND(M19&lt;&gt;""),IF(ISBLANK(O19),"Beschreibung der Tätigkeit fehlt!",IF(LEN(O19)&lt;Z_BKU,"Beschreibung sehr kurz",IF(LEN(O19)&lt;Z_BKN,"Beschreibung knapp",""))),"")</f>
        <v/>
      </c>
      <c r="V19" s="66" t="str">
        <f t="shared" si="8"/>
        <v/>
      </c>
      <c r="W19" s="66" t="str">
        <f>IF(AND(M19&lt;&gt;""),IF(M19&gt;Z_THAZ,"Wurde die Tageshöchstarbeitszeit ("&amp;Z_THAZ&amp;" h) beachtet?",""),"")</f>
        <v/>
      </c>
      <c r="X19" s="66" t="str">
        <f t="shared" si="5"/>
        <v/>
      </c>
    </row>
    <row r="20" spans="1:24" x14ac:dyDescent="0.25">
      <c r="A20" s="5"/>
      <c r="B20" s="67" t="str">
        <f t="shared" si="0"/>
        <v/>
      </c>
      <c r="C20" s="68" t="str">
        <f t="shared" si="9"/>
        <v/>
      </c>
      <c r="D20" s="6"/>
      <c r="E20" s="9"/>
      <c r="F20" s="6"/>
      <c r="G20" s="9"/>
      <c r="H20" s="64" t="str">
        <f t="shared" si="6"/>
        <v/>
      </c>
      <c r="I20" s="64" t="str">
        <f t="shared" si="7"/>
        <v/>
      </c>
      <c r="J20" s="65" t="str">
        <f t="shared" si="1"/>
        <v/>
      </c>
      <c r="K20" s="166" t="str">
        <f t="shared" si="2"/>
        <v/>
      </c>
      <c r="L20" s="167" t="str">
        <f t="shared" si="3"/>
        <v/>
      </c>
      <c r="M20" s="63" t="str">
        <f t="shared" si="4"/>
        <v/>
      </c>
      <c r="N20" s="7"/>
      <c r="O20" s="8"/>
      <c r="Q20" s="69" t="str">
        <f t="shared" si="10"/>
        <v/>
      </c>
      <c r="T20" s="66" t="str">
        <f>IF(AND(SU_Stufe&gt;=20,M20&lt;&gt;"",ISBLANK(N20)),"Zuweisung zu Arbeitspaket fehlt","")</f>
        <v/>
      </c>
      <c r="U20" s="66" t="str">
        <f>IF(AND(M20&lt;&gt;""),IF(ISBLANK(O20),"Beschreibung der Tätigkeit fehlt!",IF(LEN(O20)&lt;Z_BKU,"Beschreibung sehr kurz",IF(LEN(O20)&lt;Z_BKN,"Beschreibung knapp",""))),"")</f>
        <v/>
      </c>
      <c r="V20" s="66" t="str">
        <f t="shared" si="8"/>
        <v/>
      </c>
      <c r="W20" s="66" t="str">
        <f>IF(AND(M20&lt;&gt;""),IF(M20&gt;Z_THAZ,"Wurde die Tageshöchstarbeitszeit ("&amp;Z_THAZ&amp;" h) beachtet?",""),"")</f>
        <v/>
      </c>
      <c r="X20" s="66" t="str">
        <f t="shared" si="5"/>
        <v/>
      </c>
    </row>
    <row r="21" spans="1:24" x14ac:dyDescent="0.25">
      <c r="A21" s="5"/>
      <c r="B21" s="67" t="str">
        <f t="shared" si="0"/>
        <v/>
      </c>
      <c r="C21" s="68" t="str">
        <f t="shared" si="9"/>
        <v/>
      </c>
      <c r="D21" s="6"/>
      <c r="E21" s="9"/>
      <c r="F21" s="6"/>
      <c r="G21" s="9"/>
      <c r="H21" s="64" t="str">
        <f t="shared" si="6"/>
        <v/>
      </c>
      <c r="I21" s="64" t="str">
        <f t="shared" si="7"/>
        <v/>
      </c>
      <c r="J21" s="65" t="str">
        <f t="shared" si="1"/>
        <v/>
      </c>
      <c r="K21" s="166" t="str">
        <f t="shared" si="2"/>
        <v/>
      </c>
      <c r="L21" s="167" t="str">
        <f t="shared" si="3"/>
        <v/>
      </c>
      <c r="M21" s="63" t="str">
        <f t="shared" si="4"/>
        <v/>
      </c>
      <c r="N21" s="7"/>
      <c r="O21" s="8"/>
      <c r="Q21" s="69" t="str">
        <f t="shared" si="10"/>
        <v/>
      </c>
      <c r="T21" s="66" t="str">
        <f>IF(AND(SU_Stufe&gt;=20,M21&lt;&gt;"",ISBLANK(N21)),"Zuweisung zu Arbeitspaket fehlt","")</f>
        <v/>
      </c>
      <c r="U21" s="66" t="str">
        <f>IF(AND(M21&lt;&gt;""),IF(ISBLANK(O21),"Beschreibung der Tätigkeit fehlt!",IF(LEN(O21)&lt;Z_BKU,"Beschreibung sehr kurz",IF(LEN(O21)&lt;Z_BKN,"Beschreibung knapp",""))),"")</f>
        <v/>
      </c>
      <c r="V21" s="66" t="str">
        <f t="shared" si="8"/>
        <v/>
      </c>
      <c r="W21" s="66" t="str">
        <f>IF(AND(M21&lt;&gt;""),IF(M21&gt;Z_THAZ,"Wurde die Tageshöchstarbeitszeit ("&amp;Z_THAZ&amp;" h) beachtet?",""),"")</f>
        <v/>
      </c>
      <c r="X21" s="66" t="str">
        <f t="shared" si="5"/>
        <v/>
      </c>
    </row>
    <row r="22" spans="1:24" x14ac:dyDescent="0.25">
      <c r="A22" s="5"/>
      <c r="B22" s="67" t="str">
        <f t="shared" si="0"/>
        <v/>
      </c>
      <c r="C22" s="68" t="str">
        <f t="shared" si="9"/>
        <v/>
      </c>
      <c r="D22" s="6"/>
      <c r="E22" s="9"/>
      <c r="F22" s="6"/>
      <c r="G22" s="9"/>
      <c r="H22" s="64" t="str">
        <f t="shared" si="6"/>
        <v/>
      </c>
      <c r="I22" s="64" t="str">
        <f t="shared" si="7"/>
        <v/>
      </c>
      <c r="J22" s="65" t="str">
        <f t="shared" si="1"/>
        <v/>
      </c>
      <c r="K22" s="166" t="str">
        <f t="shared" si="2"/>
        <v/>
      </c>
      <c r="L22" s="167" t="str">
        <f t="shared" si="3"/>
        <v/>
      </c>
      <c r="M22" s="63" t="str">
        <f t="shared" si="4"/>
        <v/>
      </c>
      <c r="N22" s="7"/>
      <c r="O22" s="8"/>
      <c r="Q22" s="69" t="str">
        <f t="shared" si="10"/>
        <v/>
      </c>
      <c r="T22" s="66" t="str">
        <f>IF(AND(SU_Stufe&gt;=20,M22&lt;&gt;"",ISBLANK(N22)),"Zuweisung zu Arbeitspaket fehlt","")</f>
        <v/>
      </c>
      <c r="U22" s="66" t="str">
        <f>IF(AND(M22&lt;&gt;""),IF(ISBLANK(O22),"Beschreibung der Tätigkeit fehlt!",IF(LEN(O22)&lt;Z_BKU,"Beschreibung sehr kurz",IF(LEN(O22)&lt;Z_BKN,"Beschreibung knapp",""))),"")</f>
        <v/>
      </c>
      <c r="V22" s="66" t="str">
        <f t="shared" si="8"/>
        <v/>
      </c>
      <c r="W22" s="66" t="str">
        <f>IF(AND(M22&lt;&gt;""),IF(M22&gt;Z_THAZ,"Wurde die Tageshöchstarbeitszeit ("&amp;Z_THAZ&amp;" h) beachtet?",""),"")</f>
        <v/>
      </c>
      <c r="X22" s="66" t="str">
        <f t="shared" si="5"/>
        <v/>
      </c>
    </row>
    <row r="23" spans="1:24" x14ac:dyDescent="0.25">
      <c r="A23" s="5"/>
      <c r="B23" s="67" t="str">
        <f t="shared" si="0"/>
        <v/>
      </c>
      <c r="C23" s="68" t="str">
        <f t="shared" si="9"/>
        <v/>
      </c>
      <c r="D23" s="6"/>
      <c r="E23" s="9"/>
      <c r="F23" s="6"/>
      <c r="G23" s="9"/>
      <c r="H23" s="64" t="str">
        <f t="shared" si="6"/>
        <v/>
      </c>
      <c r="I23" s="64" t="str">
        <f t="shared" si="7"/>
        <v/>
      </c>
      <c r="J23" s="65" t="str">
        <f t="shared" si="1"/>
        <v/>
      </c>
      <c r="K23" s="166" t="str">
        <f t="shared" si="2"/>
        <v/>
      </c>
      <c r="L23" s="167" t="str">
        <f t="shared" si="3"/>
        <v/>
      </c>
      <c r="M23" s="63" t="str">
        <f t="shared" si="4"/>
        <v/>
      </c>
      <c r="N23" s="7"/>
      <c r="O23" s="8"/>
      <c r="Q23" s="69" t="str">
        <f t="shared" si="10"/>
        <v/>
      </c>
      <c r="T23" s="66" t="str">
        <f>IF(AND(SU_Stufe&gt;=20,M23&lt;&gt;"",ISBLANK(N23)),"Zuweisung zu Arbeitspaket fehlt","")</f>
        <v/>
      </c>
      <c r="U23" s="66" t="str">
        <f>IF(AND(M23&lt;&gt;""),IF(ISBLANK(O23),"Beschreibung der Tätigkeit fehlt!",IF(LEN(O23)&lt;Z_BKU,"Beschreibung sehr kurz",IF(LEN(O23)&lt;Z_BKN,"Beschreibung knapp",""))),"")</f>
        <v/>
      </c>
      <c r="V23" s="66" t="str">
        <f t="shared" si="8"/>
        <v/>
      </c>
      <c r="W23" s="66" t="str">
        <f>IF(AND(M23&lt;&gt;""),IF(M23&gt;Z_THAZ,"Wurde die Tageshöchstarbeitszeit ("&amp;Z_THAZ&amp;" h) beachtet?",""),"")</f>
        <v/>
      </c>
      <c r="X23" s="66" t="str">
        <f t="shared" si="5"/>
        <v/>
      </c>
    </row>
    <row r="24" spans="1:24" x14ac:dyDescent="0.25">
      <c r="A24" s="5"/>
      <c r="B24" s="67" t="str">
        <f t="shared" si="0"/>
        <v/>
      </c>
      <c r="C24" s="68" t="str">
        <f t="shared" si="9"/>
        <v/>
      </c>
      <c r="D24" s="6"/>
      <c r="E24" s="9"/>
      <c r="F24" s="6"/>
      <c r="G24" s="9"/>
      <c r="H24" s="64" t="str">
        <f t="shared" si="6"/>
        <v/>
      </c>
      <c r="I24" s="64" t="str">
        <f t="shared" si="7"/>
        <v/>
      </c>
      <c r="J24" s="65" t="str">
        <f t="shared" si="1"/>
        <v/>
      </c>
      <c r="K24" s="166" t="str">
        <f t="shared" si="2"/>
        <v/>
      </c>
      <c r="L24" s="167" t="str">
        <f t="shared" si="3"/>
        <v/>
      </c>
      <c r="M24" s="63" t="str">
        <f t="shared" si="4"/>
        <v/>
      </c>
      <c r="N24" s="7"/>
      <c r="O24" s="8"/>
      <c r="Q24" s="69" t="str">
        <f t="shared" si="10"/>
        <v/>
      </c>
      <c r="T24" s="66" t="str">
        <f>IF(AND(SU_Stufe&gt;=20,M24&lt;&gt;"",ISBLANK(N24)),"Zuweisung zu Arbeitspaket fehlt","")</f>
        <v/>
      </c>
      <c r="U24" s="66" t="str">
        <f>IF(AND(M24&lt;&gt;""),IF(ISBLANK(O24),"Beschreibung der Tätigkeit fehlt!",IF(LEN(O24)&lt;Z_BKU,"Beschreibung sehr kurz",IF(LEN(O24)&lt;Z_BKN,"Beschreibung knapp",""))),"")</f>
        <v/>
      </c>
      <c r="V24" s="66" t="str">
        <f t="shared" si="8"/>
        <v/>
      </c>
      <c r="W24" s="66" t="str">
        <f>IF(AND(M24&lt;&gt;""),IF(M24&gt;Z_THAZ,"Wurde die Tageshöchstarbeitszeit ("&amp;Z_THAZ&amp;" h) beachtet?",""),"")</f>
        <v/>
      </c>
      <c r="X24" s="66" t="str">
        <f t="shared" si="5"/>
        <v/>
      </c>
    </row>
    <row r="25" spans="1:24" x14ac:dyDescent="0.25">
      <c r="A25" s="5"/>
      <c r="B25" s="67" t="str">
        <f t="shared" si="0"/>
        <v/>
      </c>
      <c r="C25" s="68" t="str">
        <f t="shared" si="9"/>
        <v/>
      </c>
      <c r="D25" s="6"/>
      <c r="E25" s="9"/>
      <c r="F25" s="6"/>
      <c r="G25" s="9"/>
      <c r="H25" s="64" t="str">
        <f t="shared" si="6"/>
        <v/>
      </c>
      <c r="I25" s="64" t="str">
        <f t="shared" si="7"/>
        <v/>
      </c>
      <c r="J25" s="65" t="str">
        <f t="shared" si="1"/>
        <v/>
      </c>
      <c r="K25" s="166" t="str">
        <f t="shared" si="2"/>
        <v/>
      </c>
      <c r="L25" s="167" t="str">
        <f t="shared" si="3"/>
        <v/>
      </c>
      <c r="M25" s="63" t="str">
        <f t="shared" si="4"/>
        <v/>
      </c>
      <c r="N25" s="7"/>
      <c r="O25" s="8"/>
      <c r="Q25" s="69" t="str">
        <f t="shared" si="10"/>
        <v/>
      </c>
      <c r="T25" s="66" t="str">
        <f>IF(AND(SU_Stufe&gt;=20,M25&lt;&gt;"",ISBLANK(N25)),"Zuweisung zu Arbeitspaket fehlt","")</f>
        <v/>
      </c>
      <c r="U25" s="66" t="str">
        <f>IF(AND(M25&lt;&gt;""),IF(ISBLANK(O25),"Beschreibung der Tätigkeit fehlt!",IF(LEN(O25)&lt;Z_BKU,"Beschreibung sehr kurz",IF(LEN(O25)&lt;Z_BKN,"Beschreibung knapp",""))),"")</f>
        <v/>
      </c>
      <c r="V25" s="66" t="str">
        <f t="shared" si="8"/>
        <v/>
      </c>
      <c r="W25" s="66" t="str">
        <f>IF(AND(M25&lt;&gt;""),IF(M25&gt;Z_THAZ,"Wurde die Tageshöchstarbeitszeit ("&amp;Z_THAZ&amp;" h) beachtet?",""),"")</f>
        <v/>
      </c>
      <c r="X25" s="66" t="str">
        <f t="shared" si="5"/>
        <v/>
      </c>
    </row>
    <row r="26" spans="1:24" x14ac:dyDescent="0.25">
      <c r="A26" s="5"/>
      <c r="B26" s="67" t="str">
        <f t="shared" si="0"/>
        <v/>
      </c>
      <c r="C26" s="68" t="str">
        <f t="shared" si="9"/>
        <v/>
      </c>
      <c r="D26" s="6"/>
      <c r="E26" s="9"/>
      <c r="F26" s="6"/>
      <c r="G26" s="9"/>
      <c r="H26" s="64" t="str">
        <f t="shared" si="6"/>
        <v/>
      </c>
      <c r="I26" s="64" t="str">
        <f t="shared" si="7"/>
        <v/>
      </c>
      <c r="J26" s="65" t="str">
        <f t="shared" si="1"/>
        <v/>
      </c>
      <c r="K26" s="166" t="str">
        <f t="shared" si="2"/>
        <v/>
      </c>
      <c r="L26" s="167" t="str">
        <f t="shared" si="3"/>
        <v/>
      </c>
      <c r="M26" s="63" t="str">
        <f t="shared" si="4"/>
        <v/>
      </c>
      <c r="N26" s="7"/>
      <c r="O26" s="8"/>
      <c r="Q26" s="69" t="str">
        <f t="shared" si="10"/>
        <v/>
      </c>
      <c r="T26" s="66" t="str">
        <f>IF(AND(SU_Stufe&gt;=20,M26&lt;&gt;"",ISBLANK(N26)),"Zuweisung zu Arbeitspaket fehlt","")</f>
        <v/>
      </c>
      <c r="U26" s="66" t="str">
        <f>IF(AND(M26&lt;&gt;""),IF(ISBLANK(O26),"Beschreibung der Tätigkeit fehlt!",IF(LEN(O26)&lt;Z_BKU,"Beschreibung sehr kurz",IF(LEN(O26)&lt;Z_BKN,"Beschreibung knapp",""))),"")</f>
        <v/>
      </c>
      <c r="V26" s="66" t="str">
        <f t="shared" si="8"/>
        <v/>
      </c>
      <c r="W26" s="66" t="str">
        <f>IF(AND(M26&lt;&gt;""),IF(M26&gt;Z_THAZ,"Wurde die Tageshöchstarbeitszeit ("&amp;Z_THAZ&amp;" h) beachtet?",""),"")</f>
        <v/>
      </c>
      <c r="X26" s="66" t="str">
        <f t="shared" si="5"/>
        <v/>
      </c>
    </row>
    <row r="27" spans="1:24" x14ac:dyDescent="0.25">
      <c r="A27" s="5"/>
      <c r="B27" s="67" t="str">
        <f t="shared" si="0"/>
        <v/>
      </c>
      <c r="C27" s="68" t="str">
        <f t="shared" si="9"/>
        <v/>
      </c>
      <c r="D27" s="6"/>
      <c r="E27" s="9"/>
      <c r="F27" s="6"/>
      <c r="G27" s="9"/>
      <c r="H27" s="64" t="str">
        <f t="shared" si="6"/>
        <v/>
      </c>
      <c r="I27" s="64" t="str">
        <f t="shared" si="7"/>
        <v/>
      </c>
      <c r="J27" s="65" t="str">
        <f t="shared" si="1"/>
        <v/>
      </c>
      <c r="K27" s="166" t="str">
        <f t="shared" si="2"/>
        <v/>
      </c>
      <c r="L27" s="167" t="str">
        <f t="shared" si="3"/>
        <v/>
      </c>
      <c r="M27" s="63" t="str">
        <f t="shared" si="4"/>
        <v/>
      </c>
      <c r="N27" s="7"/>
      <c r="O27" s="8"/>
      <c r="Q27" s="69" t="str">
        <f t="shared" si="10"/>
        <v/>
      </c>
      <c r="T27" s="66" t="str">
        <f>IF(AND(SU_Stufe&gt;=20,M27&lt;&gt;"",ISBLANK(N27)),"Zuweisung zu Arbeitspaket fehlt","")</f>
        <v/>
      </c>
      <c r="U27" s="66" t="str">
        <f>IF(AND(M27&lt;&gt;""),IF(ISBLANK(O27),"Beschreibung der Tätigkeit fehlt!",IF(LEN(O27)&lt;Z_BKU,"Beschreibung sehr kurz",IF(LEN(O27)&lt;Z_BKN,"Beschreibung knapp",""))),"")</f>
        <v/>
      </c>
      <c r="V27" s="66" t="str">
        <f t="shared" si="8"/>
        <v/>
      </c>
      <c r="W27" s="66" t="str">
        <f>IF(AND(M27&lt;&gt;""),IF(M27&gt;Z_THAZ,"Wurde die Tageshöchstarbeitszeit ("&amp;Z_THAZ&amp;" h) beachtet?",""),"")</f>
        <v/>
      </c>
      <c r="X27" s="66" t="str">
        <f t="shared" si="5"/>
        <v/>
      </c>
    </row>
    <row r="28" spans="1:24" x14ac:dyDescent="0.25">
      <c r="A28" s="5"/>
      <c r="B28" s="67" t="str">
        <f t="shared" si="0"/>
        <v/>
      </c>
      <c r="C28" s="68" t="str">
        <f t="shared" si="9"/>
        <v/>
      </c>
      <c r="D28" s="6"/>
      <c r="E28" s="9"/>
      <c r="F28" s="6"/>
      <c r="G28" s="9"/>
      <c r="H28" s="64" t="str">
        <f t="shared" si="6"/>
        <v/>
      </c>
      <c r="I28" s="64" t="str">
        <f t="shared" si="7"/>
        <v/>
      </c>
      <c r="J28" s="65" t="str">
        <f t="shared" si="1"/>
        <v/>
      </c>
      <c r="K28" s="166" t="str">
        <f t="shared" si="2"/>
        <v/>
      </c>
      <c r="L28" s="167" t="str">
        <f t="shared" si="3"/>
        <v/>
      </c>
      <c r="M28" s="63" t="str">
        <f t="shared" si="4"/>
        <v/>
      </c>
      <c r="N28" s="7"/>
      <c r="O28" s="8"/>
      <c r="Q28" s="69" t="str">
        <f t="shared" si="10"/>
        <v/>
      </c>
      <c r="T28" s="66" t="str">
        <f>IF(AND(SU_Stufe&gt;=20,M28&lt;&gt;"",ISBLANK(N28)),"Zuweisung zu Arbeitspaket fehlt","")</f>
        <v/>
      </c>
      <c r="U28" s="66" t="str">
        <f>IF(AND(M28&lt;&gt;""),IF(ISBLANK(O28),"Beschreibung der Tätigkeit fehlt!",IF(LEN(O28)&lt;Z_BKU,"Beschreibung sehr kurz",IF(LEN(O28)&lt;Z_BKN,"Beschreibung knapp",""))),"")</f>
        <v/>
      </c>
      <c r="V28" s="66" t="str">
        <f t="shared" si="8"/>
        <v/>
      </c>
      <c r="W28" s="66" t="str">
        <f>IF(AND(M28&lt;&gt;""),IF(M28&gt;Z_THAZ,"Wurde die Tageshöchstarbeitszeit ("&amp;Z_THAZ&amp;" h) beachtet?",""),"")</f>
        <v/>
      </c>
      <c r="X28" s="66" t="str">
        <f t="shared" si="5"/>
        <v/>
      </c>
    </row>
    <row r="29" spans="1:24" x14ac:dyDescent="0.25">
      <c r="A29" s="5"/>
      <c r="B29" s="67" t="str">
        <f t="shared" si="0"/>
        <v/>
      </c>
      <c r="C29" s="68" t="str">
        <f t="shared" si="9"/>
        <v/>
      </c>
      <c r="D29" s="6"/>
      <c r="E29" s="9"/>
      <c r="F29" s="6"/>
      <c r="G29" s="9"/>
      <c r="H29" s="64" t="str">
        <f t="shared" si="6"/>
        <v/>
      </c>
      <c r="I29" s="64" t="str">
        <f t="shared" si="7"/>
        <v/>
      </c>
      <c r="J29" s="65" t="str">
        <f t="shared" si="1"/>
        <v/>
      </c>
      <c r="K29" s="166" t="str">
        <f t="shared" si="2"/>
        <v/>
      </c>
      <c r="L29" s="167" t="str">
        <f t="shared" si="3"/>
        <v/>
      </c>
      <c r="M29" s="63" t="str">
        <f t="shared" si="4"/>
        <v/>
      </c>
      <c r="N29" s="7"/>
      <c r="O29" s="8"/>
      <c r="Q29" s="69" t="str">
        <f t="shared" si="10"/>
        <v/>
      </c>
      <c r="T29" s="66" t="str">
        <f>IF(AND(SU_Stufe&gt;=20,M29&lt;&gt;"",ISBLANK(N29)),"Zuweisung zu Arbeitspaket fehlt","")</f>
        <v/>
      </c>
      <c r="U29" s="66" t="str">
        <f>IF(AND(M29&lt;&gt;""),IF(ISBLANK(O29),"Beschreibung der Tätigkeit fehlt!",IF(LEN(O29)&lt;Z_BKU,"Beschreibung sehr kurz",IF(LEN(O29)&lt;Z_BKN,"Beschreibung knapp",""))),"")</f>
        <v/>
      </c>
      <c r="V29" s="66" t="str">
        <f t="shared" si="8"/>
        <v/>
      </c>
      <c r="W29" s="66" t="str">
        <f>IF(AND(M29&lt;&gt;""),IF(M29&gt;Z_THAZ,"Wurde die Tageshöchstarbeitszeit ("&amp;Z_THAZ&amp;" h) beachtet?",""),"")</f>
        <v/>
      </c>
      <c r="X29" s="66" t="str">
        <f t="shared" si="5"/>
        <v/>
      </c>
    </row>
    <row r="30" spans="1:24" x14ac:dyDescent="0.25">
      <c r="A30" s="5"/>
      <c r="B30" s="67" t="str">
        <f t="shared" si="0"/>
        <v/>
      </c>
      <c r="C30" s="68" t="str">
        <f t="shared" si="9"/>
        <v/>
      </c>
      <c r="D30" s="6"/>
      <c r="E30" s="9"/>
      <c r="F30" s="6"/>
      <c r="G30" s="9"/>
      <c r="H30" s="64" t="str">
        <f t="shared" si="6"/>
        <v/>
      </c>
      <c r="I30" s="64" t="str">
        <f t="shared" si="7"/>
        <v/>
      </c>
      <c r="J30" s="65" t="str">
        <f t="shared" si="1"/>
        <v/>
      </c>
      <c r="K30" s="166" t="str">
        <f t="shared" si="2"/>
        <v/>
      </c>
      <c r="L30" s="167" t="str">
        <f t="shared" si="3"/>
        <v/>
      </c>
      <c r="M30" s="63" t="str">
        <f t="shared" si="4"/>
        <v/>
      </c>
      <c r="N30" s="7"/>
      <c r="O30" s="8"/>
      <c r="Q30" s="69" t="str">
        <f t="shared" si="10"/>
        <v/>
      </c>
      <c r="T30" s="66" t="str">
        <f>IF(AND(SU_Stufe&gt;=20,M30&lt;&gt;"",ISBLANK(N30)),"Zuweisung zu Arbeitspaket fehlt","")</f>
        <v/>
      </c>
      <c r="U30" s="66" t="str">
        <f>IF(AND(M30&lt;&gt;""),IF(ISBLANK(O30),"Beschreibung der Tätigkeit fehlt!",IF(LEN(O30)&lt;Z_BKU,"Beschreibung sehr kurz",IF(LEN(O30)&lt;Z_BKN,"Beschreibung knapp",""))),"")</f>
        <v/>
      </c>
      <c r="V30" s="66" t="str">
        <f t="shared" si="8"/>
        <v/>
      </c>
      <c r="W30" s="66" t="str">
        <f>IF(AND(M30&lt;&gt;""),IF(M30&gt;Z_THAZ,"Wurde die Tageshöchstarbeitszeit ("&amp;Z_THAZ&amp;" h) beachtet?",""),"")</f>
        <v/>
      </c>
      <c r="X30" s="66" t="str">
        <f t="shared" si="5"/>
        <v/>
      </c>
    </row>
    <row r="31" spans="1:24" x14ac:dyDescent="0.25">
      <c r="A31" s="5"/>
      <c r="B31" s="67" t="str">
        <f t="shared" si="0"/>
        <v/>
      </c>
      <c r="C31" s="68" t="str">
        <f t="shared" si="9"/>
        <v/>
      </c>
      <c r="D31" s="6"/>
      <c r="E31" s="9"/>
      <c r="F31" s="6"/>
      <c r="G31" s="9"/>
      <c r="H31" s="64" t="str">
        <f t="shared" si="6"/>
        <v/>
      </c>
      <c r="I31" s="64" t="str">
        <f t="shared" si="7"/>
        <v/>
      </c>
      <c r="J31" s="65" t="str">
        <f t="shared" si="1"/>
        <v/>
      </c>
      <c r="K31" s="166" t="str">
        <f t="shared" si="2"/>
        <v/>
      </c>
      <c r="L31" s="167" t="str">
        <f t="shared" si="3"/>
        <v/>
      </c>
      <c r="M31" s="63" t="str">
        <f t="shared" si="4"/>
        <v/>
      </c>
      <c r="N31" s="7"/>
      <c r="O31" s="8"/>
      <c r="Q31" s="69" t="str">
        <f t="shared" si="10"/>
        <v/>
      </c>
      <c r="T31" s="66" t="str">
        <f>IF(AND(SU_Stufe&gt;=20,M31&lt;&gt;"",ISBLANK(N31)),"Zuweisung zu Arbeitspaket fehlt","")</f>
        <v/>
      </c>
      <c r="U31" s="66" t="str">
        <f>IF(AND(M31&lt;&gt;""),IF(ISBLANK(O31),"Beschreibung der Tätigkeit fehlt!",IF(LEN(O31)&lt;Z_BKU,"Beschreibung sehr kurz",IF(LEN(O31)&lt;Z_BKN,"Beschreibung knapp",""))),"")</f>
        <v/>
      </c>
      <c r="V31" s="66" t="str">
        <f t="shared" si="8"/>
        <v/>
      </c>
      <c r="W31" s="66" t="str">
        <f>IF(AND(M31&lt;&gt;""),IF(M31&gt;Z_THAZ,"Wurde die Tageshöchstarbeitszeit ("&amp;Z_THAZ&amp;" h) beachtet?",""),"")</f>
        <v/>
      </c>
      <c r="X31" s="66" t="str">
        <f t="shared" si="5"/>
        <v/>
      </c>
    </row>
    <row r="32" spans="1:24" x14ac:dyDescent="0.25">
      <c r="A32" s="5"/>
      <c r="B32" s="67" t="str">
        <f t="shared" si="0"/>
        <v/>
      </c>
      <c r="C32" s="68" t="str">
        <f t="shared" si="9"/>
        <v/>
      </c>
      <c r="D32" s="6"/>
      <c r="E32" s="9"/>
      <c r="F32" s="6"/>
      <c r="G32" s="9"/>
      <c r="H32" s="64" t="str">
        <f t="shared" si="6"/>
        <v/>
      </c>
      <c r="I32" s="64" t="str">
        <f t="shared" si="7"/>
        <v/>
      </c>
      <c r="J32" s="65" t="str">
        <f t="shared" si="1"/>
        <v/>
      </c>
      <c r="K32" s="166" t="str">
        <f t="shared" si="2"/>
        <v/>
      </c>
      <c r="L32" s="167" t="str">
        <f t="shared" si="3"/>
        <v/>
      </c>
      <c r="M32" s="63" t="str">
        <f t="shared" si="4"/>
        <v/>
      </c>
      <c r="N32" s="7"/>
      <c r="O32" s="8"/>
      <c r="Q32" s="69" t="str">
        <f t="shared" si="10"/>
        <v/>
      </c>
      <c r="T32" s="66" t="str">
        <f>IF(AND(SU_Stufe&gt;=20,M32&lt;&gt;"",ISBLANK(N32)),"Zuweisung zu Arbeitspaket fehlt","")</f>
        <v/>
      </c>
      <c r="U32" s="66" t="str">
        <f>IF(AND(M32&lt;&gt;""),IF(ISBLANK(O32),"Beschreibung der Tätigkeit fehlt!",IF(LEN(O32)&lt;Z_BKU,"Beschreibung sehr kurz",IF(LEN(O32)&lt;Z_BKN,"Beschreibung knapp",""))),"")</f>
        <v/>
      </c>
      <c r="V32" s="66" t="str">
        <f t="shared" si="8"/>
        <v/>
      </c>
      <c r="W32" s="66" t="str">
        <f>IF(AND(M32&lt;&gt;""),IF(M32&gt;Z_THAZ,"Wurde die Tageshöchstarbeitszeit ("&amp;Z_THAZ&amp;" h) beachtet?",""),"")</f>
        <v/>
      </c>
      <c r="X32" s="66" t="str">
        <f t="shared" si="5"/>
        <v/>
      </c>
    </row>
    <row r="33" spans="1:24" x14ac:dyDescent="0.25">
      <c r="A33" s="5"/>
      <c r="B33" s="67" t="str">
        <f t="shared" si="0"/>
        <v/>
      </c>
      <c r="C33" s="68" t="str">
        <f t="shared" si="9"/>
        <v/>
      </c>
      <c r="D33" s="6"/>
      <c r="E33" s="9"/>
      <c r="F33" s="6"/>
      <c r="G33" s="9"/>
      <c r="H33" s="64" t="str">
        <f t="shared" si="6"/>
        <v/>
      </c>
      <c r="I33" s="64" t="str">
        <f t="shared" si="7"/>
        <v/>
      </c>
      <c r="J33" s="65" t="str">
        <f t="shared" si="1"/>
        <v/>
      </c>
      <c r="K33" s="166" t="str">
        <f t="shared" si="2"/>
        <v/>
      </c>
      <c r="L33" s="167" t="str">
        <f>IF(AND(ISNUMBER(D33),ISNUMBER(E33),ISNUMBER(F33),ISNUMBER(G33)),K33-J33,"")</f>
        <v/>
      </c>
      <c r="M33" s="63" t="str">
        <f>IF(AND(ISNUMBER(D33),ISNUMBER(E33),ISNUMBER(F33),ISNUMBER(G33)),HOUR(L33)+MINUTE(L33)/60,"")</f>
        <v/>
      </c>
      <c r="N33" s="7"/>
      <c r="O33" s="8"/>
      <c r="Q33" s="69" t="str">
        <f t="shared" si="10"/>
        <v/>
      </c>
      <c r="T33" s="66" t="str">
        <f>IF(AND(SU_Stufe&gt;=20,M33&lt;&gt;"",ISBLANK(N33)),"Zuweisung zu Arbeitspaket fehlt","")</f>
        <v/>
      </c>
      <c r="U33" s="66" t="str">
        <f>IF(AND(M33&lt;&gt;""),IF(ISBLANK(O33),"Beschreibung der Tätigkeit fehlt!",IF(LEN(O33)&lt;Z_BKU,"Beschreibung sehr kurz",IF(LEN(O33)&lt;Z_BKN,"Beschreibung knapp",""))),"")</f>
        <v/>
      </c>
      <c r="V33" s="66" t="str">
        <f t="shared" si="8"/>
        <v/>
      </c>
      <c r="W33" s="66" t="str">
        <f>IF(AND(M33&lt;&gt;""),IF(M33&gt;Z_THAZ,"Wurde die Tageshöchstarbeitszeit ("&amp;Z_THAZ&amp;" h) beachtet?",""),"")</f>
        <v/>
      </c>
      <c r="X33" s="66" t="str">
        <f t="shared" si="5"/>
        <v/>
      </c>
    </row>
    <row r="34" spans="1:24" x14ac:dyDescent="0.25">
      <c r="A34" s="5"/>
      <c r="B34" s="67" t="str">
        <f t="shared" si="0"/>
        <v/>
      </c>
      <c r="C34" s="68" t="str">
        <f t="shared" si="9"/>
        <v/>
      </c>
      <c r="D34" s="6"/>
      <c r="E34" s="9"/>
      <c r="F34" s="6"/>
      <c r="G34" s="9"/>
      <c r="H34" s="64" t="str">
        <f>IF(AND(ISNUMBER(D34),ISNUMBER(E34),ISNUMBER(F34),ISNUMBER(G34)),TRUNC(((F34*60+G34)-(D34*60+E34))/60,0),"")</f>
        <v/>
      </c>
      <c r="I34" s="64" t="str">
        <f>IF(AND(ISNUMBER(D34),ISNUMBER(E34),ISNUMBER(F34),ISNUMBER(G34)),MOD(((F34*60+G34)-(D34*60+E34))/60,1)*60,"")</f>
        <v/>
      </c>
      <c r="J34" s="65" t="str">
        <f>IF(AND(ISNUMBER(D34),ISNUMBER(E34),ISNUMBER(F34),ISNUMBER(G34)),TIME(D34,E34,0),"")</f>
        <v/>
      </c>
      <c r="K34" s="166" t="str">
        <f>IF(AND(ISNUMBER(D34),ISNUMBER(E34),ISNUMBER(F34),ISNUMBER(G34)),TIME(F34,G34,0),"")</f>
        <v/>
      </c>
      <c r="L34" s="167" t="str">
        <f>IF(AND(ISNUMBER(D34),ISNUMBER(E34),ISNUMBER(F34),ISNUMBER(G34)),K34-J34,"")</f>
        <v/>
      </c>
      <c r="M34" s="63" t="str">
        <f>IF(AND(ISNUMBER(D34),ISNUMBER(E34),ISNUMBER(F34),ISNUMBER(G34)),HOUR(L34)+MINUTE(L34)/60,"")</f>
        <v/>
      </c>
      <c r="N34" s="7"/>
      <c r="O34" s="8"/>
      <c r="Q34" s="69" t="str">
        <f t="shared" si="10"/>
        <v/>
      </c>
      <c r="T34" s="66" t="str">
        <f>IF(AND(SU_Stufe&gt;=20,M34&lt;&gt;"",ISBLANK(N34)),"Zuweisung zu Arbeitspaket fehlt","")</f>
        <v/>
      </c>
      <c r="U34" s="66" t="str">
        <f>IF(AND(M34&lt;&gt;""),IF(ISBLANK(O34),"Beschreibung der Tätigkeit fehlt!",IF(LEN(O34)&lt;Z_BKU,"Beschreibung sehr kurz",IF(LEN(O34)&lt;Z_BKN,"Beschreibung knapp",""))),"")</f>
        <v/>
      </c>
      <c r="V34" s="66" t="str">
        <f t="shared" si="8"/>
        <v/>
      </c>
      <c r="W34" s="66" t="str">
        <f>IF(AND(M34&lt;&gt;""),IF(M34&gt;Z_THAZ,"Wurde die Tageshöchstarbeitszeit ("&amp;Z_THAZ&amp;" h) beachtet?",""),"")</f>
        <v/>
      </c>
      <c r="X34" s="66" t="str">
        <f t="shared" si="5"/>
        <v/>
      </c>
    </row>
    <row r="35" spans="1:24" x14ac:dyDescent="0.25">
      <c r="A35" s="5"/>
      <c r="B35" s="67" t="str">
        <f t="shared" si="0"/>
        <v/>
      </c>
      <c r="C35" s="68" t="str">
        <f t="shared" si="9"/>
        <v/>
      </c>
      <c r="D35" s="6"/>
      <c r="E35" s="9"/>
      <c r="F35" s="6"/>
      <c r="G35" s="9"/>
      <c r="H35" s="64" t="str">
        <f t="shared" si="6"/>
        <v/>
      </c>
      <c r="I35" s="64" t="str">
        <f t="shared" si="7"/>
        <v/>
      </c>
      <c r="J35" s="65" t="str">
        <f t="shared" si="1"/>
        <v/>
      </c>
      <c r="K35" s="166" t="str">
        <f t="shared" si="2"/>
        <v/>
      </c>
      <c r="L35" s="167" t="str">
        <f>IF(AND(ISNUMBER(D35),ISNUMBER(E35),ISNUMBER(F35),ISNUMBER(G35)),K35-J35,"")</f>
        <v/>
      </c>
      <c r="M35" s="63" t="str">
        <f>IF(AND(ISNUMBER(D35),ISNUMBER(E35),ISNUMBER(F35),ISNUMBER(G35)),HOUR(L35)+MINUTE(L35)/60,"")</f>
        <v/>
      </c>
      <c r="N35" s="7"/>
      <c r="O35" s="8"/>
      <c r="Q35" s="69" t="str">
        <f t="shared" si="10"/>
        <v/>
      </c>
      <c r="T35" s="66" t="str">
        <f>IF(AND(SU_Stufe&gt;=20,M35&lt;&gt;"",ISBLANK(N35)),"Zuweisung zu Arbeitspaket fehlt","")</f>
        <v/>
      </c>
      <c r="U35" s="66" t="str">
        <f>IF(AND(M35&lt;&gt;""),IF(ISBLANK(O35),"Beschreibung der Tätigkeit fehlt!",IF(LEN(O35)&lt;Z_BKU,"Beschreibung sehr kurz",IF(LEN(O35)&lt;Z_BKN,"Beschreibung knapp",""))),"")</f>
        <v/>
      </c>
      <c r="V35" s="66" t="str">
        <f t="shared" si="8"/>
        <v/>
      </c>
      <c r="W35" s="66" t="str">
        <f>IF(AND(M35&lt;&gt;""),IF(M35&gt;Z_THAZ,"Wurde die Tageshöchstarbeitszeit ("&amp;Z_THAZ&amp;" h) beachtet?",""),"")</f>
        <v/>
      </c>
      <c r="X35" s="66" t="str">
        <f t="shared" si="5"/>
        <v/>
      </c>
    </row>
    <row r="36" spans="1:24" x14ac:dyDescent="0.25">
      <c r="A36" s="5"/>
      <c r="B36" s="67" t="str">
        <f t="shared" si="0"/>
        <v/>
      </c>
      <c r="C36" s="68" t="str">
        <f t="shared" si="9"/>
        <v/>
      </c>
      <c r="D36" s="6"/>
      <c r="E36" s="9"/>
      <c r="F36" s="6"/>
      <c r="G36" s="9"/>
      <c r="H36" s="64" t="str">
        <f t="shared" si="6"/>
        <v/>
      </c>
      <c r="I36" s="64" t="str">
        <f t="shared" si="7"/>
        <v/>
      </c>
      <c r="J36" s="65" t="str">
        <f t="shared" si="1"/>
        <v/>
      </c>
      <c r="K36" s="166" t="str">
        <f t="shared" si="2"/>
        <v/>
      </c>
      <c r="L36" s="167" t="str">
        <f>IF(AND(ISNUMBER(D36),ISNUMBER(E36),ISNUMBER(F36),ISNUMBER(G36)),K36-J36,"")</f>
        <v/>
      </c>
      <c r="M36" s="63" t="str">
        <f>IF(AND(ISNUMBER(D36),ISNUMBER(E36),ISNUMBER(F36),ISNUMBER(G36)),HOUR(L36)+MINUTE(L36)/60,"")</f>
        <v/>
      </c>
      <c r="N36" s="7"/>
      <c r="O36" s="8"/>
      <c r="Q36" s="69" t="str">
        <f t="shared" si="10"/>
        <v/>
      </c>
      <c r="T36" s="66" t="str">
        <f>IF(AND(SU_Stufe&gt;=20,M36&lt;&gt;"",ISBLANK(N36)),"Zuweisung zu Arbeitspaket fehlt","")</f>
        <v/>
      </c>
      <c r="U36" s="66" t="str">
        <f>IF(AND(M36&lt;&gt;""),IF(ISBLANK(O36),"Beschreibung der Tätigkeit fehlt!",IF(LEN(O36)&lt;Z_BKU,"Beschreibung sehr kurz",IF(LEN(O36)&lt;Z_BKN,"Beschreibung knapp",""))),"")</f>
        <v/>
      </c>
      <c r="V36" s="66" t="str">
        <f t="shared" si="8"/>
        <v/>
      </c>
      <c r="W36" s="66" t="str">
        <f>IF(AND(M36&lt;&gt;""),IF(M36&gt;Z_THAZ,"Wurde die Tageshöchstarbeitszeit ("&amp;Z_THAZ&amp;" h) beachtet?",""),"")</f>
        <v/>
      </c>
      <c r="X36" s="66" t="str">
        <f t="shared" si="5"/>
        <v/>
      </c>
    </row>
    <row r="37" spans="1:24" x14ac:dyDescent="0.25">
      <c r="A37" s="5"/>
      <c r="B37" s="67" t="str">
        <f t="shared" si="0"/>
        <v/>
      </c>
      <c r="C37" s="68" t="str">
        <f t="shared" si="9"/>
        <v/>
      </c>
      <c r="D37" s="6"/>
      <c r="E37" s="9"/>
      <c r="F37" s="6"/>
      <c r="G37" s="9"/>
      <c r="H37" s="64" t="str">
        <f t="shared" si="6"/>
        <v/>
      </c>
      <c r="I37" s="64" t="str">
        <f t="shared" si="7"/>
        <v/>
      </c>
      <c r="J37" s="65" t="str">
        <f t="shared" si="1"/>
        <v/>
      </c>
      <c r="K37" s="166" t="str">
        <f t="shared" si="2"/>
        <v/>
      </c>
      <c r="L37" s="167" t="str">
        <f>IF(AND(ISNUMBER(D37),ISNUMBER(E37),ISNUMBER(F37),ISNUMBER(G37)),K37-J37,"")</f>
        <v/>
      </c>
      <c r="M37" s="63" t="str">
        <f>IF(AND(ISNUMBER(D37),ISNUMBER(E37),ISNUMBER(F37),ISNUMBER(G37)),HOUR(L37)+MINUTE(L37)/60,"")</f>
        <v/>
      </c>
      <c r="N37" s="7"/>
      <c r="O37" s="8"/>
      <c r="Q37" s="69" t="str">
        <f t="shared" si="10"/>
        <v/>
      </c>
      <c r="T37" s="66" t="str">
        <f>IF(AND(SU_Stufe&gt;=20,M37&lt;&gt;"",ISBLANK(N37)),"Zuweisung zu Arbeitspaket fehlt","")</f>
        <v/>
      </c>
      <c r="U37" s="66" t="str">
        <f>IF(AND(M37&lt;&gt;""),IF(ISBLANK(O37),"Beschreibung der Tätigkeit fehlt!",IF(LEN(O37)&lt;Z_BKU,"Beschreibung sehr kurz",IF(LEN(O37)&lt;Z_BKN,"Beschreibung knapp",""))),"")</f>
        <v/>
      </c>
      <c r="V37" s="66" t="str">
        <f t="shared" si="8"/>
        <v/>
      </c>
      <c r="W37" s="66" t="str">
        <f>IF(AND(M37&lt;&gt;""),IF(M37&gt;Z_THAZ,"Wurde die Tageshöchstarbeitszeit ("&amp;Z_THAZ&amp;" h) beachtet?",""),"")</f>
        <v/>
      </c>
      <c r="X37" s="66" t="str">
        <f t="shared" si="5"/>
        <v/>
      </c>
    </row>
    <row r="38" spans="1:24" x14ac:dyDescent="0.25">
      <c r="A38" s="5"/>
      <c r="B38" s="67" t="str">
        <f t="shared" si="0"/>
        <v/>
      </c>
      <c r="C38" s="68" t="str">
        <f t="shared" si="9"/>
        <v/>
      </c>
      <c r="D38" s="6"/>
      <c r="E38" s="9"/>
      <c r="F38" s="6"/>
      <c r="G38" s="9"/>
      <c r="H38" s="64" t="str">
        <f t="shared" si="6"/>
        <v/>
      </c>
      <c r="I38" s="64" t="str">
        <f t="shared" si="7"/>
        <v/>
      </c>
      <c r="J38" s="65" t="str">
        <f t="shared" si="1"/>
        <v/>
      </c>
      <c r="K38" s="166" t="str">
        <f t="shared" si="2"/>
        <v/>
      </c>
      <c r="L38" s="167" t="str">
        <f t="shared" si="3"/>
        <v/>
      </c>
      <c r="M38" s="63" t="str">
        <f t="shared" si="4"/>
        <v/>
      </c>
      <c r="N38" s="7"/>
      <c r="O38" s="8"/>
      <c r="Q38" s="69" t="str">
        <f t="shared" si="10"/>
        <v/>
      </c>
      <c r="T38" s="66" t="str">
        <f>IF(AND(SU_Stufe&gt;=20,M38&lt;&gt;"",ISBLANK(N38)),"Zuweisung zu Arbeitspaket fehlt","")</f>
        <v/>
      </c>
      <c r="U38" s="66" t="str">
        <f>IF(AND(M38&lt;&gt;""),IF(ISBLANK(O38),"Beschreibung der Tätigkeit fehlt!",IF(LEN(O38)&lt;Z_BKU,"Beschreibung sehr kurz",IF(LEN(O38)&lt;Z_BKN,"Beschreibung knapp",""))),"")</f>
        <v/>
      </c>
      <c r="V38" s="66" t="str">
        <f t="shared" si="8"/>
        <v/>
      </c>
      <c r="W38" s="66" t="str">
        <f>IF(AND(M38&lt;&gt;""),IF(M38&gt;Z_THAZ,"Wurde die Tageshöchstarbeitszeit ("&amp;Z_THAZ&amp;" h) beachtet?",""),"")</f>
        <v/>
      </c>
      <c r="X38" s="66" t="str">
        <f t="shared" si="5"/>
        <v/>
      </c>
    </row>
    <row r="39" spans="1:24" x14ac:dyDescent="0.25">
      <c r="A39" s="5"/>
      <c r="B39" s="67" t="str">
        <f t="shared" si="0"/>
        <v/>
      </c>
      <c r="C39" s="68" t="str">
        <f t="shared" si="9"/>
        <v/>
      </c>
      <c r="D39" s="6"/>
      <c r="E39" s="9"/>
      <c r="F39" s="6"/>
      <c r="G39" s="9"/>
      <c r="H39" s="64" t="str">
        <f t="shared" si="6"/>
        <v/>
      </c>
      <c r="I39" s="64" t="str">
        <f t="shared" si="7"/>
        <v/>
      </c>
      <c r="J39" s="65" t="str">
        <f t="shared" si="1"/>
        <v/>
      </c>
      <c r="K39" s="166" t="str">
        <f t="shared" si="2"/>
        <v/>
      </c>
      <c r="L39" s="167" t="str">
        <f t="shared" si="3"/>
        <v/>
      </c>
      <c r="M39" s="63" t="str">
        <f t="shared" si="4"/>
        <v/>
      </c>
      <c r="N39" s="7"/>
      <c r="O39" s="8"/>
      <c r="Q39" s="69" t="str">
        <f t="shared" si="10"/>
        <v/>
      </c>
      <c r="T39" s="66" t="str">
        <f>IF(AND(SU_Stufe&gt;=20,M39&lt;&gt;"",ISBLANK(N39)),"Zuweisung zu Arbeitspaket fehlt","")</f>
        <v/>
      </c>
      <c r="U39" s="66" t="str">
        <f>IF(AND(M39&lt;&gt;""),IF(ISBLANK(O39),"Beschreibung der Tätigkeit fehlt!",IF(LEN(O39)&lt;Z_BKU,"Beschreibung sehr kurz",IF(LEN(O39)&lt;Z_BKN,"Beschreibung knapp",""))),"")</f>
        <v/>
      </c>
      <c r="V39" s="66" t="str">
        <f t="shared" si="8"/>
        <v/>
      </c>
      <c r="W39" s="66" t="str">
        <f>IF(AND(M39&lt;&gt;""),IF(M39&gt;Z_THAZ,"Wurde die Tageshöchstarbeitszeit ("&amp;Z_THAZ&amp;" h) beachtet?",""),"")</f>
        <v/>
      </c>
      <c r="X39" s="66" t="str">
        <f t="shared" si="5"/>
        <v/>
      </c>
    </row>
    <row r="40" spans="1:24" x14ac:dyDescent="0.25">
      <c r="A40" s="5"/>
      <c r="B40" s="67" t="str">
        <f t="shared" si="0"/>
        <v/>
      </c>
      <c r="C40" s="68" t="str">
        <f t="shared" si="9"/>
        <v/>
      </c>
      <c r="D40" s="6"/>
      <c r="E40" s="9"/>
      <c r="F40" s="6"/>
      <c r="G40" s="9"/>
      <c r="H40" s="64" t="str">
        <f t="shared" si="6"/>
        <v/>
      </c>
      <c r="I40" s="64" t="str">
        <f t="shared" si="7"/>
        <v/>
      </c>
      <c r="J40" s="65" t="str">
        <f t="shared" si="1"/>
        <v/>
      </c>
      <c r="K40" s="166" t="str">
        <f t="shared" si="2"/>
        <v/>
      </c>
      <c r="L40" s="167" t="str">
        <f t="shared" si="3"/>
        <v/>
      </c>
      <c r="M40" s="63" t="str">
        <f t="shared" si="4"/>
        <v/>
      </c>
      <c r="N40" s="7"/>
      <c r="O40" s="8"/>
      <c r="Q40" s="69" t="str">
        <f t="shared" si="10"/>
        <v/>
      </c>
      <c r="T40" s="66" t="str">
        <f>IF(AND(SU_Stufe&gt;=20,M40&lt;&gt;"",ISBLANK(N40)),"Zuweisung zu Arbeitspaket fehlt","")</f>
        <v/>
      </c>
      <c r="U40" s="66" t="str">
        <f>IF(AND(M40&lt;&gt;""),IF(ISBLANK(O40),"Beschreibung der Tätigkeit fehlt!",IF(LEN(O40)&lt;Z_BKU,"Beschreibung sehr kurz",IF(LEN(O40)&lt;Z_BKN,"Beschreibung knapp",""))),"")</f>
        <v/>
      </c>
      <c r="V40" s="66" t="str">
        <f t="shared" si="8"/>
        <v/>
      </c>
      <c r="W40" s="66" t="str">
        <f>IF(AND(M40&lt;&gt;""),IF(M40&gt;Z_THAZ,"Wurde die Tageshöchstarbeitszeit ("&amp;Z_THAZ&amp;" h) beachtet?",""),"")</f>
        <v/>
      </c>
      <c r="X40" s="66" t="str">
        <f t="shared" si="5"/>
        <v/>
      </c>
    </row>
    <row r="41" spans="1:24" x14ac:dyDescent="0.25">
      <c r="A41" s="5"/>
      <c r="B41" s="67" t="str">
        <f t="shared" si="0"/>
        <v/>
      </c>
      <c r="C41" s="68" t="str">
        <f t="shared" si="9"/>
        <v/>
      </c>
      <c r="D41" s="6"/>
      <c r="E41" s="9"/>
      <c r="F41" s="6"/>
      <c r="G41" s="9"/>
      <c r="H41" s="64" t="str">
        <f t="shared" si="6"/>
        <v/>
      </c>
      <c r="I41" s="64" t="str">
        <f t="shared" si="7"/>
        <v/>
      </c>
      <c r="J41" s="65" t="str">
        <f t="shared" si="1"/>
        <v/>
      </c>
      <c r="K41" s="166" t="str">
        <f t="shared" si="2"/>
        <v/>
      </c>
      <c r="L41" s="167" t="str">
        <f t="shared" si="3"/>
        <v/>
      </c>
      <c r="M41" s="63" t="str">
        <f t="shared" si="4"/>
        <v/>
      </c>
      <c r="N41" s="7"/>
      <c r="O41" s="8"/>
      <c r="Q41" s="69" t="str">
        <f t="shared" si="10"/>
        <v/>
      </c>
      <c r="T41" s="66" t="str">
        <f>IF(AND(SU_Stufe&gt;=20,M41&lt;&gt;"",ISBLANK(N41)),"Zuweisung zu Arbeitspaket fehlt","")</f>
        <v/>
      </c>
      <c r="U41" s="66" t="str">
        <f>IF(AND(M41&lt;&gt;""),IF(ISBLANK(O41),"Beschreibung der Tätigkeit fehlt!",IF(LEN(O41)&lt;Z_BKU,"Beschreibung sehr kurz",IF(LEN(O41)&lt;Z_BKN,"Beschreibung knapp",""))),"")</f>
        <v/>
      </c>
      <c r="V41" s="66" t="str">
        <f t="shared" si="8"/>
        <v/>
      </c>
      <c r="W41" s="66" t="str">
        <f>IF(AND(M41&lt;&gt;""),IF(M41&gt;Z_THAZ,"Wurde die Tageshöchstarbeitszeit ("&amp;Z_THAZ&amp;" h) beachtet?",""),"")</f>
        <v/>
      </c>
      <c r="X41" s="66" t="str">
        <f t="shared" si="5"/>
        <v/>
      </c>
    </row>
    <row r="42" spans="1:24" x14ac:dyDescent="0.25">
      <c r="A42" s="5"/>
      <c r="B42" s="67" t="str">
        <f t="shared" si="0"/>
        <v/>
      </c>
      <c r="C42" s="68" t="str">
        <f t="shared" si="9"/>
        <v/>
      </c>
      <c r="D42" s="6"/>
      <c r="E42" s="9"/>
      <c r="F42" s="6"/>
      <c r="G42" s="9"/>
      <c r="H42" s="64" t="str">
        <f t="shared" si="6"/>
        <v/>
      </c>
      <c r="I42" s="64" t="str">
        <f t="shared" si="7"/>
        <v/>
      </c>
      <c r="J42" s="65" t="str">
        <f t="shared" si="1"/>
        <v/>
      </c>
      <c r="K42" s="166" t="str">
        <f t="shared" si="2"/>
        <v/>
      </c>
      <c r="L42" s="167" t="str">
        <f t="shared" si="3"/>
        <v/>
      </c>
      <c r="M42" s="63" t="str">
        <f t="shared" si="4"/>
        <v/>
      </c>
      <c r="N42" s="7"/>
      <c r="O42" s="8"/>
      <c r="Q42" s="69" t="str">
        <f t="shared" si="10"/>
        <v/>
      </c>
      <c r="T42" s="66" t="str">
        <f>IF(AND(SU_Stufe&gt;=20,M42&lt;&gt;"",ISBLANK(N42)),"Zuweisung zu Arbeitspaket fehlt","")</f>
        <v/>
      </c>
      <c r="U42" s="66" t="str">
        <f>IF(AND(M42&lt;&gt;""),IF(ISBLANK(O42),"Beschreibung der Tätigkeit fehlt!",IF(LEN(O42)&lt;Z_BKU,"Beschreibung sehr kurz",IF(LEN(O42)&lt;Z_BKN,"Beschreibung knapp",""))),"")</f>
        <v/>
      </c>
      <c r="V42" s="66" t="str">
        <f t="shared" si="8"/>
        <v/>
      </c>
      <c r="W42" s="66" t="str">
        <f>IF(AND(M42&lt;&gt;""),IF(M42&gt;Z_THAZ,"Wurde die Tageshöchstarbeitszeit ("&amp;Z_THAZ&amp;" h) beachtet?",""),"")</f>
        <v/>
      </c>
      <c r="X42" s="66" t="str">
        <f t="shared" si="5"/>
        <v/>
      </c>
    </row>
    <row r="43" spans="1:24" x14ac:dyDescent="0.25">
      <c r="A43" s="5"/>
      <c r="B43" s="67" t="str">
        <f t="shared" si="0"/>
        <v/>
      </c>
      <c r="C43" s="68" t="str">
        <f t="shared" si="9"/>
        <v/>
      </c>
      <c r="D43" s="6"/>
      <c r="E43" s="9"/>
      <c r="F43" s="6"/>
      <c r="G43" s="9"/>
      <c r="H43" s="64" t="str">
        <f t="shared" si="6"/>
        <v/>
      </c>
      <c r="I43" s="64" t="str">
        <f t="shared" si="7"/>
        <v/>
      </c>
      <c r="J43" s="65" t="str">
        <f t="shared" si="1"/>
        <v/>
      </c>
      <c r="K43" s="166" t="str">
        <f t="shared" si="2"/>
        <v/>
      </c>
      <c r="L43" s="167" t="str">
        <f t="shared" si="3"/>
        <v/>
      </c>
      <c r="M43" s="63" t="str">
        <f t="shared" si="4"/>
        <v/>
      </c>
      <c r="N43" s="7"/>
      <c r="O43" s="8"/>
      <c r="Q43" s="69" t="str">
        <f t="shared" si="10"/>
        <v/>
      </c>
      <c r="T43" s="66" t="str">
        <f>IF(AND(SU_Stufe&gt;=20,M43&lt;&gt;"",ISBLANK(N43)),"Zuweisung zu Arbeitspaket fehlt","")</f>
        <v/>
      </c>
      <c r="U43" s="66" t="str">
        <f>IF(AND(M43&lt;&gt;""),IF(ISBLANK(O43),"Beschreibung der Tätigkeit fehlt!",IF(LEN(O43)&lt;Z_BKU,"Beschreibung sehr kurz",IF(LEN(O43)&lt;Z_BKN,"Beschreibung knapp",""))),"")</f>
        <v/>
      </c>
      <c r="V43" s="66" t="str">
        <f t="shared" si="8"/>
        <v/>
      </c>
      <c r="W43" s="66" t="str">
        <f>IF(AND(M43&lt;&gt;""),IF(M43&gt;Z_THAZ,"Wurde die Tageshöchstarbeitszeit ("&amp;Z_THAZ&amp;" h) beachtet?",""),"")</f>
        <v/>
      </c>
      <c r="X43" s="66" t="str">
        <f t="shared" si="5"/>
        <v/>
      </c>
    </row>
    <row r="44" spans="1:24" x14ac:dyDescent="0.25">
      <c r="A44" s="5"/>
      <c r="B44" s="67" t="str">
        <f t="shared" si="0"/>
        <v/>
      </c>
      <c r="C44" s="68" t="str">
        <f t="shared" si="9"/>
        <v/>
      </c>
      <c r="D44" s="6"/>
      <c r="E44" s="9"/>
      <c r="F44" s="6"/>
      <c r="G44" s="9"/>
      <c r="H44" s="64" t="str">
        <f t="shared" si="6"/>
        <v/>
      </c>
      <c r="I44" s="64" t="str">
        <f t="shared" si="7"/>
        <v/>
      </c>
      <c r="J44" s="65" t="str">
        <f t="shared" si="1"/>
        <v/>
      </c>
      <c r="K44" s="166" t="str">
        <f t="shared" si="2"/>
        <v/>
      </c>
      <c r="L44" s="167" t="str">
        <f t="shared" si="3"/>
        <v/>
      </c>
      <c r="M44" s="63" t="str">
        <f t="shared" si="4"/>
        <v/>
      </c>
      <c r="N44" s="7"/>
      <c r="O44" s="8"/>
      <c r="Q44" s="69" t="str">
        <f t="shared" si="10"/>
        <v/>
      </c>
      <c r="T44" s="66" t="str">
        <f>IF(AND(SU_Stufe&gt;=20,M44&lt;&gt;"",ISBLANK(N44)),"Zuweisung zu Arbeitspaket fehlt","")</f>
        <v/>
      </c>
      <c r="U44" s="66" t="str">
        <f>IF(AND(M44&lt;&gt;""),IF(ISBLANK(O44),"Beschreibung der Tätigkeit fehlt!",IF(LEN(O44)&lt;Z_BKU,"Beschreibung sehr kurz",IF(LEN(O44)&lt;Z_BKN,"Beschreibung knapp",""))),"")</f>
        <v/>
      </c>
      <c r="V44" s="66" t="str">
        <f t="shared" si="8"/>
        <v/>
      </c>
      <c r="W44" s="66" t="str">
        <f>IF(AND(M44&lt;&gt;""),IF(M44&gt;Z_THAZ,"Wurde die Tageshöchstarbeitszeit ("&amp;Z_THAZ&amp;" h) beachtet?",""),"")</f>
        <v/>
      </c>
      <c r="X44" s="66" t="str">
        <f t="shared" si="5"/>
        <v/>
      </c>
    </row>
    <row r="45" spans="1:24" x14ac:dyDescent="0.25">
      <c r="A45" s="5"/>
      <c r="B45" s="67" t="str">
        <f t="shared" si="0"/>
        <v/>
      </c>
      <c r="C45" s="68" t="str">
        <f t="shared" si="9"/>
        <v/>
      </c>
      <c r="D45" s="6"/>
      <c r="E45" s="9"/>
      <c r="F45" s="6"/>
      <c r="G45" s="9"/>
      <c r="H45" s="64" t="str">
        <f t="shared" si="6"/>
        <v/>
      </c>
      <c r="I45" s="64" t="str">
        <f t="shared" si="7"/>
        <v/>
      </c>
      <c r="J45" s="65" t="str">
        <f t="shared" si="1"/>
        <v/>
      </c>
      <c r="K45" s="166" t="str">
        <f t="shared" si="2"/>
        <v/>
      </c>
      <c r="L45" s="167" t="str">
        <f t="shared" si="3"/>
        <v/>
      </c>
      <c r="M45" s="63" t="str">
        <f t="shared" si="4"/>
        <v/>
      </c>
      <c r="N45" s="7"/>
      <c r="O45" s="8"/>
      <c r="Q45" s="69" t="str">
        <f t="shared" si="10"/>
        <v/>
      </c>
      <c r="T45" s="66" t="str">
        <f>IF(AND(SU_Stufe&gt;=20,M45&lt;&gt;"",ISBLANK(N45)),"Zuweisung zu Arbeitspaket fehlt","")</f>
        <v/>
      </c>
      <c r="U45" s="66" t="str">
        <f>IF(AND(M45&lt;&gt;""),IF(ISBLANK(O45),"Beschreibung der Tätigkeit fehlt!",IF(LEN(O45)&lt;Z_BKU,"Beschreibung sehr kurz",IF(LEN(O45)&lt;Z_BKN,"Beschreibung knapp",""))),"")</f>
        <v/>
      </c>
      <c r="V45" s="66" t="str">
        <f t="shared" si="8"/>
        <v/>
      </c>
      <c r="W45" s="66" t="str">
        <f>IF(AND(M45&lt;&gt;""),IF(M45&gt;Z_THAZ,"Wurde die Tageshöchstarbeitszeit ("&amp;Z_THAZ&amp;" h) beachtet?",""),"")</f>
        <v/>
      </c>
      <c r="X45" s="66" t="str">
        <f t="shared" si="5"/>
        <v/>
      </c>
    </row>
    <row r="46" spans="1:24" x14ac:dyDescent="0.25">
      <c r="A46" s="5"/>
      <c r="B46" s="67" t="str">
        <f t="shared" si="0"/>
        <v/>
      </c>
      <c r="C46" s="68" t="str">
        <f t="shared" si="9"/>
        <v/>
      </c>
      <c r="D46" s="6"/>
      <c r="E46" s="9"/>
      <c r="F46" s="6"/>
      <c r="G46" s="9"/>
      <c r="H46" s="64" t="str">
        <f t="shared" si="6"/>
        <v/>
      </c>
      <c r="I46" s="64" t="str">
        <f t="shared" si="7"/>
        <v/>
      </c>
      <c r="J46" s="65" t="str">
        <f t="shared" si="1"/>
        <v/>
      </c>
      <c r="K46" s="166" t="str">
        <f t="shared" si="2"/>
        <v/>
      </c>
      <c r="L46" s="167" t="str">
        <f t="shared" si="3"/>
        <v/>
      </c>
      <c r="M46" s="63" t="str">
        <f t="shared" si="4"/>
        <v/>
      </c>
      <c r="N46" s="7"/>
      <c r="O46" s="8"/>
      <c r="Q46" s="69" t="str">
        <f t="shared" si="10"/>
        <v/>
      </c>
      <c r="T46" s="66" t="str">
        <f>IF(AND(SU_Stufe&gt;=20,M46&lt;&gt;"",ISBLANK(N46)),"Zuweisung zu Arbeitspaket fehlt","")</f>
        <v/>
      </c>
      <c r="U46" s="66" t="str">
        <f>IF(AND(M46&lt;&gt;""),IF(ISBLANK(O46),"Beschreibung der Tätigkeit fehlt!",IF(LEN(O46)&lt;Z_BKU,"Beschreibung sehr kurz",IF(LEN(O46)&lt;Z_BKN,"Beschreibung knapp",""))),"")</f>
        <v/>
      </c>
      <c r="V46" s="66" t="str">
        <f t="shared" si="8"/>
        <v/>
      </c>
      <c r="W46" s="66" t="str">
        <f>IF(AND(M46&lt;&gt;""),IF(M46&gt;Z_THAZ,"Wurde die Tageshöchstarbeitszeit ("&amp;Z_THAZ&amp;" h) beachtet?",""),"")</f>
        <v/>
      </c>
      <c r="X46" s="66" t="str">
        <f t="shared" si="5"/>
        <v/>
      </c>
    </row>
    <row r="47" spans="1:24" x14ac:dyDescent="0.25">
      <c r="A47" s="5"/>
      <c r="B47" s="67" t="str">
        <f t="shared" si="0"/>
        <v/>
      </c>
      <c r="C47" s="68" t="str">
        <f t="shared" si="9"/>
        <v/>
      </c>
      <c r="D47" s="6"/>
      <c r="E47" s="9"/>
      <c r="F47" s="6"/>
      <c r="G47" s="9"/>
      <c r="H47" s="64" t="str">
        <f t="shared" si="6"/>
        <v/>
      </c>
      <c r="I47" s="64" t="str">
        <f t="shared" si="7"/>
        <v/>
      </c>
      <c r="J47" s="65" t="str">
        <f t="shared" si="1"/>
        <v/>
      </c>
      <c r="K47" s="166" t="str">
        <f t="shared" si="2"/>
        <v/>
      </c>
      <c r="L47" s="167" t="str">
        <f t="shared" si="3"/>
        <v/>
      </c>
      <c r="M47" s="63" t="str">
        <f t="shared" si="4"/>
        <v/>
      </c>
      <c r="N47" s="7"/>
      <c r="O47" s="8"/>
      <c r="Q47" s="69" t="str">
        <f t="shared" si="10"/>
        <v/>
      </c>
      <c r="T47" s="66" t="str">
        <f>IF(AND(SU_Stufe&gt;=20,M47&lt;&gt;"",ISBLANK(N47)),"Zuweisung zu Arbeitspaket fehlt","")</f>
        <v/>
      </c>
      <c r="U47" s="66" t="str">
        <f>IF(AND(M47&lt;&gt;""),IF(ISBLANK(O47),"Beschreibung der Tätigkeit fehlt!",IF(LEN(O47)&lt;Z_BKU,"Beschreibung sehr kurz",IF(LEN(O47)&lt;Z_BKN,"Beschreibung knapp",""))),"")</f>
        <v/>
      </c>
      <c r="V47" s="66" t="str">
        <f t="shared" si="8"/>
        <v/>
      </c>
      <c r="W47" s="66" t="str">
        <f>IF(AND(M47&lt;&gt;""),IF(M47&gt;Z_THAZ,"Wurde die Tageshöchstarbeitszeit ("&amp;Z_THAZ&amp;" h) beachtet?",""),"")</f>
        <v/>
      </c>
      <c r="X47" s="66" t="str">
        <f t="shared" si="5"/>
        <v/>
      </c>
    </row>
    <row r="48" spans="1:24" x14ac:dyDescent="0.25">
      <c r="A48" s="5"/>
      <c r="B48" s="67" t="str">
        <f t="shared" si="0"/>
        <v/>
      </c>
      <c r="C48" s="68" t="str">
        <f t="shared" si="9"/>
        <v/>
      </c>
      <c r="D48" s="6"/>
      <c r="E48" s="9"/>
      <c r="F48" s="6"/>
      <c r="G48" s="9"/>
      <c r="H48" s="64" t="str">
        <f t="shared" si="6"/>
        <v/>
      </c>
      <c r="I48" s="64" t="str">
        <f t="shared" si="7"/>
        <v/>
      </c>
      <c r="J48" s="65" t="str">
        <f t="shared" si="1"/>
        <v/>
      </c>
      <c r="K48" s="166" t="str">
        <f t="shared" si="2"/>
        <v/>
      </c>
      <c r="L48" s="167" t="str">
        <f t="shared" si="3"/>
        <v/>
      </c>
      <c r="M48" s="63" t="str">
        <f t="shared" si="4"/>
        <v/>
      </c>
      <c r="N48" s="7"/>
      <c r="O48" s="8"/>
      <c r="Q48" s="69" t="str">
        <f t="shared" si="10"/>
        <v/>
      </c>
      <c r="T48" s="66" t="str">
        <f>IF(AND(SU_Stufe&gt;=20,M48&lt;&gt;"",ISBLANK(N48)),"Zuweisung zu Arbeitspaket fehlt","")</f>
        <v/>
      </c>
      <c r="U48" s="66" t="str">
        <f>IF(AND(M48&lt;&gt;""),IF(ISBLANK(O48),"Beschreibung der Tätigkeit fehlt!",IF(LEN(O48)&lt;Z_BKU,"Beschreibung sehr kurz",IF(LEN(O48)&lt;Z_BKN,"Beschreibung knapp",""))),"")</f>
        <v/>
      </c>
      <c r="V48" s="66" t="str">
        <f t="shared" si="8"/>
        <v/>
      </c>
      <c r="W48" s="66" t="str">
        <f>IF(AND(M48&lt;&gt;""),IF(M48&gt;Z_THAZ,"Wurde die Tageshöchstarbeitszeit ("&amp;Z_THAZ&amp;" h) beachtet?",""),"")</f>
        <v/>
      </c>
      <c r="X48" s="66" t="str">
        <f t="shared" si="5"/>
        <v/>
      </c>
    </row>
    <row r="49" spans="1:24" x14ac:dyDescent="0.25">
      <c r="A49" s="5"/>
      <c r="B49" s="67" t="str">
        <f t="shared" si="0"/>
        <v/>
      </c>
      <c r="C49" s="68" t="str">
        <f t="shared" si="9"/>
        <v/>
      </c>
      <c r="D49" s="6"/>
      <c r="E49" s="9"/>
      <c r="F49" s="6"/>
      <c r="G49" s="9"/>
      <c r="H49" s="64" t="str">
        <f t="shared" si="6"/>
        <v/>
      </c>
      <c r="I49" s="64" t="str">
        <f t="shared" si="7"/>
        <v/>
      </c>
      <c r="J49" s="65" t="str">
        <f t="shared" si="1"/>
        <v/>
      </c>
      <c r="K49" s="166" t="str">
        <f t="shared" si="2"/>
        <v/>
      </c>
      <c r="L49" s="167" t="str">
        <f t="shared" si="3"/>
        <v/>
      </c>
      <c r="M49" s="63" t="str">
        <f t="shared" si="4"/>
        <v/>
      </c>
      <c r="N49" s="7"/>
      <c r="O49" s="8"/>
      <c r="Q49" s="69" t="str">
        <f t="shared" si="10"/>
        <v/>
      </c>
      <c r="T49" s="66" t="str">
        <f>IF(AND(SU_Stufe&gt;=20,M49&lt;&gt;"",ISBLANK(N49)),"Zuweisung zu Arbeitspaket fehlt","")</f>
        <v/>
      </c>
      <c r="U49" s="66" t="str">
        <f>IF(AND(M49&lt;&gt;""),IF(ISBLANK(O49),"Beschreibung der Tätigkeit fehlt!",IF(LEN(O49)&lt;Z_BKU,"Beschreibung sehr kurz",IF(LEN(O49)&lt;Z_BKN,"Beschreibung knapp",""))),"")</f>
        <v/>
      </c>
      <c r="V49" s="66" t="str">
        <f t="shared" si="8"/>
        <v/>
      </c>
      <c r="W49" s="66" t="str">
        <f>IF(AND(M49&lt;&gt;""),IF(M49&gt;Z_THAZ,"Wurde die Tageshöchstarbeitszeit ("&amp;Z_THAZ&amp;" h) beachtet?",""),"")</f>
        <v/>
      </c>
      <c r="X49" s="66" t="str">
        <f t="shared" si="5"/>
        <v/>
      </c>
    </row>
    <row r="50" spans="1:24" x14ac:dyDescent="0.25">
      <c r="A50" s="5"/>
      <c r="B50" s="67" t="str">
        <f t="shared" si="0"/>
        <v/>
      </c>
      <c r="C50" s="68" t="str">
        <f t="shared" si="9"/>
        <v/>
      </c>
      <c r="D50" s="6"/>
      <c r="E50" s="9"/>
      <c r="F50" s="6"/>
      <c r="G50" s="9"/>
      <c r="H50" s="64" t="str">
        <f t="shared" si="6"/>
        <v/>
      </c>
      <c r="I50" s="64" t="str">
        <f t="shared" si="7"/>
        <v/>
      </c>
      <c r="J50" s="65" t="str">
        <f t="shared" si="1"/>
        <v/>
      </c>
      <c r="K50" s="166" t="str">
        <f t="shared" si="2"/>
        <v/>
      </c>
      <c r="L50" s="167" t="str">
        <f t="shared" si="3"/>
        <v/>
      </c>
      <c r="M50" s="63" t="str">
        <f t="shared" si="4"/>
        <v/>
      </c>
      <c r="N50" s="7"/>
      <c r="O50" s="8"/>
      <c r="Q50" s="69" t="str">
        <f t="shared" si="10"/>
        <v/>
      </c>
      <c r="T50" s="66" t="str">
        <f>IF(AND(SU_Stufe&gt;=20,M50&lt;&gt;"",ISBLANK(N50)),"Zuweisung zu Arbeitspaket fehlt","")</f>
        <v/>
      </c>
      <c r="U50" s="66" t="str">
        <f>IF(AND(M50&lt;&gt;""),IF(ISBLANK(O50),"Beschreibung der Tätigkeit fehlt!",IF(LEN(O50)&lt;Z_BKU,"Beschreibung sehr kurz",IF(LEN(O50)&lt;Z_BKN,"Beschreibung knapp",""))),"")</f>
        <v/>
      </c>
      <c r="V50" s="66" t="str">
        <f t="shared" si="8"/>
        <v/>
      </c>
      <c r="W50" s="66" t="str">
        <f>IF(AND(M50&lt;&gt;""),IF(M50&gt;Z_THAZ,"Wurde die Tageshöchstarbeitszeit ("&amp;Z_THAZ&amp;" h) beachtet?",""),"")</f>
        <v/>
      </c>
      <c r="X50" s="66" t="str">
        <f t="shared" si="5"/>
        <v/>
      </c>
    </row>
    <row r="51" spans="1:24" x14ac:dyDescent="0.25">
      <c r="A51" s="5"/>
      <c r="B51" s="67" t="str">
        <f t="shared" si="0"/>
        <v/>
      </c>
      <c r="C51" s="68" t="str">
        <f t="shared" si="9"/>
        <v/>
      </c>
      <c r="D51" s="6"/>
      <c r="E51" s="9"/>
      <c r="F51" s="6"/>
      <c r="G51" s="9"/>
      <c r="H51" s="64" t="str">
        <f t="shared" si="6"/>
        <v/>
      </c>
      <c r="I51" s="64" t="str">
        <f t="shared" si="7"/>
        <v/>
      </c>
      <c r="J51" s="65" t="str">
        <f t="shared" si="1"/>
        <v/>
      </c>
      <c r="K51" s="166" t="str">
        <f t="shared" si="2"/>
        <v/>
      </c>
      <c r="L51" s="167" t="str">
        <f t="shared" si="3"/>
        <v/>
      </c>
      <c r="M51" s="63" t="str">
        <f t="shared" si="4"/>
        <v/>
      </c>
      <c r="N51" s="7"/>
      <c r="O51" s="8"/>
      <c r="Q51" s="69" t="str">
        <f t="shared" si="10"/>
        <v/>
      </c>
      <c r="T51" s="66" t="str">
        <f>IF(AND(SU_Stufe&gt;=20,M51&lt;&gt;"",ISBLANK(N51)),"Zuweisung zu Arbeitspaket fehlt","")</f>
        <v/>
      </c>
      <c r="U51" s="66" t="str">
        <f>IF(AND(M51&lt;&gt;""),IF(ISBLANK(O51),"Beschreibung der Tätigkeit fehlt!",IF(LEN(O51)&lt;Z_BKU,"Beschreibung sehr kurz",IF(LEN(O51)&lt;Z_BKN,"Beschreibung knapp",""))),"")</f>
        <v/>
      </c>
      <c r="V51" s="66" t="str">
        <f t="shared" si="8"/>
        <v/>
      </c>
      <c r="W51" s="66" t="str">
        <f>IF(AND(M51&lt;&gt;""),IF(M51&gt;Z_THAZ,"Wurde die Tageshöchstarbeitszeit ("&amp;Z_THAZ&amp;" h) beachtet?",""),"")</f>
        <v/>
      </c>
      <c r="X51" s="66" t="str">
        <f t="shared" si="5"/>
        <v/>
      </c>
    </row>
    <row r="52" spans="1:24" x14ac:dyDescent="0.25">
      <c r="A52" s="5"/>
      <c r="B52" s="67" t="str">
        <f t="shared" si="0"/>
        <v/>
      </c>
      <c r="C52" s="68" t="str">
        <f t="shared" si="9"/>
        <v/>
      </c>
      <c r="D52" s="6"/>
      <c r="E52" s="9"/>
      <c r="F52" s="6"/>
      <c r="G52" s="9"/>
      <c r="H52" s="64" t="str">
        <f t="shared" si="6"/>
        <v/>
      </c>
      <c r="I52" s="64" t="str">
        <f t="shared" si="7"/>
        <v/>
      </c>
      <c r="J52" s="65" t="str">
        <f t="shared" si="1"/>
        <v/>
      </c>
      <c r="K52" s="166" t="str">
        <f t="shared" si="2"/>
        <v/>
      </c>
      <c r="L52" s="167" t="str">
        <f t="shared" si="3"/>
        <v/>
      </c>
      <c r="M52" s="63" t="str">
        <f t="shared" si="4"/>
        <v/>
      </c>
      <c r="N52" s="7"/>
      <c r="O52" s="8"/>
      <c r="Q52" s="69" t="str">
        <f t="shared" si="10"/>
        <v/>
      </c>
      <c r="T52" s="66" t="str">
        <f>IF(AND(SU_Stufe&gt;=20,M52&lt;&gt;"",ISBLANK(N52)),"Zuweisung zu Arbeitspaket fehlt","")</f>
        <v/>
      </c>
      <c r="U52" s="66" t="str">
        <f>IF(AND(M52&lt;&gt;""),IF(ISBLANK(O52),"Beschreibung der Tätigkeit fehlt!",IF(LEN(O52)&lt;Z_BKU,"Beschreibung sehr kurz",IF(LEN(O52)&lt;Z_BKN,"Beschreibung knapp",""))),"")</f>
        <v/>
      </c>
      <c r="V52" s="66" t="str">
        <f t="shared" si="8"/>
        <v/>
      </c>
      <c r="W52" s="66" t="str">
        <f>IF(AND(M52&lt;&gt;""),IF(M52&gt;Z_THAZ,"Wurde die Tageshöchstarbeitszeit ("&amp;Z_THAZ&amp;" h) beachtet?",""),"")</f>
        <v/>
      </c>
      <c r="X52" s="66" t="str">
        <f t="shared" si="5"/>
        <v/>
      </c>
    </row>
    <row r="53" spans="1:24" x14ac:dyDescent="0.25">
      <c r="A53" s="5"/>
      <c r="B53" s="67" t="str">
        <f t="shared" si="0"/>
        <v/>
      </c>
      <c r="C53" s="68" t="str">
        <f t="shared" si="9"/>
        <v/>
      </c>
      <c r="D53" s="6"/>
      <c r="E53" s="9"/>
      <c r="F53" s="6"/>
      <c r="G53" s="9"/>
      <c r="H53" s="64" t="str">
        <f t="shared" si="6"/>
        <v/>
      </c>
      <c r="I53" s="64" t="str">
        <f t="shared" si="7"/>
        <v/>
      </c>
      <c r="J53" s="65" t="str">
        <f t="shared" si="1"/>
        <v/>
      </c>
      <c r="K53" s="166" t="str">
        <f t="shared" si="2"/>
        <v/>
      </c>
      <c r="L53" s="167" t="str">
        <f t="shared" si="3"/>
        <v/>
      </c>
      <c r="M53" s="63" t="str">
        <f t="shared" si="4"/>
        <v/>
      </c>
      <c r="N53" s="7"/>
      <c r="O53" s="8"/>
      <c r="Q53" s="69" t="str">
        <f t="shared" si="10"/>
        <v/>
      </c>
      <c r="T53" s="66" t="str">
        <f>IF(AND(SU_Stufe&gt;=20,M53&lt;&gt;"",ISBLANK(N53)),"Zuweisung zu Arbeitspaket fehlt","")</f>
        <v/>
      </c>
      <c r="U53" s="66" t="str">
        <f>IF(AND(M53&lt;&gt;""),IF(ISBLANK(O53),"Beschreibung der Tätigkeit fehlt!",IF(LEN(O53)&lt;Z_BKU,"Beschreibung sehr kurz",IF(LEN(O53)&lt;Z_BKN,"Beschreibung knapp",""))),"")</f>
        <v/>
      </c>
      <c r="V53" s="66" t="str">
        <f t="shared" si="8"/>
        <v/>
      </c>
      <c r="W53" s="66" t="str">
        <f>IF(AND(M53&lt;&gt;""),IF(M53&gt;Z_THAZ,"Wurde die Tageshöchstarbeitszeit ("&amp;Z_THAZ&amp;" h) beachtet?",""),"")</f>
        <v/>
      </c>
      <c r="X53" s="66" t="str">
        <f t="shared" si="5"/>
        <v/>
      </c>
    </row>
    <row r="54" spans="1:24" x14ac:dyDescent="0.25">
      <c r="A54" s="5"/>
      <c r="B54" s="67" t="str">
        <f t="shared" si="0"/>
        <v/>
      </c>
      <c r="C54" s="68" t="str">
        <f t="shared" si="9"/>
        <v/>
      </c>
      <c r="D54" s="6"/>
      <c r="E54" s="9"/>
      <c r="F54" s="6"/>
      <c r="G54" s="9"/>
      <c r="H54" s="64" t="str">
        <f t="shared" si="6"/>
        <v/>
      </c>
      <c r="I54" s="64" t="str">
        <f t="shared" si="7"/>
        <v/>
      </c>
      <c r="J54" s="65" t="str">
        <f t="shared" si="1"/>
        <v/>
      </c>
      <c r="K54" s="166" t="str">
        <f t="shared" si="2"/>
        <v/>
      </c>
      <c r="L54" s="167" t="str">
        <f t="shared" si="3"/>
        <v/>
      </c>
      <c r="M54" s="63" t="str">
        <f t="shared" si="4"/>
        <v/>
      </c>
      <c r="N54" s="7"/>
      <c r="O54" s="8"/>
      <c r="Q54" s="69" t="str">
        <f t="shared" si="10"/>
        <v/>
      </c>
      <c r="T54" s="66" t="str">
        <f>IF(AND(SU_Stufe&gt;=20,M54&lt;&gt;"",ISBLANK(N54)),"Zuweisung zu Arbeitspaket fehlt","")</f>
        <v/>
      </c>
      <c r="U54" s="66" t="str">
        <f>IF(AND(M54&lt;&gt;""),IF(ISBLANK(O54),"Beschreibung der Tätigkeit fehlt!",IF(LEN(O54)&lt;Z_BKU,"Beschreibung sehr kurz",IF(LEN(O54)&lt;Z_BKN,"Beschreibung knapp",""))),"")</f>
        <v/>
      </c>
      <c r="V54" s="66" t="str">
        <f t="shared" si="8"/>
        <v/>
      </c>
      <c r="W54" s="66" t="str">
        <f>IF(AND(M54&lt;&gt;""),IF(M54&gt;Z_THAZ,"Wurde die Tageshöchstarbeitszeit ("&amp;Z_THAZ&amp;" h) beachtet?",""),"")</f>
        <v/>
      </c>
      <c r="X54" s="66" t="str">
        <f t="shared" si="5"/>
        <v/>
      </c>
    </row>
    <row r="55" spans="1:24" x14ac:dyDescent="0.25">
      <c r="A55" s="5"/>
      <c r="B55" s="67" t="str">
        <f t="shared" si="0"/>
        <v/>
      </c>
      <c r="C55" s="68" t="str">
        <f t="shared" si="9"/>
        <v/>
      </c>
      <c r="D55" s="6"/>
      <c r="E55" s="9"/>
      <c r="F55" s="6"/>
      <c r="G55" s="9"/>
      <c r="H55" s="64" t="str">
        <f t="shared" si="6"/>
        <v/>
      </c>
      <c r="I55" s="64" t="str">
        <f t="shared" si="7"/>
        <v/>
      </c>
      <c r="J55" s="65" t="str">
        <f t="shared" si="1"/>
        <v/>
      </c>
      <c r="K55" s="166" t="str">
        <f t="shared" si="2"/>
        <v/>
      </c>
      <c r="L55" s="167" t="str">
        <f t="shared" si="3"/>
        <v/>
      </c>
      <c r="M55" s="63" t="str">
        <f t="shared" si="4"/>
        <v/>
      </c>
      <c r="N55" s="7"/>
      <c r="O55" s="8"/>
      <c r="Q55" s="69" t="str">
        <f t="shared" si="10"/>
        <v/>
      </c>
      <c r="T55" s="66" t="str">
        <f>IF(AND(SU_Stufe&gt;=20,M55&lt;&gt;"",ISBLANK(N55)),"Zuweisung zu Arbeitspaket fehlt","")</f>
        <v/>
      </c>
      <c r="U55" s="66" t="str">
        <f>IF(AND(M55&lt;&gt;""),IF(ISBLANK(O55),"Beschreibung der Tätigkeit fehlt!",IF(LEN(O55)&lt;Z_BKU,"Beschreibung sehr kurz",IF(LEN(O55)&lt;Z_BKN,"Beschreibung knapp",""))),"")</f>
        <v/>
      </c>
      <c r="V55" s="66" t="str">
        <f t="shared" si="8"/>
        <v/>
      </c>
      <c r="W55" s="66" t="str">
        <f>IF(AND(M55&lt;&gt;""),IF(M55&gt;Z_THAZ,"Wurde die Tageshöchstarbeitszeit ("&amp;Z_THAZ&amp;" h) beachtet?",""),"")</f>
        <v/>
      </c>
      <c r="X55" s="66" t="str">
        <f t="shared" si="5"/>
        <v/>
      </c>
    </row>
    <row r="56" spans="1:24" x14ac:dyDescent="0.25">
      <c r="A56" s="5"/>
      <c r="B56" s="67" t="str">
        <f t="shared" si="0"/>
        <v/>
      </c>
      <c r="C56" s="68" t="str">
        <f t="shared" si="9"/>
        <v/>
      </c>
      <c r="D56" s="6"/>
      <c r="E56" s="9"/>
      <c r="F56" s="6"/>
      <c r="G56" s="9"/>
      <c r="H56" s="64" t="str">
        <f t="shared" si="6"/>
        <v/>
      </c>
      <c r="I56" s="64" t="str">
        <f t="shared" si="7"/>
        <v/>
      </c>
      <c r="J56" s="65" t="str">
        <f t="shared" si="1"/>
        <v/>
      </c>
      <c r="K56" s="166" t="str">
        <f t="shared" si="2"/>
        <v/>
      </c>
      <c r="L56" s="167" t="str">
        <f t="shared" si="3"/>
        <v/>
      </c>
      <c r="M56" s="63" t="str">
        <f t="shared" si="4"/>
        <v/>
      </c>
      <c r="N56" s="7"/>
      <c r="O56" s="8"/>
      <c r="Q56" s="69" t="str">
        <f t="shared" si="10"/>
        <v/>
      </c>
      <c r="T56" s="66" t="str">
        <f>IF(AND(SU_Stufe&gt;=20,M56&lt;&gt;"",ISBLANK(N56)),"Zuweisung zu Arbeitspaket fehlt","")</f>
        <v/>
      </c>
      <c r="U56" s="66" t="str">
        <f>IF(AND(M56&lt;&gt;""),IF(ISBLANK(O56),"Beschreibung der Tätigkeit fehlt!",IF(LEN(O56)&lt;Z_BKU,"Beschreibung sehr kurz",IF(LEN(O56)&lt;Z_BKN,"Beschreibung knapp",""))),"")</f>
        <v/>
      </c>
      <c r="V56" s="66" t="str">
        <f t="shared" si="8"/>
        <v/>
      </c>
      <c r="W56" s="66" t="str">
        <f>IF(AND(M56&lt;&gt;""),IF(M56&gt;Z_THAZ,"Wurde die Tageshöchstarbeitszeit ("&amp;Z_THAZ&amp;" h) beachtet?",""),"")</f>
        <v/>
      </c>
      <c r="X56" s="66" t="str">
        <f t="shared" si="5"/>
        <v/>
      </c>
    </row>
    <row r="57" spans="1:24" x14ac:dyDescent="0.25">
      <c r="A57" s="5"/>
      <c r="B57" s="67" t="str">
        <f t="shared" si="0"/>
        <v/>
      </c>
      <c r="C57" s="68" t="str">
        <f t="shared" si="9"/>
        <v/>
      </c>
      <c r="D57" s="6"/>
      <c r="E57" s="9"/>
      <c r="F57" s="6"/>
      <c r="G57" s="9"/>
      <c r="H57" s="64" t="str">
        <f t="shared" si="6"/>
        <v/>
      </c>
      <c r="I57" s="64" t="str">
        <f t="shared" si="7"/>
        <v/>
      </c>
      <c r="J57" s="65" t="str">
        <f t="shared" si="1"/>
        <v/>
      </c>
      <c r="K57" s="166" t="str">
        <f t="shared" si="2"/>
        <v/>
      </c>
      <c r="L57" s="167" t="str">
        <f t="shared" si="3"/>
        <v/>
      </c>
      <c r="M57" s="63" t="str">
        <f t="shared" si="4"/>
        <v/>
      </c>
      <c r="N57" s="7"/>
      <c r="O57" s="8"/>
      <c r="Q57" s="69" t="str">
        <f t="shared" si="10"/>
        <v/>
      </c>
      <c r="T57" s="66" t="str">
        <f>IF(AND(SU_Stufe&gt;=20,M57&lt;&gt;"",ISBLANK(N57)),"Zuweisung zu Arbeitspaket fehlt","")</f>
        <v/>
      </c>
      <c r="U57" s="66" t="str">
        <f>IF(AND(M57&lt;&gt;""),IF(ISBLANK(O57),"Beschreibung der Tätigkeit fehlt!",IF(LEN(O57)&lt;Z_BKU,"Beschreibung sehr kurz",IF(LEN(O57)&lt;Z_BKN,"Beschreibung knapp",""))),"")</f>
        <v/>
      </c>
      <c r="V57" s="66" t="str">
        <f t="shared" si="8"/>
        <v/>
      </c>
      <c r="W57" s="66" t="str">
        <f>IF(AND(M57&lt;&gt;""),IF(M57&gt;Z_THAZ,"Wurde die Tageshöchstarbeitszeit ("&amp;Z_THAZ&amp;" h) beachtet?",""),"")</f>
        <v/>
      </c>
      <c r="X57" s="66" t="str">
        <f t="shared" si="5"/>
        <v/>
      </c>
    </row>
    <row r="58" spans="1:24" x14ac:dyDescent="0.25">
      <c r="A58" s="5"/>
      <c r="B58" s="67" t="str">
        <f t="shared" si="0"/>
        <v/>
      </c>
      <c r="C58" s="68" t="str">
        <f t="shared" si="9"/>
        <v/>
      </c>
      <c r="D58" s="6"/>
      <c r="E58" s="9"/>
      <c r="F58" s="6"/>
      <c r="G58" s="9"/>
      <c r="H58" s="64" t="str">
        <f t="shared" si="6"/>
        <v/>
      </c>
      <c r="I58" s="64" t="str">
        <f t="shared" si="7"/>
        <v/>
      </c>
      <c r="J58" s="65" t="str">
        <f t="shared" si="1"/>
        <v/>
      </c>
      <c r="K58" s="166" t="str">
        <f t="shared" si="2"/>
        <v/>
      </c>
      <c r="L58" s="167" t="str">
        <f t="shared" si="3"/>
        <v/>
      </c>
      <c r="M58" s="63" t="str">
        <f t="shared" si="4"/>
        <v/>
      </c>
      <c r="N58" s="7"/>
      <c r="O58" s="8"/>
      <c r="Q58" s="69" t="str">
        <f t="shared" si="10"/>
        <v/>
      </c>
      <c r="T58" s="66" t="str">
        <f>IF(AND(SU_Stufe&gt;=20,M58&lt;&gt;"",ISBLANK(N58)),"Zuweisung zu Arbeitspaket fehlt","")</f>
        <v/>
      </c>
      <c r="U58" s="66" t="str">
        <f>IF(AND(M58&lt;&gt;""),IF(ISBLANK(O58),"Beschreibung der Tätigkeit fehlt!",IF(LEN(O58)&lt;Z_BKU,"Beschreibung sehr kurz",IF(LEN(O58)&lt;Z_BKN,"Beschreibung knapp",""))),"")</f>
        <v/>
      </c>
      <c r="V58" s="66" t="str">
        <f t="shared" si="8"/>
        <v/>
      </c>
      <c r="W58" s="66" t="str">
        <f>IF(AND(M58&lt;&gt;""),IF(M58&gt;Z_THAZ,"Wurde die Tageshöchstarbeitszeit ("&amp;Z_THAZ&amp;" h) beachtet?",""),"")</f>
        <v/>
      </c>
      <c r="X58" s="66" t="str">
        <f t="shared" si="5"/>
        <v/>
      </c>
    </row>
    <row r="59" spans="1:24" x14ac:dyDescent="0.25">
      <c r="A59" s="5"/>
      <c r="B59" s="67" t="str">
        <f t="shared" si="0"/>
        <v/>
      </c>
      <c r="C59" s="68" t="str">
        <f t="shared" si="9"/>
        <v/>
      </c>
      <c r="D59" s="6"/>
      <c r="E59" s="9"/>
      <c r="F59" s="6"/>
      <c r="G59" s="9"/>
      <c r="H59" s="64" t="str">
        <f t="shared" si="6"/>
        <v/>
      </c>
      <c r="I59" s="64" t="str">
        <f t="shared" si="7"/>
        <v/>
      </c>
      <c r="J59" s="65" t="str">
        <f t="shared" si="1"/>
        <v/>
      </c>
      <c r="K59" s="166" t="str">
        <f t="shared" si="2"/>
        <v/>
      </c>
      <c r="L59" s="167" t="str">
        <f t="shared" si="3"/>
        <v/>
      </c>
      <c r="M59" s="63" t="str">
        <f t="shared" si="4"/>
        <v/>
      </c>
      <c r="N59" s="7"/>
      <c r="O59" s="8"/>
      <c r="Q59" s="69" t="str">
        <f t="shared" si="10"/>
        <v/>
      </c>
      <c r="T59" s="66" t="str">
        <f>IF(AND(SU_Stufe&gt;=20,M59&lt;&gt;"",ISBLANK(N59)),"Zuweisung zu Arbeitspaket fehlt","")</f>
        <v/>
      </c>
      <c r="U59" s="66" t="str">
        <f>IF(AND(M59&lt;&gt;""),IF(ISBLANK(O59),"Beschreibung der Tätigkeit fehlt!",IF(LEN(O59)&lt;Z_BKU,"Beschreibung sehr kurz",IF(LEN(O59)&lt;Z_BKN,"Beschreibung knapp",""))),"")</f>
        <v/>
      </c>
      <c r="V59" s="66" t="str">
        <f t="shared" si="8"/>
        <v/>
      </c>
      <c r="W59" s="66" t="str">
        <f>IF(AND(M59&lt;&gt;""),IF(M59&gt;Z_THAZ,"Wurde die Tageshöchstarbeitszeit ("&amp;Z_THAZ&amp;" h) beachtet?",""),"")</f>
        <v/>
      </c>
      <c r="X59" s="66" t="str">
        <f t="shared" si="5"/>
        <v/>
      </c>
    </row>
    <row r="60" spans="1:24" x14ac:dyDescent="0.25">
      <c r="A60" s="5"/>
      <c r="B60" s="67" t="str">
        <f t="shared" si="0"/>
        <v/>
      </c>
      <c r="C60" s="68" t="str">
        <f t="shared" si="9"/>
        <v/>
      </c>
      <c r="D60" s="6"/>
      <c r="E60" s="9"/>
      <c r="F60" s="6"/>
      <c r="G60" s="9"/>
      <c r="H60" s="64" t="str">
        <f t="shared" si="6"/>
        <v/>
      </c>
      <c r="I60" s="64" t="str">
        <f t="shared" si="7"/>
        <v/>
      </c>
      <c r="J60" s="65" t="str">
        <f t="shared" si="1"/>
        <v/>
      </c>
      <c r="K60" s="166" t="str">
        <f t="shared" si="2"/>
        <v/>
      </c>
      <c r="L60" s="167" t="str">
        <f t="shared" si="3"/>
        <v/>
      </c>
      <c r="M60" s="63" t="str">
        <f t="shared" si="4"/>
        <v/>
      </c>
      <c r="N60" s="7"/>
      <c r="O60" s="8"/>
      <c r="Q60" s="69" t="str">
        <f t="shared" si="10"/>
        <v/>
      </c>
      <c r="T60" s="66" t="str">
        <f>IF(AND(SU_Stufe&gt;=20,M60&lt;&gt;"",ISBLANK(N60)),"Zuweisung zu Arbeitspaket fehlt","")</f>
        <v/>
      </c>
      <c r="U60" s="66" t="str">
        <f>IF(AND(M60&lt;&gt;""),IF(ISBLANK(O60),"Beschreibung der Tätigkeit fehlt!",IF(LEN(O60)&lt;Z_BKU,"Beschreibung sehr kurz",IF(LEN(O60)&lt;Z_BKN,"Beschreibung knapp",""))),"")</f>
        <v/>
      </c>
      <c r="V60" s="66" t="str">
        <f t="shared" si="8"/>
        <v/>
      </c>
      <c r="W60" s="66" t="str">
        <f>IF(AND(M60&lt;&gt;""),IF(M60&gt;Z_THAZ,"Wurde die Tageshöchstarbeitszeit ("&amp;Z_THAZ&amp;" h) beachtet?",""),"")</f>
        <v/>
      </c>
      <c r="X60" s="66" t="str">
        <f t="shared" si="5"/>
        <v/>
      </c>
    </row>
    <row r="61" spans="1:24" x14ac:dyDescent="0.25">
      <c r="A61" s="5"/>
      <c r="B61" s="67" t="str">
        <f t="shared" si="0"/>
        <v/>
      </c>
      <c r="C61" s="68" t="str">
        <f t="shared" si="9"/>
        <v/>
      </c>
      <c r="D61" s="6"/>
      <c r="E61" s="9"/>
      <c r="F61" s="6"/>
      <c r="G61" s="9"/>
      <c r="H61" s="64" t="str">
        <f t="shared" si="6"/>
        <v/>
      </c>
      <c r="I61" s="64" t="str">
        <f t="shared" si="7"/>
        <v/>
      </c>
      <c r="J61" s="65" t="str">
        <f t="shared" si="1"/>
        <v/>
      </c>
      <c r="K61" s="166" t="str">
        <f t="shared" si="2"/>
        <v/>
      </c>
      <c r="L61" s="167" t="str">
        <f t="shared" si="3"/>
        <v/>
      </c>
      <c r="M61" s="63" t="str">
        <f t="shared" si="4"/>
        <v/>
      </c>
      <c r="N61" s="7"/>
      <c r="O61" s="8"/>
      <c r="Q61" s="69" t="str">
        <f t="shared" si="10"/>
        <v/>
      </c>
      <c r="T61" s="66" t="str">
        <f>IF(AND(SU_Stufe&gt;=20,M61&lt;&gt;"",ISBLANK(N61)),"Zuweisung zu Arbeitspaket fehlt","")</f>
        <v/>
      </c>
      <c r="U61" s="66" t="str">
        <f>IF(AND(M61&lt;&gt;""),IF(ISBLANK(O61),"Beschreibung der Tätigkeit fehlt!",IF(LEN(O61)&lt;Z_BKU,"Beschreibung sehr kurz",IF(LEN(O61)&lt;Z_BKN,"Beschreibung knapp",""))),"")</f>
        <v/>
      </c>
      <c r="V61" s="66" t="str">
        <f t="shared" si="8"/>
        <v/>
      </c>
      <c r="W61" s="66" t="str">
        <f>IF(AND(M61&lt;&gt;""),IF(M61&gt;Z_THAZ,"Wurde die Tageshöchstarbeitszeit ("&amp;Z_THAZ&amp;" h) beachtet?",""),"")</f>
        <v/>
      </c>
      <c r="X61" s="66" t="str">
        <f t="shared" si="5"/>
        <v/>
      </c>
    </row>
    <row r="62" spans="1:24" x14ac:dyDescent="0.25">
      <c r="A62" s="5"/>
      <c r="B62" s="67" t="str">
        <f t="shared" si="0"/>
        <v/>
      </c>
      <c r="C62" s="68" t="str">
        <f t="shared" si="9"/>
        <v/>
      </c>
      <c r="D62" s="6"/>
      <c r="E62" s="9"/>
      <c r="F62" s="6"/>
      <c r="G62" s="9"/>
      <c r="H62" s="64" t="str">
        <f t="shared" si="6"/>
        <v/>
      </c>
      <c r="I62" s="64" t="str">
        <f t="shared" si="7"/>
        <v/>
      </c>
      <c r="J62" s="65" t="str">
        <f t="shared" si="1"/>
        <v/>
      </c>
      <c r="K62" s="166" t="str">
        <f t="shared" si="2"/>
        <v/>
      </c>
      <c r="L62" s="167" t="str">
        <f t="shared" si="3"/>
        <v/>
      </c>
      <c r="M62" s="63" t="str">
        <f t="shared" si="4"/>
        <v/>
      </c>
      <c r="N62" s="7"/>
      <c r="O62" s="8"/>
      <c r="Q62" s="69" t="str">
        <f t="shared" si="10"/>
        <v/>
      </c>
      <c r="T62" s="66" t="str">
        <f>IF(AND(SU_Stufe&gt;=20,M62&lt;&gt;"",ISBLANK(N62)),"Zuweisung zu Arbeitspaket fehlt","")</f>
        <v/>
      </c>
      <c r="U62" s="66" t="str">
        <f>IF(AND(M62&lt;&gt;""),IF(ISBLANK(O62),"Beschreibung der Tätigkeit fehlt!",IF(LEN(O62)&lt;Z_BKU,"Beschreibung sehr kurz",IF(LEN(O62)&lt;Z_BKN,"Beschreibung knapp",""))),"")</f>
        <v/>
      </c>
      <c r="V62" s="66" t="str">
        <f t="shared" si="8"/>
        <v/>
      </c>
      <c r="W62" s="66" t="str">
        <f>IF(AND(M62&lt;&gt;""),IF(M62&gt;Z_THAZ,"Wurde die Tageshöchstarbeitszeit ("&amp;Z_THAZ&amp;" h) beachtet?",""),"")</f>
        <v/>
      </c>
      <c r="X62" s="66" t="str">
        <f t="shared" si="5"/>
        <v/>
      </c>
    </row>
    <row r="63" spans="1:24" x14ac:dyDescent="0.25">
      <c r="A63" s="5"/>
      <c r="B63" s="67" t="str">
        <f t="shared" si="0"/>
        <v/>
      </c>
      <c r="C63" s="68" t="str">
        <f t="shared" si="9"/>
        <v/>
      </c>
      <c r="D63" s="6"/>
      <c r="E63" s="9"/>
      <c r="F63" s="6"/>
      <c r="G63" s="9"/>
      <c r="H63" s="64" t="str">
        <f t="shared" si="6"/>
        <v/>
      </c>
      <c r="I63" s="64" t="str">
        <f t="shared" si="7"/>
        <v/>
      </c>
      <c r="J63" s="65" t="str">
        <f t="shared" si="1"/>
        <v/>
      </c>
      <c r="K63" s="166" t="str">
        <f t="shared" si="2"/>
        <v/>
      </c>
      <c r="L63" s="167" t="str">
        <f t="shared" si="3"/>
        <v/>
      </c>
      <c r="M63" s="63" t="str">
        <f t="shared" si="4"/>
        <v/>
      </c>
      <c r="N63" s="7"/>
      <c r="O63" s="8"/>
      <c r="Q63" s="69" t="str">
        <f t="shared" si="10"/>
        <v/>
      </c>
      <c r="T63" s="66" t="str">
        <f>IF(AND(SU_Stufe&gt;=20,M63&lt;&gt;"",ISBLANK(N63)),"Zuweisung zu Arbeitspaket fehlt","")</f>
        <v/>
      </c>
      <c r="U63" s="66" t="str">
        <f>IF(AND(M63&lt;&gt;""),IF(ISBLANK(O63),"Beschreibung der Tätigkeit fehlt!",IF(LEN(O63)&lt;Z_BKU,"Beschreibung sehr kurz",IF(LEN(O63)&lt;Z_BKN,"Beschreibung knapp",""))),"")</f>
        <v/>
      </c>
      <c r="V63" s="66" t="str">
        <f t="shared" si="8"/>
        <v/>
      </c>
      <c r="W63" s="66" t="str">
        <f>IF(AND(M63&lt;&gt;""),IF(M63&gt;Z_THAZ,"Wurde die Tageshöchstarbeitszeit ("&amp;Z_THAZ&amp;" h) beachtet?",""),"")</f>
        <v/>
      </c>
      <c r="X63" s="66" t="str">
        <f t="shared" si="5"/>
        <v/>
      </c>
    </row>
    <row r="64" spans="1:24" x14ac:dyDescent="0.25">
      <c r="A64" s="5"/>
      <c r="B64" s="67" t="str">
        <f t="shared" si="0"/>
        <v/>
      </c>
      <c r="C64" s="68" t="str">
        <f t="shared" si="9"/>
        <v/>
      </c>
      <c r="D64" s="6"/>
      <c r="E64" s="9"/>
      <c r="F64" s="6"/>
      <c r="G64" s="9"/>
      <c r="H64" s="64" t="str">
        <f t="shared" si="6"/>
        <v/>
      </c>
      <c r="I64" s="64" t="str">
        <f t="shared" si="7"/>
        <v/>
      </c>
      <c r="J64" s="65" t="str">
        <f t="shared" si="1"/>
        <v/>
      </c>
      <c r="K64" s="166" t="str">
        <f t="shared" si="2"/>
        <v/>
      </c>
      <c r="L64" s="167" t="str">
        <f t="shared" si="3"/>
        <v/>
      </c>
      <c r="M64" s="63" t="str">
        <f t="shared" si="4"/>
        <v/>
      </c>
      <c r="N64" s="7"/>
      <c r="O64" s="8"/>
      <c r="Q64" s="69" t="str">
        <f t="shared" si="10"/>
        <v/>
      </c>
      <c r="T64" s="66" t="str">
        <f>IF(AND(SU_Stufe&gt;=20,M64&lt;&gt;"",ISBLANK(N64)),"Zuweisung zu Arbeitspaket fehlt","")</f>
        <v/>
      </c>
      <c r="U64" s="66" t="str">
        <f>IF(AND(M64&lt;&gt;""),IF(ISBLANK(O64),"Beschreibung der Tätigkeit fehlt!",IF(LEN(O64)&lt;Z_BKU,"Beschreibung sehr kurz",IF(LEN(O64)&lt;Z_BKN,"Beschreibung knapp",""))),"")</f>
        <v/>
      </c>
      <c r="V64" s="66" t="str">
        <f t="shared" si="8"/>
        <v/>
      </c>
      <c r="W64" s="66" t="str">
        <f>IF(AND(M64&lt;&gt;""),IF(M64&gt;Z_THAZ,"Wurde die Tageshöchstarbeitszeit ("&amp;Z_THAZ&amp;" h) beachtet?",""),"")</f>
        <v/>
      </c>
      <c r="X64" s="66" t="str">
        <f t="shared" si="5"/>
        <v/>
      </c>
    </row>
    <row r="65" spans="1:24" x14ac:dyDescent="0.25">
      <c r="A65" s="5"/>
      <c r="B65" s="67" t="str">
        <f t="shared" si="0"/>
        <v/>
      </c>
      <c r="C65" s="68" t="str">
        <f t="shared" si="9"/>
        <v/>
      </c>
      <c r="D65" s="6"/>
      <c r="E65" s="9"/>
      <c r="F65" s="6"/>
      <c r="G65" s="9"/>
      <c r="H65" s="64" t="str">
        <f t="shared" si="6"/>
        <v/>
      </c>
      <c r="I65" s="64" t="str">
        <f t="shared" si="7"/>
        <v/>
      </c>
      <c r="J65" s="65" t="str">
        <f t="shared" si="1"/>
        <v/>
      </c>
      <c r="K65" s="166" t="str">
        <f t="shared" si="2"/>
        <v/>
      </c>
      <c r="L65" s="167" t="str">
        <f t="shared" si="3"/>
        <v/>
      </c>
      <c r="M65" s="63" t="str">
        <f t="shared" si="4"/>
        <v/>
      </c>
      <c r="N65" s="7"/>
      <c r="O65" s="8"/>
      <c r="Q65" s="69" t="str">
        <f t="shared" si="10"/>
        <v/>
      </c>
      <c r="T65" s="66" t="str">
        <f>IF(AND(SU_Stufe&gt;=20,M65&lt;&gt;"",ISBLANK(N65)),"Zuweisung zu Arbeitspaket fehlt","")</f>
        <v/>
      </c>
      <c r="U65" s="66" t="str">
        <f>IF(AND(M65&lt;&gt;""),IF(ISBLANK(O65),"Beschreibung der Tätigkeit fehlt!",IF(LEN(O65)&lt;Z_BKU,"Beschreibung sehr kurz",IF(LEN(O65)&lt;Z_BKN,"Beschreibung knapp",""))),"")</f>
        <v/>
      </c>
      <c r="V65" s="66" t="str">
        <f t="shared" si="8"/>
        <v/>
      </c>
      <c r="W65" s="66" t="str">
        <f>IF(AND(M65&lt;&gt;""),IF(M65&gt;Z_THAZ,"Wurde die Tageshöchstarbeitszeit ("&amp;Z_THAZ&amp;" h) beachtet?",""),"")</f>
        <v/>
      </c>
      <c r="X65" s="66" t="str">
        <f t="shared" si="5"/>
        <v/>
      </c>
    </row>
    <row r="66" spans="1:24" x14ac:dyDescent="0.25">
      <c r="A66" s="5"/>
      <c r="B66" s="67" t="str">
        <f t="shared" si="0"/>
        <v/>
      </c>
      <c r="C66" s="68" t="str">
        <f t="shared" si="9"/>
        <v/>
      </c>
      <c r="D66" s="6"/>
      <c r="E66" s="9"/>
      <c r="F66" s="6"/>
      <c r="G66" s="9"/>
      <c r="H66" s="64" t="str">
        <f t="shared" si="6"/>
        <v/>
      </c>
      <c r="I66" s="64" t="str">
        <f t="shared" si="7"/>
        <v/>
      </c>
      <c r="J66" s="65" t="str">
        <f t="shared" si="1"/>
        <v/>
      </c>
      <c r="K66" s="166" t="str">
        <f t="shared" si="2"/>
        <v/>
      </c>
      <c r="L66" s="167" t="str">
        <f t="shared" si="3"/>
        <v/>
      </c>
      <c r="M66" s="63" t="str">
        <f t="shared" si="4"/>
        <v/>
      </c>
      <c r="N66" s="7"/>
      <c r="O66" s="8"/>
      <c r="Q66" s="69" t="str">
        <f t="shared" si="10"/>
        <v/>
      </c>
      <c r="T66" s="66" t="str">
        <f>IF(AND(SU_Stufe&gt;=20,M66&lt;&gt;"",ISBLANK(N66)),"Zuweisung zu Arbeitspaket fehlt","")</f>
        <v/>
      </c>
      <c r="U66" s="66" t="str">
        <f>IF(AND(M66&lt;&gt;""),IF(ISBLANK(O66),"Beschreibung der Tätigkeit fehlt!",IF(LEN(O66)&lt;Z_BKU,"Beschreibung sehr kurz",IF(LEN(O66)&lt;Z_BKN,"Beschreibung knapp",""))),"")</f>
        <v/>
      </c>
      <c r="V66" s="66" t="str">
        <f t="shared" si="8"/>
        <v/>
      </c>
      <c r="W66" s="66" t="str">
        <f>IF(AND(M66&lt;&gt;""),IF(M66&gt;Z_THAZ,"Wurde die Tageshöchstarbeitszeit ("&amp;Z_THAZ&amp;" h) beachtet?",""),"")</f>
        <v/>
      </c>
      <c r="X66" s="66" t="str">
        <f t="shared" si="5"/>
        <v/>
      </c>
    </row>
    <row r="67" spans="1:24" x14ac:dyDescent="0.25">
      <c r="A67" s="5"/>
      <c r="B67" s="67" t="str">
        <f t="shared" si="0"/>
        <v/>
      </c>
      <c r="C67" s="68" t="str">
        <f t="shared" si="9"/>
        <v/>
      </c>
      <c r="D67" s="6"/>
      <c r="E67" s="9"/>
      <c r="F67" s="6"/>
      <c r="G67" s="9"/>
      <c r="H67" s="64" t="str">
        <f t="shared" si="6"/>
        <v/>
      </c>
      <c r="I67" s="64" t="str">
        <f t="shared" si="7"/>
        <v/>
      </c>
      <c r="J67" s="65" t="str">
        <f t="shared" si="1"/>
        <v/>
      </c>
      <c r="K67" s="166" t="str">
        <f t="shared" si="2"/>
        <v/>
      </c>
      <c r="L67" s="167" t="str">
        <f t="shared" si="3"/>
        <v/>
      </c>
      <c r="M67" s="63" t="str">
        <f t="shared" si="4"/>
        <v/>
      </c>
      <c r="N67" s="7"/>
      <c r="O67" s="8"/>
      <c r="Q67" s="69" t="str">
        <f t="shared" si="10"/>
        <v/>
      </c>
      <c r="T67" s="66" t="str">
        <f>IF(AND(SU_Stufe&gt;=20,M67&lt;&gt;"",ISBLANK(N67)),"Zuweisung zu Arbeitspaket fehlt","")</f>
        <v/>
      </c>
      <c r="U67" s="66" t="str">
        <f>IF(AND(M67&lt;&gt;""),IF(ISBLANK(O67),"Beschreibung der Tätigkeit fehlt!",IF(LEN(O67)&lt;Z_BKU,"Beschreibung sehr kurz",IF(LEN(O67)&lt;Z_BKN,"Beschreibung knapp",""))),"")</f>
        <v/>
      </c>
      <c r="V67" s="66" t="str">
        <f t="shared" si="8"/>
        <v/>
      </c>
      <c r="W67" s="66" t="str">
        <f>IF(AND(M67&lt;&gt;""),IF(M67&gt;Z_THAZ,"Wurde die Tageshöchstarbeitszeit ("&amp;Z_THAZ&amp;" h) beachtet?",""),"")</f>
        <v/>
      </c>
      <c r="X67" s="66" t="str">
        <f t="shared" si="5"/>
        <v/>
      </c>
    </row>
    <row r="68" spans="1:24" x14ac:dyDescent="0.25">
      <c r="A68" s="5"/>
      <c r="B68" s="67" t="str">
        <f t="shared" si="0"/>
        <v/>
      </c>
      <c r="C68" s="68" t="str">
        <f t="shared" si="9"/>
        <v/>
      </c>
      <c r="D68" s="6"/>
      <c r="E68" s="9"/>
      <c r="F68" s="6"/>
      <c r="G68" s="9"/>
      <c r="H68" s="64" t="str">
        <f t="shared" si="6"/>
        <v/>
      </c>
      <c r="I68" s="64" t="str">
        <f t="shared" si="7"/>
        <v/>
      </c>
      <c r="J68" s="65" t="str">
        <f t="shared" si="1"/>
        <v/>
      </c>
      <c r="K68" s="166" t="str">
        <f t="shared" si="2"/>
        <v/>
      </c>
      <c r="L68" s="167" t="str">
        <f t="shared" si="3"/>
        <v/>
      </c>
      <c r="M68" s="63" t="str">
        <f t="shared" si="4"/>
        <v/>
      </c>
      <c r="N68" s="7"/>
      <c r="O68" s="8"/>
      <c r="Q68" s="69" t="str">
        <f t="shared" si="10"/>
        <v/>
      </c>
      <c r="T68" s="66" t="str">
        <f>IF(AND(SU_Stufe&gt;=20,M68&lt;&gt;"",ISBLANK(N68)),"Zuweisung zu Arbeitspaket fehlt","")</f>
        <v/>
      </c>
      <c r="U68" s="66" t="str">
        <f>IF(AND(M68&lt;&gt;""),IF(ISBLANK(O68),"Beschreibung der Tätigkeit fehlt!",IF(LEN(O68)&lt;Z_BKU,"Beschreibung sehr kurz",IF(LEN(O68)&lt;Z_BKN,"Beschreibung knapp",""))),"")</f>
        <v/>
      </c>
      <c r="V68" s="66" t="str">
        <f t="shared" si="8"/>
        <v/>
      </c>
      <c r="W68" s="66" t="str">
        <f>IF(AND(M68&lt;&gt;""),IF(M68&gt;Z_THAZ,"Wurde die Tageshöchstarbeitszeit ("&amp;Z_THAZ&amp;" h) beachtet?",""),"")</f>
        <v/>
      </c>
      <c r="X68" s="66" t="str">
        <f t="shared" si="5"/>
        <v/>
      </c>
    </row>
    <row r="69" spans="1:24" x14ac:dyDescent="0.25">
      <c r="A69" s="5"/>
      <c r="B69" s="67" t="str">
        <f t="shared" si="0"/>
        <v/>
      </c>
      <c r="C69" s="68" t="str">
        <f t="shared" si="9"/>
        <v/>
      </c>
      <c r="D69" s="6"/>
      <c r="E69" s="9"/>
      <c r="F69" s="6"/>
      <c r="G69" s="9"/>
      <c r="H69" s="64" t="str">
        <f t="shared" si="6"/>
        <v/>
      </c>
      <c r="I69" s="64" t="str">
        <f t="shared" si="7"/>
        <v/>
      </c>
      <c r="J69" s="65" t="str">
        <f t="shared" si="1"/>
        <v/>
      </c>
      <c r="K69" s="166" t="str">
        <f t="shared" si="2"/>
        <v/>
      </c>
      <c r="L69" s="167" t="str">
        <f t="shared" si="3"/>
        <v/>
      </c>
      <c r="M69" s="63" t="str">
        <f t="shared" si="4"/>
        <v/>
      </c>
      <c r="N69" s="7"/>
      <c r="O69" s="8"/>
      <c r="Q69" s="69" t="str">
        <f t="shared" si="10"/>
        <v/>
      </c>
      <c r="T69" s="66" t="str">
        <f>IF(AND(SU_Stufe&gt;=20,M69&lt;&gt;"",ISBLANK(N69)),"Zuweisung zu Arbeitspaket fehlt","")</f>
        <v/>
      </c>
      <c r="U69" s="66" t="str">
        <f>IF(AND(M69&lt;&gt;""),IF(ISBLANK(O69),"Beschreibung der Tätigkeit fehlt!",IF(LEN(O69)&lt;Z_BKU,"Beschreibung sehr kurz",IF(LEN(O69)&lt;Z_BKN,"Beschreibung knapp",""))),"")</f>
        <v/>
      </c>
      <c r="V69" s="66" t="str">
        <f t="shared" si="8"/>
        <v/>
      </c>
      <c r="W69" s="66" t="str">
        <f>IF(AND(M69&lt;&gt;""),IF(M69&gt;Z_THAZ,"Wurde die Tageshöchstarbeitszeit ("&amp;Z_THAZ&amp;" h) beachtet?",""),"")</f>
        <v/>
      </c>
      <c r="X69" s="66" t="str">
        <f t="shared" si="5"/>
        <v/>
      </c>
    </row>
    <row r="70" spans="1:24" x14ac:dyDescent="0.25">
      <c r="A70" s="5"/>
      <c r="B70" s="67" t="str">
        <f t="shared" si="0"/>
        <v/>
      </c>
      <c r="C70" s="68" t="str">
        <f t="shared" si="9"/>
        <v/>
      </c>
      <c r="D70" s="6"/>
      <c r="E70" s="9"/>
      <c r="F70" s="6"/>
      <c r="G70" s="9"/>
      <c r="H70" s="64" t="str">
        <f t="shared" si="6"/>
        <v/>
      </c>
      <c r="I70" s="64" t="str">
        <f t="shared" si="7"/>
        <v/>
      </c>
      <c r="J70" s="65" t="str">
        <f t="shared" si="1"/>
        <v/>
      </c>
      <c r="K70" s="166" t="str">
        <f t="shared" si="2"/>
        <v/>
      </c>
      <c r="L70" s="167" t="str">
        <f t="shared" si="3"/>
        <v/>
      </c>
      <c r="M70" s="63" t="str">
        <f t="shared" si="4"/>
        <v/>
      </c>
      <c r="N70" s="7"/>
      <c r="O70" s="8"/>
      <c r="Q70" s="69" t="str">
        <f t="shared" si="10"/>
        <v/>
      </c>
      <c r="T70" s="66" t="str">
        <f>IF(AND(SU_Stufe&gt;=20,M70&lt;&gt;"",ISBLANK(N70)),"Zuweisung zu Arbeitspaket fehlt","")</f>
        <v/>
      </c>
      <c r="U70" s="66" t="str">
        <f>IF(AND(M70&lt;&gt;""),IF(ISBLANK(O70),"Beschreibung der Tätigkeit fehlt!",IF(LEN(O70)&lt;Z_BKU,"Beschreibung sehr kurz",IF(LEN(O70)&lt;Z_BKN,"Beschreibung knapp",""))),"")</f>
        <v/>
      </c>
      <c r="V70" s="66" t="str">
        <f t="shared" si="8"/>
        <v/>
      </c>
      <c r="W70" s="66" t="str">
        <f>IF(AND(M70&lt;&gt;""),IF(M70&gt;Z_THAZ,"Wurde die Tageshöchstarbeitszeit ("&amp;Z_THAZ&amp;" h) beachtet?",""),"")</f>
        <v/>
      </c>
      <c r="X70" s="66" t="str">
        <f t="shared" si="5"/>
        <v/>
      </c>
    </row>
    <row r="71" spans="1:24" x14ac:dyDescent="0.25">
      <c r="A71" s="5"/>
      <c r="B71" s="67" t="str">
        <f t="shared" si="0"/>
        <v/>
      </c>
      <c r="C71" s="68" t="str">
        <f t="shared" si="9"/>
        <v/>
      </c>
      <c r="D71" s="6"/>
      <c r="E71" s="9"/>
      <c r="F71" s="6"/>
      <c r="G71" s="9"/>
      <c r="H71" s="64" t="str">
        <f t="shared" si="6"/>
        <v/>
      </c>
      <c r="I71" s="64" t="str">
        <f t="shared" si="7"/>
        <v/>
      </c>
      <c r="J71" s="65" t="str">
        <f t="shared" si="1"/>
        <v/>
      </c>
      <c r="K71" s="166" t="str">
        <f t="shared" si="2"/>
        <v/>
      </c>
      <c r="L71" s="167" t="str">
        <f t="shared" si="3"/>
        <v/>
      </c>
      <c r="M71" s="63" t="str">
        <f t="shared" si="4"/>
        <v/>
      </c>
      <c r="N71" s="7"/>
      <c r="O71" s="8"/>
      <c r="Q71" s="69" t="str">
        <f t="shared" si="10"/>
        <v/>
      </c>
      <c r="T71" s="66" t="str">
        <f>IF(AND(SU_Stufe&gt;=20,M71&lt;&gt;"",ISBLANK(N71)),"Zuweisung zu Arbeitspaket fehlt","")</f>
        <v/>
      </c>
      <c r="U71" s="66" t="str">
        <f>IF(AND(M71&lt;&gt;""),IF(ISBLANK(O71),"Beschreibung der Tätigkeit fehlt!",IF(LEN(O71)&lt;Z_BKU,"Beschreibung sehr kurz",IF(LEN(O71)&lt;Z_BKN,"Beschreibung knapp",""))),"")</f>
        <v/>
      </c>
      <c r="V71" s="66" t="str">
        <f t="shared" si="8"/>
        <v/>
      </c>
      <c r="W71" s="66" t="str">
        <f>IF(AND(M71&lt;&gt;""),IF(M71&gt;Z_THAZ,"Wurde die Tageshöchstarbeitszeit ("&amp;Z_THAZ&amp;" h) beachtet?",""),"")</f>
        <v/>
      </c>
      <c r="X71" s="66" t="str">
        <f t="shared" si="5"/>
        <v/>
      </c>
    </row>
    <row r="72" spans="1:24" x14ac:dyDescent="0.25">
      <c r="A72" s="5"/>
      <c r="B72" s="67" t="str">
        <f t="shared" si="0"/>
        <v/>
      </c>
      <c r="C72" s="68" t="str">
        <f t="shared" si="9"/>
        <v/>
      </c>
      <c r="D72" s="6"/>
      <c r="E72" s="9"/>
      <c r="F72" s="6"/>
      <c r="G72" s="9"/>
      <c r="H72" s="64" t="str">
        <f t="shared" si="6"/>
        <v/>
      </c>
      <c r="I72" s="64" t="str">
        <f t="shared" si="7"/>
        <v/>
      </c>
      <c r="J72" s="65" t="str">
        <f t="shared" si="1"/>
        <v/>
      </c>
      <c r="K72" s="166" t="str">
        <f t="shared" si="2"/>
        <v/>
      </c>
      <c r="L72" s="167" t="str">
        <f t="shared" si="3"/>
        <v/>
      </c>
      <c r="M72" s="63" t="str">
        <f t="shared" si="4"/>
        <v/>
      </c>
      <c r="N72" s="7"/>
      <c r="O72" s="8"/>
      <c r="Q72" s="69" t="str">
        <f t="shared" si="10"/>
        <v/>
      </c>
      <c r="T72" s="66" t="str">
        <f>IF(AND(SU_Stufe&gt;=20,M72&lt;&gt;"",ISBLANK(N72)),"Zuweisung zu Arbeitspaket fehlt","")</f>
        <v/>
      </c>
      <c r="U72" s="66" t="str">
        <f>IF(AND(M72&lt;&gt;""),IF(ISBLANK(O72),"Beschreibung der Tätigkeit fehlt!",IF(LEN(O72)&lt;Z_BKU,"Beschreibung sehr kurz",IF(LEN(O72)&lt;Z_BKN,"Beschreibung knapp",""))),"")</f>
        <v/>
      </c>
      <c r="V72" s="66" t="str">
        <f t="shared" si="8"/>
        <v/>
      </c>
      <c r="W72" s="66" t="str">
        <f>IF(AND(M72&lt;&gt;""),IF(M72&gt;Z_THAZ,"Wurde die Tageshöchstarbeitszeit ("&amp;Z_THAZ&amp;" h) beachtet?",""),"")</f>
        <v/>
      </c>
      <c r="X72" s="66" t="str">
        <f t="shared" si="5"/>
        <v/>
      </c>
    </row>
    <row r="73" spans="1:24" x14ac:dyDescent="0.25">
      <c r="A73" s="5"/>
      <c r="B73" s="67" t="str">
        <f t="shared" si="0"/>
        <v/>
      </c>
      <c r="C73" s="68" t="str">
        <f t="shared" si="9"/>
        <v/>
      </c>
      <c r="D73" s="6"/>
      <c r="E73" s="9"/>
      <c r="F73" s="6"/>
      <c r="G73" s="9"/>
      <c r="H73" s="64" t="str">
        <f t="shared" si="6"/>
        <v/>
      </c>
      <c r="I73" s="64" t="str">
        <f t="shared" si="7"/>
        <v/>
      </c>
      <c r="J73" s="65" t="str">
        <f t="shared" si="1"/>
        <v/>
      </c>
      <c r="K73" s="166" t="str">
        <f t="shared" si="2"/>
        <v/>
      </c>
      <c r="L73" s="167" t="str">
        <f t="shared" si="3"/>
        <v/>
      </c>
      <c r="M73" s="63" t="str">
        <f t="shared" si="4"/>
        <v/>
      </c>
      <c r="N73" s="7"/>
      <c r="O73" s="8"/>
      <c r="Q73" s="69" t="str">
        <f t="shared" si="10"/>
        <v/>
      </c>
      <c r="T73" s="66" t="str">
        <f>IF(AND(SU_Stufe&gt;=20,M73&lt;&gt;"",ISBLANK(N73)),"Zuweisung zu Arbeitspaket fehlt","")</f>
        <v/>
      </c>
      <c r="U73" s="66" t="str">
        <f>IF(AND(M73&lt;&gt;""),IF(ISBLANK(O73),"Beschreibung der Tätigkeit fehlt!",IF(LEN(O73)&lt;Z_BKU,"Beschreibung sehr kurz",IF(LEN(O73)&lt;Z_BKN,"Beschreibung knapp",""))),"")</f>
        <v/>
      </c>
      <c r="V73" s="66" t="str">
        <f t="shared" si="8"/>
        <v/>
      </c>
      <c r="W73" s="66" t="str">
        <f>IF(AND(M73&lt;&gt;""),IF(M73&gt;Z_THAZ,"Wurde die Tageshöchstarbeitszeit ("&amp;Z_THAZ&amp;" h) beachtet?",""),"")</f>
        <v/>
      </c>
      <c r="X73" s="66" t="str">
        <f t="shared" si="5"/>
        <v/>
      </c>
    </row>
    <row r="74" spans="1:24" x14ac:dyDescent="0.25">
      <c r="A74" s="5"/>
      <c r="B74" s="67" t="str">
        <f t="shared" si="0"/>
        <v/>
      </c>
      <c r="C74" s="68" t="str">
        <f t="shared" si="9"/>
        <v/>
      </c>
      <c r="D74" s="6"/>
      <c r="E74" s="9"/>
      <c r="F74" s="6"/>
      <c r="G74" s="9"/>
      <c r="H74" s="64" t="str">
        <f t="shared" si="6"/>
        <v/>
      </c>
      <c r="I74" s="64" t="str">
        <f t="shared" si="7"/>
        <v/>
      </c>
      <c r="J74" s="65" t="str">
        <f t="shared" si="1"/>
        <v/>
      </c>
      <c r="K74" s="166" t="str">
        <f t="shared" si="2"/>
        <v/>
      </c>
      <c r="L74" s="167" t="str">
        <f t="shared" si="3"/>
        <v/>
      </c>
      <c r="M74" s="63" t="str">
        <f t="shared" si="4"/>
        <v/>
      </c>
      <c r="N74" s="7"/>
      <c r="O74" s="8"/>
      <c r="Q74" s="69" t="str">
        <f t="shared" si="10"/>
        <v/>
      </c>
      <c r="T74" s="66" t="str">
        <f>IF(AND(SU_Stufe&gt;=20,M74&lt;&gt;"",ISBLANK(N74)),"Zuweisung zu Arbeitspaket fehlt","")</f>
        <v/>
      </c>
      <c r="U74" s="66" t="str">
        <f>IF(AND(M74&lt;&gt;""),IF(ISBLANK(O74),"Beschreibung der Tätigkeit fehlt!",IF(LEN(O74)&lt;Z_BKU,"Beschreibung sehr kurz",IF(LEN(O74)&lt;Z_BKN,"Beschreibung knapp",""))),"")</f>
        <v/>
      </c>
      <c r="V74" s="66" t="str">
        <f t="shared" si="8"/>
        <v/>
      </c>
      <c r="W74" s="66" t="str">
        <f>IF(AND(M74&lt;&gt;""),IF(M74&gt;Z_THAZ,"Wurde die Tageshöchstarbeitszeit ("&amp;Z_THAZ&amp;" h) beachtet?",""),"")</f>
        <v/>
      </c>
      <c r="X74" s="66" t="str">
        <f t="shared" si="5"/>
        <v/>
      </c>
    </row>
    <row r="75" spans="1:24" x14ac:dyDescent="0.25">
      <c r="A75" s="5"/>
      <c r="B75" s="67" t="str">
        <f t="shared" si="0"/>
        <v/>
      </c>
      <c r="C75" s="68" t="str">
        <f t="shared" si="9"/>
        <v/>
      </c>
      <c r="D75" s="6"/>
      <c r="E75" s="9"/>
      <c r="F75" s="6"/>
      <c r="G75" s="9"/>
      <c r="H75" s="64" t="str">
        <f t="shared" si="6"/>
        <v/>
      </c>
      <c r="I75" s="64" t="str">
        <f t="shared" si="7"/>
        <v/>
      </c>
      <c r="J75" s="65" t="str">
        <f t="shared" si="1"/>
        <v/>
      </c>
      <c r="K75" s="166" t="str">
        <f t="shared" si="2"/>
        <v/>
      </c>
      <c r="L75" s="167" t="str">
        <f t="shared" si="3"/>
        <v/>
      </c>
      <c r="M75" s="63" t="str">
        <f t="shared" si="4"/>
        <v/>
      </c>
      <c r="N75" s="7"/>
      <c r="O75" s="8"/>
      <c r="Q75" s="69" t="str">
        <f t="shared" si="10"/>
        <v/>
      </c>
      <c r="T75" s="66" t="str">
        <f>IF(AND(SU_Stufe&gt;=20,M75&lt;&gt;"",ISBLANK(N75)),"Zuweisung zu Arbeitspaket fehlt","")</f>
        <v/>
      </c>
      <c r="U75" s="66" t="str">
        <f>IF(AND(M75&lt;&gt;""),IF(ISBLANK(O75),"Beschreibung der Tätigkeit fehlt!",IF(LEN(O75)&lt;Z_BKU,"Beschreibung sehr kurz",IF(LEN(O75)&lt;Z_BKN,"Beschreibung knapp",""))),"")</f>
        <v/>
      </c>
      <c r="V75" s="66" t="str">
        <f t="shared" si="8"/>
        <v/>
      </c>
      <c r="W75" s="66" t="str">
        <f>IF(AND(M75&lt;&gt;""),IF(M75&gt;Z_THAZ,"Wurde die Tageshöchstarbeitszeit ("&amp;Z_THAZ&amp;" h) beachtet?",""),"")</f>
        <v/>
      </c>
      <c r="X75" s="66" t="str">
        <f t="shared" si="5"/>
        <v/>
      </c>
    </row>
    <row r="76" spans="1:24" x14ac:dyDescent="0.25">
      <c r="A76" s="5"/>
      <c r="B76" s="67" t="str">
        <f t="shared" si="0"/>
        <v/>
      </c>
      <c r="C76" s="68" t="str">
        <f t="shared" si="9"/>
        <v/>
      </c>
      <c r="D76" s="6"/>
      <c r="E76" s="9"/>
      <c r="F76" s="6"/>
      <c r="G76" s="9"/>
      <c r="H76" s="64" t="str">
        <f t="shared" si="6"/>
        <v/>
      </c>
      <c r="I76" s="64" t="str">
        <f t="shared" si="7"/>
        <v/>
      </c>
      <c r="J76" s="65" t="str">
        <f t="shared" si="1"/>
        <v/>
      </c>
      <c r="K76" s="166" t="str">
        <f t="shared" si="2"/>
        <v/>
      </c>
      <c r="L76" s="167" t="str">
        <f t="shared" si="3"/>
        <v/>
      </c>
      <c r="M76" s="63" t="str">
        <f t="shared" si="4"/>
        <v/>
      </c>
      <c r="N76" s="7"/>
      <c r="O76" s="8"/>
      <c r="Q76" s="69" t="str">
        <f t="shared" si="10"/>
        <v/>
      </c>
      <c r="T76" s="66" t="str">
        <f>IF(AND(SU_Stufe&gt;=20,M76&lt;&gt;"",ISBLANK(N76)),"Zuweisung zu Arbeitspaket fehlt","")</f>
        <v/>
      </c>
      <c r="U76" s="66" t="str">
        <f>IF(AND(M76&lt;&gt;""),IF(ISBLANK(O76),"Beschreibung der Tätigkeit fehlt!",IF(LEN(O76)&lt;Z_BKU,"Beschreibung sehr kurz",IF(LEN(O76)&lt;Z_BKN,"Beschreibung knapp",""))),"")</f>
        <v/>
      </c>
      <c r="V76" s="66" t="str">
        <f t="shared" si="8"/>
        <v/>
      </c>
      <c r="W76" s="66" t="str">
        <f>IF(AND(M76&lt;&gt;""),IF(M76&gt;Z_THAZ,"Wurde die Tageshöchstarbeitszeit ("&amp;Z_THAZ&amp;" h) beachtet?",""),"")</f>
        <v/>
      </c>
      <c r="X76" s="66" t="str">
        <f t="shared" si="5"/>
        <v/>
      </c>
    </row>
    <row r="77" spans="1:24" x14ac:dyDescent="0.25">
      <c r="A77" s="5"/>
      <c r="B77" s="67" t="str">
        <f t="shared" si="0"/>
        <v/>
      </c>
      <c r="C77" s="68" t="str">
        <f t="shared" si="9"/>
        <v/>
      </c>
      <c r="D77" s="6"/>
      <c r="E77" s="9"/>
      <c r="F77" s="6"/>
      <c r="G77" s="9"/>
      <c r="H77" s="64" t="str">
        <f t="shared" si="6"/>
        <v/>
      </c>
      <c r="I77" s="64" t="str">
        <f t="shared" si="7"/>
        <v/>
      </c>
      <c r="J77" s="65" t="str">
        <f t="shared" si="1"/>
        <v/>
      </c>
      <c r="K77" s="166" t="str">
        <f t="shared" si="2"/>
        <v/>
      </c>
      <c r="L77" s="167" t="str">
        <f t="shared" si="3"/>
        <v/>
      </c>
      <c r="M77" s="63" t="str">
        <f t="shared" si="4"/>
        <v/>
      </c>
      <c r="N77" s="7"/>
      <c r="O77" s="8"/>
      <c r="Q77" s="69" t="str">
        <f t="shared" si="10"/>
        <v/>
      </c>
      <c r="T77" s="66" t="str">
        <f>IF(AND(SU_Stufe&gt;=20,M77&lt;&gt;"",ISBLANK(N77)),"Zuweisung zu Arbeitspaket fehlt","")</f>
        <v/>
      </c>
      <c r="U77" s="66" t="str">
        <f>IF(AND(M77&lt;&gt;""),IF(ISBLANK(O77),"Beschreibung der Tätigkeit fehlt!",IF(LEN(O77)&lt;Z_BKU,"Beschreibung sehr kurz",IF(LEN(O77)&lt;Z_BKN,"Beschreibung knapp",""))),"")</f>
        <v/>
      </c>
      <c r="V77" s="66" t="str">
        <f t="shared" si="8"/>
        <v/>
      </c>
      <c r="W77" s="66" t="str">
        <f>IF(AND(M77&lt;&gt;""),IF(M77&gt;Z_THAZ,"Wurde die Tageshöchstarbeitszeit ("&amp;Z_THAZ&amp;" h) beachtet?",""),"")</f>
        <v/>
      </c>
      <c r="X77" s="66" t="str">
        <f t="shared" si="5"/>
        <v/>
      </c>
    </row>
    <row r="78" spans="1:24" x14ac:dyDescent="0.25">
      <c r="A78" s="5"/>
      <c r="B78" s="67" t="str">
        <f t="shared" ref="B78:B141" si="11">IF(ISNUMBER(A78),ZU_Kuerzel,"")</f>
        <v/>
      </c>
      <c r="C78" s="68" t="str">
        <f t="shared" si="9"/>
        <v/>
      </c>
      <c r="D78" s="6"/>
      <c r="E78" s="9"/>
      <c r="F78" s="6"/>
      <c r="G78" s="9"/>
      <c r="H78" s="64" t="str">
        <f t="shared" si="6"/>
        <v/>
      </c>
      <c r="I78" s="64" t="str">
        <f t="shared" si="7"/>
        <v/>
      </c>
      <c r="J78" s="65" t="str">
        <f t="shared" si="1"/>
        <v/>
      </c>
      <c r="K78" s="166" t="str">
        <f t="shared" si="2"/>
        <v/>
      </c>
      <c r="L78" s="167" t="str">
        <f t="shared" si="3"/>
        <v/>
      </c>
      <c r="M78" s="63" t="str">
        <f t="shared" si="4"/>
        <v/>
      </c>
      <c r="N78" s="7"/>
      <c r="O78" s="8"/>
      <c r="Q78" s="69" t="str">
        <f t="shared" si="10"/>
        <v/>
      </c>
      <c r="T78" s="66" t="str">
        <f>IF(AND(SU_Stufe&gt;=20,M78&lt;&gt;"",ISBLANK(N78)),"Zuweisung zu Arbeitspaket fehlt","")</f>
        <v/>
      </c>
      <c r="U78" s="66" t="str">
        <f>IF(AND(M78&lt;&gt;""),IF(ISBLANK(O78),"Beschreibung der Tätigkeit fehlt!",IF(LEN(O78)&lt;Z_BKU,"Beschreibung sehr kurz",IF(LEN(O78)&lt;Z_BKN,"Beschreibung knapp",""))),"")</f>
        <v/>
      </c>
      <c r="V78" s="66" t="str">
        <f t="shared" si="8"/>
        <v/>
      </c>
      <c r="W78" s="66" t="str">
        <f>IF(AND(M78&lt;&gt;""),IF(M78&gt;Z_THAZ,"Wurde die Tageshöchstarbeitszeit ("&amp;Z_THAZ&amp;" h) beachtet?",""),"")</f>
        <v/>
      </c>
      <c r="X78" s="66" t="str">
        <f t="shared" ref="X78:X141" si="12">IF(ISNUMBER(A78),IF(YEAR(A78)&lt;&gt;ZU_Jahr,"Jahr nicht zulässig",""),"")</f>
        <v/>
      </c>
    </row>
    <row r="79" spans="1:24" x14ac:dyDescent="0.25">
      <c r="A79" s="5"/>
      <c r="B79" s="67" t="str">
        <f t="shared" si="11"/>
        <v/>
      </c>
      <c r="C79" s="68" t="str">
        <f t="shared" ref="C79:C142" si="13">IF(ISBLANK(A79),"",MONTH(A79))</f>
        <v/>
      </c>
      <c r="D79" s="6"/>
      <c r="E79" s="9"/>
      <c r="F79" s="6"/>
      <c r="G79" s="9"/>
      <c r="H79" s="64" t="str">
        <f t="shared" si="6"/>
        <v/>
      </c>
      <c r="I79" s="64" t="str">
        <f t="shared" si="7"/>
        <v/>
      </c>
      <c r="J79" s="65" t="str">
        <f t="shared" ref="J79:J142" si="14">IF(AND(ISNUMBER(D79),ISNUMBER(E79),ISNUMBER(F79),ISNUMBER(G79)),TIME(D79,E79,0),"")</f>
        <v/>
      </c>
      <c r="K79" s="166" t="str">
        <f t="shared" ref="K79:K142" si="15">IF(AND(ISNUMBER(D79),ISNUMBER(E79),ISNUMBER(F79),ISNUMBER(G79)),TIME(F79,G79,0),"")</f>
        <v/>
      </c>
      <c r="L79" s="167" t="str">
        <f t="shared" ref="L79:L142" si="16">IF(AND(ISNUMBER(D79),ISNUMBER(E79),ISNUMBER(F79),ISNUMBER(G79)),K79-J79,"")</f>
        <v/>
      </c>
      <c r="M79" s="63" t="str">
        <f t="shared" ref="M79:M142" si="17">IF(AND(ISNUMBER(D79),ISNUMBER(E79),ISNUMBER(F79),ISNUMBER(G79)),HOUR(L79)+MINUTE(L79)/60,"")</f>
        <v/>
      </c>
      <c r="N79" s="7"/>
      <c r="O79" s="8"/>
      <c r="Q79" s="69" t="str">
        <f t="shared" ref="Q79:Q142" si="18">T79&amp;IF(U79&lt;&gt;"","  "&amp;U79,"")&amp;IF(V79&lt;&gt;"","   "&amp;V79,"")&amp;IF(W79&lt;&gt;"","   "&amp;W79,"")&amp;IF(X79&lt;&gt;"","  "&amp;X79,"")</f>
        <v/>
      </c>
      <c r="T79" s="66" t="str">
        <f>IF(AND(SU_Stufe&gt;=20,M79&lt;&gt;"",ISBLANK(N79)),"Zuweisung zu Arbeitspaket fehlt","")</f>
        <v/>
      </c>
      <c r="U79" s="66" t="str">
        <f>IF(AND(M79&lt;&gt;""),IF(ISBLANK(O79),"Beschreibung der Tätigkeit fehlt!",IF(LEN(O79)&lt;Z_BKU,"Beschreibung sehr kurz",IF(LEN(O79)&lt;Z_BKN,"Beschreibung knapp",""))),"")</f>
        <v/>
      </c>
      <c r="V79" s="66" t="str">
        <f t="shared" ref="V79:V142" si="19">IF(AND(M79&lt;&gt;""),IF(M79&gt;6,"Wurde die Pausenregel (6 h) beachtet?",""),"")</f>
        <v/>
      </c>
      <c r="W79" s="66" t="str">
        <f>IF(AND(M79&lt;&gt;""),IF(M79&gt;Z_THAZ,"Wurde die Tageshöchstarbeitszeit ("&amp;Z_THAZ&amp;" h) beachtet?",""),"")</f>
        <v/>
      </c>
      <c r="X79" s="66" t="str">
        <f t="shared" si="12"/>
        <v/>
      </c>
    </row>
    <row r="80" spans="1:24" x14ac:dyDescent="0.25">
      <c r="A80" s="5"/>
      <c r="B80" s="67" t="str">
        <f t="shared" si="11"/>
        <v/>
      </c>
      <c r="C80" s="68" t="str">
        <f t="shared" si="13"/>
        <v/>
      </c>
      <c r="D80" s="6"/>
      <c r="E80" s="9"/>
      <c r="F80" s="6"/>
      <c r="G80" s="9"/>
      <c r="H80" s="64" t="str">
        <f t="shared" ref="H80:H143" si="20">IF(AND(ISNUMBER(D80),ISNUMBER(E80),ISNUMBER(F80),ISNUMBER(G80)),TRUNC(((F80*60+G80)-(D80*60+E80))/60,0),"")</f>
        <v/>
      </c>
      <c r="I80" s="64" t="str">
        <f t="shared" ref="I80:I143" si="21">IF(AND(ISNUMBER(D80),ISNUMBER(E80),ISNUMBER(F80),ISNUMBER(G80)),MOD(((F80*60+G80)-(D80*60+E80))/60,1)*60,"")</f>
        <v/>
      </c>
      <c r="J80" s="65" t="str">
        <f t="shared" si="14"/>
        <v/>
      </c>
      <c r="K80" s="166" t="str">
        <f t="shared" si="15"/>
        <v/>
      </c>
      <c r="L80" s="167" t="str">
        <f t="shared" si="16"/>
        <v/>
      </c>
      <c r="M80" s="63" t="str">
        <f t="shared" si="17"/>
        <v/>
      </c>
      <c r="N80" s="7"/>
      <c r="O80" s="8"/>
      <c r="Q80" s="69" t="str">
        <f t="shared" si="18"/>
        <v/>
      </c>
      <c r="T80" s="66" t="str">
        <f>IF(AND(SU_Stufe&gt;=20,M80&lt;&gt;"",ISBLANK(N80)),"Zuweisung zu Arbeitspaket fehlt","")</f>
        <v/>
      </c>
      <c r="U80" s="66" t="str">
        <f>IF(AND(M80&lt;&gt;""),IF(ISBLANK(O80),"Beschreibung der Tätigkeit fehlt!",IF(LEN(O80)&lt;Z_BKU,"Beschreibung sehr kurz",IF(LEN(O80)&lt;Z_BKN,"Beschreibung knapp",""))),"")</f>
        <v/>
      </c>
      <c r="V80" s="66" t="str">
        <f t="shared" si="19"/>
        <v/>
      </c>
      <c r="W80" s="66" t="str">
        <f>IF(AND(M80&lt;&gt;""),IF(M80&gt;Z_THAZ,"Wurde die Tageshöchstarbeitszeit ("&amp;Z_THAZ&amp;" h) beachtet?",""),"")</f>
        <v/>
      </c>
      <c r="X80" s="66" t="str">
        <f t="shared" si="12"/>
        <v/>
      </c>
    </row>
    <row r="81" spans="1:24" x14ac:dyDescent="0.25">
      <c r="A81" s="5"/>
      <c r="B81" s="67" t="str">
        <f t="shared" si="11"/>
        <v/>
      </c>
      <c r="C81" s="68" t="str">
        <f t="shared" si="13"/>
        <v/>
      </c>
      <c r="D81" s="6"/>
      <c r="E81" s="9"/>
      <c r="F81" s="6"/>
      <c r="G81" s="9"/>
      <c r="H81" s="64" t="str">
        <f t="shared" si="20"/>
        <v/>
      </c>
      <c r="I81" s="64" t="str">
        <f t="shared" si="21"/>
        <v/>
      </c>
      <c r="J81" s="65" t="str">
        <f t="shared" si="14"/>
        <v/>
      </c>
      <c r="K81" s="166" t="str">
        <f t="shared" si="15"/>
        <v/>
      </c>
      <c r="L81" s="167" t="str">
        <f t="shared" si="16"/>
        <v/>
      </c>
      <c r="M81" s="63" t="str">
        <f t="shared" si="17"/>
        <v/>
      </c>
      <c r="N81" s="7"/>
      <c r="O81" s="8"/>
      <c r="Q81" s="69" t="str">
        <f t="shared" si="18"/>
        <v/>
      </c>
      <c r="T81" s="66" t="str">
        <f>IF(AND(SU_Stufe&gt;=20,M81&lt;&gt;"",ISBLANK(N81)),"Zuweisung zu Arbeitspaket fehlt","")</f>
        <v/>
      </c>
      <c r="U81" s="66" t="str">
        <f>IF(AND(M81&lt;&gt;""),IF(ISBLANK(O81),"Beschreibung der Tätigkeit fehlt!",IF(LEN(O81)&lt;Z_BKU,"Beschreibung sehr kurz",IF(LEN(O81)&lt;Z_BKN,"Beschreibung knapp",""))),"")</f>
        <v/>
      </c>
      <c r="V81" s="66" t="str">
        <f t="shared" si="19"/>
        <v/>
      </c>
      <c r="W81" s="66" t="str">
        <f>IF(AND(M81&lt;&gt;""),IF(M81&gt;Z_THAZ,"Wurde die Tageshöchstarbeitszeit ("&amp;Z_THAZ&amp;" h) beachtet?",""),"")</f>
        <v/>
      </c>
      <c r="X81" s="66" t="str">
        <f t="shared" si="12"/>
        <v/>
      </c>
    </row>
    <row r="82" spans="1:24" x14ac:dyDescent="0.25">
      <c r="A82" s="5"/>
      <c r="B82" s="67" t="str">
        <f t="shared" si="11"/>
        <v/>
      </c>
      <c r="C82" s="68" t="str">
        <f t="shared" si="13"/>
        <v/>
      </c>
      <c r="D82" s="6"/>
      <c r="E82" s="9"/>
      <c r="F82" s="6"/>
      <c r="G82" s="9"/>
      <c r="H82" s="64" t="str">
        <f t="shared" si="20"/>
        <v/>
      </c>
      <c r="I82" s="64" t="str">
        <f t="shared" si="21"/>
        <v/>
      </c>
      <c r="J82" s="65" t="str">
        <f t="shared" si="14"/>
        <v/>
      </c>
      <c r="K82" s="166" t="str">
        <f t="shared" si="15"/>
        <v/>
      </c>
      <c r="L82" s="167" t="str">
        <f t="shared" si="16"/>
        <v/>
      </c>
      <c r="M82" s="63" t="str">
        <f t="shared" si="17"/>
        <v/>
      </c>
      <c r="N82" s="7"/>
      <c r="O82" s="8"/>
      <c r="Q82" s="69" t="str">
        <f t="shared" si="18"/>
        <v/>
      </c>
      <c r="T82" s="66" t="str">
        <f>IF(AND(SU_Stufe&gt;=20,M82&lt;&gt;"",ISBLANK(N82)),"Zuweisung zu Arbeitspaket fehlt","")</f>
        <v/>
      </c>
      <c r="U82" s="66" t="str">
        <f>IF(AND(M82&lt;&gt;""),IF(ISBLANK(O82),"Beschreibung der Tätigkeit fehlt!",IF(LEN(O82)&lt;Z_BKU,"Beschreibung sehr kurz",IF(LEN(O82)&lt;Z_BKN,"Beschreibung knapp",""))),"")</f>
        <v/>
      </c>
      <c r="V82" s="66" t="str">
        <f t="shared" si="19"/>
        <v/>
      </c>
      <c r="W82" s="66" t="str">
        <f>IF(AND(M82&lt;&gt;""),IF(M82&gt;Z_THAZ,"Wurde die Tageshöchstarbeitszeit ("&amp;Z_THAZ&amp;" h) beachtet?",""),"")</f>
        <v/>
      </c>
      <c r="X82" s="66" t="str">
        <f t="shared" si="12"/>
        <v/>
      </c>
    </row>
    <row r="83" spans="1:24" x14ac:dyDescent="0.25">
      <c r="A83" s="5"/>
      <c r="B83" s="67" t="str">
        <f t="shared" si="11"/>
        <v/>
      </c>
      <c r="C83" s="68" t="str">
        <f t="shared" si="13"/>
        <v/>
      </c>
      <c r="D83" s="6"/>
      <c r="E83" s="9"/>
      <c r="F83" s="6"/>
      <c r="G83" s="9"/>
      <c r="H83" s="64" t="str">
        <f t="shared" si="20"/>
        <v/>
      </c>
      <c r="I83" s="64" t="str">
        <f t="shared" si="21"/>
        <v/>
      </c>
      <c r="J83" s="65" t="str">
        <f t="shared" si="14"/>
        <v/>
      </c>
      <c r="K83" s="166" t="str">
        <f t="shared" si="15"/>
        <v/>
      </c>
      <c r="L83" s="167" t="str">
        <f t="shared" si="16"/>
        <v/>
      </c>
      <c r="M83" s="63" t="str">
        <f t="shared" si="17"/>
        <v/>
      </c>
      <c r="N83" s="7"/>
      <c r="O83" s="8"/>
      <c r="Q83" s="69" t="str">
        <f t="shared" si="18"/>
        <v/>
      </c>
      <c r="T83" s="66" t="str">
        <f>IF(AND(SU_Stufe&gt;=20,M83&lt;&gt;"",ISBLANK(N83)),"Zuweisung zu Arbeitspaket fehlt","")</f>
        <v/>
      </c>
      <c r="U83" s="66" t="str">
        <f>IF(AND(M83&lt;&gt;""),IF(ISBLANK(O83),"Beschreibung der Tätigkeit fehlt!",IF(LEN(O83)&lt;Z_BKU,"Beschreibung sehr kurz",IF(LEN(O83)&lt;Z_BKN,"Beschreibung knapp",""))),"")</f>
        <v/>
      </c>
      <c r="V83" s="66" t="str">
        <f t="shared" si="19"/>
        <v/>
      </c>
      <c r="W83" s="66" t="str">
        <f>IF(AND(M83&lt;&gt;""),IF(M83&gt;Z_THAZ,"Wurde die Tageshöchstarbeitszeit ("&amp;Z_THAZ&amp;" h) beachtet?",""),"")</f>
        <v/>
      </c>
      <c r="X83" s="66" t="str">
        <f t="shared" si="12"/>
        <v/>
      </c>
    </row>
    <row r="84" spans="1:24" x14ac:dyDescent="0.25">
      <c r="A84" s="5"/>
      <c r="B84" s="67" t="str">
        <f t="shared" si="11"/>
        <v/>
      </c>
      <c r="C84" s="68" t="str">
        <f t="shared" si="13"/>
        <v/>
      </c>
      <c r="D84" s="6"/>
      <c r="E84" s="9"/>
      <c r="F84" s="6"/>
      <c r="G84" s="9"/>
      <c r="H84" s="64" t="str">
        <f t="shared" si="20"/>
        <v/>
      </c>
      <c r="I84" s="64" t="str">
        <f t="shared" si="21"/>
        <v/>
      </c>
      <c r="J84" s="65" t="str">
        <f t="shared" si="14"/>
        <v/>
      </c>
      <c r="K84" s="166" t="str">
        <f t="shared" si="15"/>
        <v/>
      </c>
      <c r="L84" s="167" t="str">
        <f t="shared" si="16"/>
        <v/>
      </c>
      <c r="M84" s="63" t="str">
        <f t="shared" si="17"/>
        <v/>
      </c>
      <c r="N84" s="7"/>
      <c r="O84" s="8"/>
      <c r="Q84" s="69" t="str">
        <f t="shared" si="18"/>
        <v/>
      </c>
      <c r="T84" s="66" t="str">
        <f>IF(AND(SU_Stufe&gt;=20,M84&lt;&gt;"",ISBLANK(N84)),"Zuweisung zu Arbeitspaket fehlt","")</f>
        <v/>
      </c>
      <c r="U84" s="66" t="str">
        <f>IF(AND(M84&lt;&gt;""),IF(ISBLANK(O84),"Beschreibung der Tätigkeit fehlt!",IF(LEN(O84)&lt;Z_BKU,"Beschreibung sehr kurz",IF(LEN(O84)&lt;Z_BKN,"Beschreibung knapp",""))),"")</f>
        <v/>
      </c>
      <c r="V84" s="66" t="str">
        <f t="shared" si="19"/>
        <v/>
      </c>
      <c r="W84" s="66" t="str">
        <f>IF(AND(M84&lt;&gt;""),IF(M84&gt;Z_THAZ,"Wurde die Tageshöchstarbeitszeit ("&amp;Z_THAZ&amp;" h) beachtet?",""),"")</f>
        <v/>
      </c>
      <c r="X84" s="66" t="str">
        <f t="shared" si="12"/>
        <v/>
      </c>
    </row>
    <row r="85" spans="1:24" x14ac:dyDescent="0.25">
      <c r="A85" s="5"/>
      <c r="B85" s="67" t="str">
        <f t="shared" si="11"/>
        <v/>
      </c>
      <c r="C85" s="68" t="str">
        <f t="shared" si="13"/>
        <v/>
      </c>
      <c r="D85" s="6"/>
      <c r="E85" s="9"/>
      <c r="F85" s="6"/>
      <c r="G85" s="9"/>
      <c r="H85" s="64" t="str">
        <f t="shared" si="20"/>
        <v/>
      </c>
      <c r="I85" s="64" t="str">
        <f t="shared" si="21"/>
        <v/>
      </c>
      <c r="J85" s="65" t="str">
        <f t="shared" si="14"/>
        <v/>
      </c>
      <c r="K85" s="166" t="str">
        <f t="shared" si="15"/>
        <v/>
      </c>
      <c r="L85" s="167" t="str">
        <f t="shared" si="16"/>
        <v/>
      </c>
      <c r="M85" s="63" t="str">
        <f t="shared" si="17"/>
        <v/>
      </c>
      <c r="N85" s="7"/>
      <c r="O85" s="8"/>
      <c r="Q85" s="69" t="str">
        <f t="shared" si="18"/>
        <v/>
      </c>
      <c r="T85" s="66" t="str">
        <f>IF(AND(SU_Stufe&gt;=20,M85&lt;&gt;"",ISBLANK(N85)),"Zuweisung zu Arbeitspaket fehlt","")</f>
        <v/>
      </c>
      <c r="U85" s="66" t="str">
        <f>IF(AND(M85&lt;&gt;""),IF(ISBLANK(O85),"Beschreibung der Tätigkeit fehlt!",IF(LEN(O85)&lt;Z_BKU,"Beschreibung sehr kurz",IF(LEN(O85)&lt;Z_BKN,"Beschreibung knapp",""))),"")</f>
        <v/>
      </c>
      <c r="V85" s="66" t="str">
        <f t="shared" si="19"/>
        <v/>
      </c>
      <c r="W85" s="66" t="str">
        <f>IF(AND(M85&lt;&gt;""),IF(M85&gt;Z_THAZ,"Wurde die Tageshöchstarbeitszeit ("&amp;Z_THAZ&amp;" h) beachtet?",""),"")</f>
        <v/>
      </c>
      <c r="X85" s="66" t="str">
        <f t="shared" si="12"/>
        <v/>
      </c>
    </row>
    <row r="86" spans="1:24" x14ac:dyDescent="0.25">
      <c r="A86" s="5"/>
      <c r="B86" s="67" t="str">
        <f t="shared" si="11"/>
        <v/>
      </c>
      <c r="C86" s="68" t="str">
        <f t="shared" si="13"/>
        <v/>
      </c>
      <c r="D86" s="6"/>
      <c r="E86" s="9"/>
      <c r="F86" s="6"/>
      <c r="G86" s="9"/>
      <c r="H86" s="64" t="str">
        <f t="shared" si="20"/>
        <v/>
      </c>
      <c r="I86" s="64" t="str">
        <f t="shared" si="21"/>
        <v/>
      </c>
      <c r="J86" s="65" t="str">
        <f t="shared" si="14"/>
        <v/>
      </c>
      <c r="K86" s="166" t="str">
        <f t="shared" si="15"/>
        <v/>
      </c>
      <c r="L86" s="167" t="str">
        <f t="shared" si="16"/>
        <v/>
      </c>
      <c r="M86" s="63" t="str">
        <f t="shared" si="17"/>
        <v/>
      </c>
      <c r="N86" s="7"/>
      <c r="O86" s="8"/>
      <c r="Q86" s="69" t="str">
        <f t="shared" si="18"/>
        <v/>
      </c>
      <c r="T86" s="66" t="str">
        <f>IF(AND(SU_Stufe&gt;=20,M86&lt;&gt;"",ISBLANK(N86)),"Zuweisung zu Arbeitspaket fehlt","")</f>
        <v/>
      </c>
      <c r="U86" s="66" t="str">
        <f>IF(AND(M86&lt;&gt;""),IF(ISBLANK(O86),"Beschreibung der Tätigkeit fehlt!",IF(LEN(O86)&lt;Z_BKU,"Beschreibung sehr kurz",IF(LEN(O86)&lt;Z_BKN,"Beschreibung knapp",""))),"")</f>
        <v/>
      </c>
      <c r="V86" s="66" t="str">
        <f t="shared" si="19"/>
        <v/>
      </c>
      <c r="W86" s="66" t="str">
        <f>IF(AND(M86&lt;&gt;""),IF(M86&gt;Z_THAZ,"Wurde die Tageshöchstarbeitszeit ("&amp;Z_THAZ&amp;" h) beachtet?",""),"")</f>
        <v/>
      </c>
      <c r="X86" s="66" t="str">
        <f t="shared" si="12"/>
        <v/>
      </c>
    </row>
    <row r="87" spans="1:24" x14ac:dyDescent="0.25">
      <c r="A87" s="5"/>
      <c r="B87" s="67" t="str">
        <f t="shared" si="11"/>
        <v/>
      </c>
      <c r="C87" s="68" t="str">
        <f t="shared" si="13"/>
        <v/>
      </c>
      <c r="D87" s="6"/>
      <c r="E87" s="9"/>
      <c r="F87" s="6"/>
      <c r="G87" s="9"/>
      <c r="H87" s="64" t="str">
        <f t="shared" si="20"/>
        <v/>
      </c>
      <c r="I87" s="64" t="str">
        <f t="shared" si="21"/>
        <v/>
      </c>
      <c r="J87" s="65" t="str">
        <f t="shared" si="14"/>
        <v/>
      </c>
      <c r="K87" s="166" t="str">
        <f t="shared" si="15"/>
        <v/>
      </c>
      <c r="L87" s="167" t="str">
        <f t="shared" si="16"/>
        <v/>
      </c>
      <c r="M87" s="63" t="str">
        <f t="shared" si="17"/>
        <v/>
      </c>
      <c r="N87" s="7"/>
      <c r="O87" s="8"/>
      <c r="Q87" s="69" t="str">
        <f t="shared" si="18"/>
        <v/>
      </c>
      <c r="T87" s="66" t="str">
        <f>IF(AND(SU_Stufe&gt;=20,M87&lt;&gt;"",ISBLANK(N87)),"Zuweisung zu Arbeitspaket fehlt","")</f>
        <v/>
      </c>
      <c r="U87" s="66" t="str">
        <f>IF(AND(M87&lt;&gt;""),IF(ISBLANK(O87),"Beschreibung der Tätigkeit fehlt!",IF(LEN(O87)&lt;Z_BKU,"Beschreibung sehr kurz",IF(LEN(O87)&lt;Z_BKN,"Beschreibung knapp",""))),"")</f>
        <v/>
      </c>
      <c r="V87" s="66" t="str">
        <f t="shared" si="19"/>
        <v/>
      </c>
      <c r="W87" s="66" t="str">
        <f>IF(AND(M87&lt;&gt;""),IF(M87&gt;Z_THAZ,"Wurde die Tageshöchstarbeitszeit ("&amp;Z_THAZ&amp;" h) beachtet?",""),"")</f>
        <v/>
      </c>
      <c r="X87" s="66" t="str">
        <f t="shared" si="12"/>
        <v/>
      </c>
    </row>
    <row r="88" spans="1:24" x14ac:dyDescent="0.25">
      <c r="A88" s="5"/>
      <c r="B88" s="67" t="str">
        <f t="shared" si="11"/>
        <v/>
      </c>
      <c r="C88" s="68" t="str">
        <f t="shared" si="13"/>
        <v/>
      </c>
      <c r="D88" s="6"/>
      <c r="E88" s="9"/>
      <c r="F88" s="6"/>
      <c r="G88" s="9"/>
      <c r="H88" s="64" t="str">
        <f t="shared" si="20"/>
        <v/>
      </c>
      <c r="I88" s="64" t="str">
        <f t="shared" si="21"/>
        <v/>
      </c>
      <c r="J88" s="65" t="str">
        <f t="shared" si="14"/>
        <v/>
      </c>
      <c r="K88" s="166" t="str">
        <f t="shared" si="15"/>
        <v/>
      </c>
      <c r="L88" s="167" t="str">
        <f t="shared" si="16"/>
        <v/>
      </c>
      <c r="M88" s="63" t="str">
        <f t="shared" si="17"/>
        <v/>
      </c>
      <c r="N88" s="7"/>
      <c r="O88" s="8"/>
      <c r="Q88" s="69" t="str">
        <f t="shared" si="18"/>
        <v/>
      </c>
      <c r="T88" s="66" t="str">
        <f>IF(AND(SU_Stufe&gt;=20,M88&lt;&gt;"",ISBLANK(N88)),"Zuweisung zu Arbeitspaket fehlt","")</f>
        <v/>
      </c>
      <c r="U88" s="66" t="str">
        <f>IF(AND(M88&lt;&gt;""),IF(ISBLANK(O88),"Beschreibung der Tätigkeit fehlt!",IF(LEN(O88)&lt;Z_BKU,"Beschreibung sehr kurz",IF(LEN(O88)&lt;Z_BKN,"Beschreibung knapp",""))),"")</f>
        <v/>
      </c>
      <c r="V88" s="66" t="str">
        <f t="shared" si="19"/>
        <v/>
      </c>
      <c r="W88" s="66" t="str">
        <f>IF(AND(M88&lt;&gt;""),IF(M88&gt;Z_THAZ,"Wurde die Tageshöchstarbeitszeit ("&amp;Z_THAZ&amp;" h) beachtet?",""),"")</f>
        <v/>
      </c>
      <c r="X88" s="66" t="str">
        <f t="shared" si="12"/>
        <v/>
      </c>
    </row>
    <row r="89" spans="1:24" x14ac:dyDescent="0.25">
      <c r="A89" s="5"/>
      <c r="B89" s="67" t="str">
        <f t="shared" si="11"/>
        <v/>
      </c>
      <c r="C89" s="68" t="str">
        <f t="shared" si="13"/>
        <v/>
      </c>
      <c r="D89" s="6"/>
      <c r="E89" s="9"/>
      <c r="F89" s="6"/>
      <c r="G89" s="9"/>
      <c r="H89" s="64" t="str">
        <f t="shared" si="20"/>
        <v/>
      </c>
      <c r="I89" s="64" t="str">
        <f t="shared" si="21"/>
        <v/>
      </c>
      <c r="J89" s="65" t="str">
        <f t="shared" si="14"/>
        <v/>
      </c>
      <c r="K89" s="166" t="str">
        <f t="shared" si="15"/>
        <v/>
      </c>
      <c r="L89" s="167" t="str">
        <f t="shared" si="16"/>
        <v/>
      </c>
      <c r="M89" s="63" t="str">
        <f t="shared" si="17"/>
        <v/>
      </c>
      <c r="N89" s="7"/>
      <c r="O89" s="8"/>
      <c r="Q89" s="69" t="str">
        <f t="shared" si="18"/>
        <v/>
      </c>
      <c r="T89" s="66" t="str">
        <f>IF(AND(SU_Stufe&gt;=20,M89&lt;&gt;"",ISBLANK(N89)),"Zuweisung zu Arbeitspaket fehlt","")</f>
        <v/>
      </c>
      <c r="U89" s="66" t="str">
        <f>IF(AND(M89&lt;&gt;""),IF(ISBLANK(O89),"Beschreibung der Tätigkeit fehlt!",IF(LEN(O89)&lt;Z_BKU,"Beschreibung sehr kurz",IF(LEN(O89)&lt;Z_BKN,"Beschreibung knapp",""))),"")</f>
        <v/>
      </c>
      <c r="V89" s="66" t="str">
        <f t="shared" si="19"/>
        <v/>
      </c>
      <c r="W89" s="66" t="str">
        <f>IF(AND(M89&lt;&gt;""),IF(M89&gt;Z_THAZ,"Wurde die Tageshöchstarbeitszeit ("&amp;Z_THAZ&amp;" h) beachtet?",""),"")</f>
        <v/>
      </c>
      <c r="X89" s="66" t="str">
        <f t="shared" si="12"/>
        <v/>
      </c>
    </row>
    <row r="90" spans="1:24" x14ac:dyDescent="0.25">
      <c r="A90" s="5"/>
      <c r="B90" s="67" t="str">
        <f t="shared" si="11"/>
        <v/>
      </c>
      <c r="C90" s="68" t="str">
        <f t="shared" si="13"/>
        <v/>
      </c>
      <c r="D90" s="6"/>
      <c r="E90" s="9"/>
      <c r="F90" s="6"/>
      <c r="G90" s="9"/>
      <c r="H90" s="64" t="str">
        <f t="shared" si="20"/>
        <v/>
      </c>
      <c r="I90" s="64" t="str">
        <f t="shared" si="21"/>
        <v/>
      </c>
      <c r="J90" s="65" t="str">
        <f t="shared" si="14"/>
        <v/>
      </c>
      <c r="K90" s="166" t="str">
        <f t="shared" si="15"/>
        <v/>
      </c>
      <c r="L90" s="167" t="str">
        <f t="shared" si="16"/>
        <v/>
      </c>
      <c r="M90" s="63" t="str">
        <f t="shared" si="17"/>
        <v/>
      </c>
      <c r="N90" s="7"/>
      <c r="O90" s="8"/>
      <c r="Q90" s="69" t="str">
        <f t="shared" si="18"/>
        <v/>
      </c>
      <c r="T90" s="66" t="str">
        <f>IF(AND(SU_Stufe&gt;=20,M90&lt;&gt;"",ISBLANK(N90)),"Zuweisung zu Arbeitspaket fehlt","")</f>
        <v/>
      </c>
      <c r="U90" s="66" t="str">
        <f>IF(AND(M90&lt;&gt;""),IF(ISBLANK(O90),"Beschreibung der Tätigkeit fehlt!",IF(LEN(O90)&lt;Z_BKU,"Beschreibung sehr kurz",IF(LEN(O90)&lt;Z_BKN,"Beschreibung knapp",""))),"")</f>
        <v/>
      </c>
      <c r="V90" s="66" t="str">
        <f t="shared" si="19"/>
        <v/>
      </c>
      <c r="W90" s="66" t="str">
        <f>IF(AND(M90&lt;&gt;""),IF(M90&gt;Z_THAZ,"Wurde die Tageshöchstarbeitszeit ("&amp;Z_THAZ&amp;" h) beachtet?",""),"")</f>
        <v/>
      </c>
      <c r="X90" s="66" t="str">
        <f t="shared" si="12"/>
        <v/>
      </c>
    </row>
    <row r="91" spans="1:24" x14ac:dyDescent="0.25">
      <c r="A91" s="5"/>
      <c r="B91" s="67" t="str">
        <f t="shared" si="11"/>
        <v/>
      </c>
      <c r="C91" s="68" t="str">
        <f t="shared" si="13"/>
        <v/>
      </c>
      <c r="D91" s="6"/>
      <c r="E91" s="9"/>
      <c r="F91" s="6"/>
      <c r="G91" s="9"/>
      <c r="H91" s="64" t="str">
        <f t="shared" si="20"/>
        <v/>
      </c>
      <c r="I91" s="64" t="str">
        <f t="shared" si="21"/>
        <v/>
      </c>
      <c r="J91" s="65" t="str">
        <f t="shared" si="14"/>
        <v/>
      </c>
      <c r="K91" s="166" t="str">
        <f t="shared" si="15"/>
        <v/>
      </c>
      <c r="L91" s="167" t="str">
        <f t="shared" si="16"/>
        <v/>
      </c>
      <c r="M91" s="63" t="str">
        <f t="shared" si="17"/>
        <v/>
      </c>
      <c r="N91" s="7"/>
      <c r="O91" s="8"/>
      <c r="Q91" s="69" t="str">
        <f t="shared" si="18"/>
        <v/>
      </c>
      <c r="T91" s="66" t="str">
        <f>IF(AND(SU_Stufe&gt;=20,M91&lt;&gt;"",ISBLANK(N91)),"Zuweisung zu Arbeitspaket fehlt","")</f>
        <v/>
      </c>
      <c r="U91" s="66" t="str">
        <f>IF(AND(M91&lt;&gt;""),IF(ISBLANK(O91),"Beschreibung der Tätigkeit fehlt!",IF(LEN(O91)&lt;Z_BKU,"Beschreibung sehr kurz",IF(LEN(O91)&lt;Z_BKN,"Beschreibung knapp",""))),"")</f>
        <v/>
      </c>
      <c r="V91" s="66" t="str">
        <f t="shared" si="19"/>
        <v/>
      </c>
      <c r="W91" s="66" t="str">
        <f>IF(AND(M91&lt;&gt;""),IF(M91&gt;Z_THAZ,"Wurde die Tageshöchstarbeitszeit ("&amp;Z_THAZ&amp;" h) beachtet?",""),"")</f>
        <v/>
      </c>
      <c r="X91" s="66" t="str">
        <f t="shared" si="12"/>
        <v/>
      </c>
    </row>
    <row r="92" spans="1:24" x14ac:dyDescent="0.25">
      <c r="A92" s="5"/>
      <c r="B92" s="67" t="str">
        <f t="shared" si="11"/>
        <v/>
      </c>
      <c r="C92" s="68" t="str">
        <f t="shared" si="13"/>
        <v/>
      </c>
      <c r="D92" s="6"/>
      <c r="E92" s="9"/>
      <c r="F92" s="6"/>
      <c r="G92" s="9"/>
      <c r="H92" s="64" t="str">
        <f t="shared" si="20"/>
        <v/>
      </c>
      <c r="I92" s="64" t="str">
        <f t="shared" si="21"/>
        <v/>
      </c>
      <c r="J92" s="65" t="str">
        <f t="shared" si="14"/>
        <v/>
      </c>
      <c r="K92" s="166" t="str">
        <f t="shared" si="15"/>
        <v/>
      </c>
      <c r="L92" s="167" t="str">
        <f t="shared" si="16"/>
        <v/>
      </c>
      <c r="M92" s="63" t="str">
        <f t="shared" si="17"/>
        <v/>
      </c>
      <c r="N92" s="7"/>
      <c r="O92" s="8"/>
      <c r="Q92" s="69" t="str">
        <f t="shared" si="18"/>
        <v/>
      </c>
      <c r="T92" s="66" t="str">
        <f>IF(AND(SU_Stufe&gt;=20,M92&lt;&gt;"",ISBLANK(N92)),"Zuweisung zu Arbeitspaket fehlt","")</f>
        <v/>
      </c>
      <c r="U92" s="66" t="str">
        <f>IF(AND(M92&lt;&gt;""),IF(ISBLANK(O92),"Beschreibung der Tätigkeit fehlt!",IF(LEN(O92)&lt;Z_BKU,"Beschreibung sehr kurz",IF(LEN(O92)&lt;Z_BKN,"Beschreibung knapp",""))),"")</f>
        <v/>
      </c>
      <c r="V92" s="66" t="str">
        <f t="shared" si="19"/>
        <v/>
      </c>
      <c r="W92" s="66" t="str">
        <f>IF(AND(M92&lt;&gt;""),IF(M92&gt;Z_THAZ,"Wurde die Tageshöchstarbeitszeit ("&amp;Z_THAZ&amp;" h) beachtet?",""),"")</f>
        <v/>
      </c>
      <c r="X92" s="66" t="str">
        <f t="shared" si="12"/>
        <v/>
      </c>
    </row>
    <row r="93" spans="1:24" x14ac:dyDescent="0.25">
      <c r="A93" s="5"/>
      <c r="B93" s="67" t="str">
        <f t="shared" si="11"/>
        <v/>
      </c>
      <c r="C93" s="68" t="str">
        <f t="shared" si="13"/>
        <v/>
      </c>
      <c r="D93" s="6"/>
      <c r="E93" s="9"/>
      <c r="F93" s="6"/>
      <c r="G93" s="9"/>
      <c r="H93" s="64" t="str">
        <f t="shared" si="20"/>
        <v/>
      </c>
      <c r="I93" s="64" t="str">
        <f t="shared" si="21"/>
        <v/>
      </c>
      <c r="J93" s="65" t="str">
        <f t="shared" si="14"/>
        <v/>
      </c>
      <c r="K93" s="166" t="str">
        <f t="shared" si="15"/>
        <v/>
      </c>
      <c r="L93" s="167" t="str">
        <f t="shared" si="16"/>
        <v/>
      </c>
      <c r="M93" s="63" t="str">
        <f t="shared" si="17"/>
        <v/>
      </c>
      <c r="N93" s="7"/>
      <c r="O93" s="8"/>
      <c r="Q93" s="69" t="str">
        <f t="shared" si="18"/>
        <v/>
      </c>
      <c r="T93" s="66" t="str">
        <f>IF(AND(SU_Stufe&gt;=20,M93&lt;&gt;"",ISBLANK(N93)),"Zuweisung zu Arbeitspaket fehlt","")</f>
        <v/>
      </c>
      <c r="U93" s="66" t="str">
        <f>IF(AND(M93&lt;&gt;""),IF(ISBLANK(O93),"Beschreibung der Tätigkeit fehlt!",IF(LEN(O93)&lt;Z_BKU,"Beschreibung sehr kurz",IF(LEN(O93)&lt;Z_BKN,"Beschreibung knapp",""))),"")</f>
        <v/>
      </c>
      <c r="V93" s="66" t="str">
        <f t="shared" si="19"/>
        <v/>
      </c>
      <c r="W93" s="66" t="str">
        <f>IF(AND(M93&lt;&gt;""),IF(M93&gt;Z_THAZ,"Wurde die Tageshöchstarbeitszeit ("&amp;Z_THAZ&amp;" h) beachtet?",""),"")</f>
        <v/>
      </c>
      <c r="X93" s="66" t="str">
        <f t="shared" si="12"/>
        <v/>
      </c>
    </row>
    <row r="94" spans="1:24" x14ac:dyDescent="0.25">
      <c r="A94" s="5"/>
      <c r="B94" s="67" t="str">
        <f t="shared" si="11"/>
        <v/>
      </c>
      <c r="C94" s="68" t="str">
        <f t="shared" si="13"/>
        <v/>
      </c>
      <c r="D94" s="6"/>
      <c r="E94" s="9"/>
      <c r="F94" s="6"/>
      <c r="G94" s="9"/>
      <c r="H94" s="64" t="str">
        <f t="shared" si="20"/>
        <v/>
      </c>
      <c r="I94" s="64" t="str">
        <f t="shared" si="21"/>
        <v/>
      </c>
      <c r="J94" s="65" t="str">
        <f t="shared" si="14"/>
        <v/>
      </c>
      <c r="K94" s="166" t="str">
        <f t="shared" si="15"/>
        <v/>
      </c>
      <c r="L94" s="167" t="str">
        <f t="shared" si="16"/>
        <v/>
      </c>
      <c r="M94" s="63" t="str">
        <f t="shared" si="17"/>
        <v/>
      </c>
      <c r="N94" s="7"/>
      <c r="O94" s="8"/>
      <c r="Q94" s="69" t="str">
        <f t="shared" si="18"/>
        <v/>
      </c>
      <c r="T94" s="66" t="str">
        <f>IF(AND(SU_Stufe&gt;=20,M94&lt;&gt;"",ISBLANK(N94)),"Zuweisung zu Arbeitspaket fehlt","")</f>
        <v/>
      </c>
      <c r="U94" s="66" t="str">
        <f>IF(AND(M94&lt;&gt;""),IF(ISBLANK(O94),"Beschreibung der Tätigkeit fehlt!",IF(LEN(O94)&lt;Z_BKU,"Beschreibung sehr kurz",IF(LEN(O94)&lt;Z_BKN,"Beschreibung knapp",""))),"")</f>
        <v/>
      </c>
      <c r="V94" s="66" t="str">
        <f t="shared" si="19"/>
        <v/>
      </c>
      <c r="W94" s="66" t="str">
        <f>IF(AND(M94&lt;&gt;""),IF(M94&gt;Z_THAZ,"Wurde die Tageshöchstarbeitszeit ("&amp;Z_THAZ&amp;" h) beachtet?",""),"")</f>
        <v/>
      </c>
      <c r="X94" s="66" t="str">
        <f t="shared" si="12"/>
        <v/>
      </c>
    </row>
    <row r="95" spans="1:24" x14ac:dyDescent="0.25">
      <c r="A95" s="5"/>
      <c r="B95" s="67" t="str">
        <f t="shared" si="11"/>
        <v/>
      </c>
      <c r="C95" s="68" t="str">
        <f t="shared" si="13"/>
        <v/>
      </c>
      <c r="D95" s="6"/>
      <c r="E95" s="9"/>
      <c r="F95" s="6"/>
      <c r="G95" s="9"/>
      <c r="H95" s="64" t="str">
        <f t="shared" si="20"/>
        <v/>
      </c>
      <c r="I95" s="64" t="str">
        <f t="shared" si="21"/>
        <v/>
      </c>
      <c r="J95" s="65" t="str">
        <f t="shared" si="14"/>
        <v/>
      </c>
      <c r="K95" s="166" t="str">
        <f t="shared" si="15"/>
        <v/>
      </c>
      <c r="L95" s="167" t="str">
        <f t="shared" si="16"/>
        <v/>
      </c>
      <c r="M95" s="63" t="str">
        <f t="shared" si="17"/>
        <v/>
      </c>
      <c r="N95" s="7"/>
      <c r="O95" s="8"/>
      <c r="Q95" s="69" t="str">
        <f t="shared" si="18"/>
        <v/>
      </c>
      <c r="T95" s="66" t="str">
        <f>IF(AND(SU_Stufe&gt;=20,M95&lt;&gt;"",ISBLANK(N95)),"Zuweisung zu Arbeitspaket fehlt","")</f>
        <v/>
      </c>
      <c r="U95" s="66" t="str">
        <f>IF(AND(M95&lt;&gt;""),IF(ISBLANK(O95),"Beschreibung der Tätigkeit fehlt!",IF(LEN(O95)&lt;Z_BKU,"Beschreibung sehr kurz",IF(LEN(O95)&lt;Z_BKN,"Beschreibung knapp",""))),"")</f>
        <v/>
      </c>
      <c r="V95" s="66" t="str">
        <f t="shared" si="19"/>
        <v/>
      </c>
      <c r="W95" s="66" t="str">
        <f>IF(AND(M95&lt;&gt;""),IF(M95&gt;Z_THAZ,"Wurde die Tageshöchstarbeitszeit ("&amp;Z_THAZ&amp;" h) beachtet?",""),"")</f>
        <v/>
      </c>
      <c r="X95" s="66" t="str">
        <f t="shared" si="12"/>
        <v/>
      </c>
    </row>
    <row r="96" spans="1:24" x14ac:dyDescent="0.25">
      <c r="A96" s="5"/>
      <c r="B96" s="67" t="str">
        <f t="shared" si="11"/>
        <v/>
      </c>
      <c r="C96" s="68" t="str">
        <f t="shared" si="13"/>
        <v/>
      </c>
      <c r="D96" s="6"/>
      <c r="E96" s="9"/>
      <c r="F96" s="6"/>
      <c r="G96" s="9"/>
      <c r="H96" s="64" t="str">
        <f t="shared" si="20"/>
        <v/>
      </c>
      <c r="I96" s="64" t="str">
        <f t="shared" si="21"/>
        <v/>
      </c>
      <c r="J96" s="65" t="str">
        <f t="shared" si="14"/>
        <v/>
      </c>
      <c r="K96" s="166" t="str">
        <f t="shared" si="15"/>
        <v/>
      </c>
      <c r="L96" s="167" t="str">
        <f t="shared" si="16"/>
        <v/>
      </c>
      <c r="M96" s="63" t="str">
        <f t="shared" si="17"/>
        <v/>
      </c>
      <c r="N96" s="7"/>
      <c r="O96" s="8"/>
      <c r="Q96" s="69" t="str">
        <f t="shared" si="18"/>
        <v/>
      </c>
      <c r="T96" s="66" t="str">
        <f>IF(AND(SU_Stufe&gt;=20,M96&lt;&gt;"",ISBLANK(N96)),"Zuweisung zu Arbeitspaket fehlt","")</f>
        <v/>
      </c>
      <c r="U96" s="66" t="str">
        <f>IF(AND(M96&lt;&gt;""),IF(ISBLANK(O96),"Beschreibung der Tätigkeit fehlt!",IF(LEN(O96)&lt;Z_BKU,"Beschreibung sehr kurz",IF(LEN(O96)&lt;Z_BKN,"Beschreibung knapp",""))),"")</f>
        <v/>
      </c>
      <c r="V96" s="66" t="str">
        <f t="shared" si="19"/>
        <v/>
      </c>
      <c r="W96" s="66" t="str">
        <f>IF(AND(M96&lt;&gt;""),IF(M96&gt;Z_THAZ,"Wurde die Tageshöchstarbeitszeit ("&amp;Z_THAZ&amp;" h) beachtet?",""),"")</f>
        <v/>
      </c>
      <c r="X96" s="66" t="str">
        <f t="shared" si="12"/>
        <v/>
      </c>
    </row>
    <row r="97" spans="1:24" x14ac:dyDescent="0.25">
      <c r="A97" s="5"/>
      <c r="B97" s="67" t="str">
        <f t="shared" si="11"/>
        <v/>
      </c>
      <c r="C97" s="68" t="str">
        <f t="shared" si="13"/>
        <v/>
      </c>
      <c r="D97" s="6"/>
      <c r="E97" s="9"/>
      <c r="F97" s="6"/>
      <c r="G97" s="9"/>
      <c r="H97" s="64" t="str">
        <f t="shared" si="20"/>
        <v/>
      </c>
      <c r="I97" s="64" t="str">
        <f t="shared" si="21"/>
        <v/>
      </c>
      <c r="J97" s="65" t="str">
        <f t="shared" si="14"/>
        <v/>
      </c>
      <c r="K97" s="166" t="str">
        <f t="shared" si="15"/>
        <v/>
      </c>
      <c r="L97" s="167" t="str">
        <f t="shared" si="16"/>
        <v/>
      </c>
      <c r="M97" s="63" t="str">
        <f t="shared" si="17"/>
        <v/>
      </c>
      <c r="N97" s="7"/>
      <c r="O97" s="8"/>
      <c r="Q97" s="69" t="str">
        <f t="shared" si="18"/>
        <v/>
      </c>
      <c r="T97" s="66" t="str">
        <f>IF(AND(SU_Stufe&gt;=20,M97&lt;&gt;"",ISBLANK(N97)),"Zuweisung zu Arbeitspaket fehlt","")</f>
        <v/>
      </c>
      <c r="U97" s="66" t="str">
        <f>IF(AND(M97&lt;&gt;""),IF(ISBLANK(O97),"Beschreibung der Tätigkeit fehlt!",IF(LEN(O97)&lt;Z_BKU,"Beschreibung sehr kurz",IF(LEN(O97)&lt;Z_BKN,"Beschreibung knapp",""))),"")</f>
        <v/>
      </c>
      <c r="V97" s="66" t="str">
        <f t="shared" si="19"/>
        <v/>
      </c>
      <c r="W97" s="66" t="str">
        <f>IF(AND(M97&lt;&gt;""),IF(M97&gt;Z_THAZ,"Wurde die Tageshöchstarbeitszeit ("&amp;Z_THAZ&amp;" h) beachtet?",""),"")</f>
        <v/>
      </c>
      <c r="X97" s="66" t="str">
        <f t="shared" si="12"/>
        <v/>
      </c>
    </row>
    <row r="98" spans="1:24" x14ac:dyDescent="0.25">
      <c r="A98" s="5"/>
      <c r="B98" s="67" t="str">
        <f t="shared" si="11"/>
        <v/>
      </c>
      <c r="C98" s="68" t="str">
        <f t="shared" si="13"/>
        <v/>
      </c>
      <c r="D98" s="6"/>
      <c r="E98" s="9"/>
      <c r="F98" s="6"/>
      <c r="G98" s="9"/>
      <c r="H98" s="64" t="str">
        <f t="shared" si="20"/>
        <v/>
      </c>
      <c r="I98" s="64" t="str">
        <f t="shared" si="21"/>
        <v/>
      </c>
      <c r="J98" s="65" t="str">
        <f t="shared" si="14"/>
        <v/>
      </c>
      <c r="K98" s="166" t="str">
        <f t="shared" si="15"/>
        <v/>
      </c>
      <c r="L98" s="167" t="str">
        <f t="shared" si="16"/>
        <v/>
      </c>
      <c r="M98" s="63" t="str">
        <f t="shared" si="17"/>
        <v/>
      </c>
      <c r="N98" s="7"/>
      <c r="O98" s="8"/>
      <c r="Q98" s="69" t="str">
        <f t="shared" si="18"/>
        <v/>
      </c>
      <c r="T98" s="66" t="str">
        <f>IF(AND(SU_Stufe&gt;=20,M98&lt;&gt;"",ISBLANK(N98)),"Zuweisung zu Arbeitspaket fehlt","")</f>
        <v/>
      </c>
      <c r="U98" s="66" t="str">
        <f>IF(AND(M98&lt;&gt;""),IF(ISBLANK(O98),"Beschreibung der Tätigkeit fehlt!",IF(LEN(O98)&lt;Z_BKU,"Beschreibung sehr kurz",IF(LEN(O98)&lt;Z_BKN,"Beschreibung knapp",""))),"")</f>
        <v/>
      </c>
      <c r="V98" s="66" t="str">
        <f t="shared" si="19"/>
        <v/>
      </c>
      <c r="W98" s="66" t="str">
        <f>IF(AND(M98&lt;&gt;""),IF(M98&gt;Z_THAZ,"Wurde die Tageshöchstarbeitszeit ("&amp;Z_THAZ&amp;" h) beachtet?",""),"")</f>
        <v/>
      </c>
      <c r="X98" s="66" t="str">
        <f t="shared" si="12"/>
        <v/>
      </c>
    </row>
    <row r="99" spans="1:24" x14ac:dyDescent="0.25">
      <c r="A99" s="5"/>
      <c r="B99" s="67" t="str">
        <f t="shared" si="11"/>
        <v/>
      </c>
      <c r="C99" s="68" t="str">
        <f t="shared" si="13"/>
        <v/>
      </c>
      <c r="D99" s="6"/>
      <c r="E99" s="9"/>
      <c r="F99" s="6"/>
      <c r="G99" s="9"/>
      <c r="H99" s="64" t="str">
        <f t="shared" si="20"/>
        <v/>
      </c>
      <c r="I99" s="64" t="str">
        <f t="shared" si="21"/>
        <v/>
      </c>
      <c r="J99" s="65" t="str">
        <f t="shared" si="14"/>
        <v/>
      </c>
      <c r="K99" s="166" t="str">
        <f t="shared" si="15"/>
        <v/>
      </c>
      <c r="L99" s="167" t="str">
        <f t="shared" si="16"/>
        <v/>
      </c>
      <c r="M99" s="63" t="str">
        <f t="shared" si="17"/>
        <v/>
      </c>
      <c r="N99" s="7"/>
      <c r="O99" s="8"/>
      <c r="Q99" s="69" t="str">
        <f t="shared" si="18"/>
        <v/>
      </c>
      <c r="T99" s="66" t="str">
        <f>IF(AND(SU_Stufe&gt;=20,M99&lt;&gt;"",ISBLANK(N99)),"Zuweisung zu Arbeitspaket fehlt","")</f>
        <v/>
      </c>
      <c r="U99" s="66" t="str">
        <f>IF(AND(M99&lt;&gt;""),IF(ISBLANK(O99),"Beschreibung der Tätigkeit fehlt!",IF(LEN(O99)&lt;Z_BKU,"Beschreibung sehr kurz",IF(LEN(O99)&lt;Z_BKN,"Beschreibung knapp",""))),"")</f>
        <v/>
      </c>
      <c r="V99" s="66" t="str">
        <f t="shared" si="19"/>
        <v/>
      </c>
      <c r="W99" s="66" t="str">
        <f>IF(AND(M99&lt;&gt;""),IF(M99&gt;Z_THAZ,"Wurde die Tageshöchstarbeitszeit ("&amp;Z_THAZ&amp;" h) beachtet?",""),"")</f>
        <v/>
      </c>
      <c r="X99" s="66" t="str">
        <f t="shared" si="12"/>
        <v/>
      </c>
    </row>
    <row r="100" spans="1:24" x14ac:dyDescent="0.25">
      <c r="A100" s="5"/>
      <c r="B100" s="67" t="str">
        <f t="shared" si="11"/>
        <v/>
      </c>
      <c r="C100" s="68" t="str">
        <f t="shared" si="13"/>
        <v/>
      </c>
      <c r="D100" s="6"/>
      <c r="E100" s="9"/>
      <c r="F100" s="6"/>
      <c r="G100" s="9"/>
      <c r="H100" s="64" t="str">
        <f t="shared" si="20"/>
        <v/>
      </c>
      <c r="I100" s="64" t="str">
        <f t="shared" si="21"/>
        <v/>
      </c>
      <c r="J100" s="65" t="str">
        <f t="shared" si="14"/>
        <v/>
      </c>
      <c r="K100" s="166" t="str">
        <f t="shared" si="15"/>
        <v/>
      </c>
      <c r="L100" s="167" t="str">
        <f t="shared" si="16"/>
        <v/>
      </c>
      <c r="M100" s="63" t="str">
        <f t="shared" si="17"/>
        <v/>
      </c>
      <c r="N100" s="7"/>
      <c r="O100" s="8"/>
      <c r="Q100" s="69" t="str">
        <f t="shared" si="18"/>
        <v/>
      </c>
      <c r="T100" s="66" t="str">
        <f>IF(AND(SU_Stufe&gt;=20,M100&lt;&gt;"",ISBLANK(N100)),"Zuweisung zu Arbeitspaket fehlt","")</f>
        <v/>
      </c>
      <c r="U100" s="66" t="str">
        <f>IF(AND(M100&lt;&gt;""),IF(ISBLANK(O100),"Beschreibung der Tätigkeit fehlt!",IF(LEN(O100)&lt;Z_BKU,"Beschreibung sehr kurz",IF(LEN(O100)&lt;Z_BKN,"Beschreibung knapp",""))),"")</f>
        <v/>
      </c>
      <c r="V100" s="66" t="str">
        <f t="shared" si="19"/>
        <v/>
      </c>
      <c r="W100" s="66" t="str">
        <f>IF(AND(M100&lt;&gt;""),IF(M100&gt;Z_THAZ,"Wurde die Tageshöchstarbeitszeit ("&amp;Z_THAZ&amp;" h) beachtet?",""),"")</f>
        <v/>
      </c>
      <c r="X100" s="66" t="str">
        <f t="shared" si="12"/>
        <v/>
      </c>
    </row>
    <row r="101" spans="1:24" x14ac:dyDescent="0.25">
      <c r="A101" s="5"/>
      <c r="B101" s="67" t="str">
        <f t="shared" si="11"/>
        <v/>
      </c>
      <c r="C101" s="68" t="str">
        <f t="shared" si="13"/>
        <v/>
      </c>
      <c r="D101" s="6"/>
      <c r="E101" s="9"/>
      <c r="F101" s="6"/>
      <c r="G101" s="9"/>
      <c r="H101" s="64" t="str">
        <f t="shared" si="20"/>
        <v/>
      </c>
      <c r="I101" s="64" t="str">
        <f t="shared" si="21"/>
        <v/>
      </c>
      <c r="J101" s="65" t="str">
        <f t="shared" si="14"/>
        <v/>
      </c>
      <c r="K101" s="166" t="str">
        <f t="shared" si="15"/>
        <v/>
      </c>
      <c r="L101" s="167" t="str">
        <f t="shared" si="16"/>
        <v/>
      </c>
      <c r="M101" s="63" t="str">
        <f t="shared" si="17"/>
        <v/>
      </c>
      <c r="N101" s="7"/>
      <c r="O101" s="8"/>
      <c r="Q101" s="69" t="str">
        <f t="shared" si="18"/>
        <v/>
      </c>
      <c r="T101" s="66" t="str">
        <f>IF(AND(SU_Stufe&gt;=20,M101&lt;&gt;"",ISBLANK(N101)),"Zuweisung zu Arbeitspaket fehlt","")</f>
        <v/>
      </c>
      <c r="U101" s="66" t="str">
        <f>IF(AND(M101&lt;&gt;""),IF(ISBLANK(O101),"Beschreibung der Tätigkeit fehlt!",IF(LEN(O101)&lt;Z_BKU,"Beschreibung sehr kurz",IF(LEN(O101)&lt;Z_BKN,"Beschreibung knapp",""))),"")</f>
        <v/>
      </c>
      <c r="V101" s="66" t="str">
        <f t="shared" si="19"/>
        <v/>
      </c>
      <c r="W101" s="66" t="str">
        <f>IF(AND(M101&lt;&gt;""),IF(M101&gt;Z_THAZ,"Wurde die Tageshöchstarbeitszeit ("&amp;Z_THAZ&amp;" h) beachtet?",""),"")</f>
        <v/>
      </c>
      <c r="X101" s="66" t="str">
        <f t="shared" si="12"/>
        <v/>
      </c>
    </row>
    <row r="102" spans="1:24" x14ac:dyDescent="0.25">
      <c r="A102" s="5"/>
      <c r="B102" s="67" t="str">
        <f t="shared" si="11"/>
        <v/>
      </c>
      <c r="C102" s="68" t="str">
        <f t="shared" si="13"/>
        <v/>
      </c>
      <c r="D102" s="6"/>
      <c r="E102" s="9"/>
      <c r="F102" s="6"/>
      <c r="G102" s="9"/>
      <c r="H102" s="64" t="str">
        <f t="shared" si="20"/>
        <v/>
      </c>
      <c r="I102" s="64" t="str">
        <f t="shared" si="21"/>
        <v/>
      </c>
      <c r="J102" s="65" t="str">
        <f t="shared" si="14"/>
        <v/>
      </c>
      <c r="K102" s="166" t="str">
        <f t="shared" si="15"/>
        <v/>
      </c>
      <c r="L102" s="167" t="str">
        <f t="shared" si="16"/>
        <v/>
      </c>
      <c r="M102" s="63" t="str">
        <f t="shared" si="17"/>
        <v/>
      </c>
      <c r="N102" s="7"/>
      <c r="O102" s="8"/>
      <c r="Q102" s="69" t="str">
        <f t="shared" si="18"/>
        <v/>
      </c>
      <c r="T102" s="66" t="str">
        <f>IF(AND(SU_Stufe&gt;=20,M102&lt;&gt;"",ISBLANK(N102)),"Zuweisung zu Arbeitspaket fehlt","")</f>
        <v/>
      </c>
      <c r="U102" s="66" t="str">
        <f>IF(AND(M102&lt;&gt;""),IF(ISBLANK(O102),"Beschreibung der Tätigkeit fehlt!",IF(LEN(O102)&lt;Z_BKU,"Beschreibung sehr kurz",IF(LEN(O102)&lt;Z_BKN,"Beschreibung knapp",""))),"")</f>
        <v/>
      </c>
      <c r="V102" s="66" t="str">
        <f t="shared" si="19"/>
        <v/>
      </c>
      <c r="W102" s="66" t="str">
        <f>IF(AND(M102&lt;&gt;""),IF(M102&gt;Z_THAZ,"Wurde die Tageshöchstarbeitszeit ("&amp;Z_THAZ&amp;" h) beachtet?",""),"")</f>
        <v/>
      </c>
      <c r="X102" s="66" t="str">
        <f t="shared" si="12"/>
        <v/>
      </c>
    </row>
    <row r="103" spans="1:24" x14ac:dyDescent="0.25">
      <c r="A103" s="5"/>
      <c r="B103" s="67" t="str">
        <f t="shared" si="11"/>
        <v/>
      </c>
      <c r="C103" s="68" t="str">
        <f t="shared" si="13"/>
        <v/>
      </c>
      <c r="D103" s="6"/>
      <c r="E103" s="9"/>
      <c r="F103" s="6"/>
      <c r="G103" s="9"/>
      <c r="H103" s="64" t="str">
        <f t="shared" si="20"/>
        <v/>
      </c>
      <c r="I103" s="64" t="str">
        <f t="shared" si="21"/>
        <v/>
      </c>
      <c r="J103" s="65" t="str">
        <f t="shared" si="14"/>
        <v/>
      </c>
      <c r="K103" s="166" t="str">
        <f t="shared" si="15"/>
        <v/>
      </c>
      <c r="L103" s="167" t="str">
        <f t="shared" si="16"/>
        <v/>
      </c>
      <c r="M103" s="63" t="str">
        <f t="shared" si="17"/>
        <v/>
      </c>
      <c r="N103" s="7"/>
      <c r="O103" s="8"/>
      <c r="Q103" s="69" t="str">
        <f t="shared" si="18"/>
        <v/>
      </c>
      <c r="T103" s="66" t="str">
        <f>IF(AND(SU_Stufe&gt;=20,M103&lt;&gt;"",ISBLANK(N103)),"Zuweisung zu Arbeitspaket fehlt","")</f>
        <v/>
      </c>
      <c r="U103" s="66" t="str">
        <f>IF(AND(M103&lt;&gt;""),IF(ISBLANK(O103),"Beschreibung der Tätigkeit fehlt!",IF(LEN(O103)&lt;Z_BKU,"Beschreibung sehr kurz",IF(LEN(O103)&lt;Z_BKN,"Beschreibung knapp",""))),"")</f>
        <v/>
      </c>
      <c r="V103" s="66" t="str">
        <f t="shared" si="19"/>
        <v/>
      </c>
      <c r="W103" s="66" t="str">
        <f>IF(AND(M103&lt;&gt;""),IF(M103&gt;Z_THAZ,"Wurde die Tageshöchstarbeitszeit ("&amp;Z_THAZ&amp;" h) beachtet?",""),"")</f>
        <v/>
      </c>
      <c r="X103" s="66" t="str">
        <f t="shared" si="12"/>
        <v/>
      </c>
    </row>
    <row r="104" spans="1:24" x14ac:dyDescent="0.25">
      <c r="A104" s="5"/>
      <c r="B104" s="67" t="str">
        <f t="shared" si="11"/>
        <v/>
      </c>
      <c r="C104" s="68" t="str">
        <f t="shared" si="13"/>
        <v/>
      </c>
      <c r="D104" s="6"/>
      <c r="E104" s="9"/>
      <c r="F104" s="6"/>
      <c r="G104" s="9"/>
      <c r="H104" s="64" t="str">
        <f t="shared" si="20"/>
        <v/>
      </c>
      <c r="I104" s="64" t="str">
        <f t="shared" si="21"/>
        <v/>
      </c>
      <c r="J104" s="65" t="str">
        <f t="shared" si="14"/>
        <v/>
      </c>
      <c r="K104" s="166" t="str">
        <f t="shared" si="15"/>
        <v/>
      </c>
      <c r="L104" s="167" t="str">
        <f t="shared" si="16"/>
        <v/>
      </c>
      <c r="M104" s="63" t="str">
        <f t="shared" si="17"/>
        <v/>
      </c>
      <c r="N104" s="7"/>
      <c r="O104" s="8"/>
      <c r="Q104" s="69" t="str">
        <f t="shared" si="18"/>
        <v/>
      </c>
      <c r="T104" s="66" t="str">
        <f>IF(AND(SU_Stufe&gt;=20,M104&lt;&gt;"",ISBLANK(N104)),"Zuweisung zu Arbeitspaket fehlt","")</f>
        <v/>
      </c>
      <c r="U104" s="66" t="str">
        <f>IF(AND(M104&lt;&gt;""),IF(ISBLANK(O104),"Beschreibung der Tätigkeit fehlt!",IF(LEN(O104)&lt;Z_BKU,"Beschreibung sehr kurz",IF(LEN(O104)&lt;Z_BKN,"Beschreibung knapp",""))),"")</f>
        <v/>
      </c>
      <c r="V104" s="66" t="str">
        <f t="shared" si="19"/>
        <v/>
      </c>
      <c r="W104" s="66" t="str">
        <f>IF(AND(M104&lt;&gt;""),IF(M104&gt;Z_THAZ,"Wurde die Tageshöchstarbeitszeit ("&amp;Z_THAZ&amp;" h) beachtet?",""),"")</f>
        <v/>
      </c>
      <c r="X104" s="66" t="str">
        <f t="shared" si="12"/>
        <v/>
      </c>
    </row>
    <row r="105" spans="1:24" x14ac:dyDescent="0.25">
      <c r="A105" s="5"/>
      <c r="B105" s="67" t="str">
        <f t="shared" si="11"/>
        <v/>
      </c>
      <c r="C105" s="68" t="str">
        <f t="shared" si="13"/>
        <v/>
      </c>
      <c r="D105" s="6"/>
      <c r="E105" s="9"/>
      <c r="F105" s="6"/>
      <c r="G105" s="9"/>
      <c r="H105" s="64" t="str">
        <f t="shared" si="20"/>
        <v/>
      </c>
      <c r="I105" s="64" t="str">
        <f t="shared" si="21"/>
        <v/>
      </c>
      <c r="J105" s="65" t="str">
        <f t="shared" si="14"/>
        <v/>
      </c>
      <c r="K105" s="166" t="str">
        <f t="shared" si="15"/>
        <v/>
      </c>
      <c r="L105" s="167" t="str">
        <f t="shared" si="16"/>
        <v/>
      </c>
      <c r="M105" s="63" t="str">
        <f t="shared" si="17"/>
        <v/>
      </c>
      <c r="N105" s="7"/>
      <c r="O105" s="8"/>
      <c r="Q105" s="69" t="str">
        <f t="shared" si="18"/>
        <v/>
      </c>
      <c r="T105" s="66" t="str">
        <f>IF(AND(SU_Stufe&gt;=20,M105&lt;&gt;"",ISBLANK(N105)),"Zuweisung zu Arbeitspaket fehlt","")</f>
        <v/>
      </c>
      <c r="U105" s="66" t="str">
        <f>IF(AND(M105&lt;&gt;""),IF(ISBLANK(O105),"Beschreibung der Tätigkeit fehlt!",IF(LEN(O105)&lt;Z_BKU,"Beschreibung sehr kurz",IF(LEN(O105)&lt;Z_BKN,"Beschreibung knapp",""))),"")</f>
        <v/>
      </c>
      <c r="V105" s="66" t="str">
        <f t="shared" si="19"/>
        <v/>
      </c>
      <c r="W105" s="66" t="str">
        <f>IF(AND(M105&lt;&gt;""),IF(M105&gt;Z_THAZ,"Wurde die Tageshöchstarbeitszeit ("&amp;Z_THAZ&amp;" h) beachtet?",""),"")</f>
        <v/>
      </c>
      <c r="X105" s="66" t="str">
        <f t="shared" si="12"/>
        <v/>
      </c>
    </row>
    <row r="106" spans="1:24" x14ac:dyDescent="0.25">
      <c r="A106" s="5"/>
      <c r="B106" s="67" t="str">
        <f t="shared" si="11"/>
        <v/>
      </c>
      <c r="C106" s="68" t="str">
        <f t="shared" si="13"/>
        <v/>
      </c>
      <c r="D106" s="6"/>
      <c r="E106" s="9"/>
      <c r="F106" s="6"/>
      <c r="G106" s="9"/>
      <c r="H106" s="64" t="str">
        <f t="shared" si="20"/>
        <v/>
      </c>
      <c r="I106" s="64" t="str">
        <f t="shared" si="21"/>
        <v/>
      </c>
      <c r="J106" s="65" t="str">
        <f t="shared" si="14"/>
        <v/>
      </c>
      <c r="K106" s="166" t="str">
        <f t="shared" si="15"/>
        <v/>
      </c>
      <c r="L106" s="167" t="str">
        <f t="shared" si="16"/>
        <v/>
      </c>
      <c r="M106" s="63" t="str">
        <f t="shared" si="17"/>
        <v/>
      </c>
      <c r="N106" s="7"/>
      <c r="O106" s="8"/>
      <c r="Q106" s="69" t="str">
        <f t="shared" si="18"/>
        <v/>
      </c>
      <c r="T106" s="66" t="str">
        <f>IF(AND(SU_Stufe&gt;=20,M106&lt;&gt;"",ISBLANK(N106)),"Zuweisung zu Arbeitspaket fehlt","")</f>
        <v/>
      </c>
      <c r="U106" s="66" t="str">
        <f>IF(AND(M106&lt;&gt;""),IF(ISBLANK(O106),"Beschreibung der Tätigkeit fehlt!",IF(LEN(O106)&lt;Z_BKU,"Beschreibung sehr kurz",IF(LEN(O106)&lt;Z_BKN,"Beschreibung knapp",""))),"")</f>
        <v/>
      </c>
      <c r="V106" s="66" t="str">
        <f t="shared" si="19"/>
        <v/>
      </c>
      <c r="W106" s="66" t="str">
        <f>IF(AND(M106&lt;&gt;""),IF(M106&gt;Z_THAZ,"Wurde die Tageshöchstarbeitszeit ("&amp;Z_THAZ&amp;" h) beachtet?",""),"")</f>
        <v/>
      </c>
      <c r="X106" s="66" t="str">
        <f t="shared" si="12"/>
        <v/>
      </c>
    </row>
    <row r="107" spans="1:24" x14ac:dyDescent="0.25">
      <c r="A107" s="5"/>
      <c r="B107" s="67" t="str">
        <f t="shared" si="11"/>
        <v/>
      </c>
      <c r="C107" s="68" t="str">
        <f t="shared" si="13"/>
        <v/>
      </c>
      <c r="D107" s="6"/>
      <c r="E107" s="9"/>
      <c r="F107" s="6"/>
      <c r="G107" s="9"/>
      <c r="H107" s="64" t="str">
        <f t="shared" si="20"/>
        <v/>
      </c>
      <c r="I107" s="64" t="str">
        <f t="shared" si="21"/>
        <v/>
      </c>
      <c r="J107" s="65" t="str">
        <f t="shared" si="14"/>
        <v/>
      </c>
      <c r="K107" s="166" t="str">
        <f t="shared" si="15"/>
        <v/>
      </c>
      <c r="L107" s="167" t="str">
        <f t="shared" si="16"/>
        <v/>
      </c>
      <c r="M107" s="63" t="str">
        <f t="shared" si="17"/>
        <v/>
      </c>
      <c r="N107" s="7"/>
      <c r="O107" s="8"/>
      <c r="Q107" s="69" t="str">
        <f t="shared" si="18"/>
        <v/>
      </c>
      <c r="T107" s="66" t="str">
        <f>IF(AND(SU_Stufe&gt;=20,M107&lt;&gt;"",ISBLANK(N107)),"Zuweisung zu Arbeitspaket fehlt","")</f>
        <v/>
      </c>
      <c r="U107" s="66" t="str">
        <f>IF(AND(M107&lt;&gt;""),IF(ISBLANK(O107),"Beschreibung der Tätigkeit fehlt!",IF(LEN(O107)&lt;Z_BKU,"Beschreibung sehr kurz",IF(LEN(O107)&lt;Z_BKN,"Beschreibung knapp",""))),"")</f>
        <v/>
      </c>
      <c r="V107" s="66" t="str">
        <f t="shared" si="19"/>
        <v/>
      </c>
      <c r="W107" s="66" t="str">
        <f>IF(AND(M107&lt;&gt;""),IF(M107&gt;Z_THAZ,"Wurde die Tageshöchstarbeitszeit ("&amp;Z_THAZ&amp;" h) beachtet?",""),"")</f>
        <v/>
      </c>
      <c r="X107" s="66" t="str">
        <f t="shared" si="12"/>
        <v/>
      </c>
    </row>
    <row r="108" spans="1:24" x14ac:dyDescent="0.25">
      <c r="A108" s="5"/>
      <c r="B108" s="67" t="str">
        <f t="shared" si="11"/>
        <v/>
      </c>
      <c r="C108" s="68" t="str">
        <f t="shared" si="13"/>
        <v/>
      </c>
      <c r="D108" s="6"/>
      <c r="E108" s="9"/>
      <c r="F108" s="6"/>
      <c r="G108" s="9"/>
      <c r="H108" s="64" t="str">
        <f t="shared" si="20"/>
        <v/>
      </c>
      <c r="I108" s="64" t="str">
        <f t="shared" si="21"/>
        <v/>
      </c>
      <c r="J108" s="65" t="str">
        <f t="shared" si="14"/>
        <v/>
      </c>
      <c r="K108" s="166" t="str">
        <f t="shared" si="15"/>
        <v/>
      </c>
      <c r="L108" s="167" t="str">
        <f t="shared" si="16"/>
        <v/>
      </c>
      <c r="M108" s="63" t="str">
        <f t="shared" si="17"/>
        <v/>
      </c>
      <c r="N108" s="7"/>
      <c r="O108" s="8"/>
      <c r="Q108" s="69" t="str">
        <f t="shared" si="18"/>
        <v/>
      </c>
      <c r="T108" s="66" t="str">
        <f>IF(AND(SU_Stufe&gt;=20,M108&lt;&gt;"",ISBLANK(N108)),"Zuweisung zu Arbeitspaket fehlt","")</f>
        <v/>
      </c>
      <c r="U108" s="66" t="str">
        <f>IF(AND(M108&lt;&gt;""),IF(ISBLANK(O108),"Beschreibung der Tätigkeit fehlt!",IF(LEN(O108)&lt;Z_BKU,"Beschreibung sehr kurz",IF(LEN(O108)&lt;Z_BKN,"Beschreibung knapp",""))),"")</f>
        <v/>
      </c>
      <c r="V108" s="66" t="str">
        <f t="shared" si="19"/>
        <v/>
      </c>
      <c r="W108" s="66" t="str">
        <f>IF(AND(M108&lt;&gt;""),IF(M108&gt;Z_THAZ,"Wurde die Tageshöchstarbeitszeit ("&amp;Z_THAZ&amp;" h) beachtet?",""),"")</f>
        <v/>
      </c>
      <c r="X108" s="66" t="str">
        <f t="shared" si="12"/>
        <v/>
      </c>
    </row>
    <row r="109" spans="1:24" x14ac:dyDescent="0.25">
      <c r="A109" s="5"/>
      <c r="B109" s="67" t="str">
        <f t="shared" si="11"/>
        <v/>
      </c>
      <c r="C109" s="68" t="str">
        <f t="shared" si="13"/>
        <v/>
      </c>
      <c r="D109" s="6"/>
      <c r="E109" s="9"/>
      <c r="F109" s="6"/>
      <c r="G109" s="9"/>
      <c r="H109" s="64" t="str">
        <f t="shared" si="20"/>
        <v/>
      </c>
      <c r="I109" s="64" t="str">
        <f t="shared" si="21"/>
        <v/>
      </c>
      <c r="J109" s="65" t="str">
        <f t="shared" si="14"/>
        <v/>
      </c>
      <c r="K109" s="166" t="str">
        <f t="shared" si="15"/>
        <v/>
      </c>
      <c r="L109" s="167" t="str">
        <f t="shared" si="16"/>
        <v/>
      </c>
      <c r="M109" s="63" t="str">
        <f t="shared" si="17"/>
        <v/>
      </c>
      <c r="N109" s="7"/>
      <c r="O109" s="8"/>
      <c r="Q109" s="69" t="str">
        <f t="shared" si="18"/>
        <v/>
      </c>
      <c r="T109" s="66" t="str">
        <f>IF(AND(SU_Stufe&gt;=20,M109&lt;&gt;"",ISBLANK(N109)),"Zuweisung zu Arbeitspaket fehlt","")</f>
        <v/>
      </c>
      <c r="U109" s="66" t="str">
        <f>IF(AND(M109&lt;&gt;""),IF(ISBLANK(O109),"Beschreibung der Tätigkeit fehlt!",IF(LEN(O109)&lt;Z_BKU,"Beschreibung sehr kurz",IF(LEN(O109)&lt;Z_BKN,"Beschreibung knapp",""))),"")</f>
        <v/>
      </c>
      <c r="V109" s="66" t="str">
        <f t="shared" si="19"/>
        <v/>
      </c>
      <c r="W109" s="66" t="str">
        <f>IF(AND(M109&lt;&gt;""),IF(M109&gt;Z_THAZ,"Wurde die Tageshöchstarbeitszeit ("&amp;Z_THAZ&amp;" h) beachtet?",""),"")</f>
        <v/>
      </c>
      <c r="X109" s="66" t="str">
        <f t="shared" si="12"/>
        <v/>
      </c>
    </row>
    <row r="110" spans="1:24" x14ac:dyDescent="0.25">
      <c r="A110" s="5"/>
      <c r="B110" s="67" t="str">
        <f t="shared" si="11"/>
        <v/>
      </c>
      <c r="C110" s="68" t="str">
        <f t="shared" si="13"/>
        <v/>
      </c>
      <c r="D110" s="6"/>
      <c r="E110" s="9"/>
      <c r="F110" s="6"/>
      <c r="G110" s="9"/>
      <c r="H110" s="64" t="str">
        <f t="shared" si="20"/>
        <v/>
      </c>
      <c r="I110" s="64" t="str">
        <f t="shared" si="21"/>
        <v/>
      </c>
      <c r="J110" s="65" t="str">
        <f t="shared" si="14"/>
        <v/>
      </c>
      <c r="K110" s="166" t="str">
        <f t="shared" si="15"/>
        <v/>
      </c>
      <c r="L110" s="167" t="str">
        <f t="shared" si="16"/>
        <v/>
      </c>
      <c r="M110" s="63" t="str">
        <f t="shared" si="17"/>
        <v/>
      </c>
      <c r="N110" s="7"/>
      <c r="O110" s="8"/>
      <c r="Q110" s="69" t="str">
        <f t="shared" si="18"/>
        <v/>
      </c>
      <c r="T110" s="66" t="str">
        <f>IF(AND(SU_Stufe&gt;=20,M110&lt;&gt;"",ISBLANK(N110)),"Zuweisung zu Arbeitspaket fehlt","")</f>
        <v/>
      </c>
      <c r="U110" s="66" t="str">
        <f>IF(AND(M110&lt;&gt;""),IF(ISBLANK(O110),"Beschreibung der Tätigkeit fehlt!",IF(LEN(O110)&lt;Z_BKU,"Beschreibung sehr kurz",IF(LEN(O110)&lt;Z_BKN,"Beschreibung knapp",""))),"")</f>
        <v/>
      </c>
      <c r="V110" s="66" t="str">
        <f t="shared" si="19"/>
        <v/>
      </c>
      <c r="W110" s="66" t="str">
        <f>IF(AND(M110&lt;&gt;""),IF(M110&gt;Z_THAZ,"Wurde die Tageshöchstarbeitszeit ("&amp;Z_THAZ&amp;" h) beachtet?",""),"")</f>
        <v/>
      </c>
      <c r="X110" s="66" t="str">
        <f t="shared" si="12"/>
        <v/>
      </c>
    </row>
    <row r="111" spans="1:24" x14ac:dyDescent="0.25">
      <c r="A111" s="5"/>
      <c r="B111" s="67" t="str">
        <f t="shared" si="11"/>
        <v/>
      </c>
      <c r="C111" s="68" t="str">
        <f t="shared" si="13"/>
        <v/>
      </c>
      <c r="D111" s="6"/>
      <c r="E111" s="9"/>
      <c r="F111" s="6"/>
      <c r="G111" s="9"/>
      <c r="H111" s="64" t="str">
        <f t="shared" si="20"/>
        <v/>
      </c>
      <c r="I111" s="64" t="str">
        <f t="shared" si="21"/>
        <v/>
      </c>
      <c r="J111" s="65" t="str">
        <f t="shared" si="14"/>
        <v/>
      </c>
      <c r="K111" s="166" t="str">
        <f t="shared" si="15"/>
        <v/>
      </c>
      <c r="L111" s="167" t="str">
        <f t="shared" si="16"/>
        <v/>
      </c>
      <c r="M111" s="63" t="str">
        <f t="shared" si="17"/>
        <v/>
      </c>
      <c r="N111" s="7"/>
      <c r="O111" s="8"/>
      <c r="Q111" s="69" t="str">
        <f t="shared" si="18"/>
        <v/>
      </c>
      <c r="T111" s="66" t="str">
        <f>IF(AND(SU_Stufe&gt;=20,M111&lt;&gt;"",ISBLANK(N111)),"Zuweisung zu Arbeitspaket fehlt","")</f>
        <v/>
      </c>
      <c r="U111" s="66" t="str">
        <f>IF(AND(M111&lt;&gt;""),IF(ISBLANK(O111),"Beschreibung der Tätigkeit fehlt!",IF(LEN(O111)&lt;Z_BKU,"Beschreibung sehr kurz",IF(LEN(O111)&lt;Z_BKN,"Beschreibung knapp",""))),"")</f>
        <v/>
      </c>
      <c r="V111" s="66" t="str">
        <f t="shared" si="19"/>
        <v/>
      </c>
      <c r="W111" s="66" t="str">
        <f>IF(AND(M111&lt;&gt;""),IF(M111&gt;Z_THAZ,"Wurde die Tageshöchstarbeitszeit ("&amp;Z_THAZ&amp;" h) beachtet?",""),"")</f>
        <v/>
      </c>
      <c r="X111" s="66" t="str">
        <f t="shared" si="12"/>
        <v/>
      </c>
    </row>
    <row r="112" spans="1:24" x14ac:dyDescent="0.25">
      <c r="A112" s="5"/>
      <c r="B112" s="67" t="str">
        <f t="shared" si="11"/>
        <v/>
      </c>
      <c r="C112" s="68" t="str">
        <f t="shared" si="13"/>
        <v/>
      </c>
      <c r="D112" s="6"/>
      <c r="E112" s="9"/>
      <c r="F112" s="6"/>
      <c r="G112" s="9"/>
      <c r="H112" s="64" t="str">
        <f t="shared" si="20"/>
        <v/>
      </c>
      <c r="I112" s="64" t="str">
        <f t="shared" si="21"/>
        <v/>
      </c>
      <c r="J112" s="65" t="str">
        <f t="shared" si="14"/>
        <v/>
      </c>
      <c r="K112" s="166" t="str">
        <f t="shared" si="15"/>
        <v/>
      </c>
      <c r="L112" s="167" t="str">
        <f t="shared" si="16"/>
        <v/>
      </c>
      <c r="M112" s="63" t="str">
        <f t="shared" si="17"/>
        <v/>
      </c>
      <c r="N112" s="7"/>
      <c r="O112" s="8"/>
      <c r="Q112" s="69" t="str">
        <f t="shared" si="18"/>
        <v/>
      </c>
      <c r="T112" s="66" t="str">
        <f>IF(AND(SU_Stufe&gt;=20,M112&lt;&gt;"",ISBLANK(N112)),"Zuweisung zu Arbeitspaket fehlt","")</f>
        <v/>
      </c>
      <c r="U112" s="66" t="str">
        <f>IF(AND(M112&lt;&gt;""),IF(ISBLANK(O112),"Beschreibung der Tätigkeit fehlt!",IF(LEN(O112)&lt;Z_BKU,"Beschreibung sehr kurz",IF(LEN(O112)&lt;Z_BKN,"Beschreibung knapp",""))),"")</f>
        <v/>
      </c>
      <c r="V112" s="66" t="str">
        <f t="shared" si="19"/>
        <v/>
      </c>
      <c r="W112" s="66" t="str">
        <f>IF(AND(M112&lt;&gt;""),IF(M112&gt;Z_THAZ,"Wurde die Tageshöchstarbeitszeit ("&amp;Z_THAZ&amp;" h) beachtet?",""),"")</f>
        <v/>
      </c>
      <c r="X112" s="66" t="str">
        <f t="shared" si="12"/>
        <v/>
      </c>
    </row>
    <row r="113" spans="1:24" x14ac:dyDescent="0.25">
      <c r="A113" s="5"/>
      <c r="B113" s="67" t="str">
        <f t="shared" si="11"/>
        <v/>
      </c>
      <c r="C113" s="68" t="str">
        <f t="shared" si="13"/>
        <v/>
      </c>
      <c r="D113" s="6"/>
      <c r="E113" s="9"/>
      <c r="F113" s="6"/>
      <c r="G113" s="9"/>
      <c r="H113" s="64" t="str">
        <f t="shared" si="20"/>
        <v/>
      </c>
      <c r="I113" s="64" t="str">
        <f t="shared" si="21"/>
        <v/>
      </c>
      <c r="J113" s="65" t="str">
        <f t="shared" si="14"/>
        <v/>
      </c>
      <c r="K113" s="166" t="str">
        <f t="shared" si="15"/>
        <v/>
      </c>
      <c r="L113" s="167" t="str">
        <f t="shared" si="16"/>
        <v/>
      </c>
      <c r="M113" s="63" t="str">
        <f t="shared" si="17"/>
        <v/>
      </c>
      <c r="N113" s="7"/>
      <c r="O113" s="8"/>
      <c r="Q113" s="69" t="str">
        <f t="shared" si="18"/>
        <v/>
      </c>
      <c r="T113" s="66" t="str">
        <f>IF(AND(SU_Stufe&gt;=20,M113&lt;&gt;"",ISBLANK(N113)),"Zuweisung zu Arbeitspaket fehlt","")</f>
        <v/>
      </c>
      <c r="U113" s="66" t="str">
        <f>IF(AND(M113&lt;&gt;""),IF(ISBLANK(O113),"Beschreibung der Tätigkeit fehlt!",IF(LEN(O113)&lt;Z_BKU,"Beschreibung sehr kurz",IF(LEN(O113)&lt;Z_BKN,"Beschreibung knapp",""))),"")</f>
        <v/>
      </c>
      <c r="V113" s="66" t="str">
        <f t="shared" si="19"/>
        <v/>
      </c>
      <c r="W113" s="66" t="str">
        <f>IF(AND(M113&lt;&gt;""),IF(M113&gt;Z_THAZ,"Wurde die Tageshöchstarbeitszeit ("&amp;Z_THAZ&amp;" h) beachtet?",""),"")</f>
        <v/>
      </c>
      <c r="X113" s="66" t="str">
        <f t="shared" si="12"/>
        <v/>
      </c>
    </row>
    <row r="114" spans="1:24" x14ac:dyDescent="0.25">
      <c r="A114" s="5"/>
      <c r="B114" s="67" t="str">
        <f t="shared" si="11"/>
        <v/>
      </c>
      <c r="C114" s="68" t="str">
        <f t="shared" si="13"/>
        <v/>
      </c>
      <c r="D114" s="6"/>
      <c r="E114" s="9"/>
      <c r="F114" s="6"/>
      <c r="G114" s="9"/>
      <c r="H114" s="64" t="str">
        <f t="shared" si="20"/>
        <v/>
      </c>
      <c r="I114" s="64" t="str">
        <f t="shared" si="21"/>
        <v/>
      </c>
      <c r="J114" s="65" t="str">
        <f t="shared" si="14"/>
        <v/>
      </c>
      <c r="K114" s="166" t="str">
        <f t="shared" si="15"/>
        <v/>
      </c>
      <c r="L114" s="167" t="str">
        <f t="shared" si="16"/>
        <v/>
      </c>
      <c r="M114" s="63" t="str">
        <f t="shared" si="17"/>
        <v/>
      </c>
      <c r="N114" s="7"/>
      <c r="O114" s="8"/>
      <c r="Q114" s="69" t="str">
        <f t="shared" si="18"/>
        <v/>
      </c>
      <c r="T114" s="66" t="str">
        <f>IF(AND(SU_Stufe&gt;=20,M114&lt;&gt;"",ISBLANK(N114)),"Zuweisung zu Arbeitspaket fehlt","")</f>
        <v/>
      </c>
      <c r="U114" s="66" t="str">
        <f>IF(AND(M114&lt;&gt;""),IF(ISBLANK(O114),"Beschreibung der Tätigkeit fehlt!",IF(LEN(O114)&lt;Z_BKU,"Beschreibung sehr kurz",IF(LEN(O114)&lt;Z_BKN,"Beschreibung knapp",""))),"")</f>
        <v/>
      </c>
      <c r="V114" s="66" t="str">
        <f t="shared" si="19"/>
        <v/>
      </c>
      <c r="W114" s="66" t="str">
        <f>IF(AND(M114&lt;&gt;""),IF(M114&gt;Z_THAZ,"Wurde die Tageshöchstarbeitszeit ("&amp;Z_THAZ&amp;" h) beachtet?",""),"")</f>
        <v/>
      </c>
      <c r="X114" s="66" t="str">
        <f t="shared" si="12"/>
        <v/>
      </c>
    </row>
    <row r="115" spans="1:24" x14ac:dyDescent="0.25">
      <c r="A115" s="5"/>
      <c r="B115" s="67" t="str">
        <f t="shared" si="11"/>
        <v/>
      </c>
      <c r="C115" s="68" t="str">
        <f t="shared" si="13"/>
        <v/>
      </c>
      <c r="D115" s="6"/>
      <c r="E115" s="9"/>
      <c r="F115" s="6"/>
      <c r="G115" s="9"/>
      <c r="H115" s="64" t="str">
        <f t="shared" si="20"/>
        <v/>
      </c>
      <c r="I115" s="64" t="str">
        <f t="shared" si="21"/>
        <v/>
      </c>
      <c r="J115" s="65" t="str">
        <f t="shared" si="14"/>
        <v/>
      </c>
      <c r="K115" s="166" t="str">
        <f t="shared" si="15"/>
        <v/>
      </c>
      <c r="L115" s="167" t="str">
        <f t="shared" si="16"/>
        <v/>
      </c>
      <c r="M115" s="63" t="str">
        <f t="shared" si="17"/>
        <v/>
      </c>
      <c r="N115" s="7"/>
      <c r="O115" s="8"/>
      <c r="Q115" s="69" t="str">
        <f t="shared" si="18"/>
        <v/>
      </c>
      <c r="T115" s="66" t="str">
        <f>IF(AND(SU_Stufe&gt;=20,M115&lt;&gt;"",ISBLANK(N115)),"Zuweisung zu Arbeitspaket fehlt","")</f>
        <v/>
      </c>
      <c r="U115" s="66" t="str">
        <f>IF(AND(M115&lt;&gt;""),IF(ISBLANK(O115),"Beschreibung der Tätigkeit fehlt!",IF(LEN(O115)&lt;Z_BKU,"Beschreibung sehr kurz",IF(LEN(O115)&lt;Z_BKN,"Beschreibung knapp",""))),"")</f>
        <v/>
      </c>
      <c r="V115" s="66" t="str">
        <f t="shared" si="19"/>
        <v/>
      </c>
      <c r="W115" s="66" t="str">
        <f>IF(AND(M115&lt;&gt;""),IF(M115&gt;Z_THAZ,"Wurde die Tageshöchstarbeitszeit ("&amp;Z_THAZ&amp;" h) beachtet?",""),"")</f>
        <v/>
      </c>
      <c r="X115" s="66" t="str">
        <f t="shared" si="12"/>
        <v/>
      </c>
    </row>
    <row r="116" spans="1:24" x14ac:dyDescent="0.25">
      <c r="A116" s="5"/>
      <c r="B116" s="67" t="str">
        <f t="shared" si="11"/>
        <v/>
      </c>
      <c r="C116" s="68" t="str">
        <f t="shared" si="13"/>
        <v/>
      </c>
      <c r="D116" s="6"/>
      <c r="E116" s="9"/>
      <c r="F116" s="6"/>
      <c r="G116" s="9"/>
      <c r="H116" s="64" t="str">
        <f t="shared" si="20"/>
        <v/>
      </c>
      <c r="I116" s="64" t="str">
        <f t="shared" si="21"/>
        <v/>
      </c>
      <c r="J116" s="65" t="str">
        <f t="shared" si="14"/>
        <v/>
      </c>
      <c r="K116" s="166" t="str">
        <f t="shared" si="15"/>
        <v/>
      </c>
      <c r="L116" s="167" t="str">
        <f t="shared" si="16"/>
        <v/>
      </c>
      <c r="M116" s="63" t="str">
        <f t="shared" si="17"/>
        <v/>
      </c>
      <c r="N116" s="7"/>
      <c r="O116" s="8"/>
      <c r="Q116" s="69" t="str">
        <f t="shared" si="18"/>
        <v/>
      </c>
      <c r="T116" s="66" t="str">
        <f>IF(AND(SU_Stufe&gt;=20,M116&lt;&gt;"",ISBLANK(N116)),"Zuweisung zu Arbeitspaket fehlt","")</f>
        <v/>
      </c>
      <c r="U116" s="66" t="str">
        <f>IF(AND(M116&lt;&gt;""),IF(ISBLANK(O116),"Beschreibung der Tätigkeit fehlt!",IF(LEN(O116)&lt;Z_BKU,"Beschreibung sehr kurz",IF(LEN(O116)&lt;Z_BKN,"Beschreibung knapp",""))),"")</f>
        <v/>
      </c>
      <c r="V116" s="66" t="str">
        <f t="shared" si="19"/>
        <v/>
      </c>
      <c r="W116" s="66" t="str">
        <f>IF(AND(M116&lt;&gt;""),IF(M116&gt;Z_THAZ,"Wurde die Tageshöchstarbeitszeit ("&amp;Z_THAZ&amp;" h) beachtet?",""),"")</f>
        <v/>
      </c>
      <c r="X116" s="66" t="str">
        <f t="shared" si="12"/>
        <v/>
      </c>
    </row>
    <row r="117" spans="1:24" x14ac:dyDescent="0.25">
      <c r="A117" s="5"/>
      <c r="B117" s="67" t="str">
        <f t="shared" si="11"/>
        <v/>
      </c>
      <c r="C117" s="68" t="str">
        <f t="shared" si="13"/>
        <v/>
      </c>
      <c r="D117" s="6"/>
      <c r="E117" s="9"/>
      <c r="F117" s="6"/>
      <c r="G117" s="9"/>
      <c r="H117" s="64" t="str">
        <f t="shared" si="20"/>
        <v/>
      </c>
      <c r="I117" s="64" t="str">
        <f t="shared" si="21"/>
        <v/>
      </c>
      <c r="J117" s="65" t="str">
        <f t="shared" si="14"/>
        <v/>
      </c>
      <c r="K117" s="166" t="str">
        <f t="shared" si="15"/>
        <v/>
      </c>
      <c r="L117" s="167" t="str">
        <f t="shared" si="16"/>
        <v/>
      </c>
      <c r="M117" s="63" t="str">
        <f t="shared" si="17"/>
        <v/>
      </c>
      <c r="N117" s="7"/>
      <c r="O117" s="8"/>
      <c r="Q117" s="69" t="str">
        <f t="shared" si="18"/>
        <v/>
      </c>
      <c r="T117" s="66" t="str">
        <f>IF(AND(SU_Stufe&gt;=20,M117&lt;&gt;"",ISBLANK(N117)),"Zuweisung zu Arbeitspaket fehlt","")</f>
        <v/>
      </c>
      <c r="U117" s="66" t="str">
        <f>IF(AND(M117&lt;&gt;""),IF(ISBLANK(O117),"Beschreibung der Tätigkeit fehlt!",IF(LEN(O117)&lt;Z_BKU,"Beschreibung sehr kurz",IF(LEN(O117)&lt;Z_BKN,"Beschreibung knapp",""))),"")</f>
        <v/>
      </c>
      <c r="V117" s="66" t="str">
        <f t="shared" si="19"/>
        <v/>
      </c>
      <c r="W117" s="66" t="str">
        <f>IF(AND(M117&lt;&gt;""),IF(M117&gt;Z_THAZ,"Wurde die Tageshöchstarbeitszeit ("&amp;Z_THAZ&amp;" h) beachtet?",""),"")</f>
        <v/>
      </c>
      <c r="X117" s="66" t="str">
        <f t="shared" si="12"/>
        <v/>
      </c>
    </row>
    <row r="118" spans="1:24" x14ac:dyDescent="0.25">
      <c r="A118" s="5"/>
      <c r="B118" s="67" t="str">
        <f t="shared" si="11"/>
        <v/>
      </c>
      <c r="C118" s="68" t="str">
        <f t="shared" si="13"/>
        <v/>
      </c>
      <c r="D118" s="6"/>
      <c r="E118" s="9"/>
      <c r="F118" s="6"/>
      <c r="G118" s="9"/>
      <c r="H118" s="64" t="str">
        <f t="shared" si="20"/>
        <v/>
      </c>
      <c r="I118" s="64" t="str">
        <f t="shared" si="21"/>
        <v/>
      </c>
      <c r="J118" s="65" t="str">
        <f t="shared" si="14"/>
        <v/>
      </c>
      <c r="K118" s="166" t="str">
        <f t="shared" si="15"/>
        <v/>
      </c>
      <c r="L118" s="167" t="str">
        <f t="shared" si="16"/>
        <v/>
      </c>
      <c r="M118" s="63" t="str">
        <f t="shared" si="17"/>
        <v/>
      </c>
      <c r="N118" s="7"/>
      <c r="O118" s="8"/>
      <c r="Q118" s="69" t="str">
        <f t="shared" si="18"/>
        <v/>
      </c>
      <c r="T118" s="66" t="str">
        <f>IF(AND(SU_Stufe&gt;=20,M118&lt;&gt;"",ISBLANK(N118)),"Zuweisung zu Arbeitspaket fehlt","")</f>
        <v/>
      </c>
      <c r="U118" s="66" t="str">
        <f>IF(AND(M118&lt;&gt;""),IF(ISBLANK(O118),"Beschreibung der Tätigkeit fehlt!",IF(LEN(O118)&lt;Z_BKU,"Beschreibung sehr kurz",IF(LEN(O118)&lt;Z_BKN,"Beschreibung knapp",""))),"")</f>
        <v/>
      </c>
      <c r="V118" s="66" t="str">
        <f t="shared" si="19"/>
        <v/>
      </c>
      <c r="W118" s="66" t="str">
        <f>IF(AND(M118&lt;&gt;""),IF(M118&gt;Z_THAZ,"Wurde die Tageshöchstarbeitszeit ("&amp;Z_THAZ&amp;" h) beachtet?",""),"")</f>
        <v/>
      </c>
      <c r="X118" s="66" t="str">
        <f t="shared" si="12"/>
        <v/>
      </c>
    </row>
    <row r="119" spans="1:24" x14ac:dyDescent="0.25">
      <c r="A119" s="5"/>
      <c r="B119" s="67" t="str">
        <f t="shared" si="11"/>
        <v/>
      </c>
      <c r="C119" s="68" t="str">
        <f t="shared" si="13"/>
        <v/>
      </c>
      <c r="D119" s="6"/>
      <c r="E119" s="9"/>
      <c r="F119" s="6"/>
      <c r="G119" s="9"/>
      <c r="H119" s="64" t="str">
        <f t="shared" si="20"/>
        <v/>
      </c>
      <c r="I119" s="64" t="str">
        <f t="shared" si="21"/>
        <v/>
      </c>
      <c r="J119" s="65" t="str">
        <f t="shared" si="14"/>
        <v/>
      </c>
      <c r="K119" s="166" t="str">
        <f t="shared" si="15"/>
        <v/>
      </c>
      <c r="L119" s="167" t="str">
        <f t="shared" si="16"/>
        <v/>
      </c>
      <c r="M119" s="63" t="str">
        <f t="shared" si="17"/>
        <v/>
      </c>
      <c r="N119" s="7"/>
      <c r="O119" s="8"/>
      <c r="Q119" s="69" t="str">
        <f t="shared" si="18"/>
        <v/>
      </c>
      <c r="T119" s="66" t="str">
        <f>IF(AND(SU_Stufe&gt;=20,M119&lt;&gt;"",ISBLANK(N119)),"Zuweisung zu Arbeitspaket fehlt","")</f>
        <v/>
      </c>
      <c r="U119" s="66" t="str">
        <f>IF(AND(M119&lt;&gt;""),IF(ISBLANK(O119),"Beschreibung der Tätigkeit fehlt!",IF(LEN(O119)&lt;Z_BKU,"Beschreibung sehr kurz",IF(LEN(O119)&lt;Z_BKN,"Beschreibung knapp",""))),"")</f>
        <v/>
      </c>
      <c r="V119" s="66" t="str">
        <f t="shared" si="19"/>
        <v/>
      </c>
      <c r="W119" s="66" t="str">
        <f>IF(AND(M119&lt;&gt;""),IF(M119&gt;Z_THAZ,"Wurde die Tageshöchstarbeitszeit ("&amp;Z_THAZ&amp;" h) beachtet?",""),"")</f>
        <v/>
      </c>
      <c r="X119" s="66" t="str">
        <f t="shared" si="12"/>
        <v/>
      </c>
    </row>
    <row r="120" spans="1:24" x14ac:dyDescent="0.25">
      <c r="A120" s="5"/>
      <c r="B120" s="67" t="str">
        <f t="shared" si="11"/>
        <v/>
      </c>
      <c r="C120" s="68" t="str">
        <f t="shared" si="13"/>
        <v/>
      </c>
      <c r="D120" s="6"/>
      <c r="E120" s="9"/>
      <c r="F120" s="6"/>
      <c r="G120" s="9"/>
      <c r="H120" s="64" t="str">
        <f t="shared" si="20"/>
        <v/>
      </c>
      <c r="I120" s="64" t="str">
        <f t="shared" si="21"/>
        <v/>
      </c>
      <c r="J120" s="65" t="str">
        <f t="shared" si="14"/>
        <v/>
      </c>
      <c r="K120" s="166" t="str">
        <f t="shared" si="15"/>
        <v/>
      </c>
      <c r="L120" s="167" t="str">
        <f t="shared" si="16"/>
        <v/>
      </c>
      <c r="M120" s="63" t="str">
        <f t="shared" si="17"/>
        <v/>
      </c>
      <c r="N120" s="7"/>
      <c r="O120" s="8"/>
      <c r="Q120" s="69" t="str">
        <f t="shared" si="18"/>
        <v/>
      </c>
      <c r="T120" s="66" t="str">
        <f>IF(AND(SU_Stufe&gt;=20,M120&lt;&gt;"",ISBLANK(N120)),"Zuweisung zu Arbeitspaket fehlt","")</f>
        <v/>
      </c>
      <c r="U120" s="66" t="str">
        <f>IF(AND(M120&lt;&gt;""),IF(ISBLANK(O120),"Beschreibung der Tätigkeit fehlt!",IF(LEN(O120)&lt;Z_BKU,"Beschreibung sehr kurz",IF(LEN(O120)&lt;Z_BKN,"Beschreibung knapp",""))),"")</f>
        <v/>
      </c>
      <c r="V120" s="66" t="str">
        <f t="shared" si="19"/>
        <v/>
      </c>
      <c r="W120" s="66" t="str">
        <f>IF(AND(M120&lt;&gt;""),IF(M120&gt;Z_THAZ,"Wurde die Tageshöchstarbeitszeit ("&amp;Z_THAZ&amp;" h) beachtet?",""),"")</f>
        <v/>
      </c>
      <c r="X120" s="66" t="str">
        <f t="shared" si="12"/>
        <v/>
      </c>
    </row>
    <row r="121" spans="1:24" x14ac:dyDescent="0.25">
      <c r="A121" s="5"/>
      <c r="B121" s="67" t="str">
        <f t="shared" si="11"/>
        <v/>
      </c>
      <c r="C121" s="68" t="str">
        <f t="shared" si="13"/>
        <v/>
      </c>
      <c r="D121" s="6"/>
      <c r="E121" s="9"/>
      <c r="F121" s="6"/>
      <c r="G121" s="9"/>
      <c r="H121" s="64" t="str">
        <f t="shared" si="20"/>
        <v/>
      </c>
      <c r="I121" s="64" t="str">
        <f t="shared" si="21"/>
        <v/>
      </c>
      <c r="J121" s="65" t="str">
        <f t="shared" si="14"/>
        <v/>
      </c>
      <c r="K121" s="166" t="str">
        <f t="shared" si="15"/>
        <v/>
      </c>
      <c r="L121" s="167" t="str">
        <f t="shared" si="16"/>
        <v/>
      </c>
      <c r="M121" s="63" t="str">
        <f t="shared" si="17"/>
        <v/>
      </c>
      <c r="N121" s="7"/>
      <c r="O121" s="8"/>
      <c r="Q121" s="69" t="str">
        <f t="shared" si="18"/>
        <v/>
      </c>
      <c r="T121" s="66" t="str">
        <f>IF(AND(SU_Stufe&gt;=20,M121&lt;&gt;"",ISBLANK(N121)),"Zuweisung zu Arbeitspaket fehlt","")</f>
        <v/>
      </c>
      <c r="U121" s="66" t="str">
        <f>IF(AND(M121&lt;&gt;""),IF(ISBLANK(O121),"Beschreibung der Tätigkeit fehlt!",IF(LEN(O121)&lt;Z_BKU,"Beschreibung sehr kurz",IF(LEN(O121)&lt;Z_BKN,"Beschreibung knapp",""))),"")</f>
        <v/>
      </c>
      <c r="V121" s="66" t="str">
        <f t="shared" si="19"/>
        <v/>
      </c>
      <c r="W121" s="66" t="str">
        <f>IF(AND(M121&lt;&gt;""),IF(M121&gt;Z_THAZ,"Wurde die Tageshöchstarbeitszeit ("&amp;Z_THAZ&amp;" h) beachtet?",""),"")</f>
        <v/>
      </c>
      <c r="X121" s="66" t="str">
        <f t="shared" si="12"/>
        <v/>
      </c>
    </row>
    <row r="122" spans="1:24" x14ac:dyDescent="0.25">
      <c r="A122" s="5"/>
      <c r="B122" s="67" t="str">
        <f t="shared" si="11"/>
        <v/>
      </c>
      <c r="C122" s="68" t="str">
        <f t="shared" si="13"/>
        <v/>
      </c>
      <c r="D122" s="6"/>
      <c r="E122" s="9"/>
      <c r="F122" s="6"/>
      <c r="G122" s="9"/>
      <c r="H122" s="64" t="str">
        <f t="shared" si="20"/>
        <v/>
      </c>
      <c r="I122" s="64" t="str">
        <f t="shared" si="21"/>
        <v/>
      </c>
      <c r="J122" s="65" t="str">
        <f t="shared" si="14"/>
        <v/>
      </c>
      <c r="K122" s="166" t="str">
        <f t="shared" si="15"/>
        <v/>
      </c>
      <c r="L122" s="167" t="str">
        <f t="shared" si="16"/>
        <v/>
      </c>
      <c r="M122" s="63" t="str">
        <f t="shared" si="17"/>
        <v/>
      </c>
      <c r="N122" s="7"/>
      <c r="O122" s="8"/>
      <c r="Q122" s="69" t="str">
        <f t="shared" si="18"/>
        <v/>
      </c>
      <c r="T122" s="66" t="str">
        <f>IF(AND(SU_Stufe&gt;=20,M122&lt;&gt;"",ISBLANK(N122)),"Zuweisung zu Arbeitspaket fehlt","")</f>
        <v/>
      </c>
      <c r="U122" s="66" t="str">
        <f>IF(AND(M122&lt;&gt;""),IF(ISBLANK(O122),"Beschreibung der Tätigkeit fehlt!",IF(LEN(O122)&lt;Z_BKU,"Beschreibung sehr kurz",IF(LEN(O122)&lt;Z_BKN,"Beschreibung knapp",""))),"")</f>
        <v/>
      </c>
      <c r="V122" s="66" t="str">
        <f t="shared" si="19"/>
        <v/>
      </c>
      <c r="W122" s="66" t="str">
        <f>IF(AND(M122&lt;&gt;""),IF(M122&gt;Z_THAZ,"Wurde die Tageshöchstarbeitszeit ("&amp;Z_THAZ&amp;" h) beachtet?",""),"")</f>
        <v/>
      </c>
      <c r="X122" s="66" t="str">
        <f t="shared" si="12"/>
        <v/>
      </c>
    </row>
    <row r="123" spans="1:24" x14ac:dyDescent="0.25">
      <c r="A123" s="5"/>
      <c r="B123" s="67" t="str">
        <f t="shared" si="11"/>
        <v/>
      </c>
      <c r="C123" s="68" t="str">
        <f t="shared" si="13"/>
        <v/>
      </c>
      <c r="D123" s="6"/>
      <c r="E123" s="9"/>
      <c r="F123" s="6"/>
      <c r="G123" s="9"/>
      <c r="H123" s="64" t="str">
        <f t="shared" si="20"/>
        <v/>
      </c>
      <c r="I123" s="64" t="str">
        <f t="shared" si="21"/>
        <v/>
      </c>
      <c r="J123" s="65" t="str">
        <f t="shared" si="14"/>
        <v/>
      </c>
      <c r="K123" s="166" t="str">
        <f t="shared" si="15"/>
        <v/>
      </c>
      <c r="L123" s="167" t="str">
        <f t="shared" si="16"/>
        <v/>
      </c>
      <c r="M123" s="63" t="str">
        <f t="shared" si="17"/>
        <v/>
      </c>
      <c r="N123" s="7"/>
      <c r="O123" s="8"/>
      <c r="Q123" s="69" t="str">
        <f t="shared" si="18"/>
        <v/>
      </c>
      <c r="T123" s="66" t="str">
        <f>IF(AND(SU_Stufe&gt;=20,M123&lt;&gt;"",ISBLANK(N123)),"Zuweisung zu Arbeitspaket fehlt","")</f>
        <v/>
      </c>
      <c r="U123" s="66" t="str">
        <f>IF(AND(M123&lt;&gt;""),IF(ISBLANK(O123),"Beschreibung der Tätigkeit fehlt!",IF(LEN(O123)&lt;Z_BKU,"Beschreibung sehr kurz",IF(LEN(O123)&lt;Z_BKN,"Beschreibung knapp",""))),"")</f>
        <v/>
      </c>
      <c r="V123" s="66" t="str">
        <f t="shared" si="19"/>
        <v/>
      </c>
      <c r="W123" s="66" t="str">
        <f>IF(AND(M123&lt;&gt;""),IF(M123&gt;Z_THAZ,"Wurde die Tageshöchstarbeitszeit ("&amp;Z_THAZ&amp;" h) beachtet?",""),"")</f>
        <v/>
      </c>
      <c r="X123" s="66" t="str">
        <f t="shared" si="12"/>
        <v/>
      </c>
    </row>
    <row r="124" spans="1:24" x14ac:dyDescent="0.25">
      <c r="A124" s="5"/>
      <c r="B124" s="67" t="str">
        <f t="shared" si="11"/>
        <v/>
      </c>
      <c r="C124" s="68" t="str">
        <f t="shared" si="13"/>
        <v/>
      </c>
      <c r="D124" s="6"/>
      <c r="E124" s="9"/>
      <c r="F124" s="6"/>
      <c r="G124" s="9"/>
      <c r="H124" s="64" t="str">
        <f t="shared" si="20"/>
        <v/>
      </c>
      <c r="I124" s="64" t="str">
        <f t="shared" si="21"/>
        <v/>
      </c>
      <c r="J124" s="65" t="str">
        <f t="shared" si="14"/>
        <v/>
      </c>
      <c r="K124" s="166" t="str">
        <f t="shared" si="15"/>
        <v/>
      </c>
      <c r="L124" s="167" t="str">
        <f t="shared" si="16"/>
        <v/>
      </c>
      <c r="M124" s="63" t="str">
        <f t="shared" si="17"/>
        <v/>
      </c>
      <c r="N124" s="7"/>
      <c r="O124" s="8"/>
      <c r="Q124" s="69" t="str">
        <f t="shared" si="18"/>
        <v/>
      </c>
      <c r="T124" s="66" t="str">
        <f>IF(AND(SU_Stufe&gt;=20,M124&lt;&gt;"",ISBLANK(N124)),"Zuweisung zu Arbeitspaket fehlt","")</f>
        <v/>
      </c>
      <c r="U124" s="66" t="str">
        <f>IF(AND(M124&lt;&gt;""),IF(ISBLANK(O124),"Beschreibung der Tätigkeit fehlt!",IF(LEN(O124)&lt;Z_BKU,"Beschreibung sehr kurz",IF(LEN(O124)&lt;Z_BKN,"Beschreibung knapp",""))),"")</f>
        <v/>
      </c>
      <c r="V124" s="66" t="str">
        <f t="shared" si="19"/>
        <v/>
      </c>
      <c r="W124" s="66" t="str">
        <f>IF(AND(M124&lt;&gt;""),IF(M124&gt;Z_THAZ,"Wurde die Tageshöchstarbeitszeit ("&amp;Z_THAZ&amp;" h) beachtet?",""),"")</f>
        <v/>
      </c>
      <c r="X124" s="66" t="str">
        <f t="shared" si="12"/>
        <v/>
      </c>
    </row>
    <row r="125" spans="1:24" x14ac:dyDescent="0.25">
      <c r="A125" s="5"/>
      <c r="B125" s="67" t="str">
        <f t="shared" si="11"/>
        <v/>
      </c>
      <c r="C125" s="68" t="str">
        <f t="shared" si="13"/>
        <v/>
      </c>
      <c r="D125" s="6"/>
      <c r="E125" s="9"/>
      <c r="F125" s="6"/>
      <c r="G125" s="9"/>
      <c r="H125" s="64" t="str">
        <f t="shared" si="20"/>
        <v/>
      </c>
      <c r="I125" s="64" t="str">
        <f t="shared" si="21"/>
        <v/>
      </c>
      <c r="J125" s="65" t="str">
        <f t="shared" si="14"/>
        <v/>
      </c>
      <c r="K125" s="166" t="str">
        <f t="shared" si="15"/>
        <v/>
      </c>
      <c r="L125" s="167" t="str">
        <f t="shared" si="16"/>
        <v/>
      </c>
      <c r="M125" s="63" t="str">
        <f t="shared" si="17"/>
        <v/>
      </c>
      <c r="N125" s="7"/>
      <c r="O125" s="8"/>
      <c r="Q125" s="69" t="str">
        <f t="shared" si="18"/>
        <v/>
      </c>
      <c r="T125" s="66" t="str">
        <f>IF(AND(SU_Stufe&gt;=20,M125&lt;&gt;"",ISBLANK(N125)),"Zuweisung zu Arbeitspaket fehlt","")</f>
        <v/>
      </c>
      <c r="U125" s="66" t="str">
        <f>IF(AND(M125&lt;&gt;""),IF(ISBLANK(O125),"Beschreibung der Tätigkeit fehlt!",IF(LEN(O125)&lt;Z_BKU,"Beschreibung sehr kurz",IF(LEN(O125)&lt;Z_BKN,"Beschreibung knapp",""))),"")</f>
        <v/>
      </c>
      <c r="V125" s="66" t="str">
        <f t="shared" si="19"/>
        <v/>
      </c>
      <c r="W125" s="66" t="str">
        <f>IF(AND(M125&lt;&gt;""),IF(M125&gt;Z_THAZ,"Wurde die Tageshöchstarbeitszeit ("&amp;Z_THAZ&amp;" h) beachtet?",""),"")</f>
        <v/>
      </c>
      <c r="X125" s="66" t="str">
        <f t="shared" si="12"/>
        <v/>
      </c>
    </row>
    <row r="126" spans="1:24" x14ac:dyDescent="0.25">
      <c r="A126" s="5"/>
      <c r="B126" s="67" t="str">
        <f t="shared" si="11"/>
        <v/>
      </c>
      <c r="C126" s="68" t="str">
        <f t="shared" si="13"/>
        <v/>
      </c>
      <c r="D126" s="6"/>
      <c r="E126" s="9"/>
      <c r="F126" s="6"/>
      <c r="G126" s="9"/>
      <c r="H126" s="64" t="str">
        <f t="shared" si="20"/>
        <v/>
      </c>
      <c r="I126" s="64" t="str">
        <f t="shared" si="21"/>
        <v/>
      </c>
      <c r="J126" s="65" t="str">
        <f t="shared" si="14"/>
        <v/>
      </c>
      <c r="K126" s="166" t="str">
        <f t="shared" si="15"/>
        <v/>
      </c>
      <c r="L126" s="167" t="str">
        <f t="shared" si="16"/>
        <v/>
      </c>
      <c r="M126" s="63" t="str">
        <f t="shared" si="17"/>
        <v/>
      </c>
      <c r="N126" s="7"/>
      <c r="O126" s="8"/>
      <c r="Q126" s="69" t="str">
        <f t="shared" si="18"/>
        <v/>
      </c>
      <c r="T126" s="66" t="str">
        <f>IF(AND(SU_Stufe&gt;=20,M126&lt;&gt;"",ISBLANK(N126)),"Zuweisung zu Arbeitspaket fehlt","")</f>
        <v/>
      </c>
      <c r="U126" s="66" t="str">
        <f>IF(AND(M126&lt;&gt;""),IF(ISBLANK(O126),"Beschreibung der Tätigkeit fehlt!",IF(LEN(O126)&lt;Z_BKU,"Beschreibung sehr kurz",IF(LEN(O126)&lt;Z_BKN,"Beschreibung knapp",""))),"")</f>
        <v/>
      </c>
      <c r="V126" s="66" t="str">
        <f t="shared" si="19"/>
        <v/>
      </c>
      <c r="W126" s="66" t="str">
        <f>IF(AND(M126&lt;&gt;""),IF(M126&gt;Z_THAZ,"Wurde die Tageshöchstarbeitszeit ("&amp;Z_THAZ&amp;" h) beachtet?",""),"")</f>
        <v/>
      </c>
      <c r="X126" s="66" t="str">
        <f t="shared" si="12"/>
        <v/>
      </c>
    </row>
    <row r="127" spans="1:24" x14ac:dyDescent="0.25">
      <c r="A127" s="5"/>
      <c r="B127" s="67" t="str">
        <f t="shared" si="11"/>
        <v/>
      </c>
      <c r="C127" s="68" t="str">
        <f t="shared" si="13"/>
        <v/>
      </c>
      <c r="D127" s="6"/>
      <c r="E127" s="9"/>
      <c r="F127" s="6"/>
      <c r="G127" s="9"/>
      <c r="H127" s="64" t="str">
        <f t="shared" si="20"/>
        <v/>
      </c>
      <c r="I127" s="64" t="str">
        <f t="shared" si="21"/>
        <v/>
      </c>
      <c r="J127" s="65" t="str">
        <f t="shared" si="14"/>
        <v/>
      </c>
      <c r="K127" s="166" t="str">
        <f t="shared" si="15"/>
        <v/>
      </c>
      <c r="L127" s="167" t="str">
        <f t="shared" si="16"/>
        <v/>
      </c>
      <c r="M127" s="63" t="str">
        <f t="shared" si="17"/>
        <v/>
      </c>
      <c r="N127" s="7"/>
      <c r="O127" s="8"/>
      <c r="Q127" s="69" t="str">
        <f t="shared" si="18"/>
        <v/>
      </c>
      <c r="T127" s="66" t="str">
        <f>IF(AND(SU_Stufe&gt;=20,M127&lt;&gt;"",ISBLANK(N127)),"Zuweisung zu Arbeitspaket fehlt","")</f>
        <v/>
      </c>
      <c r="U127" s="66" t="str">
        <f>IF(AND(M127&lt;&gt;""),IF(ISBLANK(O127),"Beschreibung der Tätigkeit fehlt!",IF(LEN(O127)&lt;Z_BKU,"Beschreibung sehr kurz",IF(LEN(O127)&lt;Z_BKN,"Beschreibung knapp",""))),"")</f>
        <v/>
      </c>
      <c r="V127" s="66" t="str">
        <f t="shared" si="19"/>
        <v/>
      </c>
      <c r="W127" s="66" t="str">
        <f>IF(AND(M127&lt;&gt;""),IF(M127&gt;Z_THAZ,"Wurde die Tageshöchstarbeitszeit ("&amp;Z_THAZ&amp;" h) beachtet?",""),"")</f>
        <v/>
      </c>
      <c r="X127" s="66" t="str">
        <f t="shared" si="12"/>
        <v/>
      </c>
    </row>
    <row r="128" spans="1:24" x14ac:dyDescent="0.25">
      <c r="A128" s="5"/>
      <c r="B128" s="67" t="str">
        <f t="shared" si="11"/>
        <v/>
      </c>
      <c r="C128" s="68" t="str">
        <f t="shared" si="13"/>
        <v/>
      </c>
      <c r="D128" s="6"/>
      <c r="E128" s="9"/>
      <c r="F128" s="6"/>
      <c r="G128" s="9"/>
      <c r="H128" s="64" t="str">
        <f t="shared" si="20"/>
        <v/>
      </c>
      <c r="I128" s="64" t="str">
        <f t="shared" si="21"/>
        <v/>
      </c>
      <c r="J128" s="65" t="str">
        <f t="shared" si="14"/>
        <v/>
      </c>
      <c r="K128" s="166" t="str">
        <f t="shared" si="15"/>
        <v/>
      </c>
      <c r="L128" s="167" t="str">
        <f t="shared" si="16"/>
        <v/>
      </c>
      <c r="M128" s="63" t="str">
        <f t="shared" si="17"/>
        <v/>
      </c>
      <c r="N128" s="7"/>
      <c r="O128" s="8"/>
      <c r="Q128" s="69" t="str">
        <f t="shared" si="18"/>
        <v/>
      </c>
      <c r="T128" s="66" t="str">
        <f>IF(AND(SU_Stufe&gt;=20,M128&lt;&gt;"",ISBLANK(N128)),"Zuweisung zu Arbeitspaket fehlt","")</f>
        <v/>
      </c>
      <c r="U128" s="66" t="str">
        <f>IF(AND(M128&lt;&gt;""),IF(ISBLANK(O128),"Beschreibung der Tätigkeit fehlt!",IF(LEN(O128)&lt;Z_BKU,"Beschreibung sehr kurz",IF(LEN(O128)&lt;Z_BKN,"Beschreibung knapp",""))),"")</f>
        <v/>
      </c>
      <c r="V128" s="66" t="str">
        <f t="shared" si="19"/>
        <v/>
      </c>
      <c r="W128" s="66" t="str">
        <f>IF(AND(M128&lt;&gt;""),IF(M128&gt;Z_THAZ,"Wurde die Tageshöchstarbeitszeit ("&amp;Z_THAZ&amp;" h) beachtet?",""),"")</f>
        <v/>
      </c>
      <c r="X128" s="66" t="str">
        <f t="shared" si="12"/>
        <v/>
      </c>
    </row>
    <row r="129" spans="1:24" x14ac:dyDescent="0.25">
      <c r="A129" s="5"/>
      <c r="B129" s="67" t="str">
        <f t="shared" si="11"/>
        <v/>
      </c>
      <c r="C129" s="68" t="str">
        <f t="shared" si="13"/>
        <v/>
      </c>
      <c r="D129" s="6"/>
      <c r="E129" s="9"/>
      <c r="F129" s="6"/>
      <c r="G129" s="9"/>
      <c r="H129" s="64" t="str">
        <f t="shared" si="20"/>
        <v/>
      </c>
      <c r="I129" s="64" t="str">
        <f t="shared" si="21"/>
        <v/>
      </c>
      <c r="J129" s="65" t="str">
        <f t="shared" si="14"/>
        <v/>
      </c>
      <c r="K129" s="166" t="str">
        <f t="shared" si="15"/>
        <v/>
      </c>
      <c r="L129" s="167" t="str">
        <f t="shared" si="16"/>
        <v/>
      </c>
      <c r="M129" s="63" t="str">
        <f t="shared" si="17"/>
        <v/>
      </c>
      <c r="N129" s="7"/>
      <c r="O129" s="8"/>
      <c r="Q129" s="69" t="str">
        <f t="shared" si="18"/>
        <v/>
      </c>
      <c r="T129" s="66" t="str">
        <f>IF(AND(SU_Stufe&gt;=20,M129&lt;&gt;"",ISBLANK(N129)),"Zuweisung zu Arbeitspaket fehlt","")</f>
        <v/>
      </c>
      <c r="U129" s="66" t="str">
        <f>IF(AND(M129&lt;&gt;""),IF(ISBLANK(O129),"Beschreibung der Tätigkeit fehlt!",IF(LEN(O129)&lt;Z_BKU,"Beschreibung sehr kurz",IF(LEN(O129)&lt;Z_BKN,"Beschreibung knapp",""))),"")</f>
        <v/>
      </c>
      <c r="V129" s="66" t="str">
        <f t="shared" si="19"/>
        <v/>
      </c>
      <c r="W129" s="66" t="str">
        <f>IF(AND(M129&lt;&gt;""),IF(M129&gt;Z_THAZ,"Wurde die Tageshöchstarbeitszeit ("&amp;Z_THAZ&amp;" h) beachtet?",""),"")</f>
        <v/>
      </c>
      <c r="X129" s="66" t="str">
        <f t="shared" si="12"/>
        <v/>
      </c>
    </row>
    <row r="130" spans="1:24" x14ac:dyDescent="0.25">
      <c r="A130" s="5"/>
      <c r="B130" s="67" t="str">
        <f t="shared" si="11"/>
        <v/>
      </c>
      <c r="C130" s="68" t="str">
        <f t="shared" si="13"/>
        <v/>
      </c>
      <c r="D130" s="6"/>
      <c r="E130" s="9"/>
      <c r="F130" s="6"/>
      <c r="G130" s="9"/>
      <c r="H130" s="64" t="str">
        <f t="shared" si="20"/>
        <v/>
      </c>
      <c r="I130" s="64" t="str">
        <f t="shared" si="21"/>
        <v/>
      </c>
      <c r="J130" s="65" t="str">
        <f t="shared" si="14"/>
        <v/>
      </c>
      <c r="K130" s="166" t="str">
        <f t="shared" si="15"/>
        <v/>
      </c>
      <c r="L130" s="167" t="str">
        <f t="shared" si="16"/>
        <v/>
      </c>
      <c r="M130" s="63" t="str">
        <f t="shared" si="17"/>
        <v/>
      </c>
      <c r="N130" s="7"/>
      <c r="O130" s="8"/>
      <c r="Q130" s="69" t="str">
        <f t="shared" si="18"/>
        <v/>
      </c>
      <c r="T130" s="66" t="str">
        <f>IF(AND(SU_Stufe&gt;=20,M130&lt;&gt;"",ISBLANK(N130)),"Zuweisung zu Arbeitspaket fehlt","")</f>
        <v/>
      </c>
      <c r="U130" s="66" t="str">
        <f>IF(AND(M130&lt;&gt;""),IF(ISBLANK(O130),"Beschreibung der Tätigkeit fehlt!",IF(LEN(O130)&lt;Z_BKU,"Beschreibung sehr kurz",IF(LEN(O130)&lt;Z_BKN,"Beschreibung knapp",""))),"")</f>
        <v/>
      </c>
      <c r="V130" s="66" t="str">
        <f t="shared" si="19"/>
        <v/>
      </c>
      <c r="W130" s="66" t="str">
        <f>IF(AND(M130&lt;&gt;""),IF(M130&gt;Z_THAZ,"Wurde die Tageshöchstarbeitszeit ("&amp;Z_THAZ&amp;" h) beachtet?",""),"")</f>
        <v/>
      </c>
      <c r="X130" s="66" t="str">
        <f t="shared" si="12"/>
        <v/>
      </c>
    </row>
    <row r="131" spans="1:24" x14ac:dyDescent="0.25">
      <c r="A131" s="5"/>
      <c r="B131" s="67" t="str">
        <f t="shared" si="11"/>
        <v/>
      </c>
      <c r="C131" s="68" t="str">
        <f t="shared" si="13"/>
        <v/>
      </c>
      <c r="D131" s="6"/>
      <c r="E131" s="9"/>
      <c r="F131" s="6"/>
      <c r="G131" s="9"/>
      <c r="H131" s="64" t="str">
        <f t="shared" si="20"/>
        <v/>
      </c>
      <c r="I131" s="64" t="str">
        <f t="shared" si="21"/>
        <v/>
      </c>
      <c r="J131" s="65" t="str">
        <f t="shared" si="14"/>
        <v/>
      </c>
      <c r="K131" s="166" t="str">
        <f t="shared" si="15"/>
        <v/>
      </c>
      <c r="L131" s="167" t="str">
        <f t="shared" si="16"/>
        <v/>
      </c>
      <c r="M131" s="63" t="str">
        <f t="shared" si="17"/>
        <v/>
      </c>
      <c r="N131" s="7"/>
      <c r="O131" s="8"/>
      <c r="Q131" s="69" t="str">
        <f t="shared" si="18"/>
        <v/>
      </c>
      <c r="T131" s="66" t="str">
        <f>IF(AND(SU_Stufe&gt;=20,M131&lt;&gt;"",ISBLANK(N131)),"Zuweisung zu Arbeitspaket fehlt","")</f>
        <v/>
      </c>
      <c r="U131" s="66" t="str">
        <f>IF(AND(M131&lt;&gt;""),IF(ISBLANK(O131),"Beschreibung der Tätigkeit fehlt!",IF(LEN(O131)&lt;Z_BKU,"Beschreibung sehr kurz",IF(LEN(O131)&lt;Z_BKN,"Beschreibung knapp",""))),"")</f>
        <v/>
      </c>
      <c r="V131" s="66" t="str">
        <f t="shared" si="19"/>
        <v/>
      </c>
      <c r="W131" s="66" t="str">
        <f>IF(AND(M131&lt;&gt;""),IF(M131&gt;Z_THAZ,"Wurde die Tageshöchstarbeitszeit ("&amp;Z_THAZ&amp;" h) beachtet?",""),"")</f>
        <v/>
      </c>
      <c r="X131" s="66" t="str">
        <f t="shared" si="12"/>
        <v/>
      </c>
    </row>
    <row r="132" spans="1:24" x14ac:dyDescent="0.25">
      <c r="A132" s="5"/>
      <c r="B132" s="67" t="str">
        <f t="shared" si="11"/>
        <v/>
      </c>
      <c r="C132" s="68" t="str">
        <f t="shared" si="13"/>
        <v/>
      </c>
      <c r="D132" s="6"/>
      <c r="E132" s="9"/>
      <c r="F132" s="6"/>
      <c r="G132" s="9"/>
      <c r="H132" s="64" t="str">
        <f t="shared" si="20"/>
        <v/>
      </c>
      <c r="I132" s="64" t="str">
        <f t="shared" si="21"/>
        <v/>
      </c>
      <c r="J132" s="65" t="str">
        <f t="shared" si="14"/>
        <v/>
      </c>
      <c r="K132" s="166" t="str">
        <f t="shared" si="15"/>
        <v/>
      </c>
      <c r="L132" s="167" t="str">
        <f t="shared" si="16"/>
        <v/>
      </c>
      <c r="M132" s="63" t="str">
        <f t="shared" si="17"/>
        <v/>
      </c>
      <c r="N132" s="7"/>
      <c r="O132" s="8"/>
      <c r="Q132" s="69" t="str">
        <f t="shared" si="18"/>
        <v/>
      </c>
      <c r="T132" s="66" t="str">
        <f>IF(AND(SU_Stufe&gt;=20,M132&lt;&gt;"",ISBLANK(N132)),"Zuweisung zu Arbeitspaket fehlt","")</f>
        <v/>
      </c>
      <c r="U132" s="66" t="str">
        <f>IF(AND(M132&lt;&gt;""),IF(ISBLANK(O132),"Beschreibung der Tätigkeit fehlt!",IF(LEN(O132)&lt;Z_BKU,"Beschreibung sehr kurz",IF(LEN(O132)&lt;Z_BKN,"Beschreibung knapp",""))),"")</f>
        <v/>
      </c>
      <c r="V132" s="66" t="str">
        <f t="shared" si="19"/>
        <v/>
      </c>
      <c r="W132" s="66" t="str">
        <f>IF(AND(M132&lt;&gt;""),IF(M132&gt;Z_THAZ,"Wurde die Tageshöchstarbeitszeit ("&amp;Z_THAZ&amp;" h) beachtet?",""),"")</f>
        <v/>
      </c>
      <c r="X132" s="66" t="str">
        <f t="shared" si="12"/>
        <v/>
      </c>
    </row>
    <row r="133" spans="1:24" x14ac:dyDescent="0.25">
      <c r="A133" s="5"/>
      <c r="B133" s="67" t="str">
        <f t="shared" si="11"/>
        <v/>
      </c>
      <c r="C133" s="68" t="str">
        <f t="shared" si="13"/>
        <v/>
      </c>
      <c r="D133" s="6"/>
      <c r="E133" s="9"/>
      <c r="F133" s="6"/>
      <c r="G133" s="9"/>
      <c r="H133" s="64" t="str">
        <f t="shared" si="20"/>
        <v/>
      </c>
      <c r="I133" s="64" t="str">
        <f t="shared" si="21"/>
        <v/>
      </c>
      <c r="J133" s="65" t="str">
        <f t="shared" si="14"/>
        <v/>
      </c>
      <c r="K133" s="166" t="str">
        <f t="shared" si="15"/>
        <v/>
      </c>
      <c r="L133" s="167" t="str">
        <f t="shared" si="16"/>
        <v/>
      </c>
      <c r="M133" s="63" t="str">
        <f t="shared" si="17"/>
        <v/>
      </c>
      <c r="N133" s="7"/>
      <c r="O133" s="8"/>
      <c r="Q133" s="69" t="str">
        <f t="shared" si="18"/>
        <v/>
      </c>
      <c r="T133" s="66" t="str">
        <f>IF(AND(SU_Stufe&gt;=20,M133&lt;&gt;"",ISBLANK(N133)),"Zuweisung zu Arbeitspaket fehlt","")</f>
        <v/>
      </c>
      <c r="U133" s="66" t="str">
        <f>IF(AND(M133&lt;&gt;""),IF(ISBLANK(O133),"Beschreibung der Tätigkeit fehlt!",IF(LEN(O133)&lt;Z_BKU,"Beschreibung sehr kurz",IF(LEN(O133)&lt;Z_BKN,"Beschreibung knapp",""))),"")</f>
        <v/>
      </c>
      <c r="V133" s="66" t="str">
        <f t="shared" si="19"/>
        <v/>
      </c>
      <c r="W133" s="66" t="str">
        <f>IF(AND(M133&lt;&gt;""),IF(M133&gt;Z_THAZ,"Wurde die Tageshöchstarbeitszeit ("&amp;Z_THAZ&amp;" h) beachtet?",""),"")</f>
        <v/>
      </c>
      <c r="X133" s="66" t="str">
        <f t="shared" si="12"/>
        <v/>
      </c>
    </row>
    <row r="134" spans="1:24" x14ac:dyDescent="0.25">
      <c r="A134" s="5"/>
      <c r="B134" s="67" t="str">
        <f t="shared" si="11"/>
        <v/>
      </c>
      <c r="C134" s="68" t="str">
        <f t="shared" si="13"/>
        <v/>
      </c>
      <c r="D134" s="6"/>
      <c r="E134" s="9"/>
      <c r="F134" s="6"/>
      <c r="G134" s="9"/>
      <c r="H134" s="64" t="str">
        <f t="shared" si="20"/>
        <v/>
      </c>
      <c r="I134" s="64" t="str">
        <f t="shared" si="21"/>
        <v/>
      </c>
      <c r="J134" s="65" t="str">
        <f t="shared" si="14"/>
        <v/>
      </c>
      <c r="K134" s="166" t="str">
        <f t="shared" si="15"/>
        <v/>
      </c>
      <c r="L134" s="167" t="str">
        <f t="shared" si="16"/>
        <v/>
      </c>
      <c r="M134" s="63" t="str">
        <f t="shared" si="17"/>
        <v/>
      </c>
      <c r="N134" s="7"/>
      <c r="O134" s="8"/>
      <c r="Q134" s="69" t="str">
        <f t="shared" si="18"/>
        <v/>
      </c>
      <c r="T134" s="66" t="str">
        <f>IF(AND(SU_Stufe&gt;=20,M134&lt;&gt;"",ISBLANK(N134)),"Zuweisung zu Arbeitspaket fehlt","")</f>
        <v/>
      </c>
      <c r="U134" s="66" t="str">
        <f>IF(AND(M134&lt;&gt;""),IF(ISBLANK(O134),"Beschreibung der Tätigkeit fehlt!",IF(LEN(O134)&lt;Z_BKU,"Beschreibung sehr kurz",IF(LEN(O134)&lt;Z_BKN,"Beschreibung knapp",""))),"")</f>
        <v/>
      </c>
      <c r="V134" s="66" t="str">
        <f t="shared" si="19"/>
        <v/>
      </c>
      <c r="W134" s="66" t="str">
        <f>IF(AND(M134&lt;&gt;""),IF(M134&gt;Z_THAZ,"Wurde die Tageshöchstarbeitszeit ("&amp;Z_THAZ&amp;" h) beachtet?",""),"")</f>
        <v/>
      </c>
      <c r="X134" s="66" t="str">
        <f t="shared" si="12"/>
        <v/>
      </c>
    </row>
    <row r="135" spans="1:24" x14ac:dyDescent="0.25">
      <c r="A135" s="5"/>
      <c r="B135" s="67" t="str">
        <f t="shared" si="11"/>
        <v/>
      </c>
      <c r="C135" s="68" t="str">
        <f t="shared" si="13"/>
        <v/>
      </c>
      <c r="D135" s="6"/>
      <c r="E135" s="9"/>
      <c r="F135" s="6"/>
      <c r="G135" s="9"/>
      <c r="H135" s="64" t="str">
        <f t="shared" si="20"/>
        <v/>
      </c>
      <c r="I135" s="64" t="str">
        <f t="shared" si="21"/>
        <v/>
      </c>
      <c r="J135" s="65" t="str">
        <f t="shared" si="14"/>
        <v/>
      </c>
      <c r="K135" s="166" t="str">
        <f t="shared" si="15"/>
        <v/>
      </c>
      <c r="L135" s="167" t="str">
        <f t="shared" si="16"/>
        <v/>
      </c>
      <c r="M135" s="63" t="str">
        <f t="shared" si="17"/>
        <v/>
      </c>
      <c r="N135" s="7"/>
      <c r="O135" s="8"/>
      <c r="Q135" s="69" t="str">
        <f t="shared" si="18"/>
        <v/>
      </c>
      <c r="T135" s="66" t="str">
        <f>IF(AND(SU_Stufe&gt;=20,M135&lt;&gt;"",ISBLANK(N135)),"Zuweisung zu Arbeitspaket fehlt","")</f>
        <v/>
      </c>
      <c r="U135" s="66" t="str">
        <f>IF(AND(M135&lt;&gt;""),IF(ISBLANK(O135),"Beschreibung der Tätigkeit fehlt!",IF(LEN(O135)&lt;Z_BKU,"Beschreibung sehr kurz",IF(LEN(O135)&lt;Z_BKN,"Beschreibung knapp",""))),"")</f>
        <v/>
      </c>
      <c r="V135" s="66" t="str">
        <f t="shared" si="19"/>
        <v/>
      </c>
      <c r="W135" s="66" t="str">
        <f>IF(AND(M135&lt;&gt;""),IF(M135&gt;Z_THAZ,"Wurde die Tageshöchstarbeitszeit ("&amp;Z_THAZ&amp;" h) beachtet?",""),"")</f>
        <v/>
      </c>
      <c r="X135" s="66" t="str">
        <f t="shared" si="12"/>
        <v/>
      </c>
    </row>
    <row r="136" spans="1:24" x14ac:dyDescent="0.25">
      <c r="A136" s="5"/>
      <c r="B136" s="67" t="str">
        <f t="shared" si="11"/>
        <v/>
      </c>
      <c r="C136" s="68" t="str">
        <f t="shared" si="13"/>
        <v/>
      </c>
      <c r="D136" s="6"/>
      <c r="E136" s="9"/>
      <c r="F136" s="6"/>
      <c r="G136" s="9"/>
      <c r="H136" s="64" t="str">
        <f t="shared" si="20"/>
        <v/>
      </c>
      <c r="I136" s="64" t="str">
        <f t="shared" si="21"/>
        <v/>
      </c>
      <c r="J136" s="65" t="str">
        <f t="shared" si="14"/>
        <v/>
      </c>
      <c r="K136" s="166" t="str">
        <f t="shared" si="15"/>
        <v/>
      </c>
      <c r="L136" s="167" t="str">
        <f t="shared" si="16"/>
        <v/>
      </c>
      <c r="M136" s="63" t="str">
        <f t="shared" si="17"/>
        <v/>
      </c>
      <c r="N136" s="7"/>
      <c r="O136" s="8"/>
      <c r="Q136" s="69" t="str">
        <f t="shared" si="18"/>
        <v/>
      </c>
      <c r="T136" s="66" t="str">
        <f>IF(AND(SU_Stufe&gt;=20,M136&lt;&gt;"",ISBLANK(N136)),"Zuweisung zu Arbeitspaket fehlt","")</f>
        <v/>
      </c>
      <c r="U136" s="66" t="str">
        <f>IF(AND(M136&lt;&gt;""),IF(ISBLANK(O136),"Beschreibung der Tätigkeit fehlt!",IF(LEN(O136)&lt;Z_BKU,"Beschreibung sehr kurz",IF(LEN(O136)&lt;Z_BKN,"Beschreibung knapp",""))),"")</f>
        <v/>
      </c>
      <c r="V136" s="66" t="str">
        <f t="shared" si="19"/>
        <v/>
      </c>
      <c r="W136" s="66" t="str">
        <f>IF(AND(M136&lt;&gt;""),IF(M136&gt;Z_THAZ,"Wurde die Tageshöchstarbeitszeit ("&amp;Z_THAZ&amp;" h) beachtet?",""),"")</f>
        <v/>
      </c>
      <c r="X136" s="66" t="str">
        <f t="shared" si="12"/>
        <v/>
      </c>
    </row>
    <row r="137" spans="1:24" x14ac:dyDescent="0.25">
      <c r="A137" s="5"/>
      <c r="B137" s="67" t="str">
        <f t="shared" si="11"/>
        <v/>
      </c>
      <c r="C137" s="68" t="str">
        <f t="shared" si="13"/>
        <v/>
      </c>
      <c r="D137" s="6"/>
      <c r="E137" s="9"/>
      <c r="F137" s="6"/>
      <c r="G137" s="9"/>
      <c r="H137" s="64" t="str">
        <f t="shared" si="20"/>
        <v/>
      </c>
      <c r="I137" s="64" t="str">
        <f t="shared" si="21"/>
        <v/>
      </c>
      <c r="J137" s="65" t="str">
        <f t="shared" si="14"/>
        <v/>
      </c>
      <c r="K137" s="166" t="str">
        <f t="shared" si="15"/>
        <v/>
      </c>
      <c r="L137" s="167" t="str">
        <f t="shared" si="16"/>
        <v/>
      </c>
      <c r="M137" s="63" t="str">
        <f t="shared" si="17"/>
        <v/>
      </c>
      <c r="N137" s="7"/>
      <c r="O137" s="8"/>
      <c r="Q137" s="69" t="str">
        <f t="shared" si="18"/>
        <v/>
      </c>
      <c r="T137" s="66" t="str">
        <f>IF(AND(SU_Stufe&gt;=20,M137&lt;&gt;"",ISBLANK(N137)),"Zuweisung zu Arbeitspaket fehlt","")</f>
        <v/>
      </c>
      <c r="U137" s="66" t="str">
        <f>IF(AND(M137&lt;&gt;""),IF(ISBLANK(O137),"Beschreibung der Tätigkeit fehlt!",IF(LEN(O137)&lt;Z_BKU,"Beschreibung sehr kurz",IF(LEN(O137)&lt;Z_BKN,"Beschreibung knapp",""))),"")</f>
        <v/>
      </c>
      <c r="V137" s="66" t="str">
        <f t="shared" si="19"/>
        <v/>
      </c>
      <c r="W137" s="66" t="str">
        <f>IF(AND(M137&lt;&gt;""),IF(M137&gt;Z_THAZ,"Wurde die Tageshöchstarbeitszeit ("&amp;Z_THAZ&amp;" h) beachtet?",""),"")</f>
        <v/>
      </c>
      <c r="X137" s="66" t="str">
        <f t="shared" si="12"/>
        <v/>
      </c>
    </row>
    <row r="138" spans="1:24" x14ac:dyDescent="0.25">
      <c r="A138" s="5"/>
      <c r="B138" s="67" t="str">
        <f t="shared" si="11"/>
        <v/>
      </c>
      <c r="C138" s="68" t="str">
        <f t="shared" si="13"/>
        <v/>
      </c>
      <c r="D138" s="6"/>
      <c r="E138" s="9"/>
      <c r="F138" s="6"/>
      <c r="G138" s="9"/>
      <c r="H138" s="64" t="str">
        <f t="shared" si="20"/>
        <v/>
      </c>
      <c r="I138" s="64" t="str">
        <f t="shared" si="21"/>
        <v/>
      </c>
      <c r="J138" s="65" t="str">
        <f t="shared" si="14"/>
        <v/>
      </c>
      <c r="K138" s="166" t="str">
        <f t="shared" si="15"/>
        <v/>
      </c>
      <c r="L138" s="167" t="str">
        <f t="shared" si="16"/>
        <v/>
      </c>
      <c r="M138" s="63" t="str">
        <f t="shared" si="17"/>
        <v/>
      </c>
      <c r="N138" s="7"/>
      <c r="O138" s="8"/>
      <c r="Q138" s="69" t="str">
        <f t="shared" si="18"/>
        <v/>
      </c>
      <c r="T138" s="66" t="str">
        <f>IF(AND(SU_Stufe&gt;=20,M138&lt;&gt;"",ISBLANK(N138)),"Zuweisung zu Arbeitspaket fehlt","")</f>
        <v/>
      </c>
      <c r="U138" s="66" t="str">
        <f>IF(AND(M138&lt;&gt;""),IF(ISBLANK(O138),"Beschreibung der Tätigkeit fehlt!",IF(LEN(O138)&lt;Z_BKU,"Beschreibung sehr kurz",IF(LEN(O138)&lt;Z_BKN,"Beschreibung knapp",""))),"")</f>
        <v/>
      </c>
      <c r="V138" s="66" t="str">
        <f t="shared" si="19"/>
        <v/>
      </c>
      <c r="W138" s="66" t="str">
        <f>IF(AND(M138&lt;&gt;""),IF(M138&gt;Z_THAZ,"Wurde die Tageshöchstarbeitszeit ("&amp;Z_THAZ&amp;" h) beachtet?",""),"")</f>
        <v/>
      </c>
      <c r="X138" s="66" t="str">
        <f t="shared" si="12"/>
        <v/>
      </c>
    </row>
    <row r="139" spans="1:24" x14ac:dyDescent="0.25">
      <c r="A139" s="5"/>
      <c r="B139" s="67" t="str">
        <f t="shared" si="11"/>
        <v/>
      </c>
      <c r="C139" s="68" t="str">
        <f t="shared" si="13"/>
        <v/>
      </c>
      <c r="D139" s="6"/>
      <c r="E139" s="9"/>
      <c r="F139" s="6"/>
      <c r="G139" s="9"/>
      <c r="H139" s="64" t="str">
        <f t="shared" si="20"/>
        <v/>
      </c>
      <c r="I139" s="64" t="str">
        <f t="shared" si="21"/>
        <v/>
      </c>
      <c r="J139" s="65" t="str">
        <f t="shared" si="14"/>
        <v/>
      </c>
      <c r="K139" s="166" t="str">
        <f t="shared" si="15"/>
        <v/>
      </c>
      <c r="L139" s="167" t="str">
        <f t="shared" si="16"/>
        <v/>
      </c>
      <c r="M139" s="63" t="str">
        <f t="shared" si="17"/>
        <v/>
      </c>
      <c r="N139" s="7"/>
      <c r="O139" s="8"/>
      <c r="Q139" s="69" t="str">
        <f t="shared" si="18"/>
        <v/>
      </c>
      <c r="T139" s="66" t="str">
        <f>IF(AND(SU_Stufe&gt;=20,M139&lt;&gt;"",ISBLANK(N139)),"Zuweisung zu Arbeitspaket fehlt","")</f>
        <v/>
      </c>
      <c r="U139" s="66" t="str">
        <f>IF(AND(M139&lt;&gt;""),IF(ISBLANK(O139),"Beschreibung der Tätigkeit fehlt!",IF(LEN(O139)&lt;Z_BKU,"Beschreibung sehr kurz",IF(LEN(O139)&lt;Z_BKN,"Beschreibung knapp",""))),"")</f>
        <v/>
      </c>
      <c r="V139" s="66" t="str">
        <f t="shared" si="19"/>
        <v/>
      </c>
      <c r="W139" s="66" t="str">
        <f>IF(AND(M139&lt;&gt;""),IF(M139&gt;Z_THAZ,"Wurde die Tageshöchstarbeitszeit ("&amp;Z_THAZ&amp;" h) beachtet?",""),"")</f>
        <v/>
      </c>
      <c r="X139" s="66" t="str">
        <f t="shared" si="12"/>
        <v/>
      </c>
    </row>
    <row r="140" spans="1:24" x14ac:dyDescent="0.25">
      <c r="A140" s="5"/>
      <c r="B140" s="67" t="str">
        <f t="shared" si="11"/>
        <v/>
      </c>
      <c r="C140" s="68" t="str">
        <f t="shared" si="13"/>
        <v/>
      </c>
      <c r="D140" s="6"/>
      <c r="E140" s="9"/>
      <c r="F140" s="6"/>
      <c r="G140" s="9"/>
      <c r="H140" s="64" t="str">
        <f t="shared" si="20"/>
        <v/>
      </c>
      <c r="I140" s="64" t="str">
        <f t="shared" si="21"/>
        <v/>
      </c>
      <c r="J140" s="65" t="str">
        <f t="shared" si="14"/>
        <v/>
      </c>
      <c r="K140" s="166" t="str">
        <f t="shared" si="15"/>
        <v/>
      </c>
      <c r="L140" s="167" t="str">
        <f t="shared" si="16"/>
        <v/>
      </c>
      <c r="M140" s="63" t="str">
        <f t="shared" si="17"/>
        <v/>
      </c>
      <c r="N140" s="7"/>
      <c r="O140" s="8"/>
      <c r="Q140" s="69" t="str">
        <f t="shared" si="18"/>
        <v/>
      </c>
      <c r="T140" s="66" t="str">
        <f>IF(AND(SU_Stufe&gt;=20,M140&lt;&gt;"",ISBLANK(N140)),"Zuweisung zu Arbeitspaket fehlt","")</f>
        <v/>
      </c>
      <c r="U140" s="66" t="str">
        <f>IF(AND(M140&lt;&gt;""),IF(ISBLANK(O140),"Beschreibung der Tätigkeit fehlt!",IF(LEN(O140)&lt;Z_BKU,"Beschreibung sehr kurz",IF(LEN(O140)&lt;Z_BKN,"Beschreibung knapp",""))),"")</f>
        <v/>
      </c>
      <c r="V140" s="66" t="str">
        <f t="shared" si="19"/>
        <v/>
      </c>
      <c r="W140" s="66" t="str">
        <f>IF(AND(M140&lt;&gt;""),IF(M140&gt;Z_THAZ,"Wurde die Tageshöchstarbeitszeit ("&amp;Z_THAZ&amp;" h) beachtet?",""),"")</f>
        <v/>
      </c>
      <c r="X140" s="66" t="str">
        <f t="shared" si="12"/>
        <v/>
      </c>
    </row>
    <row r="141" spans="1:24" x14ac:dyDescent="0.25">
      <c r="A141" s="5"/>
      <c r="B141" s="67" t="str">
        <f t="shared" si="11"/>
        <v/>
      </c>
      <c r="C141" s="68" t="str">
        <f t="shared" si="13"/>
        <v/>
      </c>
      <c r="D141" s="6"/>
      <c r="E141" s="9"/>
      <c r="F141" s="6"/>
      <c r="G141" s="9"/>
      <c r="H141" s="64" t="str">
        <f t="shared" si="20"/>
        <v/>
      </c>
      <c r="I141" s="64" t="str">
        <f t="shared" si="21"/>
        <v/>
      </c>
      <c r="J141" s="65" t="str">
        <f t="shared" si="14"/>
        <v/>
      </c>
      <c r="K141" s="166" t="str">
        <f t="shared" si="15"/>
        <v/>
      </c>
      <c r="L141" s="167" t="str">
        <f t="shared" si="16"/>
        <v/>
      </c>
      <c r="M141" s="63" t="str">
        <f t="shared" si="17"/>
        <v/>
      </c>
      <c r="N141" s="7"/>
      <c r="O141" s="8"/>
      <c r="Q141" s="69" t="str">
        <f t="shared" si="18"/>
        <v/>
      </c>
      <c r="T141" s="66" t="str">
        <f>IF(AND(SU_Stufe&gt;=20,M141&lt;&gt;"",ISBLANK(N141)),"Zuweisung zu Arbeitspaket fehlt","")</f>
        <v/>
      </c>
      <c r="U141" s="66" t="str">
        <f>IF(AND(M141&lt;&gt;""),IF(ISBLANK(O141),"Beschreibung der Tätigkeit fehlt!",IF(LEN(O141)&lt;Z_BKU,"Beschreibung sehr kurz",IF(LEN(O141)&lt;Z_BKN,"Beschreibung knapp",""))),"")</f>
        <v/>
      </c>
      <c r="V141" s="66" t="str">
        <f t="shared" si="19"/>
        <v/>
      </c>
      <c r="W141" s="66" t="str">
        <f>IF(AND(M141&lt;&gt;""),IF(M141&gt;Z_THAZ,"Wurde die Tageshöchstarbeitszeit ("&amp;Z_THAZ&amp;" h) beachtet?",""),"")</f>
        <v/>
      </c>
      <c r="X141" s="66" t="str">
        <f t="shared" si="12"/>
        <v/>
      </c>
    </row>
    <row r="142" spans="1:24" x14ac:dyDescent="0.25">
      <c r="A142" s="5"/>
      <c r="B142" s="67" t="str">
        <f t="shared" ref="B142:B205" si="22">IF(ISNUMBER(A142),ZU_Kuerzel,"")</f>
        <v/>
      </c>
      <c r="C142" s="68" t="str">
        <f t="shared" si="13"/>
        <v/>
      </c>
      <c r="D142" s="6"/>
      <c r="E142" s="9"/>
      <c r="F142" s="6"/>
      <c r="G142" s="9"/>
      <c r="H142" s="64" t="str">
        <f t="shared" si="20"/>
        <v/>
      </c>
      <c r="I142" s="64" t="str">
        <f t="shared" si="21"/>
        <v/>
      </c>
      <c r="J142" s="65" t="str">
        <f t="shared" si="14"/>
        <v/>
      </c>
      <c r="K142" s="166" t="str">
        <f t="shared" si="15"/>
        <v/>
      </c>
      <c r="L142" s="167" t="str">
        <f t="shared" si="16"/>
        <v/>
      </c>
      <c r="M142" s="63" t="str">
        <f t="shared" si="17"/>
        <v/>
      </c>
      <c r="N142" s="7"/>
      <c r="O142" s="8"/>
      <c r="Q142" s="69" t="str">
        <f t="shared" si="18"/>
        <v/>
      </c>
      <c r="T142" s="66" t="str">
        <f>IF(AND(SU_Stufe&gt;=20,M142&lt;&gt;"",ISBLANK(N142)),"Zuweisung zu Arbeitspaket fehlt","")</f>
        <v/>
      </c>
      <c r="U142" s="66" t="str">
        <f>IF(AND(M142&lt;&gt;""),IF(ISBLANK(O142),"Beschreibung der Tätigkeit fehlt!",IF(LEN(O142)&lt;Z_BKU,"Beschreibung sehr kurz",IF(LEN(O142)&lt;Z_BKN,"Beschreibung knapp",""))),"")</f>
        <v/>
      </c>
      <c r="V142" s="66" t="str">
        <f t="shared" si="19"/>
        <v/>
      </c>
      <c r="W142" s="66" t="str">
        <f>IF(AND(M142&lt;&gt;""),IF(M142&gt;Z_THAZ,"Wurde die Tageshöchstarbeitszeit ("&amp;Z_THAZ&amp;" h) beachtet?",""),"")</f>
        <v/>
      </c>
      <c r="X142" s="66" t="str">
        <f t="shared" ref="X142:X180" si="23">IF(ISNUMBER(A142),IF(YEAR(A142)&lt;&gt;ZU_Jahr,"Jahr nicht zulässig",""),"")</f>
        <v/>
      </c>
    </row>
    <row r="143" spans="1:24" x14ac:dyDescent="0.25">
      <c r="A143" s="5"/>
      <c r="B143" s="67" t="str">
        <f t="shared" si="22"/>
        <v/>
      </c>
      <c r="C143" s="68" t="str">
        <f t="shared" ref="C143:C206" si="24">IF(ISBLANK(A143),"",MONTH(A143))</f>
        <v/>
      </c>
      <c r="D143" s="6"/>
      <c r="E143" s="9"/>
      <c r="F143" s="6"/>
      <c r="G143" s="9"/>
      <c r="H143" s="64" t="str">
        <f t="shared" si="20"/>
        <v/>
      </c>
      <c r="I143" s="64" t="str">
        <f t="shared" si="21"/>
        <v/>
      </c>
      <c r="J143" s="65" t="str">
        <f t="shared" ref="J143:J206" si="25">IF(AND(ISNUMBER(D143),ISNUMBER(E143),ISNUMBER(F143),ISNUMBER(G143)),TIME(D143,E143,0),"")</f>
        <v/>
      </c>
      <c r="K143" s="166" t="str">
        <f t="shared" ref="K143:K206" si="26">IF(AND(ISNUMBER(D143),ISNUMBER(E143),ISNUMBER(F143),ISNUMBER(G143)),TIME(F143,G143,0),"")</f>
        <v/>
      </c>
      <c r="L143" s="167" t="str">
        <f t="shared" ref="L143:L206" si="27">IF(AND(ISNUMBER(D143),ISNUMBER(E143),ISNUMBER(F143),ISNUMBER(G143)),K143-J143,"")</f>
        <v/>
      </c>
      <c r="M143" s="63" t="str">
        <f t="shared" ref="M143:M206" si="28">IF(AND(ISNUMBER(D143),ISNUMBER(E143),ISNUMBER(F143),ISNUMBER(G143)),HOUR(L143)+MINUTE(L143)/60,"")</f>
        <v/>
      </c>
      <c r="N143" s="7"/>
      <c r="O143" s="8"/>
      <c r="Q143" s="69" t="str">
        <f t="shared" ref="Q143:Q206" si="29">T143&amp;IF(U143&lt;&gt;"","  "&amp;U143,"")&amp;IF(V143&lt;&gt;"","   "&amp;V143,"")&amp;IF(W143&lt;&gt;"","   "&amp;W143,"")&amp;IF(X143&lt;&gt;"","  "&amp;X143,"")</f>
        <v/>
      </c>
      <c r="T143" s="66" t="str">
        <f>IF(AND(SU_Stufe&gt;=20,M143&lt;&gt;"",ISBLANK(N143)),"Zuweisung zu Arbeitspaket fehlt","")</f>
        <v/>
      </c>
      <c r="U143" s="66" t="str">
        <f>IF(AND(M143&lt;&gt;""),IF(ISBLANK(O143),"Beschreibung der Tätigkeit fehlt!",IF(LEN(O143)&lt;Z_BKU,"Beschreibung sehr kurz",IF(LEN(O143)&lt;Z_BKN,"Beschreibung knapp",""))),"")</f>
        <v/>
      </c>
      <c r="V143" s="66" t="str">
        <f t="shared" ref="V143:V180" si="30">IF(AND(M143&lt;&gt;""),IF(M143&gt;6,"Wurde die Pausenregel (6 h) beachtet?",""),"")</f>
        <v/>
      </c>
      <c r="W143" s="66" t="str">
        <f>IF(AND(M143&lt;&gt;""),IF(M143&gt;Z_THAZ,"Wurde die Tageshöchstarbeitszeit ("&amp;Z_THAZ&amp;" h) beachtet?",""),"")</f>
        <v/>
      </c>
      <c r="X143" s="66" t="str">
        <f t="shared" si="23"/>
        <v/>
      </c>
    </row>
    <row r="144" spans="1:24" x14ac:dyDescent="0.25">
      <c r="A144" s="5"/>
      <c r="B144" s="67" t="str">
        <f t="shared" si="22"/>
        <v/>
      </c>
      <c r="C144" s="68" t="str">
        <f t="shared" si="24"/>
        <v/>
      </c>
      <c r="D144" s="6"/>
      <c r="E144" s="9"/>
      <c r="F144" s="6"/>
      <c r="G144" s="9"/>
      <c r="H144" s="64" t="str">
        <f t="shared" ref="H144:H207" si="31">IF(AND(ISNUMBER(D144),ISNUMBER(E144),ISNUMBER(F144),ISNUMBER(G144)),TRUNC(((F144*60+G144)-(D144*60+E144))/60,0),"")</f>
        <v/>
      </c>
      <c r="I144" s="64" t="str">
        <f t="shared" ref="I144:I207" si="32">IF(AND(ISNUMBER(D144),ISNUMBER(E144),ISNUMBER(F144),ISNUMBER(G144)),MOD(((F144*60+G144)-(D144*60+E144))/60,1)*60,"")</f>
        <v/>
      </c>
      <c r="J144" s="65" t="str">
        <f t="shared" si="25"/>
        <v/>
      </c>
      <c r="K144" s="166" t="str">
        <f t="shared" si="26"/>
        <v/>
      </c>
      <c r="L144" s="167" t="str">
        <f t="shared" si="27"/>
        <v/>
      </c>
      <c r="M144" s="63" t="str">
        <f t="shared" si="28"/>
        <v/>
      </c>
      <c r="N144" s="7"/>
      <c r="O144" s="8"/>
      <c r="Q144" s="69" t="str">
        <f t="shared" si="29"/>
        <v/>
      </c>
      <c r="T144" s="66" t="str">
        <f>IF(AND(SU_Stufe&gt;=20,M144&lt;&gt;"",ISBLANK(N144)),"Zuweisung zu Arbeitspaket fehlt","")</f>
        <v/>
      </c>
      <c r="U144" s="66" t="str">
        <f>IF(AND(M144&lt;&gt;""),IF(ISBLANK(O144),"Beschreibung der Tätigkeit fehlt!",IF(LEN(O144)&lt;Z_BKU,"Beschreibung sehr kurz",IF(LEN(O144)&lt;Z_BKN,"Beschreibung knapp",""))),"")</f>
        <v/>
      </c>
      <c r="V144" s="66" t="str">
        <f t="shared" si="30"/>
        <v/>
      </c>
      <c r="W144" s="66" t="str">
        <f>IF(AND(M144&lt;&gt;""),IF(M144&gt;Z_THAZ,"Wurde die Tageshöchstarbeitszeit ("&amp;Z_THAZ&amp;" h) beachtet?",""),"")</f>
        <v/>
      </c>
      <c r="X144" s="66" t="str">
        <f t="shared" si="23"/>
        <v/>
      </c>
    </row>
    <row r="145" spans="1:24" x14ac:dyDescent="0.25">
      <c r="A145" s="5"/>
      <c r="B145" s="67" t="str">
        <f t="shared" si="22"/>
        <v/>
      </c>
      <c r="C145" s="68" t="str">
        <f t="shared" si="24"/>
        <v/>
      </c>
      <c r="D145" s="6"/>
      <c r="E145" s="9"/>
      <c r="F145" s="6"/>
      <c r="G145" s="9"/>
      <c r="H145" s="64" t="str">
        <f t="shared" si="31"/>
        <v/>
      </c>
      <c r="I145" s="64" t="str">
        <f t="shared" si="32"/>
        <v/>
      </c>
      <c r="J145" s="65" t="str">
        <f t="shared" si="25"/>
        <v/>
      </c>
      <c r="K145" s="166" t="str">
        <f t="shared" si="26"/>
        <v/>
      </c>
      <c r="L145" s="167" t="str">
        <f t="shared" si="27"/>
        <v/>
      </c>
      <c r="M145" s="63" t="str">
        <f t="shared" si="28"/>
        <v/>
      </c>
      <c r="N145" s="7"/>
      <c r="O145" s="8"/>
      <c r="Q145" s="69" t="str">
        <f t="shared" si="29"/>
        <v/>
      </c>
      <c r="T145" s="66" t="str">
        <f>IF(AND(SU_Stufe&gt;=20,M145&lt;&gt;"",ISBLANK(N145)),"Zuweisung zu Arbeitspaket fehlt","")</f>
        <v/>
      </c>
      <c r="U145" s="66" t="str">
        <f>IF(AND(M145&lt;&gt;""),IF(ISBLANK(O145),"Beschreibung der Tätigkeit fehlt!",IF(LEN(O145)&lt;Z_BKU,"Beschreibung sehr kurz",IF(LEN(O145)&lt;Z_BKN,"Beschreibung knapp",""))),"")</f>
        <v/>
      </c>
      <c r="V145" s="66" t="str">
        <f t="shared" si="30"/>
        <v/>
      </c>
      <c r="W145" s="66" t="str">
        <f>IF(AND(M145&lt;&gt;""),IF(M145&gt;Z_THAZ,"Wurde die Tageshöchstarbeitszeit ("&amp;Z_THAZ&amp;" h) beachtet?",""),"")</f>
        <v/>
      </c>
      <c r="X145" s="66" t="str">
        <f t="shared" si="23"/>
        <v/>
      </c>
    </row>
    <row r="146" spans="1:24" x14ac:dyDescent="0.25">
      <c r="A146" s="5"/>
      <c r="B146" s="67" t="str">
        <f t="shared" si="22"/>
        <v/>
      </c>
      <c r="C146" s="68" t="str">
        <f t="shared" si="24"/>
        <v/>
      </c>
      <c r="D146" s="6"/>
      <c r="E146" s="9"/>
      <c r="F146" s="6"/>
      <c r="G146" s="9"/>
      <c r="H146" s="64" t="str">
        <f t="shared" si="31"/>
        <v/>
      </c>
      <c r="I146" s="64" t="str">
        <f t="shared" si="32"/>
        <v/>
      </c>
      <c r="J146" s="65" t="str">
        <f t="shared" si="25"/>
        <v/>
      </c>
      <c r="K146" s="166" t="str">
        <f t="shared" si="26"/>
        <v/>
      </c>
      <c r="L146" s="167" t="str">
        <f t="shared" si="27"/>
        <v/>
      </c>
      <c r="M146" s="63" t="str">
        <f t="shared" si="28"/>
        <v/>
      </c>
      <c r="N146" s="7"/>
      <c r="O146" s="8"/>
      <c r="Q146" s="69" t="str">
        <f t="shared" si="29"/>
        <v/>
      </c>
      <c r="T146" s="66" t="str">
        <f>IF(AND(SU_Stufe&gt;=20,M146&lt;&gt;"",ISBLANK(N146)),"Zuweisung zu Arbeitspaket fehlt","")</f>
        <v/>
      </c>
      <c r="U146" s="66" t="str">
        <f>IF(AND(M146&lt;&gt;""),IF(ISBLANK(O146),"Beschreibung der Tätigkeit fehlt!",IF(LEN(O146)&lt;Z_BKU,"Beschreibung sehr kurz",IF(LEN(O146)&lt;Z_BKN,"Beschreibung knapp",""))),"")</f>
        <v/>
      </c>
      <c r="V146" s="66" t="str">
        <f t="shared" si="30"/>
        <v/>
      </c>
      <c r="W146" s="66" t="str">
        <f>IF(AND(M146&lt;&gt;""),IF(M146&gt;Z_THAZ,"Wurde die Tageshöchstarbeitszeit ("&amp;Z_THAZ&amp;" h) beachtet?",""),"")</f>
        <v/>
      </c>
      <c r="X146" s="66" t="str">
        <f t="shared" si="23"/>
        <v/>
      </c>
    </row>
    <row r="147" spans="1:24" x14ac:dyDescent="0.25">
      <c r="A147" s="5"/>
      <c r="B147" s="67" t="str">
        <f t="shared" si="22"/>
        <v/>
      </c>
      <c r="C147" s="68" t="str">
        <f t="shared" si="24"/>
        <v/>
      </c>
      <c r="D147" s="6"/>
      <c r="E147" s="9"/>
      <c r="F147" s="6"/>
      <c r="G147" s="9"/>
      <c r="H147" s="64" t="str">
        <f t="shared" si="31"/>
        <v/>
      </c>
      <c r="I147" s="64" t="str">
        <f t="shared" si="32"/>
        <v/>
      </c>
      <c r="J147" s="65" t="str">
        <f t="shared" si="25"/>
        <v/>
      </c>
      <c r="K147" s="166" t="str">
        <f t="shared" si="26"/>
        <v/>
      </c>
      <c r="L147" s="167" t="str">
        <f t="shared" si="27"/>
        <v/>
      </c>
      <c r="M147" s="63" t="str">
        <f t="shared" si="28"/>
        <v/>
      </c>
      <c r="N147" s="7"/>
      <c r="O147" s="8"/>
      <c r="Q147" s="69" t="str">
        <f t="shared" si="29"/>
        <v/>
      </c>
      <c r="T147" s="66" t="str">
        <f>IF(AND(SU_Stufe&gt;=20,M147&lt;&gt;"",ISBLANK(N147)),"Zuweisung zu Arbeitspaket fehlt","")</f>
        <v/>
      </c>
      <c r="U147" s="66" t="str">
        <f>IF(AND(M147&lt;&gt;""),IF(ISBLANK(O147),"Beschreibung der Tätigkeit fehlt!",IF(LEN(O147)&lt;Z_BKU,"Beschreibung sehr kurz",IF(LEN(O147)&lt;Z_BKN,"Beschreibung knapp",""))),"")</f>
        <v/>
      </c>
      <c r="V147" s="66" t="str">
        <f t="shared" si="30"/>
        <v/>
      </c>
      <c r="W147" s="66" t="str">
        <f>IF(AND(M147&lt;&gt;""),IF(M147&gt;Z_THAZ,"Wurde die Tageshöchstarbeitszeit ("&amp;Z_THAZ&amp;" h) beachtet?",""),"")</f>
        <v/>
      </c>
      <c r="X147" s="66" t="str">
        <f t="shared" si="23"/>
        <v/>
      </c>
    </row>
    <row r="148" spans="1:24" x14ac:dyDescent="0.25">
      <c r="A148" s="5"/>
      <c r="B148" s="67" t="str">
        <f t="shared" si="22"/>
        <v/>
      </c>
      <c r="C148" s="68" t="str">
        <f t="shared" si="24"/>
        <v/>
      </c>
      <c r="D148" s="6"/>
      <c r="E148" s="9"/>
      <c r="F148" s="6"/>
      <c r="G148" s="9"/>
      <c r="H148" s="64" t="str">
        <f t="shared" si="31"/>
        <v/>
      </c>
      <c r="I148" s="64" t="str">
        <f t="shared" si="32"/>
        <v/>
      </c>
      <c r="J148" s="65" t="str">
        <f t="shared" si="25"/>
        <v/>
      </c>
      <c r="K148" s="166" t="str">
        <f t="shared" si="26"/>
        <v/>
      </c>
      <c r="L148" s="167" t="str">
        <f t="shared" si="27"/>
        <v/>
      </c>
      <c r="M148" s="63" t="str">
        <f t="shared" si="28"/>
        <v/>
      </c>
      <c r="N148" s="7"/>
      <c r="O148" s="8"/>
      <c r="Q148" s="69" t="str">
        <f t="shared" si="29"/>
        <v/>
      </c>
      <c r="T148" s="66" t="str">
        <f>IF(AND(SU_Stufe&gt;=20,M148&lt;&gt;"",ISBLANK(N148)),"Zuweisung zu Arbeitspaket fehlt","")</f>
        <v/>
      </c>
      <c r="U148" s="66" t="str">
        <f>IF(AND(M148&lt;&gt;""),IF(ISBLANK(O148),"Beschreibung der Tätigkeit fehlt!",IF(LEN(O148)&lt;Z_BKU,"Beschreibung sehr kurz",IF(LEN(O148)&lt;Z_BKN,"Beschreibung knapp",""))),"")</f>
        <v/>
      </c>
      <c r="V148" s="66" t="str">
        <f t="shared" si="30"/>
        <v/>
      </c>
      <c r="W148" s="66" t="str">
        <f>IF(AND(M148&lt;&gt;""),IF(M148&gt;Z_THAZ,"Wurde die Tageshöchstarbeitszeit ("&amp;Z_THAZ&amp;" h) beachtet?",""),"")</f>
        <v/>
      </c>
      <c r="X148" s="66" t="str">
        <f t="shared" si="23"/>
        <v/>
      </c>
    </row>
    <row r="149" spans="1:24" x14ac:dyDescent="0.25">
      <c r="A149" s="5"/>
      <c r="B149" s="67" t="str">
        <f t="shared" si="22"/>
        <v/>
      </c>
      <c r="C149" s="68" t="str">
        <f t="shared" si="24"/>
        <v/>
      </c>
      <c r="D149" s="6"/>
      <c r="E149" s="9"/>
      <c r="F149" s="6"/>
      <c r="G149" s="9"/>
      <c r="H149" s="64" t="str">
        <f t="shared" si="31"/>
        <v/>
      </c>
      <c r="I149" s="64" t="str">
        <f t="shared" si="32"/>
        <v/>
      </c>
      <c r="J149" s="65" t="str">
        <f t="shared" si="25"/>
        <v/>
      </c>
      <c r="K149" s="166" t="str">
        <f t="shared" si="26"/>
        <v/>
      </c>
      <c r="L149" s="167" t="str">
        <f t="shared" si="27"/>
        <v/>
      </c>
      <c r="M149" s="63" t="str">
        <f t="shared" si="28"/>
        <v/>
      </c>
      <c r="N149" s="7"/>
      <c r="O149" s="8"/>
      <c r="Q149" s="69" t="str">
        <f t="shared" si="29"/>
        <v/>
      </c>
      <c r="T149" s="66" t="str">
        <f>IF(AND(SU_Stufe&gt;=20,M149&lt;&gt;"",ISBLANK(N149)),"Zuweisung zu Arbeitspaket fehlt","")</f>
        <v/>
      </c>
      <c r="U149" s="66" t="str">
        <f>IF(AND(M149&lt;&gt;""),IF(ISBLANK(O149),"Beschreibung der Tätigkeit fehlt!",IF(LEN(O149)&lt;Z_BKU,"Beschreibung sehr kurz",IF(LEN(O149)&lt;Z_BKN,"Beschreibung knapp",""))),"")</f>
        <v/>
      </c>
      <c r="V149" s="66" t="str">
        <f t="shared" si="30"/>
        <v/>
      </c>
      <c r="W149" s="66" t="str">
        <f>IF(AND(M149&lt;&gt;""),IF(M149&gt;Z_THAZ,"Wurde die Tageshöchstarbeitszeit ("&amp;Z_THAZ&amp;" h) beachtet?",""),"")</f>
        <v/>
      </c>
      <c r="X149" s="66" t="str">
        <f t="shared" si="23"/>
        <v/>
      </c>
    </row>
    <row r="150" spans="1:24" x14ac:dyDescent="0.25">
      <c r="A150" s="5"/>
      <c r="B150" s="67" t="str">
        <f t="shared" si="22"/>
        <v/>
      </c>
      <c r="C150" s="68" t="str">
        <f t="shared" si="24"/>
        <v/>
      </c>
      <c r="D150" s="6"/>
      <c r="E150" s="9"/>
      <c r="F150" s="6"/>
      <c r="G150" s="9"/>
      <c r="H150" s="64" t="str">
        <f t="shared" si="31"/>
        <v/>
      </c>
      <c r="I150" s="64" t="str">
        <f t="shared" si="32"/>
        <v/>
      </c>
      <c r="J150" s="65" t="str">
        <f t="shared" si="25"/>
        <v/>
      </c>
      <c r="K150" s="166" t="str">
        <f t="shared" si="26"/>
        <v/>
      </c>
      <c r="L150" s="167" t="str">
        <f t="shared" si="27"/>
        <v/>
      </c>
      <c r="M150" s="63" t="str">
        <f t="shared" si="28"/>
        <v/>
      </c>
      <c r="N150" s="7"/>
      <c r="O150" s="8"/>
      <c r="Q150" s="69" t="str">
        <f t="shared" si="29"/>
        <v/>
      </c>
      <c r="T150" s="66" t="str">
        <f>IF(AND(SU_Stufe&gt;=20,M150&lt;&gt;"",ISBLANK(N150)),"Zuweisung zu Arbeitspaket fehlt","")</f>
        <v/>
      </c>
      <c r="U150" s="66" t="str">
        <f>IF(AND(M150&lt;&gt;""),IF(ISBLANK(O150),"Beschreibung der Tätigkeit fehlt!",IF(LEN(O150)&lt;Z_BKU,"Beschreibung sehr kurz",IF(LEN(O150)&lt;Z_BKN,"Beschreibung knapp",""))),"")</f>
        <v/>
      </c>
      <c r="V150" s="66" t="str">
        <f t="shared" si="30"/>
        <v/>
      </c>
      <c r="W150" s="66" t="str">
        <f>IF(AND(M150&lt;&gt;""),IF(M150&gt;Z_THAZ,"Wurde die Tageshöchstarbeitszeit ("&amp;Z_THAZ&amp;" h) beachtet?",""),"")</f>
        <v/>
      </c>
      <c r="X150" s="66" t="str">
        <f t="shared" si="23"/>
        <v/>
      </c>
    </row>
    <row r="151" spans="1:24" x14ac:dyDescent="0.25">
      <c r="A151" s="5"/>
      <c r="B151" s="67" t="str">
        <f t="shared" si="22"/>
        <v/>
      </c>
      <c r="C151" s="68" t="str">
        <f t="shared" si="24"/>
        <v/>
      </c>
      <c r="D151" s="6"/>
      <c r="E151" s="9"/>
      <c r="F151" s="6"/>
      <c r="G151" s="9"/>
      <c r="H151" s="64" t="str">
        <f t="shared" si="31"/>
        <v/>
      </c>
      <c r="I151" s="64" t="str">
        <f t="shared" si="32"/>
        <v/>
      </c>
      <c r="J151" s="65" t="str">
        <f t="shared" si="25"/>
        <v/>
      </c>
      <c r="K151" s="166" t="str">
        <f t="shared" si="26"/>
        <v/>
      </c>
      <c r="L151" s="167" t="str">
        <f t="shared" si="27"/>
        <v/>
      </c>
      <c r="M151" s="63" t="str">
        <f t="shared" si="28"/>
        <v/>
      </c>
      <c r="N151" s="7"/>
      <c r="O151" s="8"/>
      <c r="Q151" s="69" t="str">
        <f t="shared" si="29"/>
        <v/>
      </c>
      <c r="T151" s="66" t="str">
        <f>IF(AND(SU_Stufe&gt;=20,M151&lt;&gt;"",ISBLANK(N151)),"Zuweisung zu Arbeitspaket fehlt","")</f>
        <v/>
      </c>
      <c r="U151" s="66" t="str">
        <f>IF(AND(M151&lt;&gt;""),IF(ISBLANK(O151),"Beschreibung der Tätigkeit fehlt!",IF(LEN(O151)&lt;Z_BKU,"Beschreibung sehr kurz",IF(LEN(O151)&lt;Z_BKN,"Beschreibung knapp",""))),"")</f>
        <v/>
      </c>
      <c r="V151" s="66" t="str">
        <f t="shared" si="30"/>
        <v/>
      </c>
      <c r="W151" s="66" t="str">
        <f>IF(AND(M151&lt;&gt;""),IF(M151&gt;Z_THAZ,"Wurde die Tageshöchstarbeitszeit ("&amp;Z_THAZ&amp;" h) beachtet?",""),"")</f>
        <v/>
      </c>
      <c r="X151" s="66" t="str">
        <f t="shared" si="23"/>
        <v/>
      </c>
    </row>
    <row r="152" spans="1:24" x14ac:dyDescent="0.25">
      <c r="A152" s="5"/>
      <c r="B152" s="67" t="str">
        <f t="shared" si="22"/>
        <v/>
      </c>
      <c r="C152" s="68" t="str">
        <f t="shared" si="24"/>
        <v/>
      </c>
      <c r="D152" s="6"/>
      <c r="E152" s="9"/>
      <c r="F152" s="6"/>
      <c r="G152" s="9"/>
      <c r="H152" s="64" t="str">
        <f t="shared" si="31"/>
        <v/>
      </c>
      <c r="I152" s="64" t="str">
        <f t="shared" si="32"/>
        <v/>
      </c>
      <c r="J152" s="65" t="str">
        <f t="shared" si="25"/>
        <v/>
      </c>
      <c r="K152" s="166" t="str">
        <f t="shared" si="26"/>
        <v/>
      </c>
      <c r="L152" s="167" t="str">
        <f t="shared" si="27"/>
        <v/>
      </c>
      <c r="M152" s="63" t="str">
        <f t="shared" si="28"/>
        <v/>
      </c>
      <c r="N152" s="7"/>
      <c r="O152" s="8"/>
      <c r="Q152" s="69" t="str">
        <f t="shared" si="29"/>
        <v/>
      </c>
      <c r="T152" s="66" t="str">
        <f>IF(AND(SU_Stufe&gt;=20,M152&lt;&gt;"",ISBLANK(N152)),"Zuweisung zu Arbeitspaket fehlt","")</f>
        <v/>
      </c>
      <c r="U152" s="66" t="str">
        <f>IF(AND(M152&lt;&gt;""),IF(ISBLANK(O152),"Beschreibung der Tätigkeit fehlt!",IF(LEN(O152)&lt;Z_BKU,"Beschreibung sehr kurz",IF(LEN(O152)&lt;Z_BKN,"Beschreibung knapp",""))),"")</f>
        <v/>
      </c>
      <c r="V152" s="66" t="str">
        <f t="shared" si="30"/>
        <v/>
      </c>
      <c r="W152" s="66" t="str">
        <f>IF(AND(M152&lt;&gt;""),IF(M152&gt;Z_THAZ,"Wurde die Tageshöchstarbeitszeit ("&amp;Z_THAZ&amp;" h) beachtet?",""),"")</f>
        <v/>
      </c>
      <c r="X152" s="66" t="str">
        <f t="shared" si="23"/>
        <v/>
      </c>
    </row>
    <row r="153" spans="1:24" x14ac:dyDescent="0.25">
      <c r="A153" s="5"/>
      <c r="B153" s="67" t="str">
        <f t="shared" si="22"/>
        <v/>
      </c>
      <c r="C153" s="68" t="str">
        <f t="shared" si="24"/>
        <v/>
      </c>
      <c r="D153" s="6"/>
      <c r="E153" s="9"/>
      <c r="F153" s="6"/>
      <c r="G153" s="9"/>
      <c r="H153" s="64" t="str">
        <f t="shared" si="31"/>
        <v/>
      </c>
      <c r="I153" s="64" t="str">
        <f t="shared" si="32"/>
        <v/>
      </c>
      <c r="J153" s="65" t="str">
        <f t="shared" si="25"/>
        <v/>
      </c>
      <c r="K153" s="166" t="str">
        <f t="shared" si="26"/>
        <v/>
      </c>
      <c r="L153" s="167" t="str">
        <f t="shared" si="27"/>
        <v/>
      </c>
      <c r="M153" s="63" t="str">
        <f t="shared" si="28"/>
        <v/>
      </c>
      <c r="N153" s="7"/>
      <c r="O153" s="8"/>
      <c r="Q153" s="69" t="str">
        <f t="shared" si="29"/>
        <v/>
      </c>
      <c r="T153" s="66" t="str">
        <f>IF(AND(SU_Stufe&gt;=20,M153&lt;&gt;"",ISBLANK(N153)),"Zuweisung zu Arbeitspaket fehlt","")</f>
        <v/>
      </c>
      <c r="U153" s="66" t="str">
        <f>IF(AND(M153&lt;&gt;""),IF(ISBLANK(O153),"Beschreibung der Tätigkeit fehlt!",IF(LEN(O153)&lt;Z_BKU,"Beschreibung sehr kurz",IF(LEN(O153)&lt;Z_BKN,"Beschreibung knapp",""))),"")</f>
        <v/>
      </c>
      <c r="V153" s="66" t="str">
        <f t="shared" si="30"/>
        <v/>
      </c>
      <c r="W153" s="66" t="str">
        <f>IF(AND(M153&lt;&gt;""),IF(M153&gt;Z_THAZ,"Wurde die Tageshöchstarbeitszeit ("&amp;Z_THAZ&amp;" h) beachtet?",""),"")</f>
        <v/>
      </c>
      <c r="X153" s="66" t="str">
        <f t="shared" si="23"/>
        <v/>
      </c>
    </row>
    <row r="154" spans="1:24" x14ac:dyDescent="0.25">
      <c r="A154" s="5"/>
      <c r="B154" s="67" t="str">
        <f t="shared" si="22"/>
        <v/>
      </c>
      <c r="C154" s="68" t="str">
        <f t="shared" si="24"/>
        <v/>
      </c>
      <c r="D154" s="6"/>
      <c r="E154" s="9"/>
      <c r="F154" s="6"/>
      <c r="G154" s="9"/>
      <c r="H154" s="64" t="str">
        <f t="shared" si="31"/>
        <v/>
      </c>
      <c r="I154" s="64" t="str">
        <f t="shared" si="32"/>
        <v/>
      </c>
      <c r="J154" s="65" t="str">
        <f t="shared" si="25"/>
        <v/>
      </c>
      <c r="K154" s="166" t="str">
        <f t="shared" si="26"/>
        <v/>
      </c>
      <c r="L154" s="167" t="str">
        <f t="shared" si="27"/>
        <v/>
      </c>
      <c r="M154" s="63" t="str">
        <f t="shared" si="28"/>
        <v/>
      </c>
      <c r="N154" s="7"/>
      <c r="O154" s="8"/>
      <c r="Q154" s="69" t="str">
        <f t="shared" si="29"/>
        <v/>
      </c>
      <c r="T154" s="66" t="str">
        <f>IF(AND(SU_Stufe&gt;=20,M154&lt;&gt;"",ISBLANK(N154)),"Zuweisung zu Arbeitspaket fehlt","")</f>
        <v/>
      </c>
      <c r="U154" s="66" t="str">
        <f>IF(AND(M154&lt;&gt;""),IF(ISBLANK(O154),"Beschreibung der Tätigkeit fehlt!",IF(LEN(O154)&lt;Z_BKU,"Beschreibung sehr kurz",IF(LEN(O154)&lt;Z_BKN,"Beschreibung knapp",""))),"")</f>
        <v/>
      </c>
      <c r="V154" s="66" t="str">
        <f t="shared" si="30"/>
        <v/>
      </c>
      <c r="W154" s="66" t="str">
        <f>IF(AND(M154&lt;&gt;""),IF(M154&gt;Z_THAZ,"Wurde die Tageshöchstarbeitszeit ("&amp;Z_THAZ&amp;" h) beachtet?",""),"")</f>
        <v/>
      </c>
      <c r="X154" s="66" t="str">
        <f t="shared" si="23"/>
        <v/>
      </c>
    </row>
    <row r="155" spans="1:24" x14ac:dyDescent="0.25">
      <c r="A155" s="5"/>
      <c r="B155" s="67" t="str">
        <f t="shared" si="22"/>
        <v/>
      </c>
      <c r="C155" s="68" t="str">
        <f t="shared" si="24"/>
        <v/>
      </c>
      <c r="D155" s="6"/>
      <c r="E155" s="9"/>
      <c r="F155" s="6"/>
      <c r="G155" s="9"/>
      <c r="H155" s="64" t="str">
        <f t="shared" si="31"/>
        <v/>
      </c>
      <c r="I155" s="64" t="str">
        <f t="shared" si="32"/>
        <v/>
      </c>
      <c r="J155" s="65" t="str">
        <f t="shared" si="25"/>
        <v/>
      </c>
      <c r="K155" s="166" t="str">
        <f t="shared" si="26"/>
        <v/>
      </c>
      <c r="L155" s="167" t="str">
        <f t="shared" si="27"/>
        <v/>
      </c>
      <c r="M155" s="63" t="str">
        <f t="shared" si="28"/>
        <v/>
      </c>
      <c r="N155" s="7"/>
      <c r="O155" s="8"/>
      <c r="Q155" s="69" t="str">
        <f t="shared" si="29"/>
        <v/>
      </c>
      <c r="T155" s="66" t="str">
        <f>IF(AND(SU_Stufe&gt;=20,M155&lt;&gt;"",ISBLANK(N155)),"Zuweisung zu Arbeitspaket fehlt","")</f>
        <v/>
      </c>
      <c r="U155" s="66" t="str">
        <f>IF(AND(M155&lt;&gt;""),IF(ISBLANK(O155),"Beschreibung der Tätigkeit fehlt!",IF(LEN(O155)&lt;Z_BKU,"Beschreibung sehr kurz",IF(LEN(O155)&lt;Z_BKN,"Beschreibung knapp",""))),"")</f>
        <v/>
      </c>
      <c r="V155" s="66" t="str">
        <f t="shared" si="30"/>
        <v/>
      </c>
      <c r="W155" s="66" t="str">
        <f>IF(AND(M155&lt;&gt;""),IF(M155&gt;Z_THAZ,"Wurde die Tageshöchstarbeitszeit ("&amp;Z_THAZ&amp;" h) beachtet?",""),"")</f>
        <v/>
      </c>
      <c r="X155" s="66" t="str">
        <f t="shared" si="23"/>
        <v/>
      </c>
    </row>
    <row r="156" spans="1:24" x14ac:dyDescent="0.25">
      <c r="A156" s="5"/>
      <c r="B156" s="67" t="str">
        <f t="shared" si="22"/>
        <v/>
      </c>
      <c r="C156" s="68" t="str">
        <f t="shared" si="24"/>
        <v/>
      </c>
      <c r="D156" s="6"/>
      <c r="E156" s="9"/>
      <c r="F156" s="6"/>
      <c r="G156" s="9"/>
      <c r="H156" s="64" t="str">
        <f t="shared" si="31"/>
        <v/>
      </c>
      <c r="I156" s="64" t="str">
        <f t="shared" si="32"/>
        <v/>
      </c>
      <c r="J156" s="65" t="str">
        <f t="shared" si="25"/>
        <v/>
      </c>
      <c r="K156" s="166" t="str">
        <f t="shared" si="26"/>
        <v/>
      </c>
      <c r="L156" s="167" t="str">
        <f t="shared" si="27"/>
        <v/>
      </c>
      <c r="M156" s="63" t="str">
        <f t="shared" si="28"/>
        <v/>
      </c>
      <c r="N156" s="7"/>
      <c r="O156" s="8"/>
      <c r="Q156" s="69" t="str">
        <f t="shared" si="29"/>
        <v/>
      </c>
      <c r="T156" s="66" t="str">
        <f>IF(AND(SU_Stufe&gt;=20,M156&lt;&gt;"",ISBLANK(N156)),"Zuweisung zu Arbeitspaket fehlt","")</f>
        <v/>
      </c>
      <c r="U156" s="66" t="str">
        <f>IF(AND(M156&lt;&gt;""),IF(ISBLANK(O156),"Beschreibung der Tätigkeit fehlt!",IF(LEN(O156)&lt;Z_BKU,"Beschreibung sehr kurz",IF(LEN(O156)&lt;Z_BKN,"Beschreibung knapp",""))),"")</f>
        <v/>
      </c>
      <c r="V156" s="66" t="str">
        <f t="shared" si="30"/>
        <v/>
      </c>
      <c r="W156" s="66" t="str">
        <f>IF(AND(M156&lt;&gt;""),IF(M156&gt;Z_THAZ,"Wurde die Tageshöchstarbeitszeit ("&amp;Z_THAZ&amp;" h) beachtet?",""),"")</f>
        <v/>
      </c>
      <c r="X156" s="66" t="str">
        <f t="shared" si="23"/>
        <v/>
      </c>
    </row>
    <row r="157" spans="1:24" x14ac:dyDescent="0.25">
      <c r="A157" s="5"/>
      <c r="B157" s="67" t="str">
        <f t="shared" si="22"/>
        <v/>
      </c>
      <c r="C157" s="68" t="str">
        <f t="shared" si="24"/>
        <v/>
      </c>
      <c r="D157" s="6"/>
      <c r="E157" s="9"/>
      <c r="F157" s="6"/>
      <c r="G157" s="9"/>
      <c r="H157" s="64" t="str">
        <f t="shared" si="31"/>
        <v/>
      </c>
      <c r="I157" s="64" t="str">
        <f t="shared" si="32"/>
        <v/>
      </c>
      <c r="J157" s="65" t="str">
        <f t="shared" si="25"/>
        <v/>
      </c>
      <c r="K157" s="166" t="str">
        <f t="shared" si="26"/>
        <v/>
      </c>
      <c r="L157" s="167" t="str">
        <f t="shared" si="27"/>
        <v/>
      </c>
      <c r="M157" s="63" t="str">
        <f t="shared" si="28"/>
        <v/>
      </c>
      <c r="N157" s="7"/>
      <c r="O157" s="8"/>
      <c r="Q157" s="69" t="str">
        <f t="shared" si="29"/>
        <v/>
      </c>
      <c r="T157" s="66" t="str">
        <f>IF(AND(SU_Stufe&gt;=20,M157&lt;&gt;"",ISBLANK(N157)),"Zuweisung zu Arbeitspaket fehlt","")</f>
        <v/>
      </c>
      <c r="U157" s="66" t="str">
        <f>IF(AND(M157&lt;&gt;""),IF(ISBLANK(O157),"Beschreibung der Tätigkeit fehlt!",IF(LEN(O157)&lt;Z_BKU,"Beschreibung sehr kurz",IF(LEN(O157)&lt;Z_BKN,"Beschreibung knapp",""))),"")</f>
        <v/>
      </c>
      <c r="V157" s="66" t="str">
        <f t="shared" si="30"/>
        <v/>
      </c>
      <c r="W157" s="66" t="str">
        <f>IF(AND(M157&lt;&gt;""),IF(M157&gt;Z_THAZ,"Wurde die Tageshöchstarbeitszeit ("&amp;Z_THAZ&amp;" h) beachtet?",""),"")</f>
        <v/>
      </c>
      <c r="X157" s="66" t="str">
        <f t="shared" si="23"/>
        <v/>
      </c>
    </row>
    <row r="158" spans="1:24" x14ac:dyDescent="0.25">
      <c r="A158" s="5"/>
      <c r="B158" s="67" t="str">
        <f t="shared" si="22"/>
        <v/>
      </c>
      <c r="C158" s="68" t="str">
        <f t="shared" si="24"/>
        <v/>
      </c>
      <c r="D158" s="6"/>
      <c r="E158" s="9"/>
      <c r="F158" s="6"/>
      <c r="G158" s="9"/>
      <c r="H158" s="64" t="str">
        <f t="shared" si="31"/>
        <v/>
      </c>
      <c r="I158" s="64" t="str">
        <f t="shared" si="32"/>
        <v/>
      </c>
      <c r="J158" s="65" t="str">
        <f t="shared" si="25"/>
        <v/>
      </c>
      <c r="K158" s="166" t="str">
        <f t="shared" si="26"/>
        <v/>
      </c>
      <c r="L158" s="167" t="str">
        <f t="shared" si="27"/>
        <v/>
      </c>
      <c r="M158" s="63" t="str">
        <f t="shared" si="28"/>
        <v/>
      </c>
      <c r="N158" s="7"/>
      <c r="O158" s="8"/>
      <c r="Q158" s="69" t="str">
        <f t="shared" si="29"/>
        <v/>
      </c>
      <c r="T158" s="66" t="str">
        <f>IF(AND(SU_Stufe&gt;=20,M158&lt;&gt;"",ISBLANK(N158)),"Zuweisung zu Arbeitspaket fehlt","")</f>
        <v/>
      </c>
      <c r="U158" s="66" t="str">
        <f>IF(AND(M158&lt;&gt;""),IF(ISBLANK(O158),"Beschreibung der Tätigkeit fehlt!",IF(LEN(O158)&lt;Z_BKU,"Beschreibung sehr kurz",IF(LEN(O158)&lt;Z_BKN,"Beschreibung knapp",""))),"")</f>
        <v/>
      </c>
      <c r="V158" s="66" t="str">
        <f t="shared" si="30"/>
        <v/>
      </c>
      <c r="W158" s="66" t="str">
        <f>IF(AND(M158&lt;&gt;""),IF(M158&gt;Z_THAZ,"Wurde die Tageshöchstarbeitszeit ("&amp;Z_THAZ&amp;" h) beachtet?",""),"")</f>
        <v/>
      </c>
      <c r="X158" s="66" t="str">
        <f t="shared" si="23"/>
        <v/>
      </c>
    </row>
    <row r="159" spans="1:24" x14ac:dyDescent="0.25">
      <c r="A159" s="5"/>
      <c r="B159" s="67" t="str">
        <f t="shared" si="22"/>
        <v/>
      </c>
      <c r="C159" s="68" t="str">
        <f t="shared" si="24"/>
        <v/>
      </c>
      <c r="D159" s="6"/>
      <c r="E159" s="9"/>
      <c r="F159" s="6"/>
      <c r="G159" s="9"/>
      <c r="H159" s="64" t="str">
        <f t="shared" si="31"/>
        <v/>
      </c>
      <c r="I159" s="64" t="str">
        <f t="shared" si="32"/>
        <v/>
      </c>
      <c r="J159" s="65" t="str">
        <f t="shared" si="25"/>
        <v/>
      </c>
      <c r="K159" s="166" t="str">
        <f t="shared" si="26"/>
        <v/>
      </c>
      <c r="L159" s="167" t="str">
        <f t="shared" si="27"/>
        <v/>
      </c>
      <c r="M159" s="63" t="str">
        <f t="shared" si="28"/>
        <v/>
      </c>
      <c r="N159" s="7"/>
      <c r="O159" s="8"/>
      <c r="Q159" s="69" t="str">
        <f t="shared" si="29"/>
        <v/>
      </c>
      <c r="T159" s="66" t="str">
        <f>IF(AND(SU_Stufe&gt;=20,M159&lt;&gt;"",ISBLANK(N159)),"Zuweisung zu Arbeitspaket fehlt","")</f>
        <v/>
      </c>
      <c r="U159" s="66" t="str">
        <f>IF(AND(M159&lt;&gt;""),IF(ISBLANK(O159),"Beschreibung der Tätigkeit fehlt!",IF(LEN(O159)&lt;Z_BKU,"Beschreibung sehr kurz",IF(LEN(O159)&lt;Z_BKN,"Beschreibung knapp",""))),"")</f>
        <v/>
      </c>
      <c r="V159" s="66" t="str">
        <f t="shared" si="30"/>
        <v/>
      </c>
      <c r="W159" s="66" t="str">
        <f>IF(AND(M159&lt;&gt;""),IF(M159&gt;Z_THAZ,"Wurde die Tageshöchstarbeitszeit ("&amp;Z_THAZ&amp;" h) beachtet?",""),"")</f>
        <v/>
      </c>
      <c r="X159" s="66" t="str">
        <f t="shared" si="23"/>
        <v/>
      </c>
    </row>
    <row r="160" spans="1:24" x14ac:dyDescent="0.25">
      <c r="A160" s="5"/>
      <c r="B160" s="67" t="str">
        <f t="shared" si="22"/>
        <v/>
      </c>
      <c r="C160" s="68" t="str">
        <f t="shared" si="24"/>
        <v/>
      </c>
      <c r="D160" s="6"/>
      <c r="E160" s="9"/>
      <c r="F160" s="6"/>
      <c r="G160" s="9"/>
      <c r="H160" s="64" t="str">
        <f t="shared" si="31"/>
        <v/>
      </c>
      <c r="I160" s="64" t="str">
        <f t="shared" si="32"/>
        <v/>
      </c>
      <c r="J160" s="65" t="str">
        <f t="shared" si="25"/>
        <v/>
      </c>
      <c r="K160" s="166" t="str">
        <f t="shared" si="26"/>
        <v/>
      </c>
      <c r="L160" s="167" t="str">
        <f t="shared" si="27"/>
        <v/>
      </c>
      <c r="M160" s="63" t="str">
        <f t="shared" si="28"/>
        <v/>
      </c>
      <c r="N160" s="7"/>
      <c r="O160" s="8"/>
      <c r="Q160" s="69" t="str">
        <f t="shared" si="29"/>
        <v/>
      </c>
      <c r="T160" s="66" t="str">
        <f>IF(AND(SU_Stufe&gt;=20,M160&lt;&gt;"",ISBLANK(N160)),"Zuweisung zu Arbeitspaket fehlt","")</f>
        <v/>
      </c>
      <c r="U160" s="66" t="str">
        <f>IF(AND(M160&lt;&gt;""),IF(ISBLANK(O160),"Beschreibung der Tätigkeit fehlt!",IF(LEN(O160)&lt;Z_BKU,"Beschreibung sehr kurz",IF(LEN(O160)&lt;Z_BKN,"Beschreibung knapp",""))),"")</f>
        <v/>
      </c>
      <c r="V160" s="66" t="str">
        <f t="shared" si="30"/>
        <v/>
      </c>
      <c r="W160" s="66" t="str">
        <f>IF(AND(M160&lt;&gt;""),IF(M160&gt;Z_THAZ,"Wurde die Tageshöchstarbeitszeit ("&amp;Z_THAZ&amp;" h) beachtet?",""),"")</f>
        <v/>
      </c>
      <c r="X160" s="66" t="str">
        <f t="shared" si="23"/>
        <v/>
      </c>
    </row>
    <row r="161" spans="1:24" x14ac:dyDescent="0.25">
      <c r="A161" s="5"/>
      <c r="B161" s="67" t="str">
        <f t="shared" si="22"/>
        <v/>
      </c>
      <c r="C161" s="68" t="str">
        <f t="shared" si="24"/>
        <v/>
      </c>
      <c r="D161" s="6"/>
      <c r="E161" s="9"/>
      <c r="F161" s="6"/>
      <c r="G161" s="9"/>
      <c r="H161" s="64" t="str">
        <f t="shared" si="31"/>
        <v/>
      </c>
      <c r="I161" s="64" t="str">
        <f t="shared" si="32"/>
        <v/>
      </c>
      <c r="J161" s="65" t="str">
        <f t="shared" si="25"/>
        <v/>
      </c>
      <c r="K161" s="166" t="str">
        <f t="shared" si="26"/>
        <v/>
      </c>
      <c r="L161" s="167" t="str">
        <f t="shared" si="27"/>
        <v/>
      </c>
      <c r="M161" s="63" t="str">
        <f t="shared" si="28"/>
        <v/>
      </c>
      <c r="N161" s="7"/>
      <c r="O161" s="8"/>
      <c r="Q161" s="69" t="str">
        <f t="shared" si="29"/>
        <v/>
      </c>
      <c r="T161" s="66" t="str">
        <f>IF(AND(SU_Stufe&gt;=20,M161&lt;&gt;"",ISBLANK(N161)),"Zuweisung zu Arbeitspaket fehlt","")</f>
        <v/>
      </c>
      <c r="U161" s="66" t="str">
        <f>IF(AND(M161&lt;&gt;""),IF(ISBLANK(O161),"Beschreibung der Tätigkeit fehlt!",IF(LEN(O161)&lt;Z_BKU,"Beschreibung sehr kurz",IF(LEN(O161)&lt;Z_BKN,"Beschreibung knapp",""))),"")</f>
        <v/>
      </c>
      <c r="V161" s="66" t="str">
        <f t="shared" si="30"/>
        <v/>
      </c>
      <c r="W161" s="66" t="str">
        <f>IF(AND(M161&lt;&gt;""),IF(M161&gt;Z_THAZ,"Wurde die Tageshöchstarbeitszeit ("&amp;Z_THAZ&amp;" h) beachtet?",""),"")</f>
        <v/>
      </c>
      <c r="X161" s="66" t="str">
        <f t="shared" si="23"/>
        <v/>
      </c>
    </row>
    <row r="162" spans="1:24" x14ac:dyDescent="0.25">
      <c r="A162" s="5"/>
      <c r="B162" s="67" t="str">
        <f t="shared" si="22"/>
        <v/>
      </c>
      <c r="C162" s="68" t="str">
        <f t="shared" si="24"/>
        <v/>
      </c>
      <c r="D162" s="6"/>
      <c r="E162" s="9"/>
      <c r="F162" s="6"/>
      <c r="G162" s="9"/>
      <c r="H162" s="64" t="str">
        <f t="shared" si="31"/>
        <v/>
      </c>
      <c r="I162" s="64" t="str">
        <f t="shared" si="32"/>
        <v/>
      </c>
      <c r="J162" s="65" t="str">
        <f t="shared" si="25"/>
        <v/>
      </c>
      <c r="K162" s="166" t="str">
        <f t="shared" si="26"/>
        <v/>
      </c>
      <c r="L162" s="167" t="str">
        <f t="shared" si="27"/>
        <v/>
      </c>
      <c r="M162" s="63" t="str">
        <f t="shared" si="28"/>
        <v/>
      </c>
      <c r="N162" s="7"/>
      <c r="O162" s="8"/>
      <c r="Q162" s="69" t="str">
        <f t="shared" si="29"/>
        <v/>
      </c>
      <c r="T162" s="66" t="str">
        <f>IF(AND(SU_Stufe&gt;=20,M162&lt;&gt;"",ISBLANK(N162)),"Zuweisung zu Arbeitspaket fehlt","")</f>
        <v/>
      </c>
      <c r="U162" s="66" t="str">
        <f>IF(AND(M162&lt;&gt;""),IF(ISBLANK(O162),"Beschreibung der Tätigkeit fehlt!",IF(LEN(O162)&lt;Z_BKU,"Beschreibung sehr kurz",IF(LEN(O162)&lt;Z_BKN,"Beschreibung knapp",""))),"")</f>
        <v/>
      </c>
      <c r="V162" s="66" t="str">
        <f t="shared" si="30"/>
        <v/>
      </c>
      <c r="W162" s="66" t="str">
        <f>IF(AND(M162&lt;&gt;""),IF(M162&gt;Z_THAZ,"Wurde die Tageshöchstarbeitszeit ("&amp;Z_THAZ&amp;" h) beachtet?",""),"")</f>
        <v/>
      </c>
      <c r="X162" s="66" t="str">
        <f t="shared" si="23"/>
        <v/>
      </c>
    </row>
    <row r="163" spans="1:24" x14ac:dyDescent="0.25">
      <c r="A163" s="5"/>
      <c r="B163" s="67" t="str">
        <f t="shared" si="22"/>
        <v/>
      </c>
      <c r="C163" s="68" t="str">
        <f t="shared" si="24"/>
        <v/>
      </c>
      <c r="D163" s="6"/>
      <c r="E163" s="9"/>
      <c r="F163" s="6"/>
      <c r="G163" s="9"/>
      <c r="H163" s="64" t="str">
        <f t="shared" si="31"/>
        <v/>
      </c>
      <c r="I163" s="64" t="str">
        <f t="shared" si="32"/>
        <v/>
      </c>
      <c r="J163" s="65" t="str">
        <f t="shared" si="25"/>
        <v/>
      </c>
      <c r="K163" s="166" t="str">
        <f t="shared" si="26"/>
        <v/>
      </c>
      <c r="L163" s="167" t="str">
        <f t="shared" si="27"/>
        <v/>
      </c>
      <c r="M163" s="63" t="str">
        <f t="shared" si="28"/>
        <v/>
      </c>
      <c r="N163" s="7"/>
      <c r="O163" s="8"/>
      <c r="Q163" s="69" t="str">
        <f t="shared" si="29"/>
        <v/>
      </c>
      <c r="T163" s="66" t="str">
        <f>IF(AND(SU_Stufe&gt;=20,M163&lt;&gt;"",ISBLANK(N163)),"Zuweisung zu Arbeitspaket fehlt","")</f>
        <v/>
      </c>
      <c r="U163" s="66" t="str">
        <f>IF(AND(M163&lt;&gt;""),IF(ISBLANK(O163),"Beschreibung der Tätigkeit fehlt!",IF(LEN(O163)&lt;Z_BKU,"Beschreibung sehr kurz",IF(LEN(O163)&lt;Z_BKN,"Beschreibung knapp",""))),"")</f>
        <v/>
      </c>
      <c r="V163" s="66" t="str">
        <f t="shared" si="30"/>
        <v/>
      </c>
      <c r="W163" s="66" t="str">
        <f>IF(AND(M163&lt;&gt;""),IF(M163&gt;Z_THAZ,"Wurde die Tageshöchstarbeitszeit ("&amp;Z_THAZ&amp;" h) beachtet?",""),"")</f>
        <v/>
      </c>
      <c r="X163" s="66" t="str">
        <f t="shared" si="23"/>
        <v/>
      </c>
    </row>
    <row r="164" spans="1:24" x14ac:dyDescent="0.25">
      <c r="A164" s="5"/>
      <c r="B164" s="67" t="str">
        <f t="shared" si="22"/>
        <v/>
      </c>
      <c r="C164" s="68" t="str">
        <f t="shared" si="24"/>
        <v/>
      </c>
      <c r="D164" s="6"/>
      <c r="E164" s="9"/>
      <c r="F164" s="6"/>
      <c r="G164" s="9"/>
      <c r="H164" s="64" t="str">
        <f t="shared" si="31"/>
        <v/>
      </c>
      <c r="I164" s="64" t="str">
        <f t="shared" si="32"/>
        <v/>
      </c>
      <c r="J164" s="65" t="str">
        <f t="shared" si="25"/>
        <v/>
      </c>
      <c r="K164" s="166" t="str">
        <f t="shared" si="26"/>
        <v/>
      </c>
      <c r="L164" s="167" t="str">
        <f t="shared" si="27"/>
        <v/>
      </c>
      <c r="M164" s="63" t="str">
        <f t="shared" si="28"/>
        <v/>
      </c>
      <c r="N164" s="7"/>
      <c r="O164" s="8"/>
      <c r="Q164" s="69" t="str">
        <f t="shared" si="29"/>
        <v/>
      </c>
      <c r="T164" s="66" t="str">
        <f>IF(AND(SU_Stufe&gt;=20,M164&lt;&gt;"",ISBLANK(N164)),"Zuweisung zu Arbeitspaket fehlt","")</f>
        <v/>
      </c>
      <c r="U164" s="66" t="str">
        <f>IF(AND(M164&lt;&gt;""),IF(ISBLANK(O164),"Beschreibung der Tätigkeit fehlt!",IF(LEN(O164)&lt;Z_BKU,"Beschreibung sehr kurz",IF(LEN(O164)&lt;Z_BKN,"Beschreibung knapp",""))),"")</f>
        <v/>
      </c>
      <c r="V164" s="66" t="str">
        <f t="shared" si="30"/>
        <v/>
      </c>
      <c r="W164" s="66" t="str">
        <f>IF(AND(M164&lt;&gt;""),IF(M164&gt;Z_THAZ,"Wurde die Tageshöchstarbeitszeit ("&amp;Z_THAZ&amp;" h) beachtet?",""),"")</f>
        <v/>
      </c>
      <c r="X164" s="66" t="str">
        <f t="shared" si="23"/>
        <v/>
      </c>
    </row>
    <row r="165" spans="1:24" x14ac:dyDescent="0.25">
      <c r="A165" s="5"/>
      <c r="B165" s="67" t="str">
        <f t="shared" si="22"/>
        <v/>
      </c>
      <c r="C165" s="68" t="str">
        <f t="shared" si="24"/>
        <v/>
      </c>
      <c r="D165" s="6"/>
      <c r="E165" s="9"/>
      <c r="F165" s="6"/>
      <c r="G165" s="9"/>
      <c r="H165" s="64" t="str">
        <f t="shared" si="31"/>
        <v/>
      </c>
      <c r="I165" s="64" t="str">
        <f t="shared" si="32"/>
        <v/>
      </c>
      <c r="J165" s="65" t="str">
        <f t="shared" si="25"/>
        <v/>
      </c>
      <c r="K165" s="166" t="str">
        <f t="shared" si="26"/>
        <v/>
      </c>
      <c r="L165" s="167" t="str">
        <f t="shared" si="27"/>
        <v/>
      </c>
      <c r="M165" s="63" t="str">
        <f t="shared" si="28"/>
        <v/>
      </c>
      <c r="N165" s="7"/>
      <c r="O165" s="8"/>
      <c r="Q165" s="69" t="str">
        <f t="shared" si="29"/>
        <v/>
      </c>
      <c r="T165" s="66" t="str">
        <f>IF(AND(SU_Stufe&gt;=20,M165&lt;&gt;"",ISBLANK(N165)),"Zuweisung zu Arbeitspaket fehlt","")</f>
        <v/>
      </c>
      <c r="U165" s="66" t="str">
        <f>IF(AND(M165&lt;&gt;""),IF(ISBLANK(O165),"Beschreibung der Tätigkeit fehlt!",IF(LEN(O165)&lt;Z_BKU,"Beschreibung sehr kurz",IF(LEN(O165)&lt;Z_BKN,"Beschreibung knapp",""))),"")</f>
        <v/>
      </c>
      <c r="V165" s="66" t="str">
        <f t="shared" si="30"/>
        <v/>
      </c>
      <c r="W165" s="66" t="str">
        <f>IF(AND(M165&lt;&gt;""),IF(M165&gt;Z_THAZ,"Wurde die Tageshöchstarbeitszeit ("&amp;Z_THAZ&amp;" h) beachtet?",""),"")</f>
        <v/>
      </c>
      <c r="X165" s="66" t="str">
        <f t="shared" si="23"/>
        <v/>
      </c>
    </row>
    <row r="166" spans="1:24" x14ac:dyDescent="0.25">
      <c r="A166" s="5"/>
      <c r="B166" s="67" t="str">
        <f t="shared" si="22"/>
        <v/>
      </c>
      <c r="C166" s="68" t="str">
        <f t="shared" si="24"/>
        <v/>
      </c>
      <c r="D166" s="6"/>
      <c r="E166" s="9"/>
      <c r="F166" s="6"/>
      <c r="G166" s="9"/>
      <c r="H166" s="64" t="str">
        <f t="shared" si="31"/>
        <v/>
      </c>
      <c r="I166" s="64" t="str">
        <f t="shared" si="32"/>
        <v/>
      </c>
      <c r="J166" s="65" t="str">
        <f t="shared" si="25"/>
        <v/>
      </c>
      <c r="K166" s="166" t="str">
        <f t="shared" si="26"/>
        <v/>
      </c>
      <c r="L166" s="167" t="str">
        <f t="shared" si="27"/>
        <v/>
      </c>
      <c r="M166" s="63" t="str">
        <f t="shared" si="28"/>
        <v/>
      </c>
      <c r="N166" s="7"/>
      <c r="O166" s="8"/>
      <c r="Q166" s="69" t="str">
        <f t="shared" si="29"/>
        <v/>
      </c>
      <c r="T166" s="66" t="str">
        <f>IF(AND(SU_Stufe&gt;=20,M166&lt;&gt;"",ISBLANK(N166)),"Zuweisung zu Arbeitspaket fehlt","")</f>
        <v/>
      </c>
      <c r="U166" s="66" t="str">
        <f>IF(AND(M166&lt;&gt;""),IF(ISBLANK(O166),"Beschreibung der Tätigkeit fehlt!",IF(LEN(O166)&lt;Z_BKU,"Beschreibung sehr kurz",IF(LEN(O166)&lt;Z_BKN,"Beschreibung knapp",""))),"")</f>
        <v/>
      </c>
      <c r="V166" s="66" t="str">
        <f t="shared" si="30"/>
        <v/>
      </c>
      <c r="W166" s="66" t="str">
        <f>IF(AND(M166&lt;&gt;""),IF(M166&gt;Z_THAZ,"Wurde die Tageshöchstarbeitszeit ("&amp;Z_THAZ&amp;" h) beachtet?",""),"")</f>
        <v/>
      </c>
      <c r="X166" s="66" t="str">
        <f t="shared" si="23"/>
        <v/>
      </c>
    </row>
    <row r="167" spans="1:24" x14ac:dyDescent="0.25">
      <c r="A167" s="5"/>
      <c r="B167" s="67" t="str">
        <f t="shared" si="22"/>
        <v/>
      </c>
      <c r="C167" s="68" t="str">
        <f t="shared" si="24"/>
        <v/>
      </c>
      <c r="D167" s="6"/>
      <c r="E167" s="9"/>
      <c r="F167" s="6"/>
      <c r="G167" s="9"/>
      <c r="H167" s="64" t="str">
        <f t="shared" si="31"/>
        <v/>
      </c>
      <c r="I167" s="64" t="str">
        <f t="shared" si="32"/>
        <v/>
      </c>
      <c r="J167" s="65" t="str">
        <f t="shared" si="25"/>
        <v/>
      </c>
      <c r="K167" s="166" t="str">
        <f t="shared" si="26"/>
        <v/>
      </c>
      <c r="L167" s="167" t="str">
        <f t="shared" si="27"/>
        <v/>
      </c>
      <c r="M167" s="63" t="str">
        <f t="shared" si="28"/>
        <v/>
      </c>
      <c r="N167" s="7"/>
      <c r="O167" s="8"/>
      <c r="Q167" s="69" t="str">
        <f t="shared" si="29"/>
        <v/>
      </c>
      <c r="T167" s="66" t="str">
        <f>IF(AND(SU_Stufe&gt;=20,M167&lt;&gt;"",ISBLANK(N167)),"Zuweisung zu Arbeitspaket fehlt","")</f>
        <v/>
      </c>
      <c r="U167" s="66" t="str">
        <f>IF(AND(M167&lt;&gt;""),IF(ISBLANK(O167),"Beschreibung der Tätigkeit fehlt!",IF(LEN(O167)&lt;Z_BKU,"Beschreibung sehr kurz",IF(LEN(O167)&lt;Z_BKN,"Beschreibung knapp",""))),"")</f>
        <v/>
      </c>
      <c r="V167" s="66" t="str">
        <f t="shared" si="30"/>
        <v/>
      </c>
      <c r="W167" s="66" t="str">
        <f>IF(AND(M167&lt;&gt;""),IF(M167&gt;Z_THAZ,"Wurde die Tageshöchstarbeitszeit ("&amp;Z_THAZ&amp;" h) beachtet?",""),"")</f>
        <v/>
      </c>
      <c r="X167" s="66" t="str">
        <f t="shared" si="23"/>
        <v/>
      </c>
    </row>
    <row r="168" spans="1:24" x14ac:dyDescent="0.25">
      <c r="A168" s="5"/>
      <c r="B168" s="67" t="str">
        <f t="shared" si="22"/>
        <v/>
      </c>
      <c r="C168" s="68" t="str">
        <f t="shared" si="24"/>
        <v/>
      </c>
      <c r="D168" s="6"/>
      <c r="E168" s="9"/>
      <c r="F168" s="6"/>
      <c r="G168" s="9"/>
      <c r="H168" s="64" t="str">
        <f t="shared" si="31"/>
        <v/>
      </c>
      <c r="I168" s="64" t="str">
        <f t="shared" si="32"/>
        <v/>
      </c>
      <c r="J168" s="65" t="str">
        <f t="shared" si="25"/>
        <v/>
      </c>
      <c r="K168" s="166" t="str">
        <f t="shared" si="26"/>
        <v/>
      </c>
      <c r="L168" s="167" t="str">
        <f t="shared" si="27"/>
        <v/>
      </c>
      <c r="M168" s="63" t="str">
        <f t="shared" si="28"/>
        <v/>
      </c>
      <c r="N168" s="7"/>
      <c r="O168" s="8"/>
      <c r="Q168" s="69" t="str">
        <f t="shared" si="29"/>
        <v/>
      </c>
      <c r="T168" s="66" t="str">
        <f>IF(AND(SU_Stufe&gt;=20,M168&lt;&gt;"",ISBLANK(N168)),"Zuweisung zu Arbeitspaket fehlt","")</f>
        <v/>
      </c>
      <c r="U168" s="66" t="str">
        <f>IF(AND(M168&lt;&gt;""),IF(ISBLANK(O168),"Beschreibung der Tätigkeit fehlt!",IF(LEN(O168)&lt;Z_BKU,"Beschreibung sehr kurz",IF(LEN(O168)&lt;Z_BKN,"Beschreibung knapp",""))),"")</f>
        <v/>
      </c>
      <c r="V168" s="66" t="str">
        <f t="shared" si="30"/>
        <v/>
      </c>
      <c r="W168" s="66" t="str">
        <f>IF(AND(M168&lt;&gt;""),IF(M168&gt;Z_THAZ,"Wurde die Tageshöchstarbeitszeit ("&amp;Z_THAZ&amp;" h) beachtet?",""),"")</f>
        <v/>
      </c>
      <c r="X168" s="66" t="str">
        <f t="shared" si="23"/>
        <v/>
      </c>
    </row>
    <row r="169" spans="1:24" x14ac:dyDescent="0.25">
      <c r="A169" s="5"/>
      <c r="B169" s="67" t="str">
        <f t="shared" si="22"/>
        <v/>
      </c>
      <c r="C169" s="68" t="str">
        <f t="shared" si="24"/>
        <v/>
      </c>
      <c r="D169" s="6"/>
      <c r="E169" s="9"/>
      <c r="F169" s="6"/>
      <c r="G169" s="9"/>
      <c r="H169" s="64" t="str">
        <f t="shared" si="31"/>
        <v/>
      </c>
      <c r="I169" s="64" t="str">
        <f t="shared" si="32"/>
        <v/>
      </c>
      <c r="J169" s="65" t="str">
        <f t="shared" si="25"/>
        <v/>
      </c>
      <c r="K169" s="166" t="str">
        <f t="shared" si="26"/>
        <v/>
      </c>
      <c r="L169" s="167" t="str">
        <f t="shared" si="27"/>
        <v/>
      </c>
      <c r="M169" s="63" t="str">
        <f t="shared" si="28"/>
        <v/>
      </c>
      <c r="N169" s="7"/>
      <c r="O169" s="8"/>
      <c r="Q169" s="69" t="str">
        <f t="shared" si="29"/>
        <v/>
      </c>
      <c r="T169" s="66" t="str">
        <f>IF(AND(SU_Stufe&gt;=20,M169&lt;&gt;"",ISBLANK(N169)),"Zuweisung zu Arbeitspaket fehlt","")</f>
        <v/>
      </c>
      <c r="U169" s="66" t="str">
        <f>IF(AND(M169&lt;&gt;""),IF(ISBLANK(O169),"Beschreibung der Tätigkeit fehlt!",IF(LEN(O169)&lt;Z_BKU,"Beschreibung sehr kurz",IF(LEN(O169)&lt;Z_BKN,"Beschreibung knapp",""))),"")</f>
        <v/>
      </c>
      <c r="V169" s="66" t="str">
        <f t="shared" si="30"/>
        <v/>
      </c>
      <c r="W169" s="66" t="str">
        <f>IF(AND(M169&lt;&gt;""),IF(M169&gt;Z_THAZ,"Wurde die Tageshöchstarbeitszeit ("&amp;Z_THAZ&amp;" h) beachtet?",""),"")</f>
        <v/>
      </c>
      <c r="X169" s="66" t="str">
        <f t="shared" si="23"/>
        <v/>
      </c>
    </row>
    <row r="170" spans="1:24" x14ac:dyDescent="0.25">
      <c r="A170" s="5"/>
      <c r="B170" s="67" t="str">
        <f t="shared" si="22"/>
        <v/>
      </c>
      <c r="C170" s="68" t="str">
        <f t="shared" si="24"/>
        <v/>
      </c>
      <c r="D170" s="6"/>
      <c r="E170" s="9"/>
      <c r="F170" s="6"/>
      <c r="G170" s="9"/>
      <c r="H170" s="64" t="str">
        <f t="shared" si="31"/>
        <v/>
      </c>
      <c r="I170" s="64" t="str">
        <f t="shared" si="32"/>
        <v/>
      </c>
      <c r="J170" s="65" t="str">
        <f t="shared" si="25"/>
        <v/>
      </c>
      <c r="K170" s="166" t="str">
        <f t="shared" si="26"/>
        <v/>
      </c>
      <c r="L170" s="167" t="str">
        <f t="shared" si="27"/>
        <v/>
      </c>
      <c r="M170" s="63" t="str">
        <f t="shared" si="28"/>
        <v/>
      </c>
      <c r="N170" s="7"/>
      <c r="O170" s="8"/>
      <c r="Q170" s="69" t="str">
        <f t="shared" si="29"/>
        <v/>
      </c>
      <c r="T170" s="66" t="str">
        <f>IF(AND(SU_Stufe&gt;=20,M170&lt;&gt;"",ISBLANK(N170)),"Zuweisung zu Arbeitspaket fehlt","")</f>
        <v/>
      </c>
      <c r="U170" s="66" t="str">
        <f>IF(AND(M170&lt;&gt;""),IF(ISBLANK(O170),"Beschreibung der Tätigkeit fehlt!",IF(LEN(O170)&lt;Z_BKU,"Beschreibung sehr kurz",IF(LEN(O170)&lt;Z_BKN,"Beschreibung knapp",""))),"")</f>
        <v/>
      </c>
      <c r="V170" s="66" t="str">
        <f t="shared" si="30"/>
        <v/>
      </c>
      <c r="W170" s="66" t="str">
        <f>IF(AND(M170&lt;&gt;""),IF(M170&gt;Z_THAZ,"Wurde die Tageshöchstarbeitszeit ("&amp;Z_THAZ&amp;" h) beachtet?",""),"")</f>
        <v/>
      </c>
      <c r="X170" s="66" t="str">
        <f t="shared" si="23"/>
        <v/>
      </c>
    </row>
    <row r="171" spans="1:24" x14ac:dyDescent="0.25">
      <c r="A171" s="5"/>
      <c r="B171" s="67" t="str">
        <f t="shared" si="22"/>
        <v/>
      </c>
      <c r="C171" s="68" t="str">
        <f t="shared" si="24"/>
        <v/>
      </c>
      <c r="D171" s="6"/>
      <c r="E171" s="9"/>
      <c r="F171" s="6"/>
      <c r="G171" s="9"/>
      <c r="H171" s="64" t="str">
        <f t="shared" si="31"/>
        <v/>
      </c>
      <c r="I171" s="64" t="str">
        <f t="shared" si="32"/>
        <v/>
      </c>
      <c r="J171" s="65" t="str">
        <f t="shared" si="25"/>
        <v/>
      </c>
      <c r="K171" s="166" t="str">
        <f t="shared" si="26"/>
        <v/>
      </c>
      <c r="L171" s="167" t="str">
        <f t="shared" si="27"/>
        <v/>
      </c>
      <c r="M171" s="63" t="str">
        <f t="shared" si="28"/>
        <v/>
      </c>
      <c r="N171" s="7"/>
      <c r="O171" s="8"/>
      <c r="Q171" s="69" t="str">
        <f t="shared" si="29"/>
        <v/>
      </c>
      <c r="T171" s="66" t="str">
        <f>IF(AND(SU_Stufe&gt;=20,M171&lt;&gt;"",ISBLANK(N171)),"Zuweisung zu Arbeitspaket fehlt","")</f>
        <v/>
      </c>
      <c r="U171" s="66" t="str">
        <f>IF(AND(M171&lt;&gt;""),IF(ISBLANK(O171),"Beschreibung der Tätigkeit fehlt!",IF(LEN(O171)&lt;Z_BKU,"Beschreibung sehr kurz",IF(LEN(O171)&lt;Z_BKN,"Beschreibung knapp",""))),"")</f>
        <v/>
      </c>
      <c r="V171" s="66" t="str">
        <f t="shared" si="30"/>
        <v/>
      </c>
      <c r="W171" s="66" t="str">
        <f>IF(AND(M171&lt;&gt;""),IF(M171&gt;Z_THAZ,"Wurde die Tageshöchstarbeitszeit ("&amp;Z_THAZ&amp;" h) beachtet?",""),"")</f>
        <v/>
      </c>
      <c r="X171" s="66" t="str">
        <f t="shared" si="23"/>
        <v/>
      </c>
    </row>
    <row r="172" spans="1:24" x14ac:dyDescent="0.25">
      <c r="A172" s="5"/>
      <c r="B172" s="67" t="str">
        <f t="shared" si="22"/>
        <v/>
      </c>
      <c r="C172" s="68" t="str">
        <f t="shared" si="24"/>
        <v/>
      </c>
      <c r="D172" s="6"/>
      <c r="E172" s="9"/>
      <c r="F172" s="6"/>
      <c r="G172" s="9"/>
      <c r="H172" s="64" t="str">
        <f t="shared" si="31"/>
        <v/>
      </c>
      <c r="I172" s="64" t="str">
        <f t="shared" si="32"/>
        <v/>
      </c>
      <c r="J172" s="65" t="str">
        <f t="shared" si="25"/>
        <v/>
      </c>
      <c r="K172" s="166" t="str">
        <f t="shared" si="26"/>
        <v/>
      </c>
      <c r="L172" s="167" t="str">
        <f t="shared" si="27"/>
        <v/>
      </c>
      <c r="M172" s="63" t="str">
        <f t="shared" si="28"/>
        <v/>
      </c>
      <c r="N172" s="7"/>
      <c r="O172" s="8"/>
      <c r="Q172" s="69" t="str">
        <f t="shared" si="29"/>
        <v/>
      </c>
      <c r="T172" s="66" t="str">
        <f>IF(AND(SU_Stufe&gt;=20,M172&lt;&gt;"",ISBLANK(N172)),"Zuweisung zu Arbeitspaket fehlt","")</f>
        <v/>
      </c>
      <c r="U172" s="66" t="str">
        <f>IF(AND(M172&lt;&gt;""),IF(ISBLANK(O172),"Beschreibung der Tätigkeit fehlt!",IF(LEN(O172)&lt;Z_BKU,"Beschreibung sehr kurz",IF(LEN(O172)&lt;Z_BKN,"Beschreibung knapp",""))),"")</f>
        <v/>
      </c>
      <c r="V172" s="66" t="str">
        <f t="shared" si="30"/>
        <v/>
      </c>
      <c r="W172" s="66" t="str">
        <f>IF(AND(M172&lt;&gt;""),IF(M172&gt;Z_THAZ,"Wurde die Tageshöchstarbeitszeit ("&amp;Z_THAZ&amp;" h) beachtet?",""),"")</f>
        <v/>
      </c>
      <c r="X172" s="66" t="str">
        <f t="shared" si="23"/>
        <v/>
      </c>
    </row>
    <row r="173" spans="1:24" x14ac:dyDescent="0.25">
      <c r="A173" s="5"/>
      <c r="B173" s="67" t="str">
        <f t="shared" si="22"/>
        <v/>
      </c>
      <c r="C173" s="68" t="str">
        <f t="shared" si="24"/>
        <v/>
      </c>
      <c r="D173" s="6"/>
      <c r="E173" s="9"/>
      <c r="F173" s="6"/>
      <c r="G173" s="9"/>
      <c r="H173" s="64" t="str">
        <f t="shared" si="31"/>
        <v/>
      </c>
      <c r="I173" s="64" t="str">
        <f t="shared" si="32"/>
        <v/>
      </c>
      <c r="J173" s="65" t="str">
        <f t="shared" si="25"/>
        <v/>
      </c>
      <c r="K173" s="166" t="str">
        <f t="shared" si="26"/>
        <v/>
      </c>
      <c r="L173" s="167" t="str">
        <f t="shared" si="27"/>
        <v/>
      </c>
      <c r="M173" s="63" t="str">
        <f t="shared" si="28"/>
        <v/>
      </c>
      <c r="N173" s="7"/>
      <c r="O173" s="8"/>
      <c r="Q173" s="69" t="str">
        <f t="shared" si="29"/>
        <v/>
      </c>
      <c r="T173" s="66" t="str">
        <f>IF(AND(SU_Stufe&gt;=20,M173&lt;&gt;"",ISBLANK(N173)),"Zuweisung zu Arbeitspaket fehlt","")</f>
        <v/>
      </c>
      <c r="U173" s="66" t="str">
        <f>IF(AND(M173&lt;&gt;""),IF(ISBLANK(O173),"Beschreibung der Tätigkeit fehlt!",IF(LEN(O173)&lt;Z_BKU,"Beschreibung sehr kurz",IF(LEN(O173)&lt;Z_BKN,"Beschreibung knapp",""))),"")</f>
        <v/>
      </c>
      <c r="V173" s="66" t="str">
        <f t="shared" si="30"/>
        <v/>
      </c>
      <c r="W173" s="66" t="str">
        <f>IF(AND(M173&lt;&gt;""),IF(M173&gt;Z_THAZ,"Wurde die Tageshöchstarbeitszeit ("&amp;Z_THAZ&amp;" h) beachtet?",""),"")</f>
        <v/>
      </c>
      <c r="X173" s="66" t="str">
        <f t="shared" si="23"/>
        <v/>
      </c>
    </row>
    <row r="174" spans="1:24" x14ac:dyDescent="0.25">
      <c r="A174" s="5"/>
      <c r="B174" s="67" t="str">
        <f t="shared" si="22"/>
        <v/>
      </c>
      <c r="C174" s="68" t="str">
        <f t="shared" si="24"/>
        <v/>
      </c>
      <c r="D174" s="6"/>
      <c r="E174" s="9"/>
      <c r="F174" s="6"/>
      <c r="G174" s="9"/>
      <c r="H174" s="64" t="str">
        <f t="shared" si="31"/>
        <v/>
      </c>
      <c r="I174" s="64" t="str">
        <f t="shared" si="32"/>
        <v/>
      </c>
      <c r="J174" s="65" t="str">
        <f t="shared" si="25"/>
        <v/>
      </c>
      <c r="K174" s="166" t="str">
        <f t="shared" si="26"/>
        <v/>
      </c>
      <c r="L174" s="167" t="str">
        <f t="shared" si="27"/>
        <v/>
      </c>
      <c r="M174" s="63" t="str">
        <f t="shared" si="28"/>
        <v/>
      </c>
      <c r="N174" s="7"/>
      <c r="O174" s="8"/>
      <c r="Q174" s="69" t="str">
        <f t="shared" si="29"/>
        <v/>
      </c>
      <c r="T174" s="66" t="str">
        <f>IF(AND(SU_Stufe&gt;=20,M174&lt;&gt;"",ISBLANK(N174)),"Zuweisung zu Arbeitspaket fehlt","")</f>
        <v/>
      </c>
      <c r="U174" s="66" t="str">
        <f>IF(AND(M174&lt;&gt;""),IF(ISBLANK(O174),"Beschreibung der Tätigkeit fehlt!",IF(LEN(O174)&lt;Z_BKU,"Beschreibung sehr kurz",IF(LEN(O174)&lt;Z_BKN,"Beschreibung knapp",""))),"")</f>
        <v/>
      </c>
      <c r="V174" s="66" t="str">
        <f t="shared" si="30"/>
        <v/>
      </c>
      <c r="W174" s="66" t="str">
        <f>IF(AND(M174&lt;&gt;""),IF(M174&gt;Z_THAZ,"Wurde die Tageshöchstarbeitszeit ("&amp;Z_THAZ&amp;" h) beachtet?",""),"")</f>
        <v/>
      </c>
      <c r="X174" s="66" t="str">
        <f t="shared" si="23"/>
        <v/>
      </c>
    </row>
    <row r="175" spans="1:24" x14ac:dyDescent="0.25">
      <c r="A175" s="5"/>
      <c r="B175" s="67" t="str">
        <f t="shared" si="22"/>
        <v/>
      </c>
      <c r="C175" s="68" t="str">
        <f t="shared" si="24"/>
        <v/>
      </c>
      <c r="D175" s="6"/>
      <c r="E175" s="9"/>
      <c r="F175" s="6"/>
      <c r="G175" s="9"/>
      <c r="H175" s="64" t="str">
        <f t="shared" si="31"/>
        <v/>
      </c>
      <c r="I175" s="64" t="str">
        <f t="shared" si="32"/>
        <v/>
      </c>
      <c r="J175" s="65" t="str">
        <f t="shared" si="25"/>
        <v/>
      </c>
      <c r="K175" s="166" t="str">
        <f t="shared" si="26"/>
        <v/>
      </c>
      <c r="L175" s="167" t="str">
        <f t="shared" si="27"/>
        <v/>
      </c>
      <c r="M175" s="63" t="str">
        <f t="shared" si="28"/>
        <v/>
      </c>
      <c r="N175" s="7"/>
      <c r="O175" s="8"/>
      <c r="Q175" s="69" t="str">
        <f t="shared" si="29"/>
        <v/>
      </c>
      <c r="T175" s="66" t="str">
        <f>IF(AND(SU_Stufe&gt;=20,M175&lt;&gt;"",ISBLANK(N175)),"Zuweisung zu Arbeitspaket fehlt","")</f>
        <v/>
      </c>
      <c r="U175" s="66" t="str">
        <f>IF(AND(M175&lt;&gt;""),IF(ISBLANK(O175),"Beschreibung der Tätigkeit fehlt!",IF(LEN(O175)&lt;Z_BKU,"Beschreibung sehr kurz",IF(LEN(O175)&lt;Z_BKN,"Beschreibung knapp",""))),"")</f>
        <v/>
      </c>
      <c r="V175" s="66" t="str">
        <f t="shared" si="30"/>
        <v/>
      </c>
      <c r="W175" s="66" t="str">
        <f>IF(AND(M175&lt;&gt;""),IF(M175&gt;Z_THAZ,"Wurde die Tageshöchstarbeitszeit ("&amp;Z_THAZ&amp;" h) beachtet?",""),"")</f>
        <v/>
      </c>
      <c r="X175" s="66" t="str">
        <f t="shared" si="23"/>
        <v/>
      </c>
    </row>
    <row r="176" spans="1:24" x14ac:dyDescent="0.25">
      <c r="A176" s="5"/>
      <c r="B176" s="67" t="str">
        <f t="shared" si="22"/>
        <v/>
      </c>
      <c r="C176" s="68" t="str">
        <f t="shared" si="24"/>
        <v/>
      </c>
      <c r="D176" s="6"/>
      <c r="E176" s="9"/>
      <c r="F176" s="6"/>
      <c r="G176" s="9"/>
      <c r="H176" s="64" t="str">
        <f t="shared" si="31"/>
        <v/>
      </c>
      <c r="I176" s="64" t="str">
        <f t="shared" si="32"/>
        <v/>
      </c>
      <c r="J176" s="65" t="str">
        <f t="shared" si="25"/>
        <v/>
      </c>
      <c r="K176" s="166" t="str">
        <f t="shared" si="26"/>
        <v/>
      </c>
      <c r="L176" s="167" t="str">
        <f t="shared" si="27"/>
        <v/>
      </c>
      <c r="M176" s="63" t="str">
        <f t="shared" si="28"/>
        <v/>
      </c>
      <c r="N176" s="7"/>
      <c r="O176" s="8"/>
      <c r="Q176" s="69" t="str">
        <f t="shared" si="29"/>
        <v/>
      </c>
      <c r="T176" s="66" t="str">
        <f>IF(AND(SU_Stufe&gt;=20,M176&lt;&gt;"",ISBLANK(N176)),"Zuweisung zu Arbeitspaket fehlt","")</f>
        <v/>
      </c>
      <c r="U176" s="66" t="str">
        <f>IF(AND(M176&lt;&gt;""),IF(ISBLANK(O176),"Beschreibung der Tätigkeit fehlt!",IF(LEN(O176)&lt;Z_BKU,"Beschreibung sehr kurz",IF(LEN(O176)&lt;Z_BKN,"Beschreibung knapp",""))),"")</f>
        <v/>
      </c>
      <c r="V176" s="66" t="str">
        <f t="shared" si="30"/>
        <v/>
      </c>
      <c r="W176" s="66" t="str">
        <f>IF(AND(M176&lt;&gt;""),IF(M176&gt;Z_THAZ,"Wurde die Tageshöchstarbeitszeit ("&amp;Z_THAZ&amp;" h) beachtet?",""),"")</f>
        <v/>
      </c>
      <c r="X176" s="66" t="str">
        <f t="shared" si="23"/>
        <v/>
      </c>
    </row>
    <row r="177" spans="1:24" x14ac:dyDescent="0.25">
      <c r="A177" s="5"/>
      <c r="B177" s="67" t="str">
        <f t="shared" si="22"/>
        <v/>
      </c>
      <c r="C177" s="68" t="str">
        <f t="shared" si="24"/>
        <v/>
      </c>
      <c r="D177" s="6"/>
      <c r="E177" s="9"/>
      <c r="F177" s="6"/>
      <c r="G177" s="9"/>
      <c r="H177" s="64" t="str">
        <f t="shared" si="31"/>
        <v/>
      </c>
      <c r="I177" s="64" t="str">
        <f t="shared" si="32"/>
        <v/>
      </c>
      <c r="J177" s="65" t="str">
        <f t="shared" si="25"/>
        <v/>
      </c>
      <c r="K177" s="166" t="str">
        <f t="shared" si="26"/>
        <v/>
      </c>
      <c r="L177" s="167" t="str">
        <f t="shared" si="27"/>
        <v/>
      </c>
      <c r="M177" s="63" t="str">
        <f t="shared" si="28"/>
        <v/>
      </c>
      <c r="N177" s="7"/>
      <c r="O177" s="8"/>
      <c r="Q177" s="69" t="str">
        <f t="shared" si="29"/>
        <v/>
      </c>
      <c r="T177" s="66" t="str">
        <f>IF(AND(SU_Stufe&gt;=20,M177&lt;&gt;"",ISBLANK(N177)),"Zuweisung zu Arbeitspaket fehlt","")</f>
        <v/>
      </c>
      <c r="U177" s="66" t="str">
        <f>IF(AND(M177&lt;&gt;""),IF(ISBLANK(O177),"Beschreibung der Tätigkeit fehlt!",IF(LEN(O177)&lt;Z_BKU,"Beschreibung sehr kurz",IF(LEN(O177)&lt;Z_BKN,"Beschreibung knapp",""))),"")</f>
        <v/>
      </c>
      <c r="V177" s="66" t="str">
        <f t="shared" si="30"/>
        <v/>
      </c>
      <c r="W177" s="66" t="str">
        <f>IF(AND(M177&lt;&gt;""),IF(M177&gt;Z_THAZ,"Wurde die Tageshöchstarbeitszeit ("&amp;Z_THAZ&amp;" h) beachtet?",""),"")</f>
        <v/>
      </c>
      <c r="X177" s="66" t="str">
        <f t="shared" si="23"/>
        <v/>
      </c>
    </row>
    <row r="178" spans="1:24" x14ac:dyDescent="0.25">
      <c r="A178" s="5"/>
      <c r="B178" s="67" t="str">
        <f t="shared" si="22"/>
        <v/>
      </c>
      <c r="C178" s="68" t="str">
        <f t="shared" si="24"/>
        <v/>
      </c>
      <c r="D178" s="6"/>
      <c r="E178" s="9"/>
      <c r="F178" s="6"/>
      <c r="G178" s="9"/>
      <c r="H178" s="64" t="str">
        <f t="shared" si="31"/>
        <v/>
      </c>
      <c r="I178" s="64" t="str">
        <f t="shared" si="32"/>
        <v/>
      </c>
      <c r="J178" s="65" t="str">
        <f t="shared" si="25"/>
        <v/>
      </c>
      <c r="K178" s="166" t="str">
        <f t="shared" si="26"/>
        <v/>
      </c>
      <c r="L178" s="167" t="str">
        <f t="shared" si="27"/>
        <v/>
      </c>
      <c r="M178" s="63" t="str">
        <f t="shared" si="28"/>
        <v/>
      </c>
      <c r="N178" s="7"/>
      <c r="O178" s="8"/>
      <c r="Q178" s="69" t="str">
        <f t="shared" si="29"/>
        <v/>
      </c>
      <c r="T178" s="66" t="str">
        <f>IF(AND(SU_Stufe&gt;=20,M178&lt;&gt;"",ISBLANK(N178)),"Zuweisung zu Arbeitspaket fehlt","")</f>
        <v/>
      </c>
      <c r="U178" s="66" t="str">
        <f>IF(AND(M178&lt;&gt;""),IF(ISBLANK(O178),"Beschreibung der Tätigkeit fehlt!",IF(LEN(O178)&lt;Z_BKU,"Beschreibung sehr kurz",IF(LEN(O178)&lt;Z_BKN,"Beschreibung knapp",""))),"")</f>
        <v/>
      </c>
      <c r="V178" s="66" t="str">
        <f t="shared" si="30"/>
        <v/>
      </c>
      <c r="W178" s="66" t="str">
        <f>IF(AND(M178&lt;&gt;""),IF(M178&gt;Z_THAZ,"Wurde die Tageshöchstarbeitszeit ("&amp;Z_THAZ&amp;" h) beachtet?",""),"")</f>
        <v/>
      </c>
      <c r="X178" s="66" t="str">
        <f t="shared" si="23"/>
        <v/>
      </c>
    </row>
    <row r="179" spans="1:24" x14ac:dyDescent="0.25">
      <c r="A179" s="5"/>
      <c r="B179" s="67" t="str">
        <f t="shared" si="22"/>
        <v/>
      </c>
      <c r="C179" s="68" t="str">
        <f t="shared" si="24"/>
        <v/>
      </c>
      <c r="D179" s="6"/>
      <c r="E179" s="9"/>
      <c r="F179" s="6"/>
      <c r="G179" s="9"/>
      <c r="H179" s="64" t="str">
        <f t="shared" si="31"/>
        <v/>
      </c>
      <c r="I179" s="64" t="str">
        <f t="shared" si="32"/>
        <v/>
      </c>
      <c r="J179" s="65" t="str">
        <f t="shared" si="25"/>
        <v/>
      </c>
      <c r="K179" s="166" t="str">
        <f t="shared" si="26"/>
        <v/>
      </c>
      <c r="L179" s="167" t="str">
        <f t="shared" si="27"/>
        <v/>
      </c>
      <c r="M179" s="63" t="str">
        <f t="shared" si="28"/>
        <v/>
      </c>
      <c r="N179" s="7"/>
      <c r="O179" s="8"/>
      <c r="Q179" s="69" t="str">
        <f t="shared" si="29"/>
        <v/>
      </c>
      <c r="T179" s="66" t="str">
        <f>IF(AND(SU_Stufe&gt;=20,M179&lt;&gt;"",ISBLANK(N179)),"Zuweisung zu Arbeitspaket fehlt","")</f>
        <v/>
      </c>
      <c r="U179" s="66" t="str">
        <f>IF(AND(M179&lt;&gt;""),IF(ISBLANK(O179),"Beschreibung der Tätigkeit fehlt!",IF(LEN(O179)&lt;Z_BKU,"Beschreibung sehr kurz",IF(LEN(O179)&lt;Z_BKN,"Beschreibung knapp",""))),"")</f>
        <v/>
      </c>
      <c r="V179" s="66" t="str">
        <f t="shared" si="30"/>
        <v/>
      </c>
      <c r="W179" s="66" t="str">
        <f>IF(AND(M179&lt;&gt;""),IF(M179&gt;Z_THAZ,"Wurde die Tageshöchstarbeitszeit ("&amp;Z_THAZ&amp;" h) beachtet?",""),"")</f>
        <v/>
      </c>
      <c r="X179" s="66" t="str">
        <f t="shared" si="23"/>
        <v/>
      </c>
    </row>
    <row r="180" spans="1:24" x14ac:dyDescent="0.25">
      <c r="A180" s="5"/>
      <c r="B180" s="67" t="str">
        <f t="shared" si="22"/>
        <v/>
      </c>
      <c r="C180" s="68" t="str">
        <f t="shared" si="24"/>
        <v/>
      </c>
      <c r="D180" s="6"/>
      <c r="E180" s="9"/>
      <c r="F180" s="6"/>
      <c r="G180" s="9"/>
      <c r="H180" s="64" t="str">
        <f t="shared" si="31"/>
        <v/>
      </c>
      <c r="I180" s="64" t="str">
        <f t="shared" si="32"/>
        <v/>
      </c>
      <c r="J180" s="65" t="str">
        <f t="shared" si="25"/>
        <v/>
      </c>
      <c r="K180" s="166" t="str">
        <f t="shared" si="26"/>
        <v/>
      </c>
      <c r="L180" s="167" t="str">
        <f t="shared" si="27"/>
        <v/>
      </c>
      <c r="M180" s="63" t="str">
        <f t="shared" si="28"/>
        <v/>
      </c>
      <c r="N180" s="7"/>
      <c r="O180" s="8"/>
      <c r="Q180" s="69" t="str">
        <f t="shared" si="29"/>
        <v/>
      </c>
      <c r="T180" s="66" t="str">
        <f>IF(AND(SU_Stufe&gt;=20,M180&lt;&gt;"",ISBLANK(N180)),"Zuweisung zu Arbeitspaket fehlt","")</f>
        <v/>
      </c>
      <c r="U180" s="66" t="str">
        <f>IF(AND(M180&lt;&gt;""),IF(ISBLANK(O180),"Beschreibung der Tätigkeit fehlt!",IF(LEN(O180)&lt;Z_BKU,"Beschreibung sehr kurz",IF(LEN(O180)&lt;Z_BKN,"Beschreibung knapp",""))),"")</f>
        <v/>
      </c>
      <c r="V180" s="66" t="str">
        <f t="shared" si="30"/>
        <v/>
      </c>
      <c r="W180" s="66" t="str">
        <f>IF(AND(M180&lt;&gt;""),IF(M180&gt;Z_THAZ,"Wurde die Tageshöchstarbeitszeit ("&amp;Z_THAZ&amp;" h) beachtet?",""),"")</f>
        <v/>
      </c>
      <c r="X180" s="66" t="str">
        <f t="shared" si="23"/>
        <v/>
      </c>
    </row>
    <row r="181" spans="1:24" x14ac:dyDescent="0.25">
      <c r="A181" s="5"/>
      <c r="B181" s="67" t="str">
        <f t="shared" si="22"/>
        <v/>
      </c>
      <c r="C181" s="68" t="str">
        <f t="shared" si="24"/>
        <v/>
      </c>
      <c r="D181" s="6"/>
      <c r="E181" s="9"/>
      <c r="F181" s="6"/>
      <c r="G181" s="9"/>
      <c r="H181" s="64" t="str">
        <f t="shared" si="31"/>
        <v/>
      </c>
      <c r="I181" s="64" t="str">
        <f t="shared" si="32"/>
        <v/>
      </c>
      <c r="J181" s="65" t="str">
        <f t="shared" si="25"/>
        <v/>
      </c>
      <c r="K181" s="166" t="str">
        <f t="shared" si="26"/>
        <v/>
      </c>
      <c r="L181" s="167" t="str">
        <f t="shared" si="27"/>
        <v/>
      </c>
      <c r="M181" s="63" t="str">
        <f t="shared" si="28"/>
        <v/>
      </c>
      <c r="N181" s="7"/>
      <c r="O181" s="8"/>
      <c r="Q181" s="69" t="str">
        <f t="shared" si="29"/>
        <v/>
      </c>
      <c r="T181" s="66" t="str">
        <f>IF(AND(SU_Stufe&gt;=20,M181&lt;&gt;"",ISBLANK(N181)),"Zuweisung zu Arbeitspaket fehlt","")</f>
        <v/>
      </c>
      <c r="U181" s="66" t="str">
        <f>IF(AND(M181&lt;&gt;""),IF(ISBLANK(O181),"Beschreibung der Tätigkeit fehlt!",IF(LEN(O181)&lt;Z_BKU,"Beschreibung sehr kurz",IF(LEN(O181)&lt;Z_BKN,"Beschreibung knapp",""))),"")</f>
        <v/>
      </c>
      <c r="V181" s="66" t="str">
        <f t="shared" ref="V181:V210" si="33">IF(AND(M181&lt;&gt;""),IF(M181&gt;6,"Wurde die Pausenregel (6 h) beachtet?",""),"")</f>
        <v/>
      </c>
      <c r="W181" s="66" t="str">
        <f>IF(AND(M181&lt;&gt;""),IF(M181&gt;Z_THAZ,"Wurde die Tageshöchstarbeitszeit ("&amp;Z_THAZ&amp;" h) beachtet?",""),"")</f>
        <v/>
      </c>
      <c r="X181" s="66" t="str">
        <f t="shared" ref="X181:X210" si="34">IF(ISNUMBER(A181),IF(YEAR(A181)&lt;&gt;ZU_Jahr,"Jahr nicht zulässig",""),"")</f>
        <v/>
      </c>
    </row>
    <row r="182" spans="1:24" x14ac:dyDescent="0.25">
      <c r="A182" s="5"/>
      <c r="B182" s="67" t="str">
        <f t="shared" si="22"/>
        <v/>
      </c>
      <c r="C182" s="68" t="str">
        <f t="shared" si="24"/>
        <v/>
      </c>
      <c r="D182" s="6"/>
      <c r="E182" s="9"/>
      <c r="F182" s="6"/>
      <c r="G182" s="9"/>
      <c r="H182" s="64" t="str">
        <f t="shared" si="31"/>
        <v/>
      </c>
      <c r="I182" s="64" t="str">
        <f t="shared" si="32"/>
        <v/>
      </c>
      <c r="J182" s="65" t="str">
        <f t="shared" si="25"/>
        <v/>
      </c>
      <c r="K182" s="166" t="str">
        <f t="shared" si="26"/>
        <v/>
      </c>
      <c r="L182" s="167" t="str">
        <f t="shared" si="27"/>
        <v/>
      </c>
      <c r="M182" s="63" t="str">
        <f t="shared" si="28"/>
        <v/>
      </c>
      <c r="N182" s="7"/>
      <c r="O182" s="8"/>
      <c r="Q182" s="69" t="str">
        <f t="shared" si="29"/>
        <v/>
      </c>
      <c r="T182" s="66" t="str">
        <f>IF(AND(SU_Stufe&gt;=20,M182&lt;&gt;"",ISBLANK(N182)),"Zuweisung zu Arbeitspaket fehlt","")</f>
        <v/>
      </c>
      <c r="U182" s="66" t="str">
        <f>IF(AND(M182&lt;&gt;""),IF(ISBLANK(O182),"Beschreibung der Tätigkeit fehlt!",IF(LEN(O182)&lt;Z_BKU,"Beschreibung sehr kurz",IF(LEN(O182)&lt;Z_BKN,"Beschreibung knapp",""))),"")</f>
        <v/>
      </c>
      <c r="V182" s="66" t="str">
        <f t="shared" si="33"/>
        <v/>
      </c>
      <c r="W182" s="66" t="str">
        <f>IF(AND(M182&lt;&gt;""),IF(M182&gt;Z_THAZ,"Wurde die Tageshöchstarbeitszeit ("&amp;Z_THAZ&amp;" h) beachtet?",""),"")</f>
        <v/>
      </c>
      <c r="X182" s="66" t="str">
        <f t="shared" si="34"/>
        <v/>
      </c>
    </row>
    <row r="183" spans="1:24" x14ac:dyDescent="0.25">
      <c r="A183" s="5"/>
      <c r="B183" s="67" t="str">
        <f t="shared" si="22"/>
        <v/>
      </c>
      <c r="C183" s="68" t="str">
        <f t="shared" si="24"/>
        <v/>
      </c>
      <c r="D183" s="6"/>
      <c r="E183" s="9"/>
      <c r="F183" s="6"/>
      <c r="G183" s="9"/>
      <c r="H183" s="64" t="str">
        <f t="shared" si="31"/>
        <v/>
      </c>
      <c r="I183" s="64" t="str">
        <f t="shared" si="32"/>
        <v/>
      </c>
      <c r="J183" s="65" t="str">
        <f t="shared" si="25"/>
        <v/>
      </c>
      <c r="K183" s="166" t="str">
        <f t="shared" si="26"/>
        <v/>
      </c>
      <c r="L183" s="167" t="str">
        <f t="shared" si="27"/>
        <v/>
      </c>
      <c r="M183" s="63" t="str">
        <f t="shared" si="28"/>
        <v/>
      </c>
      <c r="N183" s="7"/>
      <c r="O183" s="8"/>
      <c r="Q183" s="69" t="str">
        <f t="shared" si="29"/>
        <v/>
      </c>
      <c r="T183" s="66" t="str">
        <f>IF(AND(SU_Stufe&gt;=20,M183&lt;&gt;"",ISBLANK(N183)),"Zuweisung zu Arbeitspaket fehlt","")</f>
        <v/>
      </c>
      <c r="U183" s="66" t="str">
        <f>IF(AND(M183&lt;&gt;""),IF(ISBLANK(O183),"Beschreibung der Tätigkeit fehlt!",IF(LEN(O183)&lt;Z_BKU,"Beschreibung sehr kurz",IF(LEN(O183)&lt;Z_BKN,"Beschreibung knapp",""))),"")</f>
        <v/>
      </c>
      <c r="V183" s="66" t="str">
        <f t="shared" si="33"/>
        <v/>
      </c>
      <c r="W183" s="66" t="str">
        <f>IF(AND(M183&lt;&gt;""),IF(M183&gt;Z_THAZ,"Wurde die Tageshöchstarbeitszeit ("&amp;Z_THAZ&amp;" h) beachtet?",""),"")</f>
        <v/>
      </c>
      <c r="X183" s="66" t="str">
        <f t="shared" si="34"/>
        <v/>
      </c>
    </row>
    <row r="184" spans="1:24" x14ac:dyDescent="0.25">
      <c r="A184" s="5"/>
      <c r="B184" s="67" t="str">
        <f t="shared" si="22"/>
        <v/>
      </c>
      <c r="C184" s="68" t="str">
        <f t="shared" si="24"/>
        <v/>
      </c>
      <c r="D184" s="6"/>
      <c r="E184" s="9"/>
      <c r="F184" s="6"/>
      <c r="G184" s="9"/>
      <c r="H184" s="64" t="str">
        <f t="shared" si="31"/>
        <v/>
      </c>
      <c r="I184" s="64" t="str">
        <f t="shared" si="32"/>
        <v/>
      </c>
      <c r="J184" s="65" t="str">
        <f t="shared" si="25"/>
        <v/>
      </c>
      <c r="K184" s="166" t="str">
        <f t="shared" si="26"/>
        <v/>
      </c>
      <c r="L184" s="167" t="str">
        <f t="shared" si="27"/>
        <v/>
      </c>
      <c r="M184" s="63" t="str">
        <f t="shared" si="28"/>
        <v/>
      </c>
      <c r="N184" s="7"/>
      <c r="O184" s="8"/>
      <c r="Q184" s="69" t="str">
        <f t="shared" si="29"/>
        <v/>
      </c>
      <c r="T184" s="66" t="str">
        <f>IF(AND(SU_Stufe&gt;=20,M184&lt;&gt;"",ISBLANK(N184)),"Zuweisung zu Arbeitspaket fehlt","")</f>
        <v/>
      </c>
      <c r="U184" s="66" t="str">
        <f>IF(AND(M184&lt;&gt;""),IF(ISBLANK(O184),"Beschreibung der Tätigkeit fehlt!",IF(LEN(O184)&lt;Z_BKU,"Beschreibung sehr kurz",IF(LEN(O184)&lt;Z_BKN,"Beschreibung knapp",""))),"")</f>
        <v/>
      </c>
      <c r="V184" s="66" t="str">
        <f t="shared" si="33"/>
        <v/>
      </c>
      <c r="W184" s="66" t="str">
        <f>IF(AND(M184&lt;&gt;""),IF(M184&gt;Z_THAZ,"Wurde die Tageshöchstarbeitszeit ("&amp;Z_THAZ&amp;" h) beachtet?",""),"")</f>
        <v/>
      </c>
      <c r="X184" s="66" t="str">
        <f t="shared" si="34"/>
        <v/>
      </c>
    </row>
    <row r="185" spans="1:24" x14ac:dyDescent="0.25">
      <c r="A185" s="5"/>
      <c r="B185" s="67" t="str">
        <f t="shared" si="22"/>
        <v/>
      </c>
      <c r="C185" s="68" t="str">
        <f t="shared" si="24"/>
        <v/>
      </c>
      <c r="D185" s="6"/>
      <c r="E185" s="9"/>
      <c r="F185" s="6"/>
      <c r="G185" s="9"/>
      <c r="H185" s="64" t="str">
        <f t="shared" si="31"/>
        <v/>
      </c>
      <c r="I185" s="64" t="str">
        <f t="shared" si="32"/>
        <v/>
      </c>
      <c r="J185" s="65" t="str">
        <f t="shared" si="25"/>
        <v/>
      </c>
      <c r="K185" s="166" t="str">
        <f t="shared" si="26"/>
        <v/>
      </c>
      <c r="L185" s="167" t="str">
        <f t="shared" si="27"/>
        <v/>
      </c>
      <c r="M185" s="63" t="str">
        <f t="shared" si="28"/>
        <v/>
      </c>
      <c r="N185" s="7"/>
      <c r="O185" s="8"/>
      <c r="Q185" s="69" t="str">
        <f t="shared" si="29"/>
        <v/>
      </c>
      <c r="T185" s="66" t="str">
        <f>IF(AND(SU_Stufe&gt;=20,M185&lt;&gt;"",ISBLANK(N185)),"Zuweisung zu Arbeitspaket fehlt","")</f>
        <v/>
      </c>
      <c r="U185" s="66" t="str">
        <f>IF(AND(M185&lt;&gt;""),IF(ISBLANK(O185),"Beschreibung der Tätigkeit fehlt!",IF(LEN(O185)&lt;Z_BKU,"Beschreibung sehr kurz",IF(LEN(O185)&lt;Z_BKN,"Beschreibung knapp",""))),"")</f>
        <v/>
      </c>
      <c r="V185" s="66" t="str">
        <f t="shared" si="33"/>
        <v/>
      </c>
      <c r="W185" s="66" t="str">
        <f>IF(AND(M185&lt;&gt;""),IF(M185&gt;Z_THAZ,"Wurde die Tageshöchstarbeitszeit ("&amp;Z_THAZ&amp;" h) beachtet?",""),"")</f>
        <v/>
      </c>
      <c r="X185" s="66" t="str">
        <f t="shared" si="34"/>
        <v/>
      </c>
    </row>
    <row r="186" spans="1:24" x14ac:dyDescent="0.25">
      <c r="A186" s="5"/>
      <c r="B186" s="67" t="str">
        <f t="shared" si="22"/>
        <v/>
      </c>
      <c r="C186" s="68" t="str">
        <f t="shared" si="24"/>
        <v/>
      </c>
      <c r="D186" s="6"/>
      <c r="E186" s="9"/>
      <c r="F186" s="6"/>
      <c r="G186" s="9"/>
      <c r="H186" s="64" t="str">
        <f t="shared" si="31"/>
        <v/>
      </c>
      <c r="I186" s="64" t="str">
        <f t="shared" si="32"/>
        <v/>
      </c>
      <c r="J186" s="65" t="str">
        <f t="shared" si="25"/>
        <v/>
      </c>
      <c r="K186" s="166" t="str">
        <f t="shared" si="26"/>
        <v/>
      </c>
      <c r="L186" s="167" t="str">
        <f t="shared" si="27"/>
        <v/>
      </c>
      <c r="M186" s="63" t="str">
        <f t="shared" si="28"/>
        <v/>
      </c>
      <c r="N186" s="7"/>
      <c r="O186" s="8"/>
      <c r="Q186" s="69" t="str">
        <f t="shared" si="29"/>
        <v/>
      </c>
      <c r="T186" s="66" t="str">
        <f>IF(AND(SU_Stufe&gt;=20,M186&lt;&gt;"",ISBLANK(N186)),"Zuweisung zu Arbeitspaket fehlt","")</f>
        <v/>
      </c>
      <c r="U186" s="66" t="str">
        <f>IF(AND(M186&lt;&gt;""),IF(ISBLANK(O186),"Beschreibung der Tätigkeit fehlt!",IF(LEN(O186)&lt;Z_BKU,"Beschreibung sehr kurz",IF(LEN(O186)&lt;Z_BKN,"Beschreibung knapp",""))),"")</f>
        <v/>
      </c>
      <c r="V186" s="66" t="str">
        <f t="shared" si="33"/>
        <v/>
      </c>
      <c r="W186" s="66" t="str">
        <f>IF(AND(M186&lt;&gt;""),IF(M186&gt;Z_THAZ,"Wurde die Tageshöchstarbeitszeit ("&amp;Z_THAZ&amp;" h) beachtet?",""),"")</f>
        <v/>
      </c>
      <c r="X186" s="66" t="str">
        <f t="shared" si="34"/>
        <v/>
      </c>
    </row>
    <row r="187" spans="1:24" x14ac:dyDescent="0.25">
      <c r="A187" s="5"/>
      <c r="B187" s="67" t="str">
        <f t="shared" si="22"/>
        <v/>
      </c>
      <c r="C187" s="68" t="str">
        <f t="shared" si="24"/>
        <v/>
      </c>
      <c r="D187" s="6"/>
      <c r="E187" s="9"/>
      <c r="F187" s="6"/>
      <c r="G187" s="9"/>
      <c r="H187" s="64" t="str">
        <f t="shared" si="31"/>
        <v/>
      </c>
      <c r="I187" s="64" t="str">
        <f t="shared" si="32"/>
        <v/>
      </c>
      <c r="J187" s="65" t="str">
        <f t="shared" si="25"/>
        <v/>
      </c>
      <c r="K187" s="166" t="str">
        <f t="shared" si="26"/>
        <v/>
      </c>
      <c r="L187" s="167" t="str">
        <f t="shared" si="27"/>
        <v/>
      </c>
      <c r="M187" s="63" t="str">
        <f t="shared" si="28"/>
        <v/>
      </c>
      <c r="N187" s="7"/>
      <c r="O187" s="8"/>
      <c r="Q187" s="69" t="str">
        <f t="shared" si="29"/>
        <v/>
      </c>
      <c r="T187" s="66" t="str">
        <f>IF(AND(SU_Stufe&gt;=20,M187&lt;&gt;"",ISBLANK(N187)),"Zuweisung zu Arbeitspaket fehlt","")</f>
        <v/>
      </c>
      <c r="U187" s="66" t="str">
        <f>IF(AND(M187&lt;&gt;""),IF(ISBLANK(O187),"Beschreibung der Tätigkeit fehlt!",IF(LEN(O187)&lt;Z_BKU,"Beschreibung sehr kurz",IF(LEN(O187)&lt;Z_BKN,"Beschreibung knapp",""))),"")</f>
        <v/>
      </c>
      <c r="V187" s="66" t="str">
        <f t="shared" si="33"/>
        <v/>
      </c>
      <c r="W187" s="66" t="str">
        <f>IF(AND(M187&lt;&gt;""),IF(M187&gt;Z_THAZ,"Wurde die Tageshöchstarbeitszeit ("&amp;Z_THAZ&amp;" h) beachtet?",""),"")</f>
        <v/>
      </c>
      <c r="X187" s="66" t="str">
        <f t="shared" si="34"/>
        <v/>
      </c>
    </row>
    <row r="188" spans="1:24" x14ac:dyDescent="0.25">
      <c r="A188" s="5"/>
      <c r="B188" s="67" t="str">
        <f t="shared" si="22"/>
        <v/>
      </c>
      <c r="C188" s="68" t="str">
        <f t="shared" si="24"/>
        <v/>
      </c>
      <c r="D188" s="6"/>
      <c r="E188" s="9"/>
      <c r="F188" s="6"/>
      <c r="G188" s="9"/>
      <c r="H188" s="64" t="str">
        <f t="shared" si="31"/>
        <v/>
      </c>
      <c r="I188" s="64" t="str">
        <f t="shared" si="32"/>
        <v/>
      </c>
      <c r="J188" s="65" t="str">
        <f t="shared" si="25"/>
        <v/>
      </c>
      <c r="K188" s="166" t="str">
        <f t="shared" si="26"/>
        <v/>
      </c>
      <c r="L188" s="167" t="str">
        <f t="shared" si="27"/>
        <v/>
      </c>
      <c r="M188" s="63" t="str">
        <f t="shared" si="28"/>
        <v/>
      </c>
      <c r="N188" s="7"/>
      <c r="O188" s="8"/>
      <c r="Q188" s="69" t="str">
        <f t="shared" si="29"/>
        <v/>
      </c>
      <c r="T188" s="66" t="str">
        <f>IF(AND(SU_Stufe&gt;=20,M188&lt;&gt;"",ISBLANK(N188)),"Zuweisung zu Arbeitspaket fehlt","")</f>
        <v/>
      </c>
      <c r="U188" s="66" t="str">
        <f>IF(AND(M188&lt;&gt;""),IF(ISBLANK(O188),"Beschreibung der Tätigkeit fehlt!",IF(LEN(O188)&lt;Z_BKU,"Beschreibung sehr kurz",IF(LEN(O188)&lt;Z_BKN,"Beschreibung knapp",""))),"")</f>
        <v/>
      </c>
      <c r="V188" s="66" t="str">
        <f t="shared" si="33"/>
        <v/>
      </c>
      <c r="W188" s="66" t="str">
        <f>IF(AND(M188&lt;&gt;""),IF(M188&gt;Z_THAZ,"Wurde die Tageshöchstarbeitszeit ("&amp;Z_THAZ&amp;" h) beachtet?",""),"")</f>
        <v/>
      </c>
      <c r="X188" s="66" t="str">
        <f t="shared" si="34"/>
        <v/>
      </c>
    </row>
    <row r="189" spans="1:24" x14ac:dyDescent="0.25">
      <c r="A189" s="5"/>
      <c r="B189" s="67" t="str">
        <f t="shared" si="22"/>
        <v/>
      </c>
      <c r="C189" s="68" t="str">
        <f t="shared" si="24"/>
        <v/>
      </c>
      <c r="D189" s="6"/>
      <c r="E189" s="9"/>
      <c r="F189" s="6"/>
      <c r="G189" s="9"/>
      <c r="H189" s="64" t="str">
        <f t="shared" si="31"/>
        <v/>
      </c>
      <c r="I189" s="64" t="str">
        <f t="shared" si="32"/>
        <v/>
      </c>
      <c r="J189" s="65" t="str">
        <f t="shared" si="25"/>
        <v/>
      </c>
      <c r="K189" s="166" t="str">
        <f t="shared" si="26"/>
        <v/>
      </c>
      <c r="L189" s="167" t="str">
        <f t="shared" si="27"/>
        <v/>
      </c>
      <c r="M189" s="63" t="str">
        <f t="shared" si="28"/>
        <v/>
      </c>
      <c r="N189" s="7"/>
      <c r="O189" s="8"/>
      <c r="Q189" s="69" t="str">
        <f t="shared" si="29"/>
        <v/>
      </c>
      <c r="T189" s="66" t="str">
        <f>IF(AND(SU_Stufe&gt;=20,M189&lt;&gt;"",ISBLANK(N189)),"Zuweisung zu Arbeitspaket fehlt","")</f>
        <v/>
      </c>
      <c r="U189" s="66" t="str">
        <f>IF(AND(M189&lt;&gt;""),IF(ISBLANK(O189),"Beschreibung der Tätigkeit fehlt!",IF(LEN(O189)&lt;Z_BKU,"Beschreibung sehr kurz",IF(LEN(O189)&lt;Z_BKN,"Beschreibung knapp",""))),"")</f>
        <v/>
      </c>
      <c r="V189" s="66" t="str">
        <f t="shared" si="33"/>
        <v/>
      </c>
      <c r="W189" s="66" t="str">
        <f>IF(AND(M189&lt;&gt;""),IF(M189&gt;Z_THAZ,"Wurde die Tageshöchstarbeitszeit ("&amp;Z_THAZ&amp;" h) beachtet?",""),"")</f>
        <v/>
      </c>
      <c r="X189" s="66" t="str">
        <f t="shared" si="34"/>
        <v/>
      </c>
    </row>
    <row r="190" spans="1:24" x14ac:dyDescent="0.25">
      <c r="A190" s="5"/>
      <c r="B190" s="67" t="str">
        <f t="shared" si="22"/>
        <v/>
      </c>
      <c r="C190" s="68" t="str">
        <f t="shared" si="24"/>
        <v/>
      </c>
      <c r="D190" s="6"/>
      <c r="E190" s="9"/>
      <c r="F190" s="6"/>
      <c r="G190" s="9"/>
      <c r="H190" s="64" t="str">
        <f t="shared" si="31"/>
        <v/>
      </c>
      <c r="I190" s="64" t="str">
        <f t="shared" si="32"/>
        <v/>
      </c>
      <c r="J190" s="65" t="str">
        <f t="shared" si="25"/>
        <v/>
      </c>
      <c r="K190" s="166" t="str">
        <f t="shared" si="26"/>
        <v/>
      </c>
      <c r="L190" s="167" t="str">
        <f t="shared" si="27"/>
        <v/>
      </c>
      <c r="M190" s="63" t="str">
        <f t="shared" si="28"/>
        <v/>
      </c>
      <c r="N190" s="7"/>
      <c r="O190" s="8"/>
      <c r="Q190" s="69" t="str">
        <f t="shared" si="29"/>
        <v/>
      </c>
      <c r="T190" s="66" t="str">
        <f>IF(AND(SU_Stufe&gt;=20,M190&lt;&gt;"",ISBLANK(N190)),"Zuweisung zu Arbeitspaket fehlt","")</f>
        <v/>
      </c>
      <c r="U190" s="66" t="str">
        <f>IF(AND(M190&lt;&gt;""),IF(ISBLANK(O190),"Beschreibung der Tätigkeit fehlt!",IF(LEN(O190)&lt;Z_BKU,"Beschreibung sehr kurz",IF(LEN(O190)&lt;Z_BKN,"Beschreibung knapp",""))),"")</f>
        <v/>
      </c>
      <c r="V190" s="66" t="str">
        <f t="shared" si="33"/>
        <v/>
      </c>
      <c r="W190" s="66" t="str">
        <f>IF(AND(M190&lt;&gt;""),IF(M190&gt;Z_THAZ,"Wurde die Tageshöchstarbeitszeit ("&amp;Z_THAZ&amp;" h) beachtet?",""),"")</f>
        <v/>
      </c>
      <c r="X190" s="66" t="str">
        <f t="shared" si="34"/>
        <v/>
      </c>
    </row>
    <row r="191" spans="1:24" x14ac:dyDescent="0.25">
      <c r="A191" s="5"/>
      <c r="B191" s="67" t="str">
        <f t="shared" si="22"/>
        <v/>
      </c>
      <c r="C191" s="68" t="str">
        <f t="shared" si="24"/>
        <v/>
      </c>
      <c r="D191" s="6"/>
      <c r="E191" s="9"/>
      <c r="F191" s="6"/>
      <c r="G191" s="9"/>
      <c r="H191" s="64" t="str">
        <f t="shared" si="31"/>
        <v/>
      </c>
      <c r="I191" s="64" t="str">
        <f t="shared" si="32"/>
        <v/>
      </c>
      <c r="J191" s="65" t="str">
        <f t="shared" si="25"/>
        <v/>
      </c>
      <c r="K191" s="166" t="str">
        <f t="shared" si="26"/>
        <v/>
      </c>
      <c r="L191" s="167" t="str">
        <f t="shared" si="27"/>
        <v/>
      </c>
      <c r="M191" s="63" t="str">
        <f t="shared" si="28"/>
        <v/>
      </c>
      <c r="N191" s="7"/>
      <c r="O191" s="8"/>
      <c r="Q191" s="69" t="str">
        <f t="shared" si="29"/>
        <v/>
      </c>
      <c r="T191" s="66" t="str">
        <f>IF(AND(SU_Stufe&gt;=20,M191&lt;&gt;"",ISBLANK(N191)),"Zuweisung zu Arbeitspaket fehlt","")</f>
        <v/>
      </c>
      <c r="U191" s="66" t="str">
        <f>IF(AND(M191&lt;&gt;""),IF(ISBLANK(O191),"Beschreibung der Tätigkeit fehlt!",IF(LEN(O191)&lt;Z_BKU,"Beschreibung sehr kurz",IF(LEN(O191)&lt;Z_BKN,"Beschreibung knapp",""))),"")</f>
        <v/>
      </c>
      <c r="V191" s="66" t="str">
        <f t="shared" si="33"/>
        <v/>
      </c>
      <c r="W191" s="66" t="str">
        <f>IF(AND(M191&lt;&gt;""),IF(M191&gt;Z_THAZ,"Wurde die Tageshöchstarbeitszeit ("&amp;Z_THAZ&amp;" h) beachtet?",""),"")</f>
        <v/>
      </c>
      <c r="X191" s="66" t="str">
        <f t="shared" si="34"/>
        <v/>
      </c>
    </row>
    <row r="192" spans="1:24" x14ac:dyDescent="0.25">
      <c r="A192" s="5"/>
      <c r="B192" s="67" t="str">
        <f t="shared" si="22"/>
        <v/>
      </c>
      <c r="C192" s="68" t="str">
        <f t="shared" si="24"/>
        <v/>
      </c>
      <c r="D192" s="6"/>
      <c r="E192" s="9"/>
      <c r="F192" s="6"/>
      <c r="G192" s="9"/>
      <c r="H192" s="64" t="str">
        <f t="shared" si="31"/>
        <v/>
      </c>
      <c r="I192" s="64" t="str">
        <f t="shared" si="32"/>
        <v/>
      </c>
      <c r="J192" s="65" t="str">
        <f t="shared" si="25"/>
        <v/>
      </c>
      <c r="K192" s="166" t="str">
        <f t="shared" si="26"/>
        <v/>
      </c>
      <c r="L192" s="167" t="str">
        <f t="shared" si="27"/>
        <v/>
      </c>
      <c r="M192" s="63" t="str">
        <f t="shared" si="28"/>
        <v/>
      </c>
      <c r="N192" s="7"/>
      <c r="O192" s="8"/>
      <c r="Q192" s="69" t="str">
        <f t="shared" si="29"/>
        <v/>
      </c>
      <c r="T192" s="66" t="str">
        <f>IF(AND(SU_Stufe&gt;=20,M192&lt;&gt;"",ISBLANK(N192)),"Zuweisung zu Arbeitspaket fehlt","")</f>
        <v/>
      </c>
      <c r="U192" s="66" t="str">
        <f>IF(AND(M192&lt;&gt;""),IF(ISBLANK(O192),"Beschreibung der Tätigkeit fehlt!",IF(LEN(O192)&lt;Z_BKU,"Beschreibung sehr kurz",IF(LEN(O192)&lt;Z_BKN,"Beschreibung knapp",""))),"")</f>
        <v/>
      </c>
      <c r="V192" s="66" t="str">
        <f t="shared" si="33"/>
        <v/>
      </c>
      <c r="W192" s="66" t="str">
        <f>IF(AND(M192&lt;&gt;""),IF(M192&gt;Z_THAZ,"Wurde die Tageshöchstarbeitszeit ("&amp;Z_THAZ&amp;" h) beachtet?",""),"")</f>
        <v/>
      </c>
      <c r="X192" s="66" t="str">
        <f t="shared" si="34"/>
        <v/>
      </c>
    </row>
    <row r="193" spans="1:24" x14ac:dyDescent="0.25">
      <c r="A193" s="5"/>
      <c r="B193" s="67" t="str">
        <f t="shared" si="22"/>
        <v/>
      </c>
      <c r="C193" s="68" t="str">
        <f t="shared" si="24"/>
        <v/>
      </c>
      <c r="D193" s="6"/>
      <c r="E193" s="9"/>
      <c r="F193" s="6"/>
      <c r="G193" s="9"/>
      <c r="H193" s="64" t="str">
        <f t="shared" si="31"/>
        <v/>
      </c>
      <c r="I193" s="64" t="str">
        <f t="shared" si="32"/>
        <v/>
      </c>
      <c r="J193" s="65" t="str">
        <f t="shared" si="25"/>
        <v/>
      </c>
      <c r="K193" s="166" t="str">
        <f t="shared" si="26"/>
        <v/>
      </c>
      <c r="L193" s="167" t="str">
        <f t="shared" si="27"/>
        <v/>
      </c>
      <c r="M193" s="63" t="str">
        <f t="shared" si="28"/>
        <v/>
      </c>
      <c r="N193" s="7"/>
      <c r="O193" s="8"/>
      <c r="Q193" s="69" t="str">
        <f t="shared" si="29"/>
        <v/>
      </c>
      <c r="T193" s="66" t="str">
        <f>IF(AND(SU_Stufe&gt;=20,M193&lt;&gt;"",ISBLANK(N193)),"Zuweisung zu Arbeitspaket fehlt","")</f>
        <v/>
      </c>
      <c r="U193" s="66" t="str">
        <f>IF(AND(M193&lt;&gt;""),IF(ISBLANK(O193),"Beschreibung der Tätigkeit fehlt!",IF(LEN(O193)&lt;Z_BKU,"Beschreibung sehr kurz",IF(LEN(O193)&lt;Z_BKN,"Beschreibung knapp",""))),"")</f>
        <v/>
      </c>
      <c r="V193" s="66" t="str">
        <f t="shared" si="33"/>
        <v/>
      </c>
      <c r="W193" s="66" t="str">
        <f>IF(AND(M193&lt;&gt;""),IF(M193&gt;Z_THAZ,"Wurde die Tageshöchstarbeitszeit ("&amp;Z_THAZ&amp;" h) beachtet?",""),"")</f>
        <v/>
      </c>
      <c r="X193" s="66" t="str">
        <f t="shared" si="34"/>
        <v/>
      </c>
    </row>
    <row r="194" spans="1:24" x14ac:dyDescent="0.25">
      <c r="A194" s="5"/>
      <c r="B194" s="67" t="str">
        <f t="shared" si="22"/>
        <v/>
      </c>
      <c r="C194" s="68" t="str">
        <f t="shared" si="24"/>
        <v/>
      </c>
      <c r="D194" s="6"/>
      <c r="E194" s="9"/>
      <c r="F194" s="6"/>
      <c r="G194" s="9"/>
      <c r="H194" s="64" t="str">
        <f t="shared" si="31"/>
        <v/>
      </c>
      <c r="I194" s="64" t="str">
        <f t="shared" si="32"/>
        <v/>
      </c>
      <c r="J194" s="65" t="str">
        <f t="shared" si="25"/>
        <v/>
      </c>
      <c r="K194" s="166" t="str">
        <f t="shared" si="26"/>
        <v/>
      </c>
      <c r="L194" s="167" t="str">
        <f t="shared" si="27"/>
        <v/>
      </c>
      <c r="M194" s="63" t="str">
        <f t="shared" si="28"/>
        <v/>
      </c>
      <c r="N194" s="7"/>
      <c r="O194" s="8"/>
      <c r="Q194" s="69" t="str">
        <f t="shared" si="29"/>
        <v/>
      </c>
      <c r="T194" s="66" t="str">
        <f>IF(AND(SU_Stufe&gt;=20,M194&lt;&gt;"",ISBLANK(N194)),"Zuweisung zu Arbeitspaket fehlt","")</f>
        <v/>
      </c>
      <c r="U194" s="66" t="str">
        <f>IF(AND(M194&lt;&gt;""),IF(ISBLANK(O194),"Beschreibung der Tätigkeit fehlt!",IF(LEN(O194)&lt;Z_BKU,"Beschreibung sehr kurz",IF(LEN(O194)&lt;Z_BKN,"Beschreibung knapp",""))),"")</f>
        <v/>
      </c>
      <c r="V194" s="66" t="str">
        <f t="shared" si="33"/>
        <v/>
      </c>
      <c r="W194" s="66" t="str">
        <f>IF(AND(M194&lt;&gt;""),IF(M194&gt;Z_THAZ,"Wurde die Tageshöchstarbeitszeit ("&amp;Z_THAZ&amp;" h) beachtet?",""),"")</f>
        <v/>
      </c>
      <c r="X194" s="66" t="str">
        <f t="shared" si="34"/>
        <v/>
      </c>
    </row>
    <row r="195" spans="1:24" x14ac:dyDescent="0.25">
      <c r="A195" s="5"/>
      <c r="B195" s="67" t="str">
        <f t="shared" si="22"/>
        <v/>
      </c>
      <c r="C195" s="68" t="str">
        <f t="shared" si="24"/>
        <v/>
      </c>
      <c r="D195" s="6"/>
      <c r="E195" s="9"/>
      <c r="F195" s="6"/>
      <c r="G195" s="9"/>
      <c r="H195" s="64" t="str">
        <f t="shared" si="31"/>
        <v/>
      </c>
      <c r="I195" s="64" t="str">
        <f t="shared" si="32"/>
        <v/>
      </c>
      <c r="J195" s="65" t="str">
        <f t="shared" si="25"/>
        <v/>
      </c>
      <c r="K195" s="166" t="str">
        <f t="shared" si="26"/>
        <v/>
      </c>
      <c r="L195" s="167" t="str">
        <f t="shared" si="27"/>
        <v/>
      </c>
      <c r="M195" s="63" t="str">
        <f t="shared" si="28"/>
        <v/>
      </c>
      <c r="N195" s="7"/>
      <c r="O195" s="8"/>
      <c r="Q195" s="69" t="str">
        <f t="shared" si="29"/>
        <v/>
      </c>
      <c r="T195" s="66" t="str">
        <f>IF(AND(SU_Stufe&gt;=20,M195&lt;&gt;"",ISBLANK(N195)),"Zuweisung zu Arbeitspaket fehlt","")</f>
        <v/>
      </c>
      <c r="U195" s="66" t="str">
        <f>IF(AND(M195&lt;&gt;""),IF(ISBLANK(O195),"Beschreibung der Tätigkeit fehlt!",IF(LEN(O195)&lt;Z_BKU,"Beschreibung sehr kurz",IF(LEN(O195)&lt;Z_BKN,"Beschreibung knapp",""))),"")</f>
        <v/>
      </c>
      <c r="V195" s="66" t="str">
        <f t="shared" si="33"/>
        <v/>
      </c>
      <c r="W195" s="66" t="str">
        <f>IF(AND(M195&lt;&gt;""),IF(M195&gt;Z_THAZ,"Wurde die Tageshöchstarbeitszeit ("&amp;Z_THAZ&amp;" h) beachtet?",""),"")</f>
        <v/>
      </c>
      <c r="X195" s="66" t="str">
        <f t="shared" si="34"/>
        <v/>
      </c>
    </row>
    <row r="196" spans="1:24" x14ac:dyDescent="0.25">
      <c r="A196" s="5"/>
      <c r="B196" s="67" t="str">
        <f t="shared" si="22"/>
        <v/>
      </c>
      <c r="C196" s="68" t="str">
        <f t="shared" si="24"/>
        <v/>
      </c>
      <c r="D196" s="6"/>
      <c r="E196" s="9"/>
      <c r="F196" s="6"/>
      <c r="G196" s="9"/>
      <c r="H196" s="64" t="str">
        <f t="shared" si="31"/>
        <v/>
      </c>
      <c r="I196" s="64" t="str">
        <f t="shared" si="32"/>
        <v/>
      </c>
      <c r="J196" s="65" t="str">
        <f t="shared" si="25"/>
        <v/>
      </c>
      <c r="K196" s="166" t="str">
        <f t="shared" si="26"/>
        <v/>
      </c>
      <c r="L196" s="167" t="str">
        <f t="shared" si="27"/>
        <v/>
      </c>
      <c r="M196" s="63" t="str">
        <f t="shared" si="28"/>
        <v/>
      </c>
      <c r="N196" s="7"/>
      <c r="O196" s="8"/>
      <c r="Q196" s="69" t="str">
        <f t="shared" si="29"/>
        <v/>
      </c>
      <c r="T196" s="66" t="str">
        <f>IF(AND(SU_Stufe&gt;=20,M196&lt;&gt;"",ISBLANK(N196)),"Zuweisung zu Arbeitspaket fehlt","")</f>
        <v/>
      </c>
      <c r="U196" s="66" t="str">
        <f>IF(AND(M196&lt;&gt;""),IF(ISBLANK(O196),"Beschreibung der Tätigkeit fehlt!",IF(LEN(O196)&lt;Z_BKU,"Beschreibung sehr kurz",IF(LEN(O196)&lt;Z_BKN,"Beschreibung knapp",""))),"")</f>
        <v/>
      </c>
      <c r="V196" s="66" t="str">
        <f t="shared" si="33"/>
        <v/>
      </c>
      <c r="W196" s="66" t="str">
        <f>IF(AND(M196&lt;&gt;""),IF(M196&gt;Z_THAZ,"Wurde die Tageshöchstarbeitszeit ("&amp;Z_THAZ&amp;" h) beachtet?",""),"")</f>
        <v/>
      </c>
      <c r="X196" s="66" t="str">
        <f t="shared" si="34"/>
        <v/>
      </c>
    </row>
    <row r="197" spans="1:24" x14ac:dyDescent="0.25">
      <c r="A197" s="5"/>
      <c r="B197" s="67" t="str">
        <f t="shared" si="22"/>
        <v/>
      </c>
      <c r="C197" s="68" t="str">
        <f t="shared" si="24"/>
        <v/>
      </c>
      <c r="D197" s="6"/>
      <c r="E197" s="9"/>
      <c r="F197" s="6"/>
      <c r="G197" s="9"/>
      <c r="H197" s="64" t="str">
        <f t="shared" si="31"/>
        <v/>
      </c>
      <c r="I197" s="64" t="str">
        <f t="shared" si="32"/>
        <v/>
      </c>
      <c r="J197" s="65" t="str">
        <f t="shared" si="25"/>
        <v/>
      </c>
      <c r="K197" s="166" t="str">
        <f t="shared" si="26"/>
        <v/>
      </c>
      <c r="L197" s="167" t="str">
        <f t="shared" si="27"/>
        <v/>
      </c>
      <c r="M197" s="63" t="str">
        <f t="shared" si="28"/>
        <v/>
      </c>
      <c r="N197" s="7"/>
      <c r="O197" s="8"/>
      <c r="Q197" s="69" t="str">
        <f t="shared" si="29"/>
        <v/>
      </c>
      <c r="T197" s="66" t="str">
        <f>IF(AND(SU_Stufe&gt;=20,M197&lt;&gt;"",ISBLANK(N197)),"Zuweisung zu Arbeitspaket fehlt","")</f>
        <v/>
      </c>
      <c r="U197" s="66" t="str">
        <f>IF(AND(M197&lt;&gt;""),IF(ISBLANK(O197),"Beschreibung der Tätigkeit fehlt!",IF(LEN(O197)&lt;Z_BKU,"Beschreibung sehr kurz",IF(LEN(O197)&lt;Z_BKN,"Beschreibung knapp",""))),"")</f>
        <v/>
      </c>
      <c r="V197" s="66" t="str">
        <f t="shared" si="33"/>
        <v/>
      </c>
      <c r="W197" s="66" t="str">
        <f>IF(AND(M197&lt;&gt;""),IF(M197&gt;Z_THAZ,"Wurde die Tageshöchstarbeitszeit ("&amp;Z_THAZ&amp;" h) beachtet?",""),"")</f>
        <v/>
      </c>
      <c r="X197" s="66" t="str">
        <f t="shared" si="34"/>
        <v/>
      </c>
    </row>
    <row r="198" spans="1:24" x14ac:dyDescent="0.25">
      <c r="A198" s="5"/>
      <c r="B198" s="67" t="str">
        <f t="shared" si="22"/>
        <v/>
      </c>
      <c r="C198" s="68" t="str">
        <f t="shared" si="24"/>
        <v/>
      </c>
      <c r="D198" s="6"/>
      <c r="E198" s="9"/>
      <c r="F198" s="6"/>
      <c r="G198" s="9"/>
      <c r="H198" s="64" t="str">
        <f t="shared" si="31"/>
        <v/>
      </c>
      <c r="I198" s="64" t="str">
        <f t="shared" si="32"/>
        <v/>
      </c>
      <c r="J198" s="65" t="str">
        <f t="shared" si="25"/>
        <v/>
      </c>
      <c r="K198" s="166" t="str">
        <f t="shared" si="26"/>
        <v/>
      </c>
      <c r="L198" s="167" t="str">
        <f t="shared" si="27"/>
        <v/>
      </c>
      <c r="M198" s="63" t="str">
        <f t="shared" si="28"/>
        <v/>
      </c>
      <c r="N198" s="7"/>
      <c r="O198" s="8"/>
      <c r="Q198" s="69" t="str">
        <f t="shared" si="29"/>
        <v/>
      </c>
      <c r="T198" s="66" t="str">
        <f>IF(AND(SU_Stufe&gt;=20,M198&lt;&gt;"",ISBLANK(N198)),"Zuweisung zu Arbeitspaket fehlt","")</f>
        <v/>
      </c>
      <c r="U198" s="66" t="str">
        <f>IF(AND(M198&lt;&gt;""),IF(ISBLANK(O198),"Beschreibung der Tätigkeit fehlt!",IF(LEN(O198)&lt;Z_BKU,"Beschreibung sehr kurz",IF(LEN(O198)&lt;Z_BKN,"Beschreibung knapp",""))),"")</f>
        <v/>
      </c>
      <c r="V198" s="66" t="str">
        <f t="shared" si="33"/>
        <v/>
      </c>
      <c r="W198" s="66" t="str">
        <f>IF(AND(M198&lt;&gt;""),IF(M198&gt;Z_THAZ,"Wurde die Tageshöchstarbeitszeit ("&amp;Z_THAZ&amp;" h) beachtet?",""),"")</f>
        <v/>
      </c>
      <c r="X198" s="66" t="str">
        <f t="shared" si="34"/>
        <v/>
      </c>
    </row>
    <row r="199" spans="1:24" x14ac:dyDescent="0.25">
      <c r="A199" s="5"/>
      <c r="B199" s="67" t="str">
        <f t="shared" si="22"/>
        <v/>
      </c>
      <c r="C199" s="68" t="str">
        <f t="shared" si="24"/>
        <v/>
      </c>
      <c r="D199" s="6"/>
      <c r="E199" s="9"/>
      <c r="F199" s="6"/>
      <c r="G199" s="9"/>
      <c r="H199" s="64" t="str">
        <f t="shared" si="31"/>
        <v/>
      </c>
      <c r="I199" s="64" t="str">
        <f t="shared" si="32"/>
        <v/>
      </c>
      <c r="J199" s="65" t="str">
        <f t="shared" si="25"/>
        <v/>
      </c>
      <c r="K199" s="166" t="str">
        <f t="shared" si="26"/>
        <v/>
      </c>
      <c r="L199" s="167" t="str">
        <f t="shared" si="27"/>
        <v/>
      </c>
      <c r="M199" s="63" t="str">
        <f t="shared" si="28"/>
        <v/>
      </c>
      <c r="N199" s="7"/>
      <c r="O199" s="8"/>
      <c r="Q199" s="69" t="str">
        <f t="shared" si="29"/>
        <v/>
      </c>
      <c r="T199" s="66" t="str">
        <f>IF(AND(SU_Stufe&gt;=20,M199&lt;&gt;"",ISBLANK(N199)),"Zuweisung zu Arbeitspaket fehlt","")</f>
        <v/>
      </c>
      <c r="U199" s="66" t="str">
        <f>IF(AND(M199&lt;&gt;""),IF(ISBLANK(O199),"Beschreibung der Tätigkeit fehlt!",IF(LEN(O199)&lt;Z_BKU,"Beschreibung sehr kurz",IF(LEN(O199)&lt;Z_BKN,"Beschreibung knapp",""))),"")</f>
        <v/>
      </c>
      <c r="V199" s="66" t="str">
        <f t="shared" si="33"/>
        <v/>
      </c>
      <c r="W199" s="66" t="str">
        <f>IF(AND(M199&lt;&gt;""),IF(M199&gt;Z_THAZ,"Wurde die Tageshöchstarbeitszeit ("&amp;Z_THAZ&amp;" h) beachtet?",""),"")</f>
        <v/>
      </c>
      <c r="X199" s="66" t="str">
        <f t="shared" si="34"/>
        <v/>
      </c>
    </row>
    <row r="200" spans="1:24" x14ac:dyDescent="0.25">
      <c r="A200" s="5"/>
      <c r="B200" s="67" t="str">
        <f t="shared" si="22"/>
        <v/>
      </c>
      <c r="C200" s="68" t="str">
        <f t="shared" si="24"/>
        <v/>
      </c>
      <c r="D200" s="6"/>
      <c r="E200" s="9"/>
      <c r="F200" s="6"/>
      <c r="G200" s="9"/>
      <c r="H200" s="64" t="str">
        <f t="shared" si="31"/>
        <v/>
      </c>
      <c r="I200" s="64" t="str">
        <f t="shared" si="32"/>
        <v/>
      </c>
      <c r="J200" s="65" t="str">
        <f t="shared" si="25"/>
        <v/>
      </c>
      <c r="K200" s="166" t="str">
        <f t="shared" si="26"/>
        <v/>
      </c>
      <c r="L200" s="167" t="str">
        <f t="shared" si="27"/>
        <v/>
      </c>
      <c r="M200" s="63" t="str">
        <f t="shared" si="28"/>
        <v/>
      </c>
      <c r="N200" s="7"/>
      <c r="O200" s="8"/>
      <c r="Q200" s="69" t="str">
        <f t="shared" si="29"/>
        <v/>
      </c>
      <c r="T200" s="66" t="str">
        <f>IF(AND(SU_Stufe&gt;=20,M200&lt;&gt;"",ISBLANK(N200)),"Zuweisung zu Arbeitspaket fehlt","")</f>
        <v/>
      </c>
      <c r="U200" s="66" t="str">
        <f>IF(AND(M200&lt;&gt;""),IF(ISBLANK(O200),"Beschreibung der Tätigkeit fehlt!",IF(LEN(O200)&lt;Z_BKU,"Beschreibung sehr kurz",IF(LEN(O200)&lt;Z_BKN,"Beschreibung knapp",""))),"")</f>
        <v/>
      </c>
      <c r="V200" s="66" t="str">
        <f t="shared" si="33"/>
        <v/>
      </c>
      <c r="W200" s="66" t="str">
        <f>IF(AND(M200&lt;&gt;""),IF(M200&gt;Z_THAZ,"Wurde die Tageshöchstarbeitszeit ("&amp;Z_THAZ&amp;" h) beachtet?",""),"")</f>
        <v/>
      </c>
      <c r="X200" s="66" t="str">
        <f t="shared" si="34"/>
        <v/>
      </c>
    </row>
    <row r="201" spans="1:24" x14ac:dyDescent="0.25">
      <c r="A201" s="5"/>
      <c r="B201" s="67" t="str">
        <f t="shared" si="22"/>
        <v/>
      </c>
      <c r="C201" s="68" t="str">
        <f t="shared" si="24"/>
        <v/>
      </c>
      <c r="D201" s="6"/>
      <c r="E201" s="9"/>
      <c r="F201" s="6"/>
      <c r="G201" s="9"/>
      <c r="H201" s="64" t="str">
        <f t="shared" si="31"/>
        <v/>
      </c>
      <c r="I201" s="64" t="str">
        <f t="shared" si="32"/>
        <v/>
      </c>
      <c r="J201" s="65" t="str">
        <f t="shared" si="25"/>
        <v/>
      </c>
      <c r="K201" s="166" t="str">
        <f t="shared" si="26"/>
        <v/>
      </c>
      <c r="L201" s="167" t="str">
        <f t="shared" si="27"/>
        <v/>
      </c>
      <c r="M201" s="63" t="str">
        <f t="shared" si="28"/>
        <v/>
      </c>
      <c r="N201" s="7"/>
      <c r="O201" s="8"/>
      <c r="Q201" s="69" t="str">
        <f t="shared" si="29"/>
        <v/>
      </c>
      <c r="T201" s="66" t="str">
        <f>IF(AND(SU_Stufe&gt;=20,M201&lt;&gt;"",ISBLANK(N201)),"Zuweisung zu Arbeitspaket fehlt","")</f>
        <v/>
      </c>
      <c r="U201" s="66" t="str">
        <f>IF(AND(M201&lt;&gt;""),IF(ISBLANK(O201),"Beschreibung der Tätigkeit fehlt!",IF(LEN(O201)&lt;Z_BKU,"Beschreibung sehr kurz",IF(LEN(O201)&lt;Z_BKN,"Beschreibung knapp",""))),"")</f>
        <v/>
      </c>
      <c r="V201" s="66" t="str">
        <f t="shared" si="33"/>
        <v/>
      </c>
      <c r="W201" s="66" t="str">
        <f>IF(AND(M201&lt;&gt;""),IF(M201&gt;Z_THAZ,"Wurde die Tageshöchstarbeitszeit ("&amp;Z_THAZ&amp;" h) beachtet?",""),"")</f>
        <v/>
      </c>
      <c r="X201" s="66" t="str">
        <f t="shared" si="34"/>
        <v/>
      </c>
    </row>
    <row r="202" spans="1:24" x14ac:dyDescent="0.25">
      <c r="A202" s="5"/>
      <c r="B202" s="67" t="str">
        <f t="shared" si="22"/>
        <v/>
      </c>
      <c r="C202" s="68" t="str">
        <f t="shared" si="24"/>
        <v/>
      </c>
      <c r="D202" s="6"/>
      <c r="E202" s="9"/>
      <c r="F202" s="6"/>
      <c r="G202" s="9"/>
      <c r="H202" s="64" t="str">
        <f t="shared" si="31"/>
        <v/>
      </c>
      <c r="I202" s="64" t="str">
        <f t="shared" si="32"/>
        <v/>
      </c>
      <c r="J202" s="65" t="str">
        <f t="shared" si="25"/>
        <v/>
      </c>
      <c r="K202" s="166" t="str">
        <f t="shared" si="26"/>
        <v/>
      </c>
      <c r="L202" s="167" t="str">
        <f t="shared" si="27"/>
        <v/>
      </c>
      <c r="M202" s="63" t="str">
        <f t="shared" si="28"/>
        <v/>
      </c>
      <c r="N202" s="7"/>
      <c r="O202" s="8"/>
      <c r="Q202" s="69" t="str">
        <f t="shared" si="29"/>
        <v/>
      </c>
      <c r="T202" s="66" t="str">
        <f>IF(AND(SU_Stufe&gt;=20,M202&lt;&gt;"",ISBLANK(N202)),"Zuweisung zu Arbeitspaket fehlt","")</f>
        <v/>
      </c>
      <c r="U202" s="66" t="str">
        <f>IF(AND(M202&lt;&gt;""),IF(ISBLANK(O202),"Beschreibung der Tätigkeit fehlt!",IF(LEN(O202)&lt;Z_BKU,"Beschreibung sehr kurz",IF(LEN(O202)&lt;Z_BKN,"Beschreibung knapp",""))),"")</f>
        <v/>
      </c>
      <c r="V202" s="66" t="str">
        <f t="shared" si="33"/>
        <v/>
      </c>
      <c r="W202" s="66" t="str">
        <f>IF(AND(M202&lt;&gt;""),IF(M202&gt;Z_THAZ,"Wurde die Tageshöchstarbeitszeit ("&amp;Z_THAZ&amp;" h) beachtet?",""),"")</f>
        <v/>
      </c>
      <c r="X202" s="66" t="str">
        <f t="shared" si="34"/>
        <v/>
      </c>
    </row>
    <row r="203" spans="1:24" x14ac:dyDescent="0.25">
      <c r="A203" s="5"/>
      <c r="B203" s="67" t="str">
        <f t="shared" si="22"/>
        <v/>
      </c>
      <c r="C203" s="68" t="str">
        <f t="shared" si="24"/>
        <v/>
      </c>
      <c r="D203" s="6"/>
      <c r="E203" s="9"/>
      <c r="F203" s="6"/>
      <c r="G203" s="9"/>
      <c r="H203" s="64" t="str">
        <f t="shared" si="31"/>
        <v/>
      </c>
      <c r="I203" s="64" t="str">
        <f t="shared" si="32"/>
        <v/>
      </c>
      <c r="J203" s="65" t="str">
        <f t="shared" si="25"/>
        <v/>
      </c>
      <c r="K203" s="166" t="str">
        <f t="shared" si="26"/>
        <v/>
      </c>
      <c r="L203" s="167" t="str">
        <f t="shared" si="27"/>
        <v/>
      </c>
      <c r="M203" s="63" t="str">
        <f t="shared" si="28"/>
        <v/>
      </c>
      <c r="N203" s="7"/>
      <c r="O203" s="8"/>
      <c r="Q203" s="69" t="str">
        <f t="shared" si="29"/>
        <v/>
      </c>
      <c r="T203" s="66" t="str">
        <f>IF(AND(SU_Stufe&gt;=20,M203&lt;&gt;"",ISBLANK(N203)),"Zuweisung zu Arbeitspaket fehlt","")</f>
        <v/>
      </c>
      <c r="U203" s="66" t="str">
        <f>IF(AND(M203&lt;&gt;""),IF(ISBLANK(O203),"Beschreibung der Tätigkeit fehlt!",IF(LEN(O203)&lt;Z_BKU,"Beschreibung sehr kurz",IF(LEN(O203)&lt;Z_BKN,"Beschreibung knapp",""))),"")</f>
        <v/>
      </c>
      <c r="V203" s="66" t="str">
        <f t="shared" si="33"/>
        <v/>
      </c>
      <c r="W203" s="66" t="str">
        <f>IF(AND(M203&lt;&gt;""),IF(M203&gt;Z_THAZ,"Wurde die Tageshöchstarbeitszeit ("&amp;Z_THAZ&amp;" h) beachtet?",""),"")</f>
        <v/>
      </c>
      <c r="X203" s="66" t="str">
        <f t="shared" si="34"/>
        <v/>
      </c>
    </row>
    <row r="204" spans="1:24" x14ac:dyDescent="0.25">
      <c r="A204" s="5"/>
      <c r="B204" s="67" t="str">
        <f t="shared" si="22"/>
        <v/>
      </c>
      <c r="C204" s="68" t="str">
        <f t="shared" si="24"/>
        <v/>
      </c>
      <c r="D204" s="6"/>
      <c r="E204" s="9"/>
      <c r="F204" s="6"/>
      <c r="G204" s="9"/>
      <c r="H204" s="64" t="str">
        <f t="shared" si="31"/>
        <v/>
      </c>
      <c r="I204" s="64" t="str">
        <f t="shared" si="32"/>
        <v/>
      </c>
      <c r="J204" s="65" t="str">
        <f t="shared" si="25"/>
        <v/>
      </c>
      <c r="K204" s="166" t="str">
        <f t="shared" si="26"/>
        <v/>
      </c>
      <c r="L204" s="167" t="str">
        <f t="shared" si="27"/>
        <v/>
      </c>
      <c r="M204" s="63" t="str">
        <f t="shared" si="28"/>
        <v/>
      </c>
      <c r="N204" s="7"/>
      <c r="O204" s="8"/>
      <c r="Q204" s="69" t="str">
        <f t="shared" si="29"/>
        <v/>
      </c>
      <c r="T204" s="66" t="str">
        <f>IF(AND(SU_Stufe&gt;=20,M204&lt;&gt;"",ISBLANK(N204)),"Zuweisung zu Arbeitspaket fehlt","")</f>
        <v/>
      </c>
      <c r="U204" s="66" t="str">
        <f>IF(AND(M204&lt;&gt;""),IF(ISBLANK(O204),"Beschreibung der Tätigkeit fehlt!",IF(LEN(O204)&lt;Z_BKU,"Beschreibung sehr kurz",IF(LEN(O204)&lt;Z_BKN,"Beschreibung knapp",""))),"")</f>
        <v/>
      </c>
      <c r="V204" s="66" t="str">
        <f t="shared" si="33"/>
        <v/>
      </c>
      <c r="W204" s="66" t="str">
        <f>IF(AND(M204&lt;&gt;""),IF(M204&gt;Z_THAZ,"Wurde die Tageshöchstarbeitszeit ("&amp;Z_THAZ&amp;" h) beachtet?",""),"")</f>
        <v/>
      </c>
      <c r="X204" s="66" t="str">
        <f t="shared" si="34"/>
        <v/>
      </c>
    </row>
    <row r="205" spans="1:24" x14ac:dyDescent="0.25">
      <c r="A205" s="5"/>
      <c r="B205" s="67" t="str">
        <f t="shared" si="22"/>
        <v/>
      </c>
      <c r="C205" s="68" t="str">
        <f t="shared" si="24"/>
        <v/>
      </c>
      <c r="D205" s="6"/>
      <c r="E205" s="9"/>
      <c r="F205" s="6"/>
      <c r="G205" s="9"/>
      <c r="H205" s="64" t="str">
        <f t="shared" si="31"/>
        <v/>
      </c>
      <c r="I205" s="64" t="str">
        <f t="shared" si="32"/>
        <v/>
      </c>
      <c r="J205" s="65" t="str">
        <f t="shared" si="25"/>
        <v/>
      </c>
      <c r="K205" s="166" t="str">
        <f t="shared" si="26"/>
        <v/>
      </c>
      <c r="L205" s="167" t="str">
        <f t="shared" si="27"/>
        <v/>
      </c>
      <c r="M205" s="63" t="str">
        <f t="shared" si="28"/>
        <v/>
      </c>
      <c r="N205" s="7"/>
      <c r="O205" s="8"/>
      <c r="Q205" s="69" t="str">
        <f t="shared" si="29"/>
        <v/>
      </c>
      <c r="T205" s="66" t="str">
        <f>IF(AND(SU_Stufe&gt;=20,M205&lt;&gt;"",ISBLANK(N205)),"Zuweisung zu Arbeitspaket fehlt","")</f>
        <v/>
      </c>
      <c r="U205" s="66" t="str">
        <f>IF(AND(M205&lt;&gt;""),IF(ISBLANK(O205),"Beschreibung der Tätigkeit fehlt!",IF(LEN(O205)&lt;Z_BKU,"Beschreibung sehr kurz",IF(LEN(O205)&lt;Z_BKN,"Beschreibung knapp",""))),"")</f>
        <v/>
      </c>
      <c r="V205" s="66" t="str">
        <f t="shared" si="33"/>
        <v/>
      </c>
      <c r="W205" s="66" t="str">
        <f>IF(AND(M205&lt;&gt;""),IF(M205&gt;Z_THAZ,"Wurde die Tageshöchstarbeitszeit ("&amp;Z_THAZ&amp;" h) beachtet?",""),"")</f>
        <v/>
      </c>
      <c r="X205" s="66" t="str">
        <f t="shared" si="34"/>
        <v/>
      </c>
    </row>
    <row r="206" spans="1:24" x14ac:dyDescent="0.25">
      <c r="A206" s="5"/>
      <c r="B206" s="67" t="str">
        <f t="shared" ref="B206:B269" si="35">IF(ISNUMBER(A206),ZU_Kuerzel,"")</f>
        <v/>
      </c>
      <c r="C206" s="68" t="str">
        <f t="shared" si="24"/>
        <v/>
      </c>
      <c r="D206" s="6"/>
      <c r="E206" s="9"/>
      <c r="F206" s="6"/>
      <c r="G206" s="9"/>
      <c r="H206" s="64" t="str">
        <f t="shared" si="31"/>
        <v/>
      </c>
      <c r="I206" s="64" t="str">
        <f t="shared" si="32"/>
        <v/>
      </c>
      <c r="J206" s="65" t="str">
        <f t="shared" si="25"/>
        <v/>
      </c>
      <c r="K206" s="166" t="str">
        <f t="shared" si="26"/>
        <v/>
      </c>
      <c r="L206" s="167" t="str">
        <f t="shared" si="27"/>
        <v/>
      </c>
      <c r="M206" s="63" t="str">
        <f t="shared" si="28"/>
        <v/>
      </c>
      <c r="N206" s="7"/>
      <c r="O206" s="8"/>
      <c r="Q206" s="69" t="str">
        <f t="shared" si="29"/>
        <v/>
      </c>
      <c r="T206" s="66" t="str">
        <f>IF(AND(SU_Stufe&gt;=20,M206&lt;&gt;"",ISBLANK(N206)),"Zuweisung zu Arbeitspaket fehlt","")</f>
        <v/>
      </c>
      <c r="U206" s="66" t="str">
        <f>IF(AND(M206&lt;&gt;""),IF(ISBLANK(O206),"Beschreibung der Tätigkeit fehlt!",IF(LEN(O206)&lt;Z_BKU,"Beschreibung sehr kurz",IF(LEN(O206)&lt;Z_BKN,"Beschreibung knapp",""))),"")</f>
        <v/>
      </c>
      <c r="V206" s="66" t="str">
        <f t="shared" si="33"/>
        <v/>
      </c>
      <c r="W206" s="66" t="str">
        <f>IF(AND(M206&lt;&gt;""),IF(M206&gt;Z_THAZ,"Wurde die Tageshöchstarbeitszeit ("&amp;Z_THAZ&amp;" h) beachtet?",""),"")</f>
        <v/>
      </c>
      <c r="X206" s="66" t="str">
        <f t="shared" si="34"/>
        <v/>
      </c>
    </row>
    <row r="207" spans="1:24" x14ac:dyDescent="0.25">
      <c r="A207" s="5"/>
      <c r="B207" s="67" t="str">
        <f t="shared" si="35"/>
        <v/>
      </c>
      <c r="C207" s="68" t="str">
        <f t="shared" ref="C207:C270" si="36">IF(ISBLANK(A207),"",MONTH(A207))</f>
        <v/>
      </c>
      <c r="D207" s="6"/>
      <c r="E207" s="9"/>
      <c r="F207" s="6"/>
      <c r="G207" s="9"/>
      <c r="H207" s="64" t="str">
        <f t="shared" si="31"/>
        <v/>
      </c>
      <c r="I207" s="64" t="str">
        <f t="shared" si="32"/>
        <v/>
      </c>
      <c r="J207" s="65" t="str">
        <f t="shared" ref="J207:J270" si="37">IF(AND(ISNUMBER(D207),ISNUMBER(E207),ISNUMBER(F207),ISNUMBER(G207)),TIME(D207,E207,0),"")</f>
        <v/>
      </c>
      <c r="K207" s="166" t="str">
        <f t="shared" ref="K207:K270" si="38">IF(AND(ISNUMBER(D207),ISNUMBER(E207),ISNUMBER(F207),ISNUMBER(G207)),TIME(F207,G207,0),"")</f>
        <v/>
      </c>
      <c r="L207" s="167" t="str">
        <f t="shared" ref="L207:L270" si="39">IF(AND(ISNUMBER(D207),ISNUMBER(E207),ISNUMBER(F207),ISNUMBER(G207)),K207-J207,"")</f>
        <v/>
      </c>
      <c r="M207" s="63" t="str">
        <f t="shared" ref="M207:M270" si="40">IF(AND(ISNUMBER(D207),ISNUMBER(E207),ISNUMBER(F207),ISNUMBER(G207)),HOUR(L207)+MINUTE(L207)/60,"")</f>
        <v/>
      </c>
      <c r="N207" s="7"/>
      <c r="O207" s="8"/>
      <c r="Q207" s="69" t="str">
        <f t="shared" ref="Q207:Q270" si="41">T207&amp;IF(U207&lt;&gt;"","  "&amp;U207,"")&amp;IF(V207&lt;&gt;"","   "&amp;V207,"")&amp;IF(W207&lt;&gt;"","   "&amp;W207,"")&amp;IF(X207&lt;&gt;"","  "&amp;X207,"")</f>
        <v/>
      </c>
      <c r="T207" s="66" t="str">
        <f>IF(AND(SU_Stufe&gt;=20,M207&lt;&gt;"",ISBLANK(N207)),"Zuweisung zu Arbeitspaket fehlt","")</f>
        <v/>
      </c>
      <c r="U207" s="66" t="str">
        <f>IF(AND(M207&lt;&gt;""),IF(ISBLANK(O207),"Beschreibung der Tätigkeit fehlt!",IF(LEN(O207)&lt;Z_BKU,"Beschreibung sehr kurz",IF(LEN(O207)&lt;Z_BKN,"Beschreibung knapp",""))),"")</f>
        <v/>
      </c>
      <c r="V207" s="66" t="str">
        <f t="shared" si="33"/>
        <v/>
      </c>
      <c r="W207" s="66" t="str">
        <f>IF(AND(M207&lt;&gt;""),IF(M207&gt;Z_THAZ,"Wurde die Tageshöchstarbeitszeit ("&amp;Z_THAZ&amp;" h) beachtet?",""),"")</f>
        <v/>
      </c>
      <c r="X207" s="66" t="str">
        <f t="shared" si="34"/>
        <v/>
      </c>
    </row>
    <row r="208" spans="1:24" x14ac:dyDescent="0.25">
      <c r="A208" s="5"/>
      <c r="B208" s="67" t="str">
        <f t="shared" si="35"/>
        <v/>
      </c>
      <c r="C208" s="68" t="str">
        <f t="shared" si="36"/>
        <v/>
      </c>
      <c r="D208" s="6"/>
      <c r="E208" s="9"/>
      <c r="F208" s="6"/>
      <c r="G208" s="9"/>
      <c r="H208" s="64" t="str">
        <f t="shared" ref="H208:H271" si="42">IF(AND(ISNUMBER(D208),ISNUMBER(E208),ISNUMBER(F208),ISNUMBER(G208)),TRUNC(((F208*60+G208)-(D208*60+E208))/60,0),"")</f>
        <v/>
      </c>
      <c r="I208" s="64" t="str">
        <f t="shared" ref="I208:I271" si="43">IF(AND(ISNUMBER(D208),ISNUMBER(E208),ISNUMBER(F208),ISNUMBER(G208)),MOD(((F208*60+G208)-(D208*60+E208))/60,1)*60,"")</f>
        <v/>
      </c>
      <c r="J208" s="65" t="str">
        <f t="shared" si="37"/>
        <v/>
      </c>
      <c r="K208" s="166" t="str">
        <f t="shared" si="38"/>
        <v/>
      </c>
      <c r="L208" s="167" t="str">
        <f t="shared" si="39"/>
        <v/>
      </c>
      <c r="M208" s="63" t="str">
        <f t="shared" si="40"/>
        <v/>
      </c>
      <c r="N208" s="7"/>
      <c r="O208" s="8"/>
      <c r="Q208" s="69" t="str">
        <f t="shared" si="41"/>
        <v/>
      </c>
      <c r="T208" s="66" t="str">
        <f>IF(AND(SU_Stufe&gt;=20,M208&lt;&gt;"",ISBLANK(N208)),"Zuweisung zu Arbeitspaket fehlt","")</f>
        <v/>
      </c>
      <c r="U208" s="66" t="str">
        <f>IF(AND(M208&lt;&gt;""),IF(ISBLANK(O208),"Beschreibung der Tätigkeit fehlt!",IF(LEN(O208)&lt;Z_BKU,"Beschreibung sehr kurz",IF(LEN(O208)&lt;Z_BKN,"Beschreibung knapp",""))),"")</f>
        <v/>
      </c>
      <c r="V208" s="66" t="str">
        <f t="shared" si="33"/>
        <v/>
      </c>
      <c r="W208" s="66" t="str">
        <f>IF(AND(M208&lt;&gt;""),IF(M208&gt;Z_THAZ,"Wurde die Tageshöchstarbeitszeit ("&amp;Z_THAZ&amp;" h) beachtet?",""),"")</f>
        <v/>
      </c>
      <c r="X208" s="66" t="str">
        <f t="shared" si="34"/>
        <v/>
      </c>
    </row>
    <row r="209" spans="1:24" x14ac:dyDescent="0.25">
      <c r="A209" s="5"/>
      <c r="B209" s="67" t="str">
        <f t="shared" si="35"/>
        <v/>
      </c>
      <c r="C209" s="68" t="str">
        <f t="shared" si="36"/>
        <v/>
      </c>
      <c r="D209" s="6"/>
      <c r="E209" s="9"/>
      <c r="F209" s="6"/>
      <c r="G209" s="9"/>
      <c r="H209" s="64" t="str">
        <f t="shared" si="42"/>
        <v/>
      </c>
      <c r="I209" s="64" t="str">
        <f t="shared" si="43"/>
        <v/>
      </c>
      <c r="J209" s="65" t="str">
        <f t="shared" si="37"/>
        <v/>
      </c>
      <c r="K209" s="166" t="str">
        <f t="shared" si="38"/>
        <v/>
      </c>
      <c r="L209" s="167" t="str">
        <f t="shared" si="39"/>
        <v/>
      </c>
      <c r="M209" s="63" t="str">
        <f t="shared" si="40"/>
        <v/>
      </c>
      <c r="N209" s="7"/>
      <c r="O209" s="8"/>
      <c r="Q209" s="69" t="str">
        <f t="shared" si="41"/>
        <v/>
      </c>
      <c r="T209" s="66" t="str">
        <f>IF(AND(SU_Stufe&gt;=20,M209&lt;&gt;"",ISBLANK(N209)),"Zuweisung zu Arbeitspaket fehlt","")</f>
        <v/>
      </c>
      <c r="U209" s="66" t="str">
        <f>IF(AND(M209&lt;&gt;""),IF(ISBLANK(O209),"Beschreibung der Tätigkeit fehlt!",IF(LEN(O209)&lt;Z_BKU,"Beschreibung sehr kurz",IF(LEN(O209)&lt;Z_BKN,"Beschreibung knapp",""))),"")</f>
        <v/>
      </c>
      <c r="V209" s="66" t="str">
        <f t="shared" si="33"/>
        <v/>
      </c>
      <c r="W209" s="66" t="str">
        <f>IF(AND(M209&lt;&gt;""),IF(M209&gt;Z_THAZ,"Wurde die Tageshöchstarbeitszeit ("&amp;Z_THAZ&amp;" h) beachtet?",""),"")</f>
        <v/>
      </c>
      <c r="X209" s="66" t="str">
        <f t="shared" si="34"/>
        <v/>
      </c>
    </row>
    <row r="210" spans="1:24" x14ac:dyDescent="0.25">
      <c r="A210" s="5"/>
      <c r="B210" s="67" t="str">
        <f t="shared" si="35"/>
        <v/>
      </c>
      <c r="C210" s="68" t="str">
        <f t="shared" si="36"/>
        <v/>
      </c>
      <c r="D210" s="6"/>
      <c r="E210" s="9"/>
      <c r="F210" s="6"/>
      <c r="G210" s="9"/>
      <c r="H210" s="64" t="str">
        <f t="shared" si="42"/>
        <v/>
      </c>
      <c r="I210" s="64" t="str">
        <f t="shared" si="43"/>
        <v/>
      </c>
      <c r="J210" s="65" t="str">
        <f t="shared" si="37"/>
        <v/>
      </c>
      <c r="K210" s="166" t="str">
        <f t="shared" si="38"/>
        <v/>
      </c>
      <c r="L210" s="167" t="str">
        <f t="shared" si="39"/>
        <v/>
      </c>
      <c r="M210" s="63" t="str">
        <f t="shared" si="40"/>
        <v/>
      </c>
      <c r="N210" s="7"/>
      <c r="O210" s="8"/>
      <c r="Q210" s="69" t="str">
        <f t="shared" si="41"/>
        <v/>
      </c>
      <c r="T210" s="66" t="str">
        <f>IF(AND(SU_Stufe&gt;=20,M210&lt;&gt;"",ISBLANK(N210)),"Zuweisung zu Arbeitspaket fehlt","")</f>
        <v/>
      </c>
      <c r="U210" s="66" t="str">
        <f>IF(AND(M210&lt;&gt;""),IF(ISBLANK(O210),"Beschreibung der Tätigkeit fehlt!",IF(LEN(O210)&lt;Z_BKU,"Beschreibung sehr kurz",IF(LEN(O210)&lt;Z_BKN,"Beschreibung knapp",""))),"")</f>
        <v/>
      </c>
      <c r="V210" s="66" t="str">
        <f t="shared" si="33"/>
        <v/>
      </c>
      <c r="W210" s="66" t="str">
        <f>IF(AND(M210&lt;&gt;""),IF(M210&gt;Z_THAZ,"Wurde die Tageshöchstarbeitszeit ("&amp;Z_THAZ&amp;" h) beachtet?",""),"")</f>
        <v/>
      </c>
      <c r="X210" s="66" t="str">
        <f t="shared" si="34"/>
        <v/>
      </c>
    </row>
    <row r="211" spans="1:24" x14ac:dyDescent="0.25">
      <c r="A211" s="5"/>
      <c r="B211" s="67" t="str">
        <f t="shared" si="35"/>
        <v/>
      </c>
      <c r="C211" s="68" t="str">
        <f t="shared" si="36"/>
        <v/>
      </c>
      <c r="D211" s="6"/>
      <c r="E211" s="9"/>
      <c r="F211" s="6"/>
      <c r="G211" s="9"/>
      <c r="H211" s="64" t="str">
        <f t="shared" si="42"/>
        <v/>
      </c>
      <c r="I211" s="64" t="str">
        <f t="shared" si="43"/>
        <v/>
      </c>
      <c r="J211" s="65" t="str">
        <f t="shared" si="37"/>
        <v/>
      </c>
      <c r="K211" s="166" t="str">
        <f t="shared" si="38"/>
        <v/>
      </c>
      <c r="L211" s="167" t="str">
        <f t="shared" si="39"/>
        <v/>
      </c>
      <c r="M211" s="63" t="str">
        <f t="shared" si="40"/>
        <v/>
      </c>
      <c r="N211" s="7"/>
      <c r="O211" s="8"/>
      <c r="Q211" s="69" t="str">
        <f t="shared" si="41"/>
        <v/>
      </c>
      <c r="T211" s="66" t="str">
        <f>IF(AND(SU_Stufe&gt;=20,M211&lt;&gt;"",ISBLANK(N211)),"Zuweisung zu Arbeitspaket fehlt","")</f>
        <v/>
      </c>
      <c r="U211" s="66" t="str">
        <f>IF(AND(M211&lt;&gt;""),IF(ISBLANK(O211),"Beschreibung der Tätigkeit fehlt!",IF(LEN(O211)&lt;Z_BKU,"Beschreibung sehr kurz",IF(LEN(O211)&lt;Z_BKN,"Beschreibung knapp",""))),"")</f>
        <v/>
      </c>
      <c r="V211" s="66" t="str">
        <f t="shared" ref="V211:V270" si="44">IF(AND(M211&lt;&gt;""),IF(M211&gt;6,"Wurde die Pausenregel (6 h) beachtet?",""),"")</f>
        <v/>
      </c>
      <c r="W211" s="66" t="str">
        <f>IF(AND(M211&lt;&gt;""),IF(M211&gt;Z_THAZ,"Wurde die Tageshöchstarbeitszeit ("&amp;Z_THAZ&amp;" h) beachtet?",""),"")</f>
        <v/>
      </c>
      <c r="X211" s="66" t="str">
        <f t="shared" ref="X211:X269" si="45">IF(ISNUMBER(A211),IF(YEAR(A211)&lt;&gt;ZU_Jahr,"Jahr nicht zulässig",""),"")</f>
        <v/>
      </c>
    </row>
    <row r="212" spans="1:24" x14ac:dyDescent="0.25">
      <c r="A212" s="5"/>
      <c r="B212" s="67" t="str">
        <f t="shared" si="35"/>
        <v/>
      </c>
      <c r="C212" s="68" t="str">
        <f t="shared" si="36"/>
        <v/>
      </c>
      <c r="D212" s="6"/>
      <c r="E212" s="9"/>
      <c r="F212" s="6"/>
      <c r="G212" s="9"/>
      <c r="H212" s="64" t="str">
        <f t="shared" si="42"/>
        <v/>
      </c>
      <c r="I212" s="64" t="str">
        <f t="shared" si="43"/>
        <v/>
      </c>
      <c r="J212" s="65" t="str">
        <f t="shared" si="37"/>
        <v/>
      </c>
      <c r="K212" s="166" t="str">
        <f t="shared" si="38"/>
        <v/>
      </c>
      <c r="L212" s="167" t="str">
        <f t="shared" si="39"/>
        <v/>
      </c>
      <c r="M212" s="63" t="str">
        <f t="shared" si="40"/>
        <v/>
      </c>
      <c r="N212" s="7"/>
      <c r="O212" s="8"/>
      <c r="Q212" s="69" t="str">
        <f t="shared" si="41"/>
        <v/>
      </c>
      <c r="T212" s="66" t="str">
        <f>IF(AND(SU_Stufe&gt;=20,M212&lt;&gt;"",ISBLANK(N212)),"Zuweisung zu Arbeitspaket fehlt","")</f>
        <v/>
      </c>
      <c r="U212" s="66" t="str">
        <f>IF(AND(M212&lt;&gt;""),IF(ISBLANK(O212),"Beschreibung der Tätigkeit fehlt!",IF(LEN(O212)&lt;Z_BKU,"Beschreibung sehr kurz",IF(LEN(O212)&lt;Z_BKN,"Beschreibung knapp",""))),"")</f>
        <v/>
      </c>
      <c r="V212" s="66" t="str">
        <f t="shared" si="44"/>
        <v/>
      </c>
      <c r="W212" s="66" t="str">
        <f>IF(AND(M212&lt;&gt;""),IF(M212&gt;Z_THAZ,"Wurde die Tageshöchstarbeitszeit ("&amp;Z_THAZ&amp;" h) beachtet?",""),"")</f>
        <v/>
      </c>
      <c r="X212" s="66" t="str">
        <f t="shared" si="45"/>
        <v/>
      </c>
    </row>
    <row r="213" spans="1:24" x14ac:dyDescent="0.25">
      <c r="A213" s="5"/>
      <c r="B213" s="67" t="str">
        <f t="shared" si="35"/>
        <v/>
      </c>
      <c r="C213" s="68" t="str">
        <f t="shared" si="36"/>
        <v/>
      </c>
      <c r="D213" s="6"/>
      <c r="E213" s="9"/>
      <c r="F213" s="6"/>
      <c r="G213" s="9"/>
      <c r="H213" s="64" t="str">
        <f t="shared" si="42"/>
        <v/>
      </c>
      <c r="I213" s="64" t="str">
        <f t="shared" si="43"/>
        <v/>
      </c>
      <c r="J213" s="65" t="str">
        <f t="shared" si="37"/>
        <v/>
      </c>
      <c r="K213" s="166" t="str">
        <f t="shared" si="38"/>
        <v/>
      </c>
      <c r="L213" s="167" t="str">
        <f t="shared" si="39"/>
        <v/>
      </c>
      <c r="M213" s="63" t="str">
        <f t="shared" si="40"/>
        <v/>
      </c>
      <c r="N213" s="7"/>
      <c r="O213" s="8"/>
      <c r="Q213" s="69" t="str">
        <f t="shared" si="41"/>
        <v/>
      </c>
      <c r="T213" s="66" t="str">
        <f>IF(AND(SU_Stufe&gt;=20,M213&lt;&gt;"",ISBLANK(N213)),"Zuweisung zu Arbeitspaket fehlt","")</f>
        <v/>
      </c>
      <c r="U213" s="66" t="str">
        <f>IF(AND(M213&lt;&gt;""),IF(ISBLANK(O213),"Beschreibung der Tätigkeit fehlt!",IF(LEN(O213)&lt;Z_BKU,"Beschreibung sehr kurz",IF(LEN(O213)&lt;Z_BKN,"Beschreibung knapp",""))),"")</f>
        <v/>
      </c>
      <c r="V213" s="66" t="str">
        <f t="shared" si="44"/>
        <v/>
      </c>
      <c r="W213" s="66" t="str">
        <f>IF(AND(M213&lt;&gt;""),IF(M213&gt;Z_THAZ,"Wurde die Tageshöchstarbeitszeit ("&amp;Z_THAZ&amp;" h) beachtet?",""),"")</f>
        <v/>
      </c>
      <c r="X213" s="66" t="str">
        <f t="shared" si="45"/>
        <v/>
      </c>
    </row>
    <row r="214" spans="1:24" x14ac:dyDescent="0.25">
      <c r="A214" s="5"/>
      <c r="B214" s="67" t="str">
        <f t="shared" si="35"/>
        <v/>
      </c>
      <c r="C214" s="68" t="str">
        <f t="shared" si="36"/>
        <v/>
      </c>
      <c r="D214" s="6"/>
      <c r="E214" s="9"/>
      <c r="F214" s="6"/>
      <c r="G214" s="9"/>
      <c r="H214" s="64" t="str">
        <f t="shared" si="42"/>
        <v/>
      </c>
      <c r="I214" s="64" t="str">
        <f t="shared" si="43"/>
        <v/>
      </c>
      <c r="J214" s="65" t="str">
        <f t="shared" si="37"/>
        <v/>
      </c>
      <c r="K214" s="166" t="str">
        <f t="shared" si="38"/>
        <v/>
      </c>
      <c r="L214" s="167" t="str">
        <f t="shared" si="39"/>
        <v/>
      </c>
      <c r="M214" s="63" t="str">
        <f t="shared" si="40"/>
        <v/>
      </c>
      <c r="N214" s="7"/>
      <c r="O214" s="8"/>
      <c r="Q214" s="69" t="str">
        <f t="shared" si="41"/>
        <v/>
      </c>
      <c r="T214" s="66" t="str">
        <f>IF(AND(SU_Stufe&gt;=20,M214&lt;&gt;"",ISBLANK(N214)),"Zuweisung zu Arbeitspaket fehlt","")</f>
        <v/>
      </c>
      <c r="U214" s="66" t="str">
        <f>IF(AND(M214&lt;&gt;""),IF(ISBLANK(O214),"Beschreibung der Tätigkeit fehlt!",IF(LEN(O214)&lt;Z_BKU,"Beschreibung sehr kurz",IF(LEN(O214)&lt;Z_BKN,"Beschreibung knapp",""))),"")</f>
        <v/>
      </c>
      <c r="V214" s="66" t="str">
        <f t="shared" si="44"/>
        <v/>
      </c>
      <c r="W214" s="66" t="str">
        <f>IF(AND(M214&lt;&gt;""),IF(M214&gt;Z_THAZ,"Wurde die Tageshöchstarbeitszeit ("&amp;Z_THAZ&amp;" h) beachtet?",""),"")</f>
        <v/>
      </c>
      <c r="X214" s="66" t="str">
        <f t="shared" si="45"/>
        <v/>
      </c>
    </row>
    <row r="215" spans="1:24" x14ac:dyDescent="0.25">
      <c r="A215" s="5"/>
      <c r="B215" s="67" t="str">
        <f t="shared" si="35"/>
        <v/>
      </c>
      <c r="C215" s="68" t="str">
        <f t="shared" si="36"/>
        <v/>
      </c>
      <c r="D215" s="6"/>
      <c r="E215" s="9"/>
      <c r="F215" s="6"/>
      <c r="G215" s="9"/>
      <c r="H215" s="64" t="str">
        <f t="shared" si="42"/>
        <v/>
      </c>
      <c r="I215" s="64" t="str">
        <f t="shared" si="43"/>
        <v/>
      </c>
      <c r="J215" s="65" t="str">
        <f t="shared" si="37"/>
        <v/>
      </c>
      <c r="K215" s="166" t="str">
        <f t="shared" si="38"/>
        <v/>
      </c>
      <c r="L215" s="167" t="str">
        <f t="shared" si="39"/>
        <v/>
      </c>
      <c r="M215" s="63" t="str">
        <f t="shared" si="40"/>
        <v/>
      </c>
      <c r="N215" s="7"/>
      <c r="O215" s="8"/>
      <c r="Q215" s="69" t="str">
        <f t="shared" si="41"/>
        <v/>
      </c>
      <c r="T215" s="66" t="str">
        <f>IF(AND(SU_Stufe&gt;=20,M215&lt;&gt;"",ISBLANK(N215)),"Zuweisung zu Arbeitspaket fehlt","")</f>
        <v/>
      </c>
      <c r="U215" s="66" t="str">
        <f>IF(AND(M215&lt;&gt;""),IF(ISBLANK(O215),"Beschreibung der Tätigkeit fehlt!",IF(LEN(O215)&lt;Z_BKU,"Beschreibung sehr kurz",IF(LEN(O215)&lt;Z_BKN,"Beschreibung knapp",""))),"")</f>
        <v/>
      </c>
      <c r="V215" s="66" t="str">
        <f t="shared" si="44"/>
        <v/>
      </c>
      <c r="W215" s="66" t="str">
        <f>IF(AND(M215&lt;&gt;""),IF(M215&gt;Z_THAZ,"Wurde die Tageshöchstarbeitszeit ("&amp;Z_THAZ&amp;" h) beachtet?",""),"")</f>
        <v/>
      </c>
      <c r="X215" s="66" t="str">
        <f t="shared" si="45"/>
        <v/>
      </c>
    </row>
    <row r="216" spans="1:24" x14ac:dyDescent="0.25">
      <c r="A216" s="5"/>
      <c r="B216" s="67" t="str">
        <f t="shared" si="35"/>
        <v/>
      </c>
      <c r="C216" s="68" t="str">
        <f t="shared" si="36"/>
        <v/>
      </c>
      <c r="D216" s="6"/>
      <c r="E216" s="9"/>
      <c r="F216" s="6"/>
      <c r="G216" s="9"/>
      <c r="H216" s="64" t="str">
        <f t="shared" si="42"/>
        <v/>
      </c>
      <c r="I216" s="64" t="str">
        <f t="shared" si="43"/>
        <v/>
      </c>
      <c r="J216" s="65" t="str">
        <f t="shared" si="37"/>
        <v/>
      </c>
      <c r="K216" s="166" t="str">
        <f t="shared" si="38"/>
        <v/>
      </c>
      <c r="L216" s="167" t="str">
        <f t="shared" si="39"/>
        <v/>
      </c>
      <c r="M216" s="63" t="str">
        <f t="shared" si="40"/>
        <v/>
      </c>
      <c r="N216" s="7"/>
      <c r="O216" s="8"/>
      <c r="Q216" s="69" t="str">
        <f t="shared" si="41"/>
        <v/>
      </c>
      <c r="T216" s="66" t="str">
        <f>IF(AND(SU_Stufe&gt;=20,M216&lt;&gt;"",ISBLANK(N216)),"Zuweisung zu Arbeitspaket fehlt","")</f>
        <v/>
      </c>
      <c r="U216" s="66" t="str">
        <f>IF(AND(M216&lt;&gt;""),IF(ISBLANK(O216),"Beschreibung der Tätigkeit fehlt!",IF(LEN(O216)&lt;Z_BKU,"Beschreibung sehr kurz",IF(LEN(O216)&lt;Z_BKN,"Beschreibung knapp",""))),"")</f>
        <v/>
      </c>
      <c r="V216" s="66" t="str">
        <f t="shared" si="44"/>
        <v/>
      </c>
      <c r="W216" s="66" t="str">
        <f>IF(AND(M216&lt;&gt;""),IF(M216&gt;Z_THAZ,"Wurde die Tageshöchstarbeitszeit ("&amp;Z_THAZ&amp;" h) beachtet?",""),"")</f>
        <v/>
      </c>
      <c r="X216" s="66" t="str">
        <f t="shared" si="45"/>
        <v/>
      </c>
    </row>
    <row r="217" spans="1:24" x14ac:dyDescent="0.25">
      <c r="A217" s="5"/>
      <c r="B217" s="67" t="str">
        <f t="shared" si="35"/>
        <v/>
      </c>
      <c r="C217" s="68" t="str">
        <f t="shared" si="36"/>
        <v/>
      </c>
      <c r="D217" s="6"/>
      <c r="E217" s="9"/>
      <c r="F217" s="6"/>
      <c r="G217" s="9"/>
      <c r="H217" s="64" t="str">
        <f t="shared" si="42"/>
        <v/>
      </c>
      <c r="I217" s="64" t="str">
        <f t="shared" si="43"/>
        <v/>
      </c>
      <c r="J217" s="65" t="str">
        <f t="shared" si="37"/>
        <v/>
      </c>
      <c r="K217" s="166" t="str">
        <f t="shared" si="38"/>
        <v/>
      </c>
      <c r="L217" s="167" t="str">
        <f t="shared" si="39"/>
        <v/>
      </c>
      <c r="M217" s="63" t="str">
        <f t="shared" si="40"/>
        <v/>
      </c>
      <c r="N217" s="7"/>
      <c r="O217" s="8"/>
      <c r="Q217" s="69" t="str">
        <f t="shared" si="41"/>
        <v/>
      </c>
      <c r="T217" s="66" t="str">
        <f>IF(AND(SU_Stufe&gt;=20,M217&lt;&gt;"",ISBLANK(N217)),"Zuweisung zu Arbeitspaket fehlt","")</f>
        <v/>
      </c>
      <c r="U217" s="66" t="str">
        <f>IF(AND(M217&lt;&gt;""),IF(ISBLANK(O217),"Beschreibung der Tätigkeit fehlt!",IF(LEN(O217)&lt;Z_BKU,"Beschreibung sehr kurz",IF(LEN(O217)&lt;Z_BKN,"Beschreibung knapp",""))),"")</f>
        <v/>
      </c>
      <c r="V217" s="66" t="str">
        <f t="shared" si="44"/>
        <v/>
      </c>
      <c r="W217" s="66" t="str">
        <f>IF(AND(M217&lt;&gt;""),IF(M217&gt;Z_THAZ,"Wurde die Tageshöchstarbeitszeit ("&amp;Z_THAZ&amp;" h) beachtet?",""),"")</f>
        <v/>
      </c>
      <c r="X217" s="66" t="str">
        <f t="shared" si="45"/>
        <v/>
      </c>
    </row>
    <row r="218" spans="1:24" x14ac:dyDescent="0.25">
      <c r="A218" s="5"/>
      <c r="B218" s="67" t="str">
        <f t="shared" si="35"/>
        <v/>
      </c>
      <c r="C218" s="68" t="str">
        <f t="shared" si="36"/>
        <v/>
      </c>
      <c r="D218" s="6"/>
      <c r="E218" s="9"/>
      <c r="F218" s="6"/>
      <c r="G218" s="9"/>
      <c r="H218" s="64" t="str">
        <f t="shared" si="42"/>
        <v/>
      </c>
      <c r="I218" s="64" t="str">
        <f t="shared" si="43"/>
        <v/>
      </c>
      <c r="J218" s="65" t="str">
        <f t="shared" si="37"/>
        <v/>
      </c>
      <c r="K218" s="166" t="str">
        <f t="shared" si="38"/>
        <v/>
      </c>
      <c r="L218" s="167" t="str">
        <f t="shared" si="39"/>
        <v/>
      </c>
      <c r="M218" s="63" t="str">
        <f t="shared" si="40"/>
        <v/>
      </c>
      <c r="N218" s="7"/>
      <c r="O218" s="8"/>
      <c r="Q218" s="69" t="str">
        <f t="shared" si="41"/>
        <v/>
      </c>
      <c r="T218" s="66" t="str">
        <f>IF(AND(SU_Stufe&gt;=20,M218&lt;&gt;"",ISBLANK(N218)),"Zuweisung zu Arbeitspaket fehlt","")</f>
        <v/>
      </c>
      <c r="U218" s="66" t="str">
        <f>IF(AND(M218&lt;&gt;""),IF(ISBLANK(O218),"Beschreibung der Tätigkeit fehlt!",IF(LEN(O218)&lt;Z_BKU,"Beschreibung sehr kurz",IF(LEN(O218)&lt;Z_BKN,"Beschreibung knapp",""))),"")</f>
        <v/>
      </c>
      <c r="V218" s="66" t="str">
        <f t="shared" si="44"/>
        <v/>
      </c>
      <c r="W218" s="66" t="str">
        <f>IF(AND(M218&lt;&gt;""),IF(M218&gt;Z_THAZ,"Wurde die Tageshöchstarbeitszeit ("&amp;Z_THAZ&amp;" h) beachtet?",""),"")</f>
        <v/>
      </c>
      <c r="X218" s="66" t="str">
        <f t="shared" si="45"/>
        <v/>
      </c>
    </row>
    <row r="219" spans="1:24" x14ac:dyDescent="0.25">
      <c r="A219" s="5"/>
      <c r="B219" s="67" t="str">
        <f t="shared" si="35"/>
        <v/>
      </c>
      <c r="C219" s="68" t="str">
        <f t="shared" si="36"/>
        <v/>
      </c>
      <c r="D219" s="6"/>
      <c r="E219" s="9"/>
      <c r="F219" s="6"/>
      <c r="G219" s="9"/>
      <c r="H219" s="64" t="str">
        <f t="shared" si="42"/>
        <v/>
      </c>
      <c r="I219" s="64" t="str">
        <f t="shared" si="43"/>
        <v/>
      </c>
      <c r="J219" s="65" t="str">
        <f t="shared" si="37"/>
        <v/>
      </c>
      <c r="K219" s="166" t="str">
        <f t="shared" si="38"/>
        <v/>
      </c>
      <c r="L219" s="167" t="str">
        <f t="shared" si="39"/>
        <v/>
      </c>
      <c r="M219" s="63" t="str">
        <f t="shared" si="40"/>
        <v/>
      </c>
      <c r="N219" s="7"/>
      <c r="O219" s="8"/>
      <c r="Q219" s="69" t="str">
        <f t="shared" si="41"/>
        <v/>
      </c>
      <c r="T219" s="66" t="str">
        <f>IF(AND(SU_Stufe&gt;=20,M219&lt;&gt;"",ISBLANK(N219)),"Zuweisung zu Arbeitspaket fehlt","")</f>
        <v/>
      </c>
      <c r="U219" s="66" t="str">
        <f>IF(AND(M219&lt;&gt;""),IF(ISBLANK(O219),"Beschreibung der Tätigkeit fehlt!",IF(LEN(O219)&lt;Z_BKU,"Beschreibung sehr kurz",IF(LEN(O219)&lt;Z_BKN,"Beschreibung knapp",""))),"")</f>
        <v/>
      </c>
      <c r="V219" s="66" t="str">
        <f t="shared" si="44"/>
        <v/>
      </c>
      <c r="W219" s="66" t="str">
        <f>IF(AND(M219&lt;&gt;""),IF(M219&gt;Z_THAZ,"Wurde die Tageshöchstarbeitszeit ("&amp;Z_THAZ&amp;" h) beachtet?",""),"")</f>
        <v/>
      </c>
      <c r="X219" s="66" t="str">
        <f t="shared" si="45"/>
        <v/>
      </c>
    </row>
    <row r="220" spans="1:24" x14ac:dyDescent="0.25">
      <c r="A220" s="5"/>
      <c r="B220" s="67" t="str">
        <f t="shared" si="35"/>
        <v/>
      </c>
      <c r="C220" s="68" t="str">
        <f t="shared" si="36"/>
        <v/>
      </c>
      <c r="D220" s="6"/>
      <c r="E220" s="9"/>
      <c r="F220" s="6"/>
      <c r="G220" s="9"/>
      <c r="H220" s="64" t="str">
        <f t="shared" si="42"/>
        <v/>
      </c>
      <c r="I220" s="64" t="str">
        <f t="shared" si="43"/>
        <v/>
      </c>
      <c r="J220" s="65" t="str">
        <f t="shared" si="37"/>
        <v/>
      </c>
      <c r="K220" s="166" t="str">
        <f t="shared" si="38"/>
        <v/>
      </c>
      <c r="L220" s="167" t="str">
        <f t="shared" si="39"/>
        <v/>
      </c>
      <c r="M220" s="63" t="str">
        <f t="shared" si="40"/>
        <v/>
      </c>
      <c r="N220" s="7"/>
      <c r="O220" s="8"/>
      <c r="Q220" s="69" t="str">
        <f t="shared" si="41"/>
        <v/>
      </c>
      <c r="T220" s="66" t="str">
        <f>IF(AND(SU_Stufe&gt;=20,M220&lt;&gt;"",ISBLANK(N220)),"Zuweisung zu Arbeitspaket fehlt","")</f>
        <v/>
      </c>
      <c r="U220" s="66" t="str">
        <f>IF(AND(M220&lt;&gt;""),IF(ISBLANK(O220),"Beschreibung der Tätigkeit fehlt!",IF(LEN(O220)&lt;Z_BKU,"Beschreibung sehr kurz",IF(LEN(O220)&lt;Z_BKN,"Beschreibung knapp",""))),"")</f>
        <v/>
      </c>
      <c r="V220" s="66" t="str">
        <f t="shared" si="44"/>
        <v/>
      </c>
      <c r="W220" s="66" t="str">
        <f>IF(AND(M220&lt;&gt;""),IF(M220&gt;Z_THAZ,"Wurde die Tageshöchstarbeitszeit ("&amp;Z_THAZ&amp;" h) beachtet?",""),"")</f>
        <v/>
      </c>
      <c r="X220" s="66" t="str">
        <f t="shared" si="45"/>
        <v/>
      </c>
    </row>
    <row r="221" spans="1:24" x14ac:dyDescent="0.25">
      <c r="A221" s="5"/>
      <c r="B221" s="67" t="str">
        <f t="shared" si="35"/>
        <v/>
      </c>
      <c r="C221" s="68" t="str">
        <f t="shared" si="36"/>
        <v/>
      </c>
      <c r="D221" s="6"/>
      <c r="E221" s="9"/>
      <c r="F221" s="6"/>
      <c r="G221" s="9"/>
      <c r="H221" s="64" t="str">
        <f t="shared" si="42"/>
        <v/>
      </c>
      <c r="I221" s="64" t="str">
        <f t="shared" si="43"/>
        <v/>
      </c>
      <c r="J221" s="65" t="str">
        <f t="shared" si="37"/>
        <v/>
      </c>
      <c r="K221" s="166" t="str">
        <f t="shared" si="38"/>
        <v/>
      </c>
      <c r="L221" s="167" t="str">
        <f t="shared" si="39"/>
        <v/>
      </c>
      <c r="M221" s="63" t="str">
        <f t="shared" si="40"/>
        <v/>
      </c>
      <c r="N221" s="7"/>
      <c r="O221" s="8"/>
      <c r="Q221" s="69" t="str">
        <f t="shared" si="41"/>
        <v/>
      </c>
      <c r="T221" s="66" t="str">
        <f>IF(AND(SU_Stufe&gt;=20,M221&lt;&gt;"",ISBLANK(N221)),"Zuweisung zu Arbeitspaket fehlt","")</f>
        <v/>
      </c>
      <c r="U221" s="66" t="str">
        <f>IF(AND(M221&lt;&gt;""),IF(ISBLANK(O221),"Beschreibung der Tätigkeit fehlt!",IF(LEN(O221)&lt;Z_BKU,"Beschreibung sehr kurz",IF(LEN(O221)&lt;Z_BKN,"Beschreibung knapp",""))),"")</f>
        <v/>
      </c>
      <c r="V221" s="66" t="str">
        <f t="shared" si="44"/>
        <v/>
      </c>
      <c r="W221" s="66" t="str">
        <f>IF(AND(M221&lt;&gt;""),IF(M221&gt;Z_THAZ,"Wurde die Tageshöchstarbeitszeit ("&amp;Z_THAZ&amp;" h) beachtet?",""),"")</f>
        <v/>
      </c>
      <c r="X221" s="66" t="str">
        <f t="shared" si="45"/>
        <v/>
      </c>
    </row>
    <row r="222" spans="1:24" x14ac:dyDescent="0.25">
      <c r="A222" s="5"/>
      <c r="B222" s="67" t="str">
        <f t="shared" si="35"/>
        <v/>
      </c>
      <c r="C222" s="68" t="str">
        <f t="shared" si="36"/>
        <v/>
      </c>
      <c r="D222" s="6"/>
      <c r="E222" s="9"/>
      <c r="F222" s="6"/>
      <c r="G222" s="9"/>
      <c r="H222" s="64" t="str">
        <f t="shared" si="42"/>
        <v/>
      </c>
      <c r="I222" s="64" t="str">
        <f t="shared" si="43"/>
        <v/>
      </c>
      <c r="J222" s="65" t="str">
        <f t="shared" si="37"/>
        <v/>
      </c>
      <c r="K222" s="166" t="str">
        <f t="shared" si="38"/>
        <v/>
      </c>
      <c r="L222" s="167" t="str">
        <f t="shared" si="39"/>
        <v/>
      </c>
      <c r="M222" s="63" t="str">
        <f t="shared" si="40"/>
        <v/>
      </c>
      <c r="N222" s="7"/>
      <c r="O222" s="8"/>
      <c r="Q222" s="69" t="str">
        <f t="shared" si="41"/>
        <v/>
      </c>
      <c r="T222" s="66" t="str">
        <f>IF(AND(SU_Stufe&gt;=20,M222&lt;&gt;"",ISBLANK(N222)),"Zuweisung zu Arbeitspaket fehlt","")</f>
        <v/>
      </c>
      <c r="U222" s="66" t="str">
        <f>IF(AND(M222&lt;&gt;""),IF(ISBLANK(O222),"Beschreibung der Tätigkeit fehlt!",IF(LEN(O222)&lt;Z_BKU,"Beschreibung sehr kurz",IF(LEN(O222)&lt;Z_BKN,"Beschreibung knapp",""))),"")</f>
        <v/>
      </c>
      <c r="V222" s="66" t="str">
        <f t="shared" si="44"/>
        <v/>
      </c>
      <c r="W222" s="66" t="str">
        <f>IF(AND(M222&lt;&gt;""),IF(M222&gt;Z_THAZ,"Wurde die Tageshöchstarbeitszeit ("&amp;Z_THAZ&amp;" h) beachtet?",""),"")</f>
        <v/>
      </c>
      <c r="X222" s="66" t="str">
        <f t="shared" si="45"/>
        <v/>
      </c>
    </row>
    <row r="223" spans="1:24" x14ac:dyDescent="0.25">
      <c r="A223" s="5"/>
      <c r="B223" s="67" t="str">
        <f t="shared" si="35"/>
        <v/>
      </c>
      <c r="C223" s="68" t="str">
        <f t="shared" si="36"/>
        <v/>
      </c>
      <c r="D223" s="6"/>
      <c r="E223" s="9"/>
      <c r="F223" s="6"/>
      <c r="G223" s="9"/>
      <c r="H223" s="64" t="str">
        <f t="shared" si="42"/>
        <v/>
      </c>
      <c r="I223" s="64" t="str">
        <f t="shared" si="43"/>
        <v/>
      </c>
      <c r="J223" s="65" t="str">
        <f t="shared" si="37"/>
        <v/>
      </c>
      <c r="K223" s="166" t="str">
        <f t="shared" si="38"/>
        <v/>
      </c>
      <c r="L223" s="167" t="str">
        <f t="shared" si="39"/>
        <v/>
      </c>
      <c r="M223" s="63" t="str">
        <f t="shared" si="40"/>
        <v/>
      </c>
      <c r="N223" s="7"/>
      <c r="O223" s="8"/>
      <c r="Q223" s="69" t="str">
        <f t="shared" si="41"/>
        <v/>
      </c>
      <c r="T223" s="66" t="str">
        <f>IF(AND(SU_Stufe&gt;=20,M223&lt;&gt;"",ISBLANK(N223)),"Zuweisung zu Arbeitspaket fehlt","")</f>
        <v/>
      </c>
      <c r="U223" s="66" t="str">
        <f>IF(AND(M223&lt;&gt;""),IF(ISBLANK(O223),"Beschreibung der Tätigkeit fehlt!",IF(LEN(O223)&lt;Z_BKU,"Beschreibung sehr kurz",IF(LEN(O223)&lt;Z_BKN,"Beschreibung knapp",""))),"")</f>
        <v/>
      </c>
      <c r="V223" s="66" t="str">
        <f t="shared" si="44"/>
        <v/>
      </c>
      <c r="W223" s="66" t="str">
        <f>IF(AND(M223&lt;&gt;""),IF(M223&gt;Z_THAZ,"Wurde die Tageshöchstarbeitszeit ("&amp;Z_THAZ&amp;" h) beachtet?",""),"")</f>
        <v/>
      </c>
      <c r="X223" s="66" t="str">
        <f t="shared" si="45"/>
        <v/>
      </c>
    </row>
    <row r="224" spans="1:24" x14ac:dyDescent="0.25">
      <c r="A224" s="5"/>
      <c r="B224" s="67" t="str">
        <f t="shared" si="35"/>
        <v/>
      </c>
      <c r="C224" s="68" t="str">
        <f t="shared" si="36"/>
        <v/>
      </c>
      <c r="D224" s="6"/>
      <c r="E224" s="9"/>
      <c r="F224" s="6"/>
      <c r="G224" s="9"/>
      <c r="H224" s="64" t="str">
        <f t="shared" si="42"/>
        <v/>
      </c>
      <c r="I224" s="64" t="str">
        <f t="shared" si="43"/>
        <v/>
      </c>
      <c r="J224" s="65" t="str">
        <f t="shared" si="37"/>
        <v/>
      </c>
      <c r="K224" s="166" t="str">
        <f t="shared" si="38"/>
        <v/>
      </c>
      <c r="L224" s="167" t="str">
        <f t="shared" si="39"/>
        <v/>
      </c>
      <c r="M224" s="63" t="str">
        <f t="shared" si="40"/>
        <v/>
      </c>
      <c r="N224" s="7"/>
      <c r="O224" s="8"/>
      <c r="Q224" s="69" t="str">
        <f t="shared" si="41"/>
        <v/>
      </c>
      <c r="T224" s="66" t="str">
        <f>IF(AND(SU_Stufe&gt;=20,M224&lt;&gt;"",ISBLANK(N224)),"Zuweisung zu Arbeitspaket fehlt","")</f>
        <v/>
      </c>
      <c r="U224" s="66" t="str">
        <f>IF(AND(M224&lt;&gt;""),IF(ISBLANK(O224),"Beschreibung der Tätigkeit fehlt!",IF(LEN(O224)&lt;Z_BKU,"Beschreibung sehr kurz",IF(LEN(O224)&lt;Z_BKN,"Beschreibung knapp",""))),"")</f>
        <v/>
      </c>
      <c r="V224" s="66" t="str">
        <f t="shared" si="44"/>
        <v/>
      </c>
      <c r="W224" s="66" t="str">
        <f>IF(AND(M224&lt;&gt;""),IF(M224&gt;Z_THAZ,"Wurde die Tageshöchstarbeitszeit ("&amp;Z_THAZ&amp;" h) beachtet?",""),"")</f>
        <v/>
      </c>
      <c r="X224" s="66" t="str">
        <f t="shared" si="45"/>
        <v/>
      </c>
    </row>
    <row r="225" spans="1:24" x14ac:dyDescent="0.25">
      <c r="A225" s="5"/>
      <c r="B225" s="67" t="str">
        <f t="shared" si="35"/>
        <v/>
      </c>
      <c r="C225" s="68" t="str">
        <f t="shared" si="36"/>
        <v/>
      </c>
      <c r="D225" s="6"/>
      <c r="E225" s="9"/>
      <c r="F225" s="6"/>
      <c r="G225" s="9"/>
      <c r="H225" s="64" t="str">
        <f t="shared" si="42"/>
        <v/>
      </c>
      <c r="I225" s="64" t="str">
        <f t="shared" si="43"/>
        <v/>
      </c>
      <c r="J225" s="65" t="str">
        <f t="shared" si="37"/>
        <v/>
      </c>
      <c r="K225" s="166" t="str">
        <f t="shared" si="38"/>
        <v/>
      </c>
      <c r="L225" s="167" t="str">
        <f t="shared" si="39"/>
        <v/>
      </c>
      <c r="M225" s="63" t="str">
        <f t="shared" si="40"/>
        <v/>
      </c>
      <c r="N225" s="7"/>
      <c r="O225" s="8"/>
      <c r="Q225" s="69" t="str">
        <f t="shared" si="41"/>
        <v/>
      </c>
      <c r="T225" s="66" t="str">
        <f>IF(AND(SU_Stufe&gt;=20,M225&lt;&gt;"",ISBLANK(N225)),"Zuweisung zu Arbeitspaket fehlt","")</f>
        <v/>
      </c>
      <c r="U225" s="66" t="str">
        <f>IF(AND(M225&lt;&gt;""),IF(ISBLANK(O225),"Beschreibung der Tätigkeit fehlt!",IF(LEN(O225)&lt;Z_BKU,"Beschreibung sehr kurz",IF(LEN(O225)&lt;Z_BKN,"Beschreibung knapp",""))),"")</f>
        <v/>
      </c>
      <c r="V225" s="66" t="str">
        <f t="shared" si="44"/>
        <v/>
      </c>
      <c r="W225" s="66" t="str">
        <f>IF(AND(M225&lt;&gt;""),IF(M225&gt;Z_THAZ,"Wurde die Tageshöchstarbeitszeit ("&amp;Z_THAZ&amp;" h) beachtet?",""),"")</f>
        <v/>
      </c>
      <c r="X225" s="66" t="str">
        <f t="shared" si="45"/>
        <v/>
      </c>
    </row>
    <row r="226" spans="1:24" x14ac:dyDescent="0.25">
      <c r="A226" s="5"/>
      <c r="B226" s="67" t="str">
        <f t="shared" si="35"/>
        <v/>
      </c>
      <c r="C226" s="68" t="str">
        <f t="shared" si="36"/>
        <v/>
      </c>
      <c r="D226" s="6"/>
      <c r="E226" s="9"/>
      <c r="F226" s="6"/>
      <c r="G226" s="9"/>
      <c r="H226" s="64" t="str">
        <f t="shared" si="42"/>
        <v/>
      </c>
      <c r="I226" s="64" t="str">
        <f t="shared" si="43"/>
        <v/>
      </c>
      <c r="J226" s="65" t="str">
        <f t="shared" si="37"/>
        <v/>
      </c>
      <c r="K226" s="166" t="str">
        <f t="shared" si="38"/>
        <v/>
      </c>
      <c r="L226" s="167" t="str">
        <f t="shared" si="39"/>
        <v/>
      </c>
      <c r="M226" s="63" t="str">
        <f t="shared" si="40"/>
        <v/>
      </c>
      <c r="N226" s="7"/>
      <c r="O226" s="8"/>
      <c r="Q226" s="69" t="str">
        <f t="shared" si="41"/>
        <v/>
      </c>
      <c r="T226" s="66" t="str">
        <f>IF(AND(SU_Stufe&gt;=20,M226&lt;&gt;"",ISBLANK(N226)),"Zuweisung zu Arbeitspaket fehlt","")</f>
        <v/>
      </c>
      <c r="U226" s="66" t="str">
        <f>IF(AND(M226&lt;&gt;""),IF(ISBLANK(O226),"Beschreibung der Tätigkeit fehlt!",IF(LEN(O226)&lt;Z_BKU,"Beschreibung sehr kurz",IF(LEN(O226)&lt;Z_BKN,"Beschreibung knapp",""))),"")</f>
        <v/>
      </c>
      <c r="V226" s="66" t="str">
        <f t="shared" si="44"/>
        <v/>
      </c>
      <c r="W226" s="66" t="str">
        <f>IF(AND(M226&lt;&gt;""),IF(M226&gt;Z_THAZ,"Wurde die Tageshöchstarbeitszeit ("&amp;Z_THAZ&amp;" h) beachtet?",""),"")</f>
        <v/>
      </c>
      <c r="X226" s="66" t="str">
        <f t="shared" si="45"/>
        <v/>
      </c>
    </row>
    <row r="227" spans="1:24" x14ac:dyDescent="0.25">
      <c r="A227" s="5"/>
      <c r="B227" s="67" t="str">
        <f t="shared" si="35"/>
        <v/>
      </c>
      <c r="C227" s="68" t="str">
        <f t="shared" si="36"/>
        <v/>
      </c>
      <c r="D227" s="6"/>
      <c r="E227" s="9"/>
      <c r="F227" s="6"/>
      <c r="G227" s="9"/>
      <c r="H227" s="64" t="str">
        <f t="shared" si="42"/>
        <v/>
      </c>
      <c r="I227" s="64" t="str">
        <f t="shared" si="43"/>
        <v/>
      </c>
      <c r="J227" s="65" t="str">
        <f t="shared" si="37"/>
        <v/>
      </c>
      <c r="K227" s="166" t="str">
        <f t="shared" si="38"/>
        <v/>
      </c>
      <c r="L227" s="167" t="str">
        <f t="shared" si="39"/>
        <v/>
      </c>
      <c r="M227" s="63" t="str">
        <f t="shared" si="40"/>
        <v/>
      </c>
      <c r="N227" s="7"/>
      <c r="O227" s="8"/>
      <c r="Q227" s="69" t="str">
        <f t="shared" si="41"/>
        <v/>
      </c>
      <c r="T227" s="66" t="str">
        <f>IF(AND(SU_Stufe&gt;=20,M227&lt;&gt;"",ISBLANK(N227)),"Zuweisung zu Arbeitspaket fehlt","")</f>
        <v/>
      </c>
      <c r="U227" s="66" t="str">
        <f>IF(AND(M227&lt;&gt;""),IF(ISBLANK(O227),"Beschreibung der Tätigkeit fehlt!",IF(LEN(O227)&lt;Z_BKU,"Beschreibung sehr kurz",IF(LEN(O227)&lt;Z_BKN,"Beschreibung knapp",""))),"")</f>
        <v/>
      </c>
      <c r="V227" s="66" t="str">
        <f t="shared" si="44"/>
        <v/>
      </c>
      <c r="W227" s="66" t="str">
        <f>IF(AND(M227&lt;&gt;""),IF(M227&gt;Z_THAZ,"Wurde die Tageshöchstarbeitszeit ("&amp;Z_THAZ&amp;" h) beachtet?",""),"")</f>
        <v/>
      </c>
      <c r="X227" s="66" t="str">
        <f t="shared" si="45"/>
        <v/>
      </c>
    </row>
    <row r="228" spans="1:24" x14ac:dyDescent="0.25">
      <c r="A228" s="5"/>
      <c r="B228" s="67" t="str">
        <f t="shared" si="35"/>
        <v/>
      </c>
      <c r="C228" s="68" t="str">
        <f t="shared" si="36"/>
        <v/>
      </c>
      <c r="D228" s="6"/>
      <c r="E228" s="9"/>
      <c r="F228" s="6"/>
      <c r="G228" s="9"/>
      <c r="H228" s="64" t="str">
        <f t="shared" si="42"/>
        <v/>
      </c>
      <c r="I228" s="64" t="str">
        <f t="shared" si="43"/>
        <v/>
      </c>
      <c r="J228" s="65" t="str">
        <f t="shared" si="37"/>
        <v/>
      </c>
      <c r="K228" s="166" t="str">
        <f t="shared" si="38"/>
        <v/>
      </c>
      <c r="L228" s="167" t="str">
        <f t="shared" si="39"/>
        <v/>
      </c>
      <c r="M228" s="63" t="str">
        <f t="shared" si="40"/>
        <v/>
      </c>
      <c r="N228" s="7"/>
      <c r="O228" s="8"/>
      <c r="Q228" s="69" t="str">
        <f t="shared" si="41"/>
        <v/>
      </c>
      <c r="T228" s="66" t="str">
        <f>IF(AND(SU_Stufe&gt;=20,M228&lt;&gt;"",ISBLANK(N228)),"Zuweisung zu Arbeitspaket fehlt","")</f>
        <v/>
      </c>
      <c r="U228" s="66" t="str">
        <f>IF(AND(M228&lt;&gt;""),IF(ISBLANK(O228),"Beschreibung der Tätigkeit fehlt!",IF(LEN(O228)&lt;Z_BKU,"Beschreibung sehr kurz",IF(LEN(O228)&lt;Z_BKN,"Beschreibung knapp",""))),"")</f>
        <v/>
      </c>
      <c r="V228" s="66" t="str">
        <f t="shared" si="44"/>
        <v/>
      </c>
      <c r="W228" s="66" t="str">
        <f>IF(AND(M228&lt;&gt;""),IF(M228&gt;Z_THAZ,"Wurde die Tageshöchstarbeitszeit ("&amp;Z_THAZ&amp;" h) beachtet?",""),"")</f>
        <v/>
      </c>
      <c r="X228" s="66" t="str">
        <f t="shared" si="45"/>
        <v/>
      </c>
    </row>
    <row r="229" spans="1:24" x14ac:dyDescent="0.25">
      <c r="A229" s="5"/>
      <c r="B229" s="67" t="str">
        <f t="shared" si="35"/>
        <v/>
      </c>
      <c r="C229" s="68" t="str">
        <f t="shared" si="36"/>
        <v/>
      </c>
      <c r="D229" s="6"/>
      <c r="E229" s="9"/>
      <c r="F229" s="6"/>
      <c r="G229" s="9"/>
      <c r="H229" s="64" t="str">
        <f t="shared" si="42"/>
        <v/>
      </c>
      <c r="I229" s="64" t="str">
        <f t="shared" si="43"/>
        <v/>
      </c>
      <c r="J229" s="65" t="str">
        <f t="shared" si="37"/>
        <v/>
      </c>
      <c r="K229" s="166" t="str">
        <f t="shared" si="38"/>
        <v/>
      </c>
      <c r="L229" s="167" t="str">
        <f t="shared" si="39"/>
        <v/>
      </c>
      <c r="M229" s="63" t="str">
        <f t="shared" si="40"/>
        <v/>
      </c>
      <c r="N229" s="7"/>
      <c r="O229" s="8"/>
      <c r="Q229" s="69" t="str">
        <f t="shared" si="41"/>
        <v/>
      </c>
      <c r="T229" s="66" t="str">
        <f>IF(AND(SU_Stufe&gt;=20,M229&lt;&gt;"",ISBLANK(N229)),"Zuweisung zu Arbeitspaket fehlt","")</f>
        <v/>
      </c>
      <c r="U229" s="66" t="str">
        <f>IF(AND(M229&lt;&gt;""),IF(ISBLANK(O229),"Beschreibung der Tätigkeit fehlt!",IF(LEN(O229)&lt;Z_BKU,"Beschreibung sehr kurz",IF(LEN(O229)&lt;Z_BKN,"Beschreibung knapp",""))),"")</f>
        <v/>
      </c>
      <c r="V229" s="66" t="str">
        <f t="shared" si="44"/>
        <v/>
      </c>
      <c r="W229" s="66" t="str">
        <f>IF(AND(M229&lt;&gt;""),IF(M229&gt;Z_THAZ,"Wurde die Tageshöchstarbeitszeit ("&amp;Z_THAZ&amp;" h) beachtet?",""),"")</f>
        <v/>
      </c>
      <c r="X229" s="66" t="str">
        <f t="shared" si="45"/>
        <v/>
      </c>
    </row>
    <row r="230" spans="1:24" x14ac:dyDescent="0.25">
      <c r="A230" s="5"/>
      <c r="B230" s="67" t="str">
        <f t="shared" si="35"/>
        <v/>
      </c>
      <c r="C230" s="68" t="str">
        <f t="shared" si="36"/>
        <v/>
      </c>
      <c r="D230" s="6"/>
      <c r="E230" s="9"/>
      <c r="F230" s="6"/>
      <c r="G230" s="9"/>
      <c r="H230" s="64" t="str">
        <f t="shared" si="42"/>
        <v/>
      </c>
      <c r="I230" s="64" t="str">
        <f t="shared" si="43"/>
        <v/>
      </c>
      <c r="J230" s="65" t="str">
        <f t="shared" si="37"/>
        <v/>
      </c>
      <c r="K230" s="166" t="str">
        <f t="shared" si="38"/>
        <v/>
      </c>
      <c r="L230" s="167" t="str">
        <f t="shared" si="39"/>
        <v/>
      </c>
      <c r="M230" s="63" t="str">
        <f t="shared" si="40"/>
        <v/>
      </c>
      <c r="N230" s="7"/>
      <c r="O230" s="8"/>
      <c r="Q230" s="69" t="str">
        <f t="shared" si="41"/>
        <v/>
      </c>
      <c r="T230" s="66" t="str">
        <f>IF(AND(SU_Stufe&gt;=20,M230&lt;&gt;"",ISBLANK(N230)),"Zuweisung zu Arbeitspaket fehlt","")</f>
        <v/>
      </c>
      <c r="U230" s="66" t="str">
        <f>IF(AND(M230&lt;&gt;""),IF(ISBLANK(O230),"Beschreibung der Tätigkeit fehlt!",IF(LEN(O230)&lt;Z_BKU,"Beschreibung sehr kurz",IF(LEN(O230)&lt;Z_BKN,"Beschreibung knapp",""))),"")</f>
        <v/>
      </c>
      <c r="V230" s="66" t="str">
        <f t="shared" si="44"/>
        <v/>
      </c>
      <c r="W230" s="66" t="str">
        <f>IF(AND(M230&lt;&gt;""),IF(M230&gt;Z_THAZ,"Wurde die Tageshöchstarbeitszeit ("&amp;Z_THAZ&amp;" h) beachtet?",""),"")</f>
        <v/>
      </c>
      <c r="X230" s="66" t="str">
        <f t="shared" si="45"/>
        <v/>
      </c>
    </row>
    <row r="231" spans="1:24" x14ac:dyDescent="0.25">
      <c r="A231" s="5"/>
      <c r="B231" s="67" t="str">
        <f t="shared" si="35"/>
        <v/>
      </c>
      <c r="C231" s="68" t="str">
        <f t="shared" si="36"/>
        <v/>
      </c>
      <c r="D231" s="6"/>
      <c r="E231" s="9"/>
      <c r="F231" s="6"/>
      <c r="G231" s="9"/>
      <c r="H231" s="64" t="str">
        <f t="shared" si="42"/>
        <v/>
      </c>
      <c r="I231" s="64" t="str">
        <f t="shared" si="43"/>
        <v/>
      </c>
      <c r="J231" s="65" t="str">
        <f t="shared" si="37"/>
        <v/>
      </c>
      <c r="K231" s="166" t="str">
        <f t="shared" si="38"/>
        <v/>
      </c>
      <c r="L231" s="167" t="str">
        <f t="shared" si="39"/>
        <v/>
      </c>
      <c r="M231" s="63" t="str">
        <f t="shared" si="40"/>
        <v/>
      </c>
      <c r="N231" s="7"/>
      <c r="O231" s="8"/>
      <c r="Q231" s="69" t="str">
        <f t="shared" si="41"/>
        <v/>
      </c>
      <c r="T231" s="66" t="str">
        <f>IF(AND(SU_Stufe&gt;=20,M231&lt;&gt;"",ISBLANK(N231)),"Zuweisung zu Arbeitspaket fehlt","")</f>
        <v/>
      </c>
      <c r="U231" s="66" t="str">
        <f>IF(AND(M231&lt;&gt;""),IF(ISBLANK(O231),"Beschreibung der Tätigkeit fehlt!",IF(LEN(O231)&lt;Z_BKU,"Beschreibung sehr kurz",IF(LEN(O231)&lt;Z_BKN,"Beschreibung knapp",""))),"")</f>
        <v/>
      </c>
      <c r="V231" s="66" t="str">
        <f t="shared" si="44"/>
        <v/>
      </c>
      <c r="W231" s="66" t="str">
        <f>IF(AND(M231&lt;&gt;""),IF(M231&gt;Z_THAZ,"Wurde die Tageshöchstarbeitszeit ("&amp;Z_THAZ&amp;" h) beachtet?",""),"")</f>
        <v/>
      </c>
      <c r="X231" s="66" t="str">
        <f t="shared" si="45"/>
        <v/>
      </c>
    </row>
    <row r="232" spans="1:24" x14ac:dyDescent="0.25">
      <c r="A232" s="5"/>
      <c r="B232" s="67" t="str">
        <f t="shared" si="35"/>
        <v/>
      </c>
      <c r="C232" s="68" t="str">
        <f t="shared" si="36"/>
        <v/>
      </c>
      <c r="D232" s="6"/>
      <c r="E232" s="9"/>
      <c r="F232" s="6"/>
      <c r="G232" s="9"/>
      <c r="H232" s="64" t="str">
        <f t="shared" si="42"/>
        <v/>
      </c>
      <c r="I232" s="64" t="str">
        <f t="shared" si="43"/>
        <v/>
      </c>
      <c r="J232" s="65" t="str">
        <f t="shared" si="37"/>
        <v/>
      </c>
      <c r="K232" s="166" t="str">
        <f t="shared" si="38"/>
        <v/>
      </c>
      <c r="L232" s="167" t="str">
        <f t="shared" si="39"/>
        <v/>
      </c>
      <c r="M232" s="63" t="str">
        <f t="shared" si="40"/>
        <v/>
      </c>
      <c r="N232" s="7"/>
      <c r="O232" s="8"/>
      <c r="Q232" s="69" t="str">
        <f t="shared" si="41"/>
        <v/>
      </c>
      <c r="T232" s="66" t="str">
        <f>IF(AND(SU_Stufe&gt;=20,M232&lt;&gt;"",ISBLANK(N232)),"Zuweisung zu Arbeitspaket fehlt","")</f>
        <v/>
      </c>
      <c r="U232" s="66" t="str">
        <f>IF(AND(M232&lt;&gt;""),IF(ISBLANK(O232),"Beschreibung der Tätigkeit fehlt!",IF(LEN(O232)&lt;Z_BKU,"Beschreibung sehr kurz",IF(LEN(O232)&lt;Z_BKN,"Beschreibung knapp",""))),"")</f>
        <v/>
      </c>
      <c r="V232" s="66" t="str">
        <f t="shared" si="44"/>
        <v/>
      </c>
      <c r="W232" s="66" t="str">
        <f>IF(AND(M232&lt;&gt;""),IF(M232&gt;Z_THAZ,"Wurde die Tageshöchstarbeitszeit ("&amp;Z_THAZ&amp;" h) beachtet?",""),"")</f>
        <v/>
      </c>
      <c r="X232" s="66" t="str">
        <f t="shared" si="45"/>
        <v/>
      </c>
    </row>
    <row r="233" spans="1:24" x14ac:dyDescent="0.25">
      <c r="A233" s="5"/>
      <c r="B233" s="67" t="str">
        <f t="shared" si="35"/>
        <v/>
      </c>
      <c r="C233" s="68" t="str">
        <f t="shared" si="36"/>
        <v/>
      </c>
      <c r="D233" s="6"/>
      <c r="E233" s="9"/>
      <c r="F233" s="6"/>
      <c r="G233" s="9"/>
      <c r="H233" s="64" t="str">
        <f t="shared" si="42"/>
        <v/>
      </c>
      <c r="I233" s="64" t="str">
        <f t="shared" si="43"/>
        <v/>
      </c>
      <c r="J233" s="65" t="str">
        <f t="shared" si="37"/>
        <v/>
      </c>
      <c r="K233" s="166" t="str">
        <f t="shared" si="38"/>
        <v/>
      </c>
      <c r="L233" s="167" t="str">
        <f t="shared" si="39"/>
        <v/>
      </c>
      <c r="M233" s="63" t="str">
        <f t="shared" si="40"/>
        <v/>
      </c>
      <c r="N233" s="7"/>
      <c r="O233" s="8"/>
      <c r="Q233" s="69" t="str">
        <f t="shared" si="41"/>
        <v/>
      </c>
      <c r="T233" s="66" t="str">
        <f>IF(AND(SU_Stufe&gt;=20,M233&lt;&gt;"",ISBLANK(N233)),"Zuweisung zu Arbeitspaket fehlt","")</f>
        <v/>
      </c>
      <c r="U233" s="66" t="str">
        <f>IF(AND(M233&lt;&gt;""),IF(ISBLANK(O233),"Beschreibung der Tätigkeit fehlt!",IF(LEN(O233)&lt;Z_BKU,"Beschreibung sehr kurz",IF(LEN(O233)&lt;Z_BKN,"Beschreibung knapp",""))),"")</f>
        <v/>
      </c>
      <c r="V233" s="66" t="str">
        <f t="shared" si="44"/>
        <v/>
      </c>
      <c r="W233" s="66" t="str">
        <f>IF(AND(M233&lt;&gt;""),IF(M233&gt;Z_THAZ,"Wurde die Tageshöchstarbeitszeit ("&amp;Z_THAZ&amp;" h) beachtet?",""),"")</f>
        <v/>
      </c>
      <c r="X233" s="66" t="str">
        <f t="shared" si="45"/>
        <v/>
      </c>
    </row>
    <row r="234" spans="1:24" x14ac:dyDescent="0.25">
      <c r="A234" s="5"/>
      <c r="B234" s="67" t="str">
        <f t="shared" si="35"/>
        <v/>
      </c>
      <c r="C234" s="68" t="str">
        <f t="shared" si="36"/>
        <v/>
      </c>
      <c r="D234" s="6"/>
      <c r="E234" s="9"/>
      <c r="F234" s="6"/>
      <c r="G234" s="9"/>
      <c r="H234" s="64" t="str">
        <f t="shared" si="42"/>
        <v/>
      </c>
      <c r="I234" s="64" t="str">
        <f t="shared" si="43"/>
        <v/>
      </c>
      <c r="J234" s="65" t="str">
        <f t="shared" si="37"/>
        <v/>
      </c>
      <c r="K234" s="166" t="str">
        <f t="shared" si="38"/>
        <v/>
      </c>
      <c r="L234" s="167" t="str">
        <f t="shared" si="39"/>
        <v/>
      </c>
      <c r="M234" s="63" t="str">
        <f t="shared" si="40"/>
        <v/>
      </c>
      <c r="N234" s="7"/>
      <c r="O234" s="8"/>
      <c r="Q234" s="69" t="str">
        <f t="shared" si="41"/>
        <v/>
      </c>
      <c r="T234" s="66" t="str">
        <f>IF(AND(SU_Stufe&gt;=20,M234&lt;&gt;"",ISBLANK(N234)),"Zuweisung zu Arbeitspaket fehlt","")</f>
        <v/>
      </c>
      <c r="U234" s="66" t="str">
        <f>IF(AND(M234&lt;&gt;""),IF(ISBLANK(O234),"Beschreibung der Tätigkeit fehlt!",IF(LEN(O234)&lt;Z_BKU,"Beschreibung sehr kurz",IF(LEN(O234)&lt;Z_BKN,"Beschreibung knapp",""))),"")</f>
        <v/>
      </c>
      <c r="V234" s="66" t="str">
        <f t="shared" si="44"/>
        <v/>
      </c>
      <c r="W234" s="66" t="str">
        <f>IF(AND(M234&lt;&gt;""),IF(M234&gt;Z_THAZ,"Wurde die Tageshöchstarbeitszeit ("&amp;Z_THAZ&amp;" h) beachtet?",""),"")</f>
        <v/>
      </c>
      <c r="X234" s="66" t="str">
        <f t="shared" si="45"/>
        <v/>
      </c>
    </row>
    <row r="235" spans="1:24" x14ac:dyDescent="0.25">
      <c r="A235" s="5"/>
      <c r="B235" s="67" t="str">
        <f t="shared" si="35"/>
        <v/>
      </c>
      <c r="C235" s="68" t="str">
        <f t="shared" si="36"/>
        <v/>
      </c>
      <c r="D235" s="6"/>
      <c r="E235" s="9"/>
      <c r="F235" s="6"/>
      <c r="G235" s="9"/>
      <c r="H235" s="64" t="str">
        <f t="shared" si="42"/>
        <v/>
      </c>
      <c r="I235" s="64" t="str">
        <f t="shared" si="43"/>
        <v/>
      </c>
      <c r="J235" s="65" t="str">
        <f t="shared" si="37"/>
        <v/>
      </c>
      <c r="K235" s="166" t="str">
        <f t="shared" si="38"/>
        <v/>
      </c>
      <c r="L235" s="167" t="str">
        <f t="shared" si="39"/>
        <v/>
      </c>
      <c r="M235" s="63" t="str">
        <f t="shared" si="40"/>
        <v/>
      </c>
      <c r="N235" s="7"/>
      <c r="O235" s="8"/>
      <c r="Q235" s="69" t="str">
        <f t="shared" si="41"/>
        <v/>
      </c>
      <c r="T235" s="66" t="str">
        <f>IF(AND(SU_Stufe&gt;=20,M235&lt;&gt;"",ISBLANK(N235)),"Zuweisung zu Arbeitspaket fehlt","")</f>
        <v/>
      </c>
      <c r="U235" s="66" t="str">
        <f>IF(AND(M235&lt;&gt;""),IF(ISBLANK(O235),"Beschreibung der Tätigkeit fehlt!",IF(LEN(O235)&lt;Z_BKU,"Beschreibung sehr kurz",IF(LEN(O235)&lt;Z_BKN,"Beschreibung knapp",""))),"")</f>
        <v/>
      </c>
      <c r="V235" s="66" t="str">
        <f t="shared" si="44"/>
        <v/>
      </c>
      <c r="W235" s="66" t="str">
        <f>IF(AND(M235&lt;&gt;""),IF(M235&gt;Z_THAZ,"Wurde die Tageshöchstarbeitszeit ("&amp;Z_THAZ&amp;" h) beachtet?",""),"")</f>
        <v/>
      </c>
      <c r="X235" s="66" t="str">
        <f t="shared" si="45"/>
        <v/>
      </c>
    </row>
    <row r="236" spans="1:24" x14ac:dyDescent="0.25">
      <c r="A236" s="5"/>
      <c r="B236" s="67" t="str">
        <f t="shared" si="35"/>
        <v/>
      </c>
      <c r="C236" s="68" t="str">
        <f t="shared" si="36"/>
        <v/>
      </c>
      <c r="D236" s="6"/>
      <c r="E236" s="9"/>
      <c r="F236" s="6"/>
      <c r="G236" s="9"/>
      <c r="H236" s="64" t="str">
        <f t="shared" si="42"/>
        <v/>
      </c>
      <c r="I236" s="64" t="str">
        <f t="shared" si="43"/>
        <v/>
      </c>
      <c r="J236" s="65" t="str">
        <f t="shared" si="37"/>
        <v/>
      </c>
      <c r="K236" s="166" t="str">
        <f t="shared" si="38"/>
        <v/>
      </c>
      <c r="L236" s="167" t="str">
        <f t="shared" si="39"/>
        <v/>
      </c>
      <c r="M236" s="63" t="str">
        <f t="shared" si="40"/>
        <v/>
      </c>
      <c r="N236" s="7"/>
      <c r="O236" s="8"/>
      <c r="Q236" s="69" t="str">
        <f t="shared" si="41"/>
        <v/>
      </c>
      <c r="T236" s="66" t="str">
        <f>IF(AND(SU_Stufe&gt;=20,M236&lt;&gt;"",ISBLANK(N236)),"Zuweisung zu Arbeitspaket fehlt","")</f>
        <v/>
      </c>
      <c r="U236" s="66" t="str">
        <f>IF(AND(M236&lt;&gt;""),IF(ISBLANK(O236),"Beschreibung der Tätigkeit fehlt!",IF(LEN(O236)&lt;Z_BKU,"Beschreibung sehr kurz",IF(LEN(O236)&lt;Z_BKN,"Beschreibung knapp",""))),"")</f>
        <v/>
      </c>
      <c r="V236" s="66" t="str">
        <f t="shared" si="44"/>
        <v/>
      </c>
      <c r="W236" s="66" t="str">
        <f>IF(AND(M236&lt;&gt;""),IF(M236&gt;Z_THAZ,"Wurde die Tageshöchstarbeitszeit ("&amp;Z_THAZ&amp;" h) beachtet?",""),"")</f>
        <v/>
      </c>
      <c r="X236" s="66" t="str">
        <f t="shared" si="45"/>
        <v/>
      </c>
    </row>
    <row r="237" spans="1:24" x14ac:dyDescent="0.25">
      <c r="A237" s="5"/>
      <c r="B237" s="67" t="str">
        <f t="shared" si="35"/>
        <v/>
      </c>
      <c r="C237" s="68" t="str">
        <f t="shared" si="36"/>
        <v/>
      </c>
      <c r="D237" s="6"/>
      <c r="E237" s="9"/>
      <c r="F237" s="6"/>
      <c r="G237" s="9"/>
      <c r="H237" s="64" t="str">
        <f t="shared" si="42"/>
        <v/>
      </c>
      <c r="I237" s="64" t="str">
        <f t="shared" si="43"/>
        <v/>
      </c>
      <c r="J237" s="65" t="str">
        <f t="shared" si="37"/>
        <v/>
      </c>
      <c r="K237" s="166" t="str">
        <f t="shared" si="38"/>
        <v/>
      </c>
      <c r="L237" s="167" t="str">
        <f t="shared" si="39"/>
        <v/>
      </c>
      <c r="M237" s="63" t="str">
        <f t="shared" si="40"/>
        <v/>
      </c>
      <c r="N237" s="7"/>
      <c r="O237" s="8"/>
      <c r="Q237" s="69" t="str">
        <f t="shared" si="41"/>
        <v/>
      </c>
      <c r="T237" s="66" t="str">
        <f>IF(AND(SU_Stufe&gt;=20,M237&lt;&gt;"",ISBLANK(N237)),"Zuweisung zu Arbeitspaket fehlt","")</f>
        <v/>
      </c>
      <c r="U237" s="66" t="str">
        <f>IF(AND(M237&lt;&gt;""),IF(ISBLANK(O237),"Beschreibung der Tätigkeit fehlt!",IF(LEN(O237)&lt;Z_BKU,"Beschreibung sehr kurz",IF(LEN(O237)&lt;Z_BKN,"Beschreibung knapp",""))),"")</f>
        <v/>
      </c>
      <c r="V237" s="66" t="str">
        <f t="shared" si="44"/>
        <v/>
      </c>
      <c r="W237" s="66" t="str">
        <f>IF(AND(M237&lt;&gt;""),IF(M237&gt;Z_THAZ,"Wurde die Tageshöchstarbeitszeit ("&amp;Z_THAZ&amp;" h) beachtet?",""),"")</f>
        <v/>
      </c>
      <c r="X237" s="66" t="str">
        <f t="shared" si="45"/>
        <v/>
      </c>
    </row>
    <row r="238" spans="1:24" x14ac:dyDescent="0.25">
      <c r="A238" s="5"/>
      <c r="B238" s="67" t="str">
        <f t="shared" si="35"/>
        <v/>
      </c>
      <c r="C238" s="68" t="str">
        <f t="shared" si="36"/>
        <v/>
      </c>
      <c r="D238" s="6"/>
      <c r="E238" s="9"/>
      <c r="F238" s="6"/>
      <c r="G238" s="9"/>
      <c r="H238" s="64" t="str">
        <f t="shared" si="42"/>
        <v/>
      </c>
      <c r="I238" s="64" t="str">
        <f t="shared" si="43"/>
        <v/>
      </c>
      <c r="J238" s="65" t="str">
        <f t="shared" si="37"/>
        <v/>
      </c>
      <c r="K238" s="166" t="str">
        <f t="shared" si="38"/>
        <v/>
      </c>
      <c r="L238" s="167" t="str">
        <f t="shared" si="39"/>
        <v/>
      </c>
      <c r="M238" s="63" t="str">
        <f t="shared" si="40"/>
        <v/>
      </c>
      <c r="N238" s="7"/>
      <c r="O238" s="8"/>
      <c r="Q238" s="69" t="str">
        <f t="shared" si="41"/>
        <v/>
      </c>
      <c r="T238" s="66" t="str">
        <f>IF(AND(SU_Stufe&gt;=20,M238&lt;&gt;"",ISBLANK(N238)),"Zuweisung zu Arbeitspaket fehlt","")</f>
        <v/>
      </c>
      <c r="U238" s="66" t="str">
        <f>IF(AND(M238&lt;&gt;""),IF(ISBLANK(O238),"Beschreibung der Tätigkeit fehlt!",IF(LEN(O238)&lt;Z_BKU,"Beschreibung sehr kurz",IF(LEN(O238)&lt;Z_BKN,"Beschreibung knapp",""))),"")</f>
        <v/>
      </c>
      <c r="V238" s="66" t="str">
        <f t="shared" si="44"/>
        <v/>
      </c>
      <c r="W238" s="66" t="str">
        <f>IF(AND(M238&lt;&gt;""),IF(M238&gt;Z_THAZ,"Wurde die Tageshöchstarbeitszeit ("&amp;Z_THAZ&amp;" h) beachtet?",""),"")</f>
        <v/>
      </c>
      <c r="X238" s="66" t="str">
        <f t="shared" si="45"/>
        <v/>
      </c>
    </row>
    <row r="239" spans="1:24" x14ac:dyDescent="0.25">
      <c r="A239" s="5"/>
      <c r="B239" s="67" t="str">
        <f t="shared" si="35"/>
        <v/>
      </c>
      <c r="C239" s="68" t="str">
        <f t="shared" si="36"/>
        <v/>
      </c>
      <c r="D239" s="6"/>
      <c r="E239" s="9"/>
      <c r="F239" s="6"/>
      <c r="G239" s="9"/>
      <c r="H239" s="64" t="str">
        <f t="shared" si="42"/>
        <v/>
      </c>
      <c r="I239" s="64" t="str">
        <f t="shared" si="43"/>
        <v/>
      </c>
      <c r="J239" s="65" t="str">
        <f t="shared" si="37"/>
        <v/>
      </c>
      <c r="K239" s="166" t="str">
        <f t="shared" si="38"/>
        <v/>
      </c>
      <c r="L239" s="167" t="str">
        <f t="shared" si="39"/>
        <v/>
      </c>
      <c r="M239" s="63" t="str">
        <f t="shared" si="40"/>
        <v/>
      </c>
      <c r="N239" s="7"/>
      <c r="O239" s="8"/>
      <c r="Q239" s="69" t="str">
        <f t="shared" si="41"/>
        <v/>
      </c>
      <c r="T239" s="66" t="str">
        <f>IF(AND(SU_Stufe&gt;=20,M239&lt;&gt;"",ISBLANK(N239)),"Zuweisung zu Arbeitspaket fehlt","")</f>
        <v/>
      </c>
      <c r="U239" s="66" t="str">
        <f>IF(AND(M239&lt;&gt;""),IF(ISBLANK(O239),"Beschreibung der Tätigkeit fehlt!",IF(LEN(O239)&lt;Z_BKU,"Beschreibung sehr kurz",IF(LEN(O239)&lt;Z_BKN,"Beschreibung knapp",""))),"")</f>
        <v/>
      </c>
      <c r="V239" s="66" t="str">
        <f t="shared" si="44"/>
        <v/>
      </c>
      <c r="W239" s="66" t="str">
        <f>IF(AND(M239&lt;&gt;""),IF(M239&gt;Z_THAZ,"Wurde die Tageshöchstarbeitszeit ("&amp;Z_THAZ&amp;" h) beachtet?",""),"")</f>
        <v/>
      </c>
      <c r="X239" s="66" t="str">
        <f t="shared" si="45"/>
        <v/>
      </c>
    </row>
    <row r="240" spans="1:24" x14ac:dyDescent="0.25">
      <c r="A240" s="5"/>
      <c r="B240" s="67" t="str">
        <f t="shared" si="35"/>
        <v/>
      </c>
      <c r="C240" s="68" t="str">
        <f t="shared" si="36"/>
        <v/>
      </c>
      <c r="D240" s="6"/>
      <c r="E240" s="9"/>
      <c r="F240" s="6"/>
      <c r="G240" s="9"/>
      <c r="H240" s="64" t="str">
        <f t="shared" si="42"/>
        <v/>
      </c>
      <c r="I240" s="64" t="str">
        <f t="shared" si="43"/>
        <v/>
      </c>
      <c r="J240" s="65" t="str">
        <f t="shared" si="37"/>
        <v/>
      </c>
      <c r="K240" s="166" t="str">
        <f t="shared" si="38"/>
        <v/>
      </c>
      <c r="L240" s="167" t="str">
        <f t="shared" si="39"/>
        <v/>
      </c>
      <c r="M240" s="63" t="str">
        <f t="shared" si="40"/>
        <v/>
      </c>
      <c r="N240" s="7"/>
      <c r="O240" s="8"/>
      <c r="Q240" s="69" t="str">
        <f t="shared" si="41"/>
        <v/>
      </c>
      <c r="T240" s="66" t="str">
        <f>IF(AND(SU_Stufe&gt;=20,M240&lt;&gt;"",ISBLANK(N240)),"Zuweisung zu Arbeitspaket fehlt","")</f>
        <v/>
      </c>
      <c r="U240" s="66" t="str">
        <f>IF(AND(M240&lt;&gt;""),IF(ISBLANK(O240),"Beschreibung der Tätigkeit fehlt!",IF(LEN(O240)&lt;Z_BKU,"Beschreibung sehr kurz",IF(LEN(O240)&lt;Z_BKN,"Beschreibung knapp",""))),"")</f>
        <v/>
      </c>
      <c r="V240" s="66" t="str">
        <f t="shared" si="44"/>
        <v/>
      </c>
      <c r="W240" s="66" t="str">
        <f>IF(AND(M240&lt;&gt;""),IF(M240&gt;Z_THAZ,"Wurde die Tageshöchstarbeitszeit ("&amp;Z_THAZ&amp;" h) beachtet?",""),"")</f>
        <v/>
      </c>
      <c r="X240" s="66" t="str">
        <f t="shared" si="45"/>
        <v/>
      </c>
    </row>
    <row r="241" spans="1:24" x14ac:dyDescent="0.25">
      <c r="A241" s="5"/>
      <c r="B241" s="67" t="str">
        <f t="shared" si="35"/>
        <v/>
      </c>
      <c r="C241" s="68" t="str">
        <f t="shared" si="36"/>
        <v/>
      </c>
      <c r="D241" s="6"/>
      <c r="E241" s="9"/>
      <c r="F241" s="6"/>
      <c r="G241" s="9"/>
      <c r="H241" s="64" t="str">
        <f t="shared" si="42"/>
        <v/>
      </c>
      <c r="I241" s="64" t="str">
        <f t="shared" si="43"/>
        <v/>
      </c>
      <c r="J241" s="65" t="str">
        <f t="shared" si="37"/>
        <v/>
      </c>
      <c r="K241" s="166" t="str">
        <f t="shared" si="38"/>
        <v/>
      </c>
      <c r="L241" s="167" t="str">
        <f t="shared" si="39"/>
        <v/>
      </c>
      <c r="M241" s="63" t="str">
        <f t="shared" si="40"/>
        <v/>
      </c>
      <c r="N241" s="7"/>
      <c r="O241" s="8"/>
      <c r="Q241" s="69" t="str">
        <f t="shared" si="41"/>
        <v/>
      </c>
      <c r="T241" s="66" t="str">
        <f>IF(AND(SU_Stufe&gt;=20,M241&lt;&gt;"",ISBLANK(N241)),"Zuweisung zu Arbeitspaket fehlt","")</f>
        <v/>
      </c>
      <c r="U241" s="66" t="str">
        <f>IF(AND(M241&lt;&gt;""),IF(ISBLANK(O241),"Beschreibung der Tätigkeit fehlt!",IF(LEN(O241)&lt;Z_BKU,"Beschreibung sehr kurz",IF(LEN(O241)&lt;Z_BKN,"Beschreibung knapp",""))),"")</f>
        <v/>
      </c>
      <c r="V241" s="66" t="str">
        <f t="shared" si="44"/>
        <v/>
      </c>
      <c r="W241" s="66" t="str">
        <f>IF(AND(M241&lt;&gt;""),IF(M241&gt;Z_THAZ,"Wurde die Tageshöchstarbeitszeit ("&amp;Z_THAZ&amp;" h) beachtet?",""),"")</f>
        <v/>
      </c>
      <c r="X241" s="66" t="str">
        <f t="shared" si="45"/>
        <v/>
      </c>
    </row>
    <row r="242" spans="1:24" x14ac:dyDescent="0.25">
      <c r="A242" s="5"/>
      <c r="B242" s="67" t="str">
        <f t="shared" si="35"/>
        <v/>
      </c>
      <c r="C242" s="68" t="str">
        <f t="shared" si="36"/>
        <v/>
      </c>
      <c r="D242" s="6"/>
      <c r="E242" s="9"/>
      <c r="F242" s="6"/>
      <c r="G242" s="9"/>
      <c r="H242" s="64" t="str">
        <f t="shared" si="42"/>
        <v/>
      </c>
      <c r="I242" s="64" t="str">
        <f t="shared" si="43"/>
        <v/>
      </c>
      <c r="J242" s="65" t="str">
        <f t="shared" si="37"/>
        <v/>
      </c>
      <c r="K242" s="166" t="str">
        <f t="shared" si="38"/>
        <v/>
      </c>
      <c r="L242" s="167" t="str">
        <f t="shared" si="39"/>
        <v/>
      </c>
      <c r="M242" s="63" t="str">
        <f t="shared" si="40"/>
        <v/>
      </c>
      <c r="N242" s="7"/>
      <c r="O242" s="8"/>
      <c r="Q242" s="69" t="str">
        <f t="shared" si="41"/>
        <v/>
      </c>
      <c r="T242" s="66" t="str">
        <f>IF(AND(SU_Stufe&gt;=20,M242&lt;&gt;"",ISBLANK(N242)),"Zuweisung zu Arbeitspaket fehlt","")</f>
        <v/>
      </c>
      <c r="U242" s="66" t="str">
        <f>IF(AND(M242&lt;&gt;""),IF(ISBLANK(O242),"Beschreibung der Tätigkeit fehlt!",IF(LEN(O242)&lt;Z_BKU,"Beschreibung sehr kurz",IF(LEN(O242)&lt;Z_BKN,"Beschreibung knapp",""))),"")</f>
        <v/>
      </c>
      <c r="V242" s="66" t="str">
        <f t="shared" si="44"/>
        <v/>
      </c>
      <c r="W242" s="66" t="str">
        <f>IF(AND(M242&lt;&gt;""),IF(M242&gt;Z_THAZ,"Wurde die Tageshöchstarbeitszeit ("&amp;Z_THAZ&amp;" h) beachtet?",""),"")</f>
        <v/>
      </c>
      <c r="X242" s="66" t="str">
        <f t="shared" si="45"/>
        <v/>
      </c>
    </row>
    <row r="243" spans="1:24" x14ac:dyDescent="0.25">
      <c r="A243" s="5"/>
      <c r="B243" s="67" t="str">
        <f t="shared" si="35"/>
        <v/>
      </c>
      <c r="C243" s="68" t="str">
        <f t="shared" si="36"/>
        <v/>
      </c>
      <c r="D243" s="6"/>
      <c r="E243" s="9"/>
      <c r="F243" s="6"/>
      <c r="G243" s="9"/>
      <c r="H243" s="64" t="str">
        <f t="shared" si="42"/>
        <v/>
      </c>
      <c r="I243" s="64" t="str">
        <f t="shared" si="43"/>
        <v/>
      </c>
      <c r="J243" s="65" t="str">
        <f t="shared" si="37"/>
        <v/>
      </c>
      <c r="K243" s="166" t="str">
        <f t="shared" si="38"/>
        <v/>
      </c>
      <c r="L243" s="167" t="str">
        <f t="shared" si="39"/>
        <v/>
      </c>
      <c r="M243" s="63" t="str">
        <f t="shared" si="40"/>
        <v/>
      </c>
      <c r="N243" s="7"/>
      <c r="O243" s="8"/>
      <c r="Q243" s="69" t="str">
        <f t="shared" si="41"/>
        <v/>
      </c>
      <c r="T243" s="66" t="str">
        <f>IF(AND(SU_Stufe&gt;=20,M243&lt;&gt;"",ISBLANK(N243)),"Zuweisung zu Arbeitspaket fehlt","")</f>
        <v/>
      </c>
      <c r="U243" s="66" t="str">
        <f>IF(AND(M243&lt;&gt;""),IF(ISBLANK(O243),"Beschreibung der Tätigkeit fehlt!",IF(LEN(O243)&lt;Z_BKU,"Beschreibung sehr kurz",IF(LEN(O243)&lt;Z_BKN,"Beschreibung knapp",""))),"")</f>
        <v/>
      </c>
      <c r="V243" s="66" t="str">
        <f t="shared" si="44"/>
        <v/>
      </c>
      <c r="W243" s="66" t="str">
        <f>IF(AND(M243&lt;&gt;""),IF(M243&gt;Z_THAZ,"Wurde die Tageshöchstarbeitszeit ("&amp;Z_THAZ&amp;" h) beachtet?",""),"")</f>
        <v/>
      </c>
      <c r="X243" s="66" t="str">
        <f t="shared" si="45"/>
        <v/>
      </c>
    </row>
    <row r="244" spans="1:24" x14ac:dyDescent="0.25">
      <c r="A244" s="5"/>
      <c r="B244" s="67" t="str">
        <f t="shared" si="35"/>
        <v/>
      </c>
      <c r="C244" s="68" t="str">
        <f t="shared" si="36"/>
        <v/>
      </c>
      <c r="D244" s="6"/>
      <c r="E244" s="9"/>
      <c r="F244" s="6"/>
      <c r="G244" s="9"/>
      <c r="H244" s="64" t="str">
        <f t="shared" si="42"/>
        <v/>
      </c>
      <c r="I244" s="64" t="str">
        <f t="shared" si="43"/>
        <v/>
      </c>
      <c r="J244" s="65" t="str">
        <f t="shared" si="37"/>
        <v/>
      </c>
      <c r="K244" s="166" t="str">
        <f t="shared" si="38"/>
        <v/>
      </c>
      <c r="L244" s="167" t="str">
        <f t="shared" si="39"/>
        <v/>
      </c>
      <c r="M244" s="63" t="str">
        <f t="shared" si="40"/>
        <v/>
      </c>
      <c r="N244" s="7"/>
      <c r="O244" s="8"/>
      <c r="Q244" s="69" t="str">
        <f t="shared" si="41"/>
        <v/>
      </c>
      <c r="T244" s="66" t="str">
        <f>IF(AND(SU_Stufe&gt;=20,M244&lt;&gt;"",ISBLANK(N244)),"Zuweisung zu Arbeitspaket fehlt","")</f>
        <v/>
      </c>
      <c r="U244" s="66" t="str">
        <f>IF(AND(M244&lt;&gt;""),IF(ISBLANK(O244),"Beschreibung der Tätigkeit fehlt!",IF(LEN(O244)&lt;Z_BKU,"Beschreibung sehr kurz",IF(LEN(O244)&lt;Z_BKN,"Beschreibung knapp",""))),"")</f>
        <v/>
      </c>
      <c r="V244" s="66" t="str">
        <f t="shared" si="44"/>
        <v/>
      </c>
      <c r="W244" s="66" t="str">
        <f>IF(AND(M244&lt;&gt;""),IF(M244&gt;Z_THAZ,"Wurde die Tageshöchstarbeitszeit ("&amp;Z_THAZ&amp;" h) beachtet?",""),"")</f>
        <v/>
      </c>
      <c r="X244" s="66" t="str">
        <f t="shared" si="45"/>
        <v/>
      </c>
    </row>
    <row r="245" spans="1:24" x14ac:dyDescent="0.25">
      <c r="A245" s="5"/>
      <c r="B245" s="67" t="str">
        <f t="shared" si="35"/>
        <v/>
      </c>
      <c r="C245" s="68" t="str">
        <f t="shared" si="36"/>
        <v/>
      </c>
      <c r="D245" s="6"/>
      <c r="E245" s="9"/>
      <c r="F245" s="6"/>
      <c r="G245" s="9"/>
      <c r="H245" s="64" t="str">
        <f t="shared" si="42"/>
        <v/>
      </c>
      <c r="I245" s="64" t="str">
        <f t="shared" si="43"/>
        <v/>
      </c>
      <c r="J245" s="65" t="str">
        <f t="shared" si="37"/>
        <v/>
      </c>
      <c r="K245" s="166" t="str">
        <f t="shared" si="38"/>
        <v/>
      </c>
      <c r="L245" s="167" t="str">
        <f t="shared" si="39"/>
        <v/>
      </c>
      <c r="M245" s="63" t="str">
        <f t="shared" si="40"/>
        <v/>
      </c>
      <c r="N245" s="7"/>
      <c r="O245" s="8"/>
      <c r="Q245" s="69" t="str">
        <f t="shared" si="41"/>
        <v/>
      </c>
      <c r="T245" s="66" t="str">
        <f>IF(AND(SU_Stufe&gt;=20,M245&lt;&gt;"",ISBLANK(N245)),"Zuweisung zu Arbeitspaket fehlt","")</f>
        <v/>
      </c>
      <c r="U245" s="66" t="str">
        <f>IF(AND(M245&lt;&gt;""),IF(ISBLANK(O245),"Beschreibung der Tätigkeit fehlt!",IF(LEN(O245)&lt;Z_BKU,"Beschreibung sehr kurz",IF(LEN(O245)&lt;Z_BKN,"Beschreibung knapp",""))),"")</f>
        <v/>
      </c>
      <c r="V245" s="66" t="str">
        <f t="shared" si="44"/>
        <v/>
      </c>
      <c r="W245" s="66" t="str">
        <f>IF(AND(M245&lt;&gt;""),IF(M245&gt;Z_THAZ,"Wurde die Tageshöchstarbeitszeit ("&amp;Z_THAZ&amp;" h) beachtet?",""),"")</f>
        <v/>
      </c>
      <c r="X245" s="66" t="str">
        <f t="shared" si="45"/>
        <v/>
      </c>
    </row>
    <row r="246" spans="1:24" x14ac:dyDescent="0.25">
      <c r="A246" s="5"/>
      <c r="B246" s="67" t="str">
        <f t="shared" si="35"/>
        <v/>
      </c>
      <c r="C246" s="68" t="str">
        <f t="shared" si="36"/>
        <v/>
      </c>
      <c r="D246" s="6"/>
      <c r="E246" s="9"/>
      <c r="F246" s="6"/>
      <c r="G246" s="9"/>
      <c r="H246" s="64" t="str">
        <f t="shared" si="42"/>
        <v/>
      </c>
      <c r="I246" s="64" t="str">
        <f t="shared" si="43"/>
        <v/>
      </c>
      <c r="J246" s="65" t="str">
        <f t="shared" si="37"/>
        <v/>
      </c>
      <c r="K246" s="166" t="str">
        <f t="shared" si="38"/>
        <v/>
      </c>
      <c r="L246" s="167" t="str">
        <f t="shared" si="39"/>
        <v/>
      </c>
      <c r="M246" s="63" t="str">
        <f t="shared" si="40"/>
        <v/>
      </c>
      <c r="N246" s="7"/>
      <c r="O246" s="8"/>
      <c r="Q246" s="69" t="str">
        <f t="shared" si="41"/>
        <v/>
      </c>
      <c r="T246" s="66" t="str">
        <f>IF(AND(SU_Stufe&gt;=20,M246&lt;&gt;"",ISBLANK(N246)),"Zuweisung zu Arbeitspaket fehlt","")</f>
        <v/>
      </c>
      <c r="U246" s="66" t="str">
        <f>IF(AND(M246&lt;&gt;""),IF(ISBLANK(O246),"Beschreibung der Tätigkeit fehlt!",IF(LEN(O246)&lt;Z_BKU,"Beschreibung sehr kurz",IF(LEN(O246)&lt;Z_BKN,"Beschreibung knapp",""))),"")</f>
        <v/>
      </c>
      <c r="V246" s="66" t="str">
        <f t="shared" si="44"/>
        <v/>
      </c>
      <c r="W246" s="66" t="str">
        <f>IF(AND(M246&lt;&gt;""),IF(M246&gt;Z_THAZ,"Wurde die Tageshöchstarbeitszeit ("&amp;Z_THAZ&amp;" h) beachtet?",""),"")</f>
        <v/>
      </c>
      <c r="X246" s="66" t="str">
        <f t="shared" si="45"/>
        <v/>
      </c>
    </row>
    <row r="247" spans="1:24" x14ac:dyDescent="0.25">
      <c r="A247" s="5"/>
      <c r="B247" s="67" t="str">
        <f t="shared" si="35"/>
        <v/>
      </c>
      <c r="C247" s="68" t="str">
        <f t="shared" si="36"/>
        <v/>
      </c>
      <c r="D247" s="6"/>
      <c r="E247" s="9"/>
      <c r="F247" s="6"/>
      <c r="G247" s="9"/>
      <c r="H247" s="64" t="str">
        <f t="shared" si="42"/>
        <v/>
      </c>
      <c r="I247" s="64" t="str">
        <f t="shared" si="43"/>
        <v/>
      </c>
      <c r="J247" s="65" t="str">
        <f t="shared" si="37"/>
        <v/>
      </c>
      <c r="K247" s="166" t="str">
        <f t="shared" si="38"/>
        <v/>
      </c>
      <c r="L247" s="167" t="str">
        <f t="shared" si="39"/>
        <v/>
      </c>
      <c r="M247" s="63" t="str">
        <f t="shared" si="40"/>
        <v/>
      </c>
      <c r="N247" s="7"/>
      <c r="O247" s="8"/>
      <c r="Q247" s="69" t="str">
        <f t="shared" si="41"/>
        <v/>
      </c>
      <c r="T247" s="66" t="str">
        <f>IF(AND(SU_Stufe&gt;=20,M247&lt;&gt;"",ISBLANK(N247)),"Zuweisung zu Arbeitspaket fehlt","")</f>
        <v/>
      </c>
      <c r="U247" s="66" t="str">
        <f>IF(AND(M247&lt;&gt;""),IF(ISBLANK(O247),"Beschreibung der Tätigkeit fehlt!",IF(LEN(O247)&lt;Z_BKU,"Beschreibung sehr kurz",IF(LEN(O247)&lt;Z_BKN,"Beschreibung knapp",""))),"")</f>
        <v/>
      </c>
      <c r="V247" s="66" t="str">
        <f t="shared" si="44"/>
        <v/>
      </c>
      <c r="W247" s="66" t="str">
        <f>IF(AND(M247&lt;&gt;""),IF(M247&gt;Z_THAZ,"Wurde die Tageshöchstarbeitszeit ("&amp;Z_THAZ&amp;" h) beachtet?",""),"")</f>
        <v/>
      </c>
      <c r="X247" s="66" t="str">
        <f t="shared" si="45"/>
        <v/>
      </c>
    </row>
    <row r="248" spans="1:24" x14ac:dyDescent="0.25">
      <c r="A248" s="5"/>
      <c r="B248" s="67" t="str">
        <f t="shared" si="35"/>
        <v/>
      </c>
      <c r="C248" s="68" t="str">
        <f t="shared" si="36"/>
        <v/>
      </c>
      <c r="D248" s="6"/>
      <c r="E248" s="9"/>
      <c r="F248" s="6"/>
      <c r="G248" s="9"/>
      <c r="H248" s="64" t="str">
        <f t="shared" si="42"/>
        <v/>
      </c>
      <c r="I248" s="64" t="str">
        <f t="shared" si="43"/>
        <v/>
      </c>
      <c r="J248" s="65" t="str">
        <f t="shared" si="37"/>
        <v/>
      </c>
      <c r="K248" s="166" t="str">
        <f t="shared" si="38"/>
        <v/>
      </c>
      <c r="L248" s="167" t="str">
        <f t="shared" si="39"/>
        <v/>
      </c>
      <c r="M248" s="63" t="str">
        <f t="shared" si="40"/>
        <v/>
      </c>
      <c r="N248" s="7"/>
      <c r="O248" s="8"/>
      <c r="Q248" s="69" t="str">
        <f t="shared" si="41"/>
        <v/>
      </c>
      <c r="T248" s="66" t="str">
        <f>IF(AND(SU_Stufe&gt;=20,M248&lt;&gt;"",ISBLANK(N248)),"Zuweisung zu Arbeitspaket fehlt","")</f>
        <v/>
      </c>
      <c r="U248" s="66" t="str">
        <f>IF(AND(M248&lt;&gt;""),IF(ISBLANK(O248),"Beschreibung der Tätigkeit fehlt!",IF(LEN(O248)&lt;Z_BKU,"Beschreibung sehr kurz",IF(LEN(O248)&lt;Z_BKN,"Beschreibung knapp",""))),"")</f>
        <v/>
      </c>
      <c r="V248" s="66" t="str">
        <f t="shared" si="44"/>
        <v/>
      </c>
      <c r="W248" s="66" t="str">
        <f>IF(AND(M248&lt;&gt;""),IF(M248&gt;Z_THAZ,"Wurde die Tageshöchstarbeitszeit ("&amp;Z_THAZ&amp;" h) beachtet?",""),"")</f>
        <v/>
      </c>
      <c r="X248" s="66" t="str">
        <f t="shared" si="45"/>
        <v/>
      </c>
    </row>
    <row r="249" spans="1:24" x14ac:dyDescent="0.25">
      <c r="A249" s="5"/>
      <c r="B249" s="67" t="str">
        <f t="shared" si="35"/>
        <v/>
      </c>
      <c r="C249" s="68" t="str">
        <f t="shared" si="36"/>
        <v/>
      </c>
      <c r="D249" s="6"/>
      <c r="E249" s="9"/>
      <c r="F249" s="6"/>
      <c r="G249" s="9"/>
      <c r="H249" s="64" t="str">
        <f t="shared" si="42"/>
        <v/>
      </c>
      <c r="I249" s="64" t="str">
        <f t="shared" si="43"/>
        <v/>
      </c>
      <c r="J249" s="65" t="str">
        <f t="shared" si="37"/>
        <v/>
      </c>
      <c r="K249" s="166" t="str">
        <f t="shared" si="38"/>
        <v/>
      </c>
      <c r="L249" s="167" t="str">
        <f t="shared" si="39"/>
        <v/>
      </c>
      <c r="M249" s="63" t="str">
        <f t="shared" si="40"/>
        <v/>
      </c>
      <c r="N249" s="7"/>
      <c r="O249" s="8"/>
      <c r="Q249" s="69" t="str">
        <f t="shared" si="41"/>
        <v/>
      </c>
      <c r="T249" s="66" t="str">
        <f>IF(AND(SU_Stufe&gt;=20,M249&lt;&gt;"",ISBLANK(N249)),"Zuweisung zu Arbeitspaket fehlt","")</f>
        <v/>
      </c>
      <c r="U249" s="66" t="str">
        <f>IF(AND(M249&lt;&gt;""),IF(ISBLANK(O249),"Beschreibung der Tätigkeit fehlt!",IF(LEN(O249)&lt;Z_BKU,"Beschreibung sehr kurz",IF(LEN(O249)&lt;Z_BKN,"Beschreibung knapp",""))),"")</f>
        <v/>
      </c>
      <c r="V249" s="66" t="str">
        <f t="shared" si="44"/>
        <v/>
      </c>
      <c r="W249" s="66" t="str">
        <f>IF(AND(M249&lt;&gt;""),IF(M249&gt;Z_THAZ,"Wurde die Tageshöchstarbeitszeit ("&amp;Z_THAZ&amp;" h) beachtet?",""),"")</f>
        <v/>
      </c>
      <c r="X249" s="66" t="str">
        <f t="shared" si="45"/>
        <v/>
      </c>
    </row>
    <row r="250" spans="1:24" x14ac:dyDescent="0.25">
      <c r="A250" s="5"/>
      <c r="B250" s="67" t="str">
        <f t="shared" si="35"/>
        <v/>
      </c>
      <c r="C250" s="68" t="str">
        <f t="shared" si="36"/>
        <v/>
      </c>
      <c r="D250" s="6"/>
      <c r="E250" s="9"/>
      <c r="F250" s="6"/>
      <c r="G250" s="9"/>
      <c r="H250" s="64" t="str">
        <f t="shared" si="42"/>
        <v/>
      </c>
      <c r="I250" s="64" t="str">
        <f t="shared" si="43"/>
        <v/>
      </c>
      <c r="J250" s="65" t="str">
        <f t="shared" si="37"/>
        <v/>
      </c>
      <c r="K250" s="166" t="str">
        <f t="shared" si="38"/>
        <v/>
      </c>
      <c r="L250" s="167" t="str">
        <f t="shared" si="39"/>
        <v/>
      </c>
      <c r="M250" s="63" t="str">
        <f t="shared" si="40"/>
        <v/>
      </c>
      <c r="N250" s="7"/>
      <c r="O250" s="8"/>
      <c r="Q250" s="69" t="str">
        <f t="shared" si="41"/>
        <v/>
      </c>
      <c r="T250" s="66" t="str">
        <f>IF(AND(SU_Stufe&gt;=20,M250&lt;&gt;"",ISBLANK(N250)),"Zuweisung zu Arbeitspaket fehlt","")</f>
        <v/>
      </c>
      <c r="U250" s="66" t="str">
        <f>IF(AND(M250&lt;&gt;""),IF(ISBLANK(O250),"Beschreibung der Tätigkeit fehlt!",IF(LEN(O250)&lt;Z_BKU,"Beschreibung sehr kurz",IF(LEN(O250)&lt;Z_BKN,"Beschreibung knapp",""))),"")</f>
        <v/>
      </c>
      <c r="V250" s="66" t="str">
        <f t="shared" si="44"/>
        <v/>
      </c>
      <c r="W250" s="66" t="str">
        <f>IF(AND(M250&lt;&gt;""),IF(M250&gt;Z_THAZ,"Wurde die Tageshöchstarbeitszeit ("&amp;Z_THAZ&amp;" h) beachtet?",""),"")</f>
        <v/>
      </c>
      <c r="X250" s="66" t="str">
        <f t="shared" si="45"/>
        <v/>
      </c>
    </row>
    <row r="251" spans="1:24" x14ac:dyDescent="0.25">
      <c r="A251" s="5"/>
      <c r="B251" s="67" t="str">
        <f t="shared" si="35"/>
        <v/>
      </c>
      <c r="C251" s="68" t="str">
        <f t="shared" si="36"/>
        <v/>
      </c>
      <c r="D251" s="6"/>
      <c r="E251" s="9"/>
      <c r="F251" s="6"/>
      <c r="G251" s="9"/>
      <c r="H251" s="64" t="str">
        <f t="shared" si="42"/>
        <v/>
      </c>
      <c r="I251" s="64" t="str">
        <f t="shared" si="43"/>
        <v/>
      </c>
      <c r="J251" s="65" t="str">
        <f t="shared" si="37"/>
        <v/>
      </c>
      <c r="K251" s="166" t="str">
        <f t="shared" si="38"/>
        <v/>
      </c>
      <c r="L251" s="167" t="str">
        <f t="shared" si="39"/>
        <v/>
      </c>
      <c r="M251" s="63" t="str">
        <f t="shared" si="40"/>
        <v/>
      </c>
      <c r="N251" s="7"/>
      <c r="O251" s="8"/>
      <c r="Q251" s="69" t="str">
        <f t="shared" si="41"/>
        <v/>
      </c>
      <c r="T251" s="66" t="str">
        <f>IF(AND(SU_Stufe&gt;=20,M251&lt;&gt;"",ISBLANK(N251)),"Zuweisung zu Arbeitspaket fehlt","")</f>
        <v/>
      </c>
      <c r="U251" s="66" t="str">
        <f>IF(AND(M251&lt;&gt;""),IF(ISBLANK(O251),"Beschreibung der Tätigkeit fehlt!",IF(LEN(O251)&lt;Z_BKU,"Beschreibung sehr kurz",IF(LEN(O251)&lt;Z_BKN,"Beschreibung knapp",""))),"")</f>
        <v/>
      </c>
      <c r="V251" s="66" t="str">
        <f t="shared" si="44"/>
        <v/>
      </c>
      <c r="W251" s="66" t="str">
        <f>IF(AND(M251&lt;&gt;""),IF(M251&gt;Z_THAZ,"Wurde die Tageshöchstarbeitszeit ("&amp;Z_THAZ&amp;" h) beachtet?",""),"")</f>
        <v/>
      </c>
      <c r="X251" s="66" t="str">
        <f t="shared" si="45"/>
        <v/>
      </c>
    </row>
    <row r="252" spans="1:24" x14ac:dyDescent="0.25">
      <c r="A252" s="5"/>
      <c r="B252" s="67" t="str">
        <f t="shared" si="35"/>
        <v/>
      </c>
      <c r="C252" s="68" t="str">
        <f t="shared" si="36"/>
        <v/>
      </c>
      <c r="D252" s="6"/>
      <c r="E252" s="9"/>
      <c r="F252" s="6"/>
      <c r="G252" s="9"/>
      <c r="H252" s="64" t="str">
        <f t="shared" si="42"/>
        <v/>
      </c>
      <c r="I252" s="64" t="str">
        <f t="shared" si="43"/>
        <v/>
      </c>
      <c r="J252" s="65" t="str">
        <f t="shared" si="37"/>
        <v/>
      </c>
      <c r="K252" s="166" t="str">
        <f t="shared" si="38"/>
        <v/>
      </c>
      <c r="L252" s="167" t="str">
        <f t="shared" si="39"/>
        <v/>
      </c>
      <c r="M252" s="63" t="str">
        <f t="shared" si="40"/>
        <v/>
      </c>
      <c r="N252" s="7"/>
      <c r="O252" s="8"/>
      <c r="Q252" s="69" t="str">
        <f t="shared" si="41"/>
        <v/>
      </c>
      <c r="T252" s="66" t="str">
        <f>IF(AND(SU_Stufe&gt;=20,M252&lt;&gt;"",ISBLANK(N252)),"Zuweisung zu Arbeitspaket fehlt","")</f>
        <v/>
      </c>
      <c r="U252" s="66" t="str">
        <f>IF(AND(M252&lt;&gt;""),IF(ISBLANK(O252),"Beschreibung der Tätigkeit fehlt!",IF(LEN(O252)&lt;Z_BKU,"Beschreibung sehr kurz",IF(LEN(O252)&lt;Z_BKN,"Beschreibung knapp",""))),"")</f>
        <v/>
      </c>
      <c r="V252" s="66" t="str">
        <f t="shared" si="44"/>
        <v/>
      </c>
      <c r="W252" s="66" t="str">
        <f>IF(AND(M252&lt;&gt;""),IF(M252&gt;Z_THAZ,"Wurde die Tageshöchstarbeitszeit ("&amp;Z_THAZ&amp;" h) beachtet?",""),"")</f>
        <v/>
      </c>
      <c r="X252" s="66" t="str">
        <f t="shared" si="45"/>
        <v/>
      </c>
    </row>
    <row r="253" spans="1:24" x14ac:dyDescent="0.25">
      <c r="A253" s="5"/>
      <c r="B253" s="67" t="str">
        <f t="shared" si="35"/>
        <v/>
      </c>
      <c r="C253" s="68" t="str">
        <f t="shared" si="36"/>
        <v/>
      </c>
      <c r="D253" s="6"/>
      <c r="E253" s="9"/>
      <c r="F253" s="6"/>
      <c r="G253" s="9"/>
      <c r="H253" s="64" t="str">
        <f t="shared" si="42"/>
        <v/>
      </c>
      <c r="I253" s="64" t="str">
        <f t="shared" si="43"/>
        <v/>
      </c>
      <c r="J253" s="65" t="str">
        <f t="shared" si="37"/>
        <v/>
      </c>
      <c r="K253" s="166" t="str">
        <f t="shared" si="38"/>
        <v/>
      </c>
      <c r="L253" s="167" t="str">
        <f t="shared" si="39"/>
        <v/>
      </c>
      <c r="M253" s="63" t="str">
        <f t="shared" si="40"/>
        <v/>
      </c>
      <c r="N253" s="7"/>
      <c r="O253" s="8"/>
      <c r="Q253" s="69" t="str">
        <f t="shared" si="41"/>
        <v/>
      </c>
      <c r="T253" s="66" t="str">
        <f>IF(AND(SU_Stufe&gt;=20,M253&lt;&gt;"",ISBLANK(N253)),"Zuweisung zu Arbeitspaket fehlt","")</f>
        <v/>
      </c>
      <c r="U253" s="66" t="str">
        <f>IF(AND(M253&lt;&gt;""),IF(ISBLANK(O253),"Beschreibung der Tätigkeit fehlt!",IF(LEN(O253)&lt;Z_BKU,"Beschreibung sehr kurz",IF(LEN(O253)&lt;Z_BKN,"Beschreibung knapp",""))),"")</f>
        <v/>
      </c>
      <c r="V253" s="66" t="str">
        <f t="shared" si="44"/>
        <v/>
      </c>
      <c r="W253" s="66" t="str">
        <f>IF(AND(M253&lt;&gt;""),IF(M253&gt;Z_THAZ,"Wurde die Tageshöchstarbeitszeit ("&amp;Z_THAZ&amp;" h) beachtet?",""),"")</f>
        <v/>
      </c>
      <c r="X253" s="66" t="str">
        <f t="shared" si="45"/>
        <v/>
      </c>
    </row>
    <row r="254" spans="1:24" x14ac:dyDescent="0.25">
      <c r="A254" s="5"/>
      <c r="B254" s="67" t="str">
        <f t="shared" si="35"/>
        <v/>
      </c>
      <c r="C254" s="68" t="str">
        <f t="shared" si="36"/>
        <v/>
      </c>
      <c r="D254" s="6"/>
      <c r="E254" s="9"/>
      <c r="F254" s="6"/>
      <c r="G254" s="9"/>
      <c r="H254" s="64" t="str">
        <f t="shared" si="42"/>
        <v/>
      </c>
      <c r="I254" s="64" t="str">
        <f t="shared" si="43"/>
        <v/>
      </c>
      <c r="J254" s="65" t="str">
        <f t="shared" si="37"/>
        <v/>
      </c>
      <c r="K254" s="166" t="str">
        <f t="shared" si="38"/>
        <v/>
      </c>
      <c r="L254" s="167" t="str">
        <f t="shared" si="39"/>
        <v/>
      </c>
      <c r="M254" s="63" t="str">
        <f t="shared" si="40"/>
        <v/>
      </c>
      <c r="N254" s="7"/>
      <c r="O254" s="8"/>
      <c r="Q254" s="69" t="str">
        <f t="shared" si="41"/>
        <v/>
      </c>
      <c r="T254" s="66" t="str">
        <f>IF(AND(SU_Stufe&gt;=20,M254&lt;&gt;"",ISBLANK(N254)),"Zuweisung zu Arbeitspaket fehlt","")</f>
        <v/>
      </c>
      <c r="U254" s="66" t="str">
        <f>IF(AND(M254&lt;&gt;""),IF(ISBLANK(O254),"Beschreibung der Tätigkeit fehlt!",IF(LEN(O254)&lt;Z_BKU,"Beschreibung sehr kurz",IF(LEN(O254)&lt;Z_BKN,"Beschreibung knapp",""))),"")</f>
        <v/>
      </c>
      <c r="V254" s="66" t="str">
        <f t="shared" si="44"/>
        <v/>
      </c>
      <c r="W254" s="66" t="str">
        <f>IF(AND(M254&lt;&gt;""),IF(M254&gt;Z_THAZ,"Wurde die Tageshöchstarbeitszeit ("&amp;Z_THAZ&amp;" h) beachtet?",""),"")</f>
        <v/>
      </c>
      <c r="X254" s="66" t="str">
        <f t="shared" si="45"/>
        <v/>
      </c>
    </row>
    <row r="255" spans="1:24" x14ac:dyDescent="0.25">
      <c r="A255" s="5"/>
      <c r="B255" s="67" t="str">
        <f t="shared" si="35"/>
        <v/>
      </c>
      <c r="C255" s="68" t="str">
        <f t="shared" si="36"/>
        <v/>
      </c>
      <c r="D255" s="6"/>
      <c r="E255" s="9"/>
      <c r="F255" s="6"/>
      <c r="G255" s="9"/>
      <c r="H255" s="64" t="str">
        <f t="shared" si="42"/>
        <v/>
      </c>
      <c r="I255" s="64" t="str">
        <f t="shared" si="43"/>
        <v/>
      </c>
      <c r="J255" s="65" t="str">
        <f t="shared" si="37"/>
        <v/>
      </c>
      <c r="K255" s="166" t="str">
        <f t="shared" si="38"/>
        <v/>
      </c>
      <c r="L255" s="167" t="str">
        <f t="shared" si="39"/>
        <v/>
      </c>
      <c r="M255" s="63" t="str">
        <f t="shared" si="40"/>
        <v/>
      </c>
      <c r="N255" s="7"/>
      <c r="O255" s="8"/>
      <c r="Q255" s="69" t="str">
        <f t="shared" si="41"/>
        <v/>
      </c>
      <c r="T255" s="66" t="str">
        <f>IF(AND(SU_Stufe&gt;=20,M255&lt;&gt;"",ISBLANK(N255)),"Zuweisung zu Arbeitspaket fehlt","")</f>
        <v/>
      </c>
      <c r="U255" s="66" t="str">
        <f>IF(AND(M255&lt;&gt;""),IF(ISBLANK(O255),"Beschreibung der Tätigkeit fehlt!",IF(LEN(O255)&lt;Z_BKU,"Beschreibung sehr kurz",IF(LEN(O255)&lt;Z_BKN,"Beschreibung knapp",""))),"")</f>
        <v/>
      </c>
      <c r="V255" s="66" t="str">
        <f t="shared" si="44"/>
        <v/>
      </c>
      <c r="W255" s="66" t="str">
        <f>IF(AND(M255&lt;&gt;""),IF(M255&gt;Z_THAZ,"Wurde die Tageshöchstarbeitszeit ("&amp;Z_THAZ&amp;" h) beachtet?",""),"")</f>
        <v/>
      </c>
      <c r="X255" s="66" t="str">
        <f t="shared" si="45"/>
        <v/>
      </c>
    </row>
    <row r="256" spans="1:24" x14ac:dyDescent="0.25">
      <c r="A256" s="5"/>
      <c r="B256" s="67" t="str">
        <f t="shared" si="35"/>
        <v/>
      </c>
      <c r="C256" s="68" t="str">
        <f t="shared" si="36"/>
        <v/>
      </c>
      <c r="D256" s="6"/>
      <c r="E256" s="9"/>
      <c r="F256" s="6"/>
      <c r="G256" s="9"/>
      <c r="H256" s="64" t="str">
        <f t="shared" si="42"/>
        <v/>
      </c>
      <c r="I256" s="64" t="str">
        <f t="shared" si="43"/>
        <v/>
      </c>
      <c r="J256" s="65" t="str">
        <f t="shared" si="37"/>
        <v/>
      </c>
      <c r="K256" s="166" t="str">
        <f t="shared" si="38"/>
        <v/>
      </c>
      <c r="L256" s="167" t="str">
        <f t="shared" si="39"/>
        <v/>
      </c>
      <c r="M256" s="63" t="str">
        <f t="shared" si="40"/>
        <v/>
      </c>
      <c r="N256" s="7"/>
      <c r="O256" s="8"/>
      <c r="Q256" s="69" t="str">
        <f t="shared" si="41"/>
        <v/>
      </c>
      <c r="T256" s="66" t="str">
        <f>IF(AND(SU_Stufe&gt;=20,M256&lt;&gt;"",ISBLANK(N256)),"Zuweisung zu Arbeitspaket fehlt","")</f>
        <v/>
      </c>
      <c r="U256" s="66" t="str">
        <f>IF(AND(M256&lt;&gt;""),IF(ISBLANK(O256),"Beschreibung der Tätigkeit fehlt!",IF(LEN(O256)&lt;Z_BKU,"Beschreibung sehr kurz",IF(LEN(O256)&lt;Z_BKN,"Beschreibung knapp",""))),"")</f>
        <v/>
      </c>
      <c r="V256" s="66" t="str">
        <f t="shared" si="44"/>
        <v/>
      </c>
      <c r="W256" s="66" t="str">
        <f>IF(AND(M256&lt;&gt;""),IF(M256&gt;Z_THAZ,"Wurde die Tageshöchstarbeitszeit ("&amp;Z_THAZ&amp;" h) beachtet?",""),"")</f>
        <v/>
      </c>
      <c r="X256" s="66" t="str">
        <f t="shared" si="45"/>
        <v/>
      </c>
    </row>
    <row r="257" spans="1:24" x14ac:dyDescent="0.25">
      <c r="A257" s="5"/>
      <c r="B257" s="67" t="str">
        <f t="shared" si="35"/>
        <v/>
      </c>
      <c r="C257" s="68" t="str">
        <f t="shared" si="36"/>
        <v/>
      </c>
      <c r="D257" s="6"/>
      <c r="E257" s="9"/>
      <c r="F257" s="6"/>
      <c r="G257" s="9"/>
      <c r="H257" s="64" t="str">
        <f t="shared" si="42"/>
        <v/>
      </c>
      <c r="I257" s="64" t="str">
        <f t="shared" si="43"/>
        <v/>
      </c>
      <c r="J257" s="65" t="str">
        <f t="shared" si="37"/>
        <v/>
      </c>
      <c r="K257" s="166" t="str">
        <f t="shared" si="38"/>
        <v/>
      </c>
      <c r="L257" s="167" t="str">
        <f t="shared" si="39"/>
        <v/>
      </c>
      <c r="M257" s="63" t="str">
        <f t="shared" si="40"/>
        <v/>
      </c>
      <c r="N257" s="7"/>
      <c r="O257" s="8"/>
      <c r="Q257" s="69" t="str">
        <f t="shared" si="41"/>
        <v/>
      </c>
      <c r="T257" s="66" t="str">
        <f>IF(AND(SU_Stufe&gt;=20,M257&lt;&gt;"",ISBLANK(N257)),"Zuweisung zu Arbeitspaket fehlt","")</f>
        <v/>
      </c>
      <c r="U257" s="66" t="str">
        <f>IF(AND(M257&lt;&gt;""),IF(ISBLANK(O257),"Beschreibung der Tätigkeit fehlt!",IF(LEN(O257)&lt;Z_BKU,"Beschreibung sehr kurz",IF(LEN(O257)&lt;Z_BKN,"Beschreibung knapp",""))),"")</f>
        <v/>
      </c>
      <c r="V257" s="66" t="str">
        <f t="shared" si="44"/>
        <v/>
      </c>
      <c r="W257" s="66" t="str">
        <f>IF(AND(M257&lt;&gt;""),IF(M257&gt;Z_THAZ,"Wurde die Tageshöchstarbeitszeit ("&amp;Z_THAZ&amp;" h) beachtet?",""),"")</f>
        <v/>
      </c>
      <c r="X257" s="66" t="str">
        <f t="shared" si="45"/>
        <v/>
      </c>
    </row>
    <row r="258" spans="1:24" x14ac:dyDescent="0.25">
      <c r="A258" s="5"/>
      <c r="B258" s="67" t="str">
        <f t="shared" si="35"/>
        <v/>
      </c>
      <c r="C258" s="68" t="str">
        <f t="shared" si="36"/>
        <v/>
      </c>
      <c r="D258" s="6"/>
      <c r="E258" s="9"/>
      <c r="F258" s="6"/>
      <c r="G258" s="9"/>
      <c r="H258" s="64" t="str">
        <f t="shared" si="42"/>
        <v/>
      </c>
      <c r="I258" s="64" t="str">
        <f t="shared" si="43"/>
        <v/>
      </c>
      <c r="J258" s="65" t="str">
        <f t="shared" si="37"/>
        <v/>
      </c>
      <c r="K258" s="166" t="str">
        <f t="shared" si="38"/>
        <v/>
      </c>
      <c r="L258" s="167" t="str">
        <f t="shared" si="39"/>
        <v/>
      </c>
      <c r="M258" s="63" t="str">
        <f t="shared" si="40"/>
        <v/>
      </c>
      <c r="N258" s="7"/>
      <c r="O258" s="8"/>
      <c r="Q258" s="69" t="str">
        <f t="shared" si="41"/>
        <v/>
      </c>
      <c r="T258" s="66" t="str">
        <f>IF(AND(SU_Stufe&gt;=20,M258&lt;&gt;"",ISBLANK(N258)),"Zuweisung zu Arbeitspaket fehlt","")</f>
        <v/>
      </c>
      <c r="U258" s="66" t="str">
        <f>IF(AND(M258&lt;&gt;""),IF(ISBLANK(O258),"Beschreibung der Tätigkeit fehlt!",IF(LEN(O258)&lt;Z_BKU,"Beschreibung sehr kurz",IF(LEN(O258)&lt;Z_BKN,"Beschreibung knapp",""))),"")</f>
        <v/>
      </c>
      <c r="V258" s="66" t="str">
        <f t="shared" si="44"/>
        <v/>
      </c>
      <c r="W258" s="66" t="str">
        <f>IF(AND(M258&lt;&gt;""),IF(M258&gt;Z_THAZ,"Wurde die Tageshöchstarbeitszeit ("&amp;Z_THAZ&amp;" h) beachtet?",""),"")</f>
        <v/>
      </c>
      <c r="X258" s="66" t="str">
        <f t="shared" si="45"/>
        <v/>
      </c>
    </row>
    <row r="259" spans="1:24" x14ac:dyDescent="0.25">
      <c r="A259" s="5"/>
      <c r="B259" s="67" t="str">
        <f t="shared" si="35"/>
        <v/>
      </c>
      <c r="C259" s="68" t="str">
        <f t="shared" si="36"/>
        <v/>
      </c>
      <c r="D259" s="6"/>
      <c r="E259" s="9"/>
      <c r="F259" s="6"/>
      <c r="G259" s="9"/>
      <c r="H259" s="64" t="str">
        <f t="shared" si="42"/>
        <v/>
      </c>
      <c r="I259" s="64" t="str">
        <f t="shared" si="43"/>
        <v/>
      </c>
      <c r="J259" s="65" t="str">
        <f t="shared" si="37"/>
        <v/>
      </c>
      <c r="K259" s="166" t="str">
        <f t="shared" si="38"/>
        <v/>
      </c>
      <c r="L259" s="167" t="str">
        <f t="shared" si="39"/>
        <v/>
      </c>
      <c r="M259" s="63" t="str">
        <f t="shared" si="40"/>
        <v/>
      </c>
      <c r="N259" s="7"/>
      <c r="O259" s="8"/>
      <c r="Q259" s="69" t="str">
        <f t="shared" si="41"/>
        <v/>
      </c>
      <c r="T259" s="66" t="str">
        <f>IF(AND(SU_Stufe&gt;=20,M259&lt;&gt;"",ISBLANK(N259)),"Zuweisung zu Arbeitspaket fehlt","")</f>
        <v/>
      </c>
      <c r="U259" s="66" t="str">
        <f>IF(AND(M259&lt;&gt;""),IF(ISBLANK(O259),"Beschreibung der Tätigkeit fehlt!",IF(LEN(O259)&lt;Z_BKU,"Beschreibung sehr kurz",IF(LEN(O259)&lt;Z_BKN,"Beschreibung knapp",""))),"")</f>
        <v/>
      </c>
      <c r="V259" s="66" t="str">
        <f t="shared" si="44"/>
        <v/>
      </c>
      <c r="W259" s="66" t="str">
        <f>IF(AND(M259&lt;&gt;""),IF(M259&gt;Z_THAZ,"Wurde die Tageshöchstarbeitszeit ("&amp;Z_THAZ&amp;" h) beachtet?",""),"")</f>
        <v/>
      </c>
      <c r="X259" s="66" t="str">
        <f t="shared" si="45"/>
        <v/>
      </c>
    </row>
    <row r="260" spans="1:24" x14ac:dyDescent="0.25">
      <c r="A260" s="5"/>
      <c r="B260" s="67" t="str">
        <f t="shared" si="35"/>
        <v/>
      </c>
      <c r="C260" s="68" t="str">
        <f t="shared" si="36"/>
        <v/>
      </c>
      <c r="D260" s="6"/>
      <c r="E260" s="9"/>
      <c r="F260" s="6"/>
      <c r="G260" s="9"/>
      <c r="H260" s="64" t="str">
        <f t="shared" si="42"/>
        <v/>
      </c>
      <c r="I260" s="64" t="str">
        <f t="shared" si="43"/>
        <v/>
      </c>
      <c r="J260" s="65" t="str">
        <f t="shared" si="37"/>
        <v/>
      </c>
      <c r="K260" s="166" t="str">
        <f t="shared" si="38"/>
        <v/>
      </c>
      <c r="L260" s="167" t="str">
        <f t="shared" si="39"/>
        <v/>
      </c>
      <c r="M260" s="63" t="str">
        <f t="shared" si="40"/>
        <v/>
      </c>
      <c r="N260" s="7"/>
      <c r="O260" s="8"/>
      <c r="Q260" s="69" t="str">
        <f t="shared" si="41"/>
        <v/>
      </c>
      <c r="T260" s="66" t="str">
        <f>IF(AND(SU_Stufe&gt;=20,M260&lt;&gt;"",ISBLANK(N260)),"Zuweisung zu Arbeitspaket fehlt","")</f>
        <v/>
      </c>
      <c r="U260" s="66" t="str">
        <f>IF(AND(M260&lt;&gt;""),IF(ISBLANK(O260),"Beschreibung der Tätigkeit fehlt!",IF(LEN(O260)&lt;Z_BKU,"Beschreibung sehr kurz",IF(LEN(O260)&lt;Z_BKN,"Beschreibung knapp",""))),"")</f>
        <v/>
      </c>
      <c r="V260" s="66" t="str">
        <f t="shared" si="44"/>
        <v/>
      </c>
      <c r="W260" s="66" t="str">
        <f>IF(AND(M260&lt;&gt;""),IF(M260&gt;Z_THAZ,"Wurde die Tageshöchstarbeitszeit ("&amp;Z_THAZ&amp;" h) beachtet?",""),"")</f>
        <v/>
      </c>
      <c r="X260" s="66" t="str">
        <f t="shared" si="45"/>
        <v/>
      </c>
    </row>
    <row r="261" spans="1:24" x14ac:dyDescent="0.25">
      <c r="A261" s="5"/>
      <c r="B261" s="67" t="str">
        <f t="shared" si="35"/>
        <v/>
      </c>
      <c r="C261" s="68" t="str">
        <f t="shared" si="36"/>
        <v/>
      </c>
      <c r="D261" s="6"/>
      <c r="E261" s="9"/>
      <c r="F261" s="6"/>
      <c r="G261" s="9"/>
      <c r="H261" s="64" t="str">
        <f t="shared" si="42"/>
        <v/>
      </c>
      <c r="I261" s="64" t="str">
        <f t="shared" si="43"/>
        <v/>
      </c>
      <c r="J261" s="65" t="str">
        <f t="shared" si="37"/>
        <v/>
      </c>
      <c r="K261" s="166" t="str">
        <f t="shared" si="38"/>
        <v/>
      </c>
      <c r="L261" s="167" t="str">
        <f t="shared" si="39"/>
        <v/>
      </c>
      <c r="M261" s="63" t="str">
        <f t="shared" si="40"/>
        <v/>
      </c>
      <c r="N261" s="7"/>
      <c r="O261" s="8"/>
      <c r="Q261" s="69" t="str">
        <f t="shared" si="41"/>
        <v/>
      </c>
      <c r="T261" s="66" t="str">
        <f>IF(AND(SU_Stufe&gt;=20,M261&lt;&gt;"",ISBLANK(N261)),"Zuweisung zu Arbeitspaket fehlt","")</f>
        <v/>
      </c>
      <c r="U261" s="66" t="str">
        <f>IF(AND(M261&lt;&gt;""),IF(ISBLANK(O261),"Beschreibung der Tätigkeit fehlt!",IF(LEN(O261)&lt;Z_BKU,"Beschreibung sehr kurz",IF(LEN(O261)&lt;Z_BKN,"Beschreibung knapp",""))),"")</f>
        <v/>
      </c>
      <c r="V261" s="66" t="str">
        <f t="shared" si="44"/>
        <v/>
      </c>
      <c r="W261" s="66" t="str">
        <f>IF(AND(M261&lt;&gt;""),IF(M261&gt;Z_THAZ,"Wurde die Tageshöchstarbeitszeit ("&amp;Z_THAZ&amp;" h) beachtet?",""),"")</f>
        <v/>
      </c>
      <c r="X261" s="66" t="str">
        <f t="shared" si="45"/>
        <v/>
      </c>
    </row>
    <row r="262" spans="1:24" x14ac:dyDescent="0.25">
      <c r="A262" s="5"/>
      <c r="B262" s="67" t="str">
        <f t="shared" si="35"/>
        <v/>
      </c>
      <c r="C262" s="68" t="str">
        <f t="shared" si="36"/>
        <v/>
      </c>
      <c r="D262" s="6"/>
      <c r="E262" s="9"/>
      <c r="F262" s="6"/>
      <c r="G262" s="9"/>
      <c r="H262" s="64" t="str">
        <f t="shared" si="42"/>
        <v/>
      </c>
      <c r="I262" s="64" t="str">
        <f t="shared" si="43"/>
        <v/>
      </c>
      <c r="J262" s="65" t="str">
        <f t="shared" si="37"/>
        <v/>
      </c>
      <c r="K262" s="166" t="str">
        <f t="shared" si="38"/>
        <v/>
      </c>
      <c r="L262" s="167" t="str">
        <f t="shared" si="39"/>
        <v/>
      </c>
      <c r="M262" s="63" t="str">
        <f t="shared" si="40"/>
        <v/>
      </c>
      <c r="N262" s="7"/>
      <c r="O262" s="8"/>
      <c r="Q262" s="69" t="str">
        <f t="shared" si="41"/>
        <v/>
      </c>
      <c r="T262" s="66" t="str">
        <f>IF(AND(SU_Stufe&gt;=20,M262&lt;&gt;"",ISBLANK(N262)),"Zuweisung zu Arbeitspaket fehlt","")</f>
        <v/>
      </c>
      <c r="U262" s="66" t="str">
        <f>IF(AND(M262&lt;&gt;""),IF(ISBLANK(O262),"Beschreibung der Tätigkeit fehlt!",IF(LEN(O262)&lt;Z_BKU,"Beschreibung sehr kurz",IF(LEN(O262)&lt;Z_BKN,"Beschreibung knapp",""))),"")</f>
        <v/>
      </c>
      <c r="V262" s="66" t="str">
        <f t="shared" si="44"/>
        <v/>
      </c>
      <c r="W262" s="66" t="str">
        <f>IF(AND(M262&lt;&gt;""),IF(M262&gt;Z_THAZ,"Wurde die Tageshöchstarbeitszeit ("&amp;Z_THAZ&amp;" h) beachtet?",""),"")</f>
        <v/>
      </c>
      <c r="X262" s="66" t="str">
        <f t="shared" si="45"/>
        <v/>
      </c>
    </row>
    <row r="263" spans="1:24" x14ac:dyDescent="0.25">
      <c r="A263" s="5"/>
      <c r="B263" s="67" t="str">
        <f t="shared" si="35"/>
        <v/>
      </c>
      <c r="C263" s="68" t="str">
        <f t="shared" si="36"/>
        <v/>
      </c>
      <c r="D263" s="6"/>
      <c r="E263" s="9"/>
      <c r="F263" s="6"/>
      <c r="G263" s="9"/>
      <c r="H263" s="64" t="str">
        <f t="shared" si="42"/>
        <v/>
      </c>
      <c r="I263" s="64" t="str">
        <f t="shared" si="43"/>
        <v/>
      </c>
      <c r="J263" s="65" t="str">
        <f t="shared" si="37"/>
        <v/>
      </c>
      <c r="K263" s="166" t="str">
        <f t="shared" si="38"/>
        <v/>
      </c>
      <c r="L263" s="167" t="str">
        <f t="shared" si="39"/>
        <v/>
      </c>
      <c r="M263" s="63" t="str">
        <f t="shared" si="40"/>
        <v/>
      </c>
      <c r="N263" s="7"/>
      <c r="O263" s="8"/>
      <c r="Q263" s="69" t="str">
        <f t="shared" si="41"/>
        <v/>
      </c>
      <c r="T263" s="66" t="str">
        <f>IF(AND(SU_Stufe&gt;=20,M263&lt;&gt;"",ISBLANK(N263)),"Zuweisung zu Arbeitspaket fehlt","")</f>
        <v/>
      </c>
      <c r="U263" s="66" t="str">
        <f>IF(AND(M263&lt;&gt;""),IF(ISBLANK(O263),"Beschreibung der Tätigkeit fehlt!",IF(LEN(O263)&lt;Z_BKU,"Beschreibung sehr kurz",IF(LEN(O263)&lt;Z_BKN,"Beschreibung knapp",""))),"")</f>
        <v/>
      </c>
      <c r="V263" s="66" t="str">
        <f t="shared" si="44"/>
        <v/>
      </c>
      <c r="W263" s="66" t="str">
        <f>IF(AND(M263&lt;&gt;""),IF(M263&gt;Z_THAZ,"Wurde die Tageshöchstarbeitszeit ("&amp;Z_THAZ&amp;" h) beachtet?",""),"")</f>
        <v/>
      </c>
      <c r="X263" s="66" t="str">
        <f t="shared" si="45"/>
        <v/>
      </c>
    </row>
    <row r="264" spans="1:24" x14ac:dyDescent="0.25">
      <c r="A264" s="5"/>
      <c r="B264" s="67" t="str">
        <f t="shared" si="35"/>
        <v/>
      </c>
      <c r="C264" s="68" t="str">
        <f t="shared" si="36"/>
        <v/>
      </c>
      <c r="D264" s="6"/>
      <c r="E264" s="9"/>
      <c r="F264" s="6"/>
      <c r="G264" s="9"/>
      <c r="H264" s="64" t="str">
        <f t="shared" si="42"/>
        <v/>
      </c>
      <c r="I264" s="64" t="str">
        <f t="shared" si="43"/>
        <v/>
      </c>
      <c r="J264" s="65" t="str">
        <f t="shared" si="37"/>
        <v/>
      </c>
      <c r="K264" s="166" t="str">
        <f t="shared" si="38"/>
        <v/>
      </c>
      <c r="L264" s="167" t="str">
        <f t="shared" si="39"/>
        <v/>
      </c>
      <c r="M264" s="63" t="str">
        <f t="shared" si="40"/>
        <v/>
      </c>
      <c r="N264" s="7"/>
      <c r="O264" s="8"/>
      <c r="Q264" s="69" t="str">
        <f t="shared" si="41"/>
        <v/>
      </c>
      <c r="T264" s="66" t="str">
        <f>IF(AND(SU_Stufe&gt;=20,M264&lt;&gt;"",ISBLANK(N264)),"Zuweisung zu Arbeitspaket fehlt","")</f>
        <v/>
      </c>
      <c r="U264" s="66" t="str">
        <f>IF(AND(M264&lt;&gt;""),IF(ISBLANK(O264),"Beschreibung der Tätigkeit fehlt!",IF(LEN(O264)&lt;Z_BKU,"Beschreibung sehr kurz",IF(LEN(O264)&lt;Z_BKN,"Beschreibung knapp",""))),"")</f>
        <v/>
      </c>
      <c r="V264" s="66" t="str">
        <f t="shared" si="44"/>
        <v/>
      </c>
      <c r="W264" s="66" t="str">
        <f>IF(AND(M264&lt;&gt;""),IF(M264&gt;Z_THAZ,"Wurde die Tageshöchstarbeitszeit ("&amp;Z_THAZ&amp;" h) beachtet?",""),"")</f>
        <v/>
      </c>
      <c r="X264" s="66" t="str">
        <f t="shared" si="45"/>
        <v/>
      </c>
    </row>
    <row r="265" spans="1:24" x14ac:dyDescent="0.25">
      <c r="A265" s="5"/>
      <c r="B265" s="67" t="str">
        <f t="shared" si="35"/>
        <v/>
      </c>
      <c r="C265" s="68" t="str">
        <f t="shared" si="36"/>
        <v/>
      </c>
      <c r="D265" s="6"/>
      <c r="E265" s="9"/>
      <c r="F265" s="6"/>
      <c r="G265" s="9"/>
      <c r="H265" s="64" t="str">
        <f t="shared" si="42"/>
        <v/>
      </c>
      <c r="I265" s="64" t="str">
        <f t="shared" si="43"/>
        <v/>
      </c>
      <c r="J265" s="65" t="str">
        <f t="shared" si="37"/>
        <v/>
      </c>
      <c r="K265" s="166" t="str">
        <f t="shared" si="38"/>
        <v/>
      </c>
      <c r="L265" s="167" t="str">
        <f t="shared" si="39"/>
        <v/>
      </c>
      <c r="M265" s="63" t="str">
        <f t="shared" si="40"/>
        <v/>
      </c>
      <c r="N265" s="7"/>
      <c r="O265" s="8"/>
      <c r="Q265" s="69" t="str">
        <f t="shared" si="41"/>
        <v/>
      </c>
      <c r="T265" s="66" t="str">
        <f>IF(AND(SU_Stufe&gt;=20,M265&lt;&gt;"",ISBLANK(N265)),"Zuweisung zu Arbeitspaket fehlt","")</f>
        <v/>
      </c>
      <c r="U265" s="66" t="str">
        <f>IF(AND(M265&lt;&gt;""),IF(ISBLANK(O265),"Beschreibung der Tätigkeit fehlt!",IF(LEN(O265)&lt;Z_BKU,"Beschreibung sehr kurz",IF(LEN(O265)&lt;Z_BKN,"Beschreibung knapp",""))),"")</f>
        <v/>
      </c>
      <c r="V265" s="66" t="str">
        <f t="shared" si="44"/>
        <v/>
      </c>
      <c r="W265" s="66" t="str">
        <f>IF(AND(M265&lt;&gt;""),IF(M265&gt;Z_THAZ,"Wurde die Tageshöchstarbeitszeit ("&amp;Z_THAZ&amp;" h) beachtet?",""),"")</f>
        <v/>
      </c>
      <c r="X265" s="66" t="str">
        <f t="shared" si="45"/>
        <v/>
      </c>
    </row>
    <row r="266" spans="1:24" x14ac:dyDescent="0.25">
      <c r="A266" s="5"/>
      <c r="B266" s="67" t="str">
        <f t="shared" si="35"/>
        <v/>
      </c>
      <c r="C266" s="68" t="str">
        <f t="shared" si="36"/>
        <v/>
      </c>
      <c r="D266" s="6"/>
      <c r="E266" s="9"/>
      <c r="F266" s="6"/>
      <c r="G266" s="9"/>
      <c r="H266" s="64" t="str">
        <f t="shared" si="42"/>
        <v/>
      </c>
      <c r="I266" s="64" t="str">
        <f t="shared" si="43"/>
        <v/>
      </c>
      <c r="J266" s="65" t="str">
        <f t="shared" si="37"/>
        <v/>
      </c>
      <c r="K266" s="166" t="str">
        <f t="shared" si="38"/>
        <v/>
      </c>
      <c r="L266" s="167" t="str">
        <f t="shared" si="39"/>
        <v/>
      </c>
      <c r="M266" s="63" t="str">
        <f t="shared" si="40"/>
        <v/>
      </c>
      <c r="N266" s="7"/>
      <c r="O266" s="8"/>
      <c r="Q266" s="69" t="str">
        <f t="shared" si="41"/>
        <v/>
      </c>
      <c r="T266" s="66" t="str">
        <f>IF(AND(SU_Stufe&gt;=20,M266&lt;&gt;"",ISBLANK(N266)),"Zuweisung zu Arbeitspaket fehlt","")</f>
        <v/>
      </c>
      <c r="U266" s="66" t="str">
        <f>IF(AND(M266&lt;&gt;""),IF(ISBLANK(O266),"Beschreibung der Tätigkeit fehlt!",IF(LEN(O266)&lt;Z_BKU,"Beschreibung sehr kurz",IF(LEN(O266)&lt;Z_BKN,"Beschreibung knapp",""))),"")</f>
        <v/>
      </c>
      <c r="V266" s="66" t="str">
        <f t="shared" si="44"/>
        <v/>
      </c>
      <c r="W266" s="66" t="str">
        <f>IF(AND(M266&lt;&gt;""),IF(M266&gt;Z_THAZ,"Wurde die Tageshöchstarbeitszeit ("&amp;Z_THAZ&amp;" h) beachtet?",""),"")</f>
        <v/>
      </c>
      <c r="X266" s="66" t="str">
        <f t="shared" si="45"/>
        <v/>
      </c>
    </row>
    <row r="267" spans="1:24" x14ac:dyDescent="0.25">
      <c r="A267" s="5"/>
      <c r="B267" s="67" t="str">
        <f t="shared" si="35"/>
        <v/>
      </c>
      <c r="C267" s="68" t="str">
        <f t="shared" si="36"/>
        <v/>
      </c>
      <c r="D267" s="6"/>
      <c r="E267" s="9"/>
      <c r="F267" s="6"/>
      <c r="G267" s="9"/>
      <c r="H267" s="64" t="str">
        <f t="shared" si="42"/>
        <v/>
      </c>
      <c r="I267" s="64" t="str">
        <f t="shared" si="43"/>
        <v/>
      </c>
      <c r="J267" s="65" t="str">
        <f t="shared" si="37"/>
        <v/>
      </c>
      <c r="K267" s="166" t="str">
        <f t="shared" si="38"/>
        <v/>
      </c>
      <c r="L267" s="167" t="str">
        <f t="shared" si="39"/>
        <v/>
      </c>
      <c r="M267" s="63" t="str">
        <f t="shared" si="40"/>
        <v/>
      </c>
      <c r="N267" s="7"/>
      <c r="O267" s="8"/>
      <c r="Q267" s="69" t="str">
        <f t="shared" si="41"/>
        <v/>
      </c>
      <c r="T267" s="66" t="str">
        <f>IF(AND(SU_Stufe&gt;=20,M267&lt;&gt;"",ISBLANK(N267)),"Zuweisung zu Arbeitspaket fehlt","")</f>
        <v/>
      </c>
      <c r="U267" s="66" t="str">
        <f>IF(AND(M267&lt;&gt;""),IF(ISBLANK(O267),"Beschreibung der Tätigkeit fehlt!",IF(LEN(O267)&lt;Z_BKU,"Beschreibung sehr kurz",IF(LEN(O267)&lt;Z_BKN,"Beschreibung knapp",""))),"")</f>
        <v/>
      </c>
      <c r="V267" s="66" t="str">
        <f t="shared" si="44"/>
        <v/>
      </c>
      <c r="W267" s="66" t="str">
        <f>IF(AND(M267&lt;&gt;""),IF(M267&gt;Z_THAZ,"Wurde die Tageshöchstarbeitszeit ("&amp;Z_THAZ&amp;" h) beachtet?",""),"")</f>
        <v/>
      </c>
      <c r="X267" s="66" t="str">
        <f t="shared" si="45"/>
        <v/>
      </c>
    </row>
    <row r="268" spans="1:24" x14ac:dyDescent="0.25">
      <c r="A268" s="5"/>
      <c r="B268" s="67" t="str">
        <f t="shared" si="35"/>
        <v/>
      </c>
      <c r="C268" s="68" t="str">
        <f t="shared" si="36"/>
        <v/>
      </c>
      <c r="D268" s="6"/>
      <c r="E268" s="9"/>
      <c r="F268" s="6"/>
      <c r="G268" s="9"/>
      <c r="H268" s="64" t="str">
        <f t="shared" si="42"/>
        <v/>
      </c>
      <c r="I268" s="64" t="str">
        <f t="shared" si="43"/>
        <v/>
      </c>
      <c r="J268" s="65" t="str">
        <f t="shared" si="37"/>
        <v/>
      </c>
      <c r="K268" s="166" t="str">
        <f t="shared" si="38"/>
        <v/>
      </c>
      <c r="L268" s="167" t="str">
        <f t="shared" si="39"/>
        <v/>
      </c>
      <c r="M268" s="63" t="str">
        <f t="shared" si="40"/>
        <v/>
      </c>
      <c r="N268" s="7"/>
      <c r="O268" s="8"/>
      <c r="Q268" s="69" t="str">
        <f t="shared" si="41"/>
        <v/>
      </c>
      <c r="T268" s="66" t="str">
        <f>IF(AND(SU_Stufe&gt;=20,M268&lt;&gt;"",ISBLANK(N268)),"Zuweisung zu Arbeitspaket fehlt","")</f>
        <v/>
      </c>
      <c r="U268" s="66" t="str">
        <f>IF(AND(M268&lt;&gt;""),IF(ISBLANK(O268),"Beschreibung der Tätigkeit fehlt!",IF(LEN(O268)&lt;Z_BKU,"Beschreibung sehr kurz",IF(LEN(O268)&lt;Z_BKN,"Beschreibung knapp",""))),"")</f>
        <v/>
      </c>
      <c r="V268" s="66" t="str">
        <f t="shared" si="44"/>
        <v/>
      </c>
      <c r="W268" s="66" t="str">
        <f>IF(AND(M268&lt;&gt;""),IF(M268&gt;Z_THAZ,"Wurde die Tageshöchstarbeitszeit ("&amp;Z_THAZ&amp;" h) beachtet?",""),"")</f>
        <v/>
      </c>
      <c r="X268" s="66" t="str">
        <f t="shared" si="45"/>
        <v/>
      </c>
    </row>
    <row r="269" spans="1:24" x14ac:dyDescent="0.25">
      <c r="A269" s="5"/>
      <c r="B269" s="67" t="str">
        <f t="shared" si="35"/>
        <v/>
      </c>
      <c r="C269" s="68" t="str">
        <f t="shared" si="36"/>
        <v/>
      </c>
      <c r="D269" s="6"/>
      <c r="E269" s="9"/>
      <c r="F269" s="6"/>
      <c r="G269" s="9"/>
      <c r="H269" s="64" t="str">
        <f t="shared" si="42"/>
        <v/>
      </c>
      <c r="I269" s="64" t="str">
        <f t="shared" si="43"/>
        <v/>
      </c>
      <c r="J269" s="65" t="str">
        <f t="shared" si="37"/>
        <v/>
      </c>
      <c r="K269" s="166" t="str">
        <f t="shared" si="38"/>
        <v/>
      </c>
      <c r="L269" s="167" t="str">
        <f t="shared" si="39"/>
        <v/>
      </c>
      <c r="M269" s="63" t="str">
        <f t="shared" si="40"/>
        <v/>
      </c>
      <c r="N269" s="7"/>
      <c r="O269" s="8"/>
      <c r="Q269" s="69" t="str">
        <f t="shared" si="41"/>
        <v/>
      </c>
      <c r="T269" s="66" t="str">
        <f>IF(AND(SU_Stufe&gt;=20,M269&lt;&gt;"",ISBLANK(N269)),"Zuweisung zu Arbeitspaket fehlt","")</f>
        <v/>
      </c>
      <c r="U269" s="66" t="str">
        <f>IF(AND(M269&lt;&gt;""),IF(ISBLANK(O269),"Beschreibung der Tätigkeit fehlt!",IF(LEN(O269)&lt;Z_BKU,"Beschreibung sehr kurz",IF(LEN(O269)&lt;Z_BKN,"Beschreibung knapp",""))),"")</f>
        <v/>
      </c>
      <c r="V269" s="66" t="str">
        <f t="shared" si="44"/>
        <v/>
      </c>
      <c r="W269" s="66" t="str">
        <f>IF(AND(M269&lt;&gt;""),IF(M269&gt;Z_THAZ,"Wurde die Tageshöchstarbeitszeit ("&amp;Z_THAZ&amp;" h) beachtet?",""),"")</f>
        <v/>
      </c>
      <c r="X269" s="66" t="str">
        <f t="shared" si="45"/>
        <v/>
      </c>
    </row>
    <row r="270" spans="1:24" x14ac:dyDescent="0.25">
      <c r="A270" s="5"/>
      <c r="B270" s="67" t="str">
        <f t="shared" ref="B270:B333" si="46">IF(ISNUMBER(A270),ZU_Kuerzel,"")</f>
        <v/>
      </c>
      <c r="C270" s="68" t="str">
        <f t="shared" si="36"/>
        <v/>
      </c>
      <c r="D270" s="6"/>
      <c r="E270" s="9"/>
      <c r="F270" s="6"/>
      <c r="G270" s="9"/>
      <c r="H270" s="64" t="str">
        <f t="shared" si="42"/>
        <v/>
      </c>
      <c r="I270" s="64" t="str">
        <f t="shared" si="43"/>
        <v/>
      </c>
      <c r="J270" s="65" t="str">
        <f t="shared" si="37"/>
        <v/>
      </c>
      <c r="K270" s="166" t="str">
        <f t="shared" si="38"/>
        <v/>
      </c>
      <c r="L270" s="167" t="str">
        <f t="shared" si="39"/>
        <v/>
      </c>
      <c r="M270" s="63" t="str">
        <f t="shared" si="40"/>
        <v/>
      </c>
      <c r="N270" s="7"/>
      <c r="O270" s="8"/>
      <c r="Q270" s="69" t="str">
        <f t="shared" si="41"/>
        <v/>
      </c>
      <c r="T270" s="66" t="str">
        <f>IF(AND(SU_Stufe&gt;=20,M270&lt;&gt;"",ISBLANK(N270)),"Zuweisung zu Arbeitspaket fehlt","")</f>
        <v/>
      </c>
      <c r="U270" s="66" t="str">
        <f>IF(AND(M270&lt;&gt;""),IF(ISBLANK(O270),"Beschreibung der Tätigkeit fehlt!",IF(LEN(O270)&lt;Z_BKU,"Beschreibung sehr kurz",IF(LEN(O270)&lt;Z_BKN,"Beschreibung knapp",""))),"")</f>
        <v/>
      </c>
      <c r="V270" s="66" t="str">
        <f t="shared" si="44"/>
        <v/>
      </c>
      <c r="W270" s="66" t="str">
        <f>IF(AND(M270&lt;&gt;""),IF(M270&gt;Z_THAZ,"Wurde die Tageshöchstarbeitszeit ("&amp;Z_THAZ&amp;" h) beachtet?",""),"")</f>
        <v/>
      </c>
      <c r="X270" s="66" t="str">
        <f t="shared" ref="X270:X333" si="47">IF(ISNUMBER(A270),IF(YEAR(A270)&lt;&gt;ZU_Jahr,"Jahr nicht zulässig",""),"")</f>
        <v/>
      </c>
    </row>
    <row r="271" spans="1:24" x14ac:dyDescent="0.25">
      <c r="A271" s="5"/>
      <c r="B271" s="67" t="str">
        <f t="shared" si="46"/>
        <v/>
      </c>
      <c r="C271" s="68" t="str">
        <f t="shared" ref="C271:C334" si="48">IF(ISBLANK(A271),"",MONTH(A271))</f>
        <v/>
      </c>
      <c r="D271" s="6"/>
      <c r="E271" s="9"/>
      <c r="F271" s="6"/>
      <c r="G271" s="9"/>
      <c r="H271" s="64" t="str">
        <f t="shared" si="42"/>
        <v/>
      </c>
      <c r="I271" s="64" t="str">
        <f t="shared" si="43"/>
        <v/>
      </c>
      <c r="J271" s="65" t="str">
        <f t="shared" ref="J271:J334" si="49">IF(AND(ISNUMBER(D271),ISNUMBER(E271),ISNUMBER(F271),ISNUMBER(G271)),TIME(D271,E271,0),"")</f>
        <v/>
      </c>
      <c r="K271" s="166" t="str">
        <f t="shared" ref="K271:K334" si="50">IF(AND(ISNUMBER(D271),ISNUMBER(E271),ISNUMBER(F271),ISNUMBER(G271)),TIME(F271,G271,0),"")</f>
        <v/>
      </c>
      <c r="L271" s="167" t="str">
        <f t="shared" ref="L271:L334" si="51">IF(AND(ISNUMBER(D271),ISNUMBER(E271),ISNUMBER(F271),ISNUMBER(G271)),K271-J271,"")</f>
        <v/>
      </c>
      <c r="M271" s="63" t="str">
        <f t="shared" ref="M271:M334" si="52">IF(AND(ISNUMBER(D271),ISNUMBER(E271),ISNUMBER(F271),ISNUMBER(G271)),HOUR(L271)+MINUTE(L271)/60,"")</f>
        <v/>
      </c>
      <c r="N271" s="7"/>
      <c r="O271" s="8"/>
      <c r="Q271" s="69" t="str">
        <f t="shared" ref="Q271:Q334" si="53">T271&amp;IF(U271&lt;&gt;"","  "&amp;U271,"")&amp;IF(V271&lt;&gt;"","   "&amp;V271,"")&amp;IF(W271&lt;&gt;"","   "&amp;W271,"")&amp;IF(X271&lt;&gt;"","  "&amp;X271,"")</f>
        <v/>
      </c>
      <c r="T271" s="66" t="str">
        <f>IF(AND(SU_Stufe&gt;=20,M271&lt;&gt;"",ISBLANK(N271)),"Zuweisung zu Arbeitspaket fehlt","")</f>
        <v/>
      </c>
      <c r="U271" s="66" t="str">
        <f>IF(AND(M271&lt;&gt;""),IF(ISBLANK(O271),"Beschreibung der Tätigkeit fehlt!",IF(LEN(O271)&lt;Z_BKU,"Beschreibung sehr kurz",IF(LEN(O271)&lt;Z_BKN,"Beschreibung knapp",""))),"")</f>
        <v/>
      </c>
      <c r="V271" s="66" t="str">
        <f t="shared" ref="V271:V334" si="54">IF(AND(M271&lt;&gt;""),IF(M271&gt;6,"Wurde die Pausenregel (6 h) beachtet?",""),"")</f>
        <v/>
      </c>
      <c r="W271" s="66" t="str">
        <f>IF(AND(M271&lt;&gt;""),IF(M271&gt;Z_THAZ,"Wurde die Tageshöchstarbeitszeit ("&amp;Z_THAZ&amp;" h) beachtet?",""),"")</f>
        <v/>
      </c>
      <c r="X271" s="66" t="str">
        <f t="shared" si="47"/>
        <v/>
      </c>
    </row>
    <row r="272" spans="1:24" x14ac:dyDescent="0.25">
      <c r="A272" s="5"/>
      <c r="B272" s="67" t="str">
        <f t="shared" si="46"/>
        <v/>
      </c>
      <c r="C272" s="68" t="str">
        <f t="shared" si="48"/>
        <v/>
      </c>
      <c r="D272" s="6"/>
      <c r="E272" s="9"/>
      <c r="F272" s="6"/>
      <c r="G272" s="9"/>
      <c r="H272" s="64" t="str">
        <f t="shared" ref="H272:H335" si="55">IF(AND(ISNUMBER(D272),ISNUMBER(E272),ISNUMBER(F272),ISNUMBER(G272)),TRUNC(((F272*60+G272)-(D272*60+E272))/60,0),"")</f>
        <v/>
      </c>
      <c r="I272" s="64" t="str">
        <f t="shared" ref="I272:I335" si="56">IF(AND(ISNUMBER(D272),ISNUMBER(E272),ISNUMBER(F272),ISNUMBER(G272)),MOD(((F272*60+G272)-(D272*60+E272))/60,1)*60,"")</f>
        <v/>
      </c>
      <c r="J272" s="65" t="str">
        <f t="shared" si="49"/>
        <v/>
      </c>
      <c r="K272" s="166" t="str">
        <f t="shared" si="50"/>
        <v/>
      </c>
      <c r="L272" s="167" t="str">
        <f t="shared" si="51"/>
        <v/>
      </c>
      <c r="M272" s="63" t="str">
        <f t="shared" si="52"/>
        <v/>
      </c>
      <c r="N272" s="7"/>
      <c r="O272" s="8"/>
      <c r="Q272" s="69" t="str">
        <f t="shared" si="53"/>
        <v/>
      </c>
      <c r="T272" s="66" t="str">
        <f>IF(AND(SU_Stufe&gt;=20,M272&lt;&gt;"",ISBLANK(N272)),"Zuweisung zu Arbeitspaket fehlt","")</f>
        <v/>
      </c>
      <c r="U272" s="66" t="str">
        <f>IF(AND(M272&lt;&gt;""),IF(ISBLANK(O272),"Beschreibung der Tätigkeit fehlt!",IF(LEN(O272)&lt;Z_BKU,"Beschreibung sehr kurz",IF(LEN(O272)&lt;Z_BKN,"Beschreibung knapp",""))),"")</f>
        <v/>
      </c>
      <c r="V272" s="66" t="str">
        <f t="shared" si="54"/>
        <v/>
      </c>
      <c r="W272" s="66" t="str">
        <f>IF(AND(M272&lt;&gt;""),IF(M272&gt;Z_THAZ,"Wurde die Tageshöchstarbeitszeit ("&amp;Z_THAZ&amp;" h) beachtet?",""),"")</f>
        <v/>
      </c>
      <c r="X272" s="66" t="str">
        <f t="shared" si="47"/>
        <v/>
      </c>
    </row>
    <row r="273" spans="1:24" x14ac:dyDescent="0.25">
      <c r="A273" s="5"/>
      <c r="B273" s="67" t="str">
        <f t="shared" si="46"/>
        <v/>
      </c>
      <c r="C273" s="68" t="str">
        <f t="shared" si="48"/>
        <v/>
      </c>
      <c r="D273" s="6"/>
      <c r="E273" s="9"/>
      <c r="F273" s="6"/>
      <c r="G273" s="9"/>
      <c r="H273" s="64" t="str">
        <f t="shared" si="55"/>
        <v/>
      </c>
      <c r="I273" s="64" t="str">
        <f t="shared" si="56"/>
        <v/>
      </c>
      <c r="J273" s="65" t="str">
        <f t="shared" si="49"/>
        <v/>
      </c>
      <c r="K273" s="166" t="str">
        <f t="shared" si="50"/>
        <v/>
      </c>
      <c r="L273" s="167" t="str">
        <f t="shared" si="51"/>
        <v/>
      </c>
      <c r="M273" s="63" t="str">
        <f t="shared" si="52"/>
        <v/>
      </c>
      <c r="N273" s="7"/>
      <c r="O273" s="8"/>
      <c r="Q273" s="69" t="str">
        <f t="shared" si="53"/>
        <v/>
      </c>
      <c r="T273" s="66" t="str">
        <f>IF(AND(SU_Stufe&gt;=20,M273&lt;&gt;"",ISBLANK(N273)),"Zuweisung zu Arbeitspaket fehlt","")</f>
        <v/>
      </c>
      <c r="U273" s="66" t="str">
        <f>IF(AND(M273&lt;&gt;""),IF(ISBLANK(O273),"Beschreibung der Tätigkeit fehlt!",IF(LEN(O273)&lt;Z_BKU,"Beschreibung sehr kurz",IF(LEN(O273)&lt;Z_BKN,"Beschreibung knapp",""))),"")</f>
        <v/>
      </c>
      <c r="V273" s="66" t="str">
        <f t="shared" si="54"/>
        <v/>
      </c>
      <c r="W273" s="66" t="str">
        <f>IF(AND(M273&lt;&gt;""),IF(M273&gt;Z_THAZ,"Wurde die Tageshöchstarbeitszeit ("&amp;Z_THAZ&amp;" h) beachtet?",""),"")</f>
        <v/>
      </c>
      <c r="X273" s="66" t="str">
        <f t="shared" si="47"/>
        <v/>
      </c>
    </row>
    <row r="274" spans="1:24" x14ac:dyDescent="0.25">
      <c r="A274" s="5"/>
      <c r="B274" s="67" t="str">
        <f t="shared" si="46"/>
        <v/>
      </c>
      <c r="C274" s="68" t="str">
        <f t="shared" si="48"/>
        <v/>
      </c>
      <c r="D274" s="6"/>
      <c r="E274" s="9"/>
      <c r="F274" s="6"/>
      <c r="G274" s="9"/>
      <c r="H274" s="64" t="str">
        <f t="shared" si="55"/>
        <v/>
      </c>
      <c r="I274" s="64" t="str">
        <f t="shared" si="56"/>
        <v/>
      </c>
      <c r="J274" s="65" t="str">
        <f t="shared" si="49"/>
        <v/>
      </c>
      <c r="K274" s="166" t="str">
        <f t="shared" si="50"/>
        <v/>
      </c>
      <c r="L274" s="167" t="str">
        <f t="shared" si="51"/>
        <v/>
      </c>
      <c r="M274" s="63" t="str">
        <f t="shared" si="52"/>
        <v/>
      </c>
      <c r="N274" s="7"/>
      <c r="O274" s="8"/>
      <c r="Q274" s="69" t="str">
        <f t="shared" si="53"/>
        <v/>
      </c>
      <c r="T274" s="66" t="str">
        <f>IF(AND(SU_Stufe&gt;=20,M274&lt;&gt;"",ISBLANK(N274)),"Zuweisung zu Arbeitspaket fehlt","")</f>
        <v/>
      </c>
      <c r="U274" s="66" t="str">
        <f>IF(AND(M274&lt;&gt;""),IF(ISBLANK(O274),"Beschreibung der Tätigkeit fehlt!",IF(LEN(O274)&lt;Z_BKU,"Beschreibung sehr kurz",IF(LEN(O274)&lt;Z_BKN,"Beschreibung knapp",""))),"")</f>
        <v/>
      </c>
      <c r="V274" s="66" t="str">
        <f t="shared" si="54"/>
        <v/>
      </c>
      <c r="W274" s="66" t="str">
        <f>IF(AND(M274&lt;&gt;""),IF(M274&gt;Z_THAZ,"Wurde die Tageshöchstarbeitszeit ("&amp;Z_THAZ&amp;" h) beachtet?",""),"")</f>
        <v/>
      </c>
      <c r="X274" s="66" t="str">
        <f t="shared" si="47"/>
        <v/>
      </c>
    </row>
    <row r="275" spans="1:24" x14ac:dyDescent="0.25">
      <c r="A275" s="5"/>
      <c r="B275" s="67" t="str">
        <f t="shared" si="46"/>
        <v/>
      </c>
      <c r="C275" s="68" t="str">
        <f t="shared" si="48"/>
        <v/>
      </c>
      <c r="D275" s="6"/>
      <c r="E275" s="9"/>
      <c r="F275" s="6"/>
      <c r="G275" s="9"/>
      <c r="H275" s="64" t="str">
        <f t="shared" si="55"/>
        <v/>
      </c>
      <c r="I275" s="64" t="str">
        <f t="shared" si="56"/>
        <v/>
      </c>
      <c r="J275" s="65" t="str">
        <f t="shared" si="49"/>
        <v/>
      </c>
      <c r="K275" s="166" t="str">
        <f t="shared" si="50"/>
        <v/>
      </c>
      <c r="L275" s="167" t="str">
        <f t="shared" si="51"/>
        <v/>
      </c>
      <c r="M275" s="63" t="str">
        <f t="shared" si="52"/>
        <v/>
      </c>
      <c r="N275" s="7"/>
      <c r="O275" s="8"/>
      <c r="Q275" s="69" t="str">
        <f t="shared" si="53"/>
        <v/>
      </c>
      <c r="T275" s="66" t="str">
        <f>IF(AND(SU_Stufe&gt;=20,M275&lt;&gt;"",ISBLANK(N275)),"Zuweisung zu Arbeitspaket fehlt","")</f>
        <v/>
      </c>
      <c r="U275" s="66" t="str">
        <f>IF(AND(M275&lt;&gt;""),IF(ISBLANK(O275),"Beschreibung der Tätigkeit fehlt!",IF(LEN(O275)&lt;Z_BKU,"Beschreibung sehr kurz",IF(LEN(O275)&lt;Z_BKN,"Beschreibung knapp",""))),"")</f>
        <v/>
      </c>
      <c r="V275" s="66" t="str">
        <f t="shared" si="54"/>
        <v/>
      </c>
      <c r="W275" s="66" t="str">
        <f>IF(AND(M275&lt;&gt;""),IF(M275&gt;Z_THAZ,"Wurde die Tageshöchstarbeitszeit ("&amp;Z_THAZ&amp;" h) beachtet?",""),"")</f>
        <v/>
      </c>
      <c r="X275" s="66" t="str">
        <f t="shared" si="47"/>
        <v/>
      </c>
    </row>
    <row r="276" spans="1:24" x14ac:dyDescent="0.25">
      <c r="A276" s="5"/>
      <c r="B276" s="67" t="str">
        <f t="shared" si="46"/>
        <v/>
      </c>
      <c r="C276" s="68" t="str">
        <f t="shared" si="48"/>
        <v/>
      </c>
      <c r="D276" s="6"/>
      <c r="E276" s="9"/>
      <c r="F276" s="6"/>
      <c r="G276" s="9"/>
      <c r="H276" s="64" t="str">
        <f t="shared" si="55"/>
        <v/>
      </c>
      <c r="I276" s="64" t="str">
        <f t="shared" si="56"/>
        <v/>
      </c>
      <c r="J276" s="65" t="str">
        <f t="shared" si="49"/>
        <v/>
      </c>
      <c r="K276" s="166" t="str">
        <f t="shared" si="50"/>
        <v/>
      </c>
      <c r="L276" s="167" t="str">
        <f t="shared" si="51"/>
        <v/>
      </c>
      <c r="M276" s="63" t="str">
        <f t="shared" si="52"/>
        <v/>
      </c>
      <c r="N276" s="7"/>
      <c r="O276" s="8"/>
      <c r="Q276" s="69" t="str">
        <f t="shared" si="53"/>
        <v/>
      </c>
      <c r="T276" s="66" t="str">
        <f>IF(AND(SU_Stufe&gt;=20,M276&lt;&gt;"",ISBLANK(N276)),"Zuweisung zu Arbeitspaket fehlt","")</f>
        <v/>
      </c>
      <c r="U276" s="66" t="str">
        <f>IF(AND(M276&lt;&gt;""),IF(ISBLANK(O276),"Beschreibung der Tätigkeit fehlt!",IF(LEN(O276)&lt;Z_BKU,"Beschreibung sehr kurz",IF(LEN(O276)&lt;Z_BKN,"Beschreibung knapp",""))),"")</f>
        <v/>
      </c>
      <c r="V276" s="66" t="str">
        <f t="shared" si="54"/>
        <v/>
      </c>
      <c r="W276" s="66" t="str">
        <f>IF(AND(M276&lt;&gt;""),IF(M276&gt;Z_THAZ,"Wurde die Tageshöchstarbeitszeit ("&amp;Z_THAZ&amp;" h) beachtet?",""),"")</f>
        <v/>
      </c>
      <c r="X276" s="66" t="str">
        <f t="shared" si="47"/>
        <v/>
      </c>
    </row>
    <row r="277" spans="1:24" x14ac:dyDescent="0.25">
      <c r="A277" s="5"/>
      <c r="B277" s="67" t="str">
        <f t="shared" si="46"/>
        <v/>
      </c>
      <c r="C277" s="68" t="str">
        <f t="shared" si="48"/>
        <v/>
      </c>
      <c r="D277" s="6"/>
      <c r="E277" s="9"/>
      <c r="F277" s="6"/>
      <c r="G277" s="9"/>
      <c r="H277" s="64" t="str">
        <f t="shared" si="55"/>
        <v/>
      </c>
      <c r="I277" s="64" t="str">
        <f t="shared" si="56"/>
        <v/>
      </c>
      <c r="J277" s="65" t="str">
        <f t="shared" si="49"/>
        <v/>
      </c>
      <c r="K277" s="166" t="str">
        <f t="shared" si="50"/>
        <v/>
      </c>
      <c r="L277" s="167" t="str">
        <f t="shared" si="51"/>
        <v/>
      </c>
      <c r="M277" s="63" t="str">
        <f t="shared" si="52"/>
        <v/>
      </c>
      <c r="N277" s="7"/>
      <c r="O277" s="8"/>
      <c r="Q277" s="69" t="str">
        <f t="shared" si="53"/>
        <v/>
      </c>
      <c r="T277" s="66" t="str">
        <f>IF(AND(SU_Stufe&gt;=20,M277&lt;&gt;"",ISBLANK(N277)),"Zuweisung zu Arbeitspaket fehlt","")</f>
        <v/>
      </c>
      <c r="U277" s="66" t="str">
        <f>IF(AND(M277&lt;&gt;""),IF(ISBLANK(O277),"Beschreibung der Tätigkeit fehlt!",IF(LEN(O277)&lt;Z_BKU,"Beschreibung sehr kurz",IF(LEN(O277)&lt;Z_BKN,"Beschreibung knapp",""))),"")</f>
        <v/>
      </c>
      <c r="V277" s="66" t="str">
        <f t="shared" si="54"/>
        <v/>
      </c>
      <c r="W277" s="66" t="str">
        <f>IF(AND(M277&lt;&gt;""),IF(M277&gt;Z_THAZ,"Wurde die Tageshöchstarbeitszeit ("&amp;Z_THAZ&amp;" h) beachtet?",""),"")</f>
        <v/>
      </c>
      <c r="X277" s="66" t="str">
        <f t="shared" si="47"/>
        <v/>
      </c>
    </row>
    <row r="278" spans="1:24" x14ac:dyDescent="0.25">
      <c r="A278" s="5"/>
      <c r="B278" s="67" t="str">
        <f t="shared" si="46"/>
        <v/>
      </c>
      <c r="C278" s="68" t="str">
        <f t="shared" si="48"/>
        <v/>
      </c>
      <c r="D278" s="6"/>
      <c r="E278" s="9"/>
      <c r="F278" s="6"/>
      <c r="G278" s="9"/>
      <c r="H278" s="64" t="str">
        <f t="shared" si="55"/>
        <v/>
      </c>
      <c r="I278" s="64" t="str">
        <f t="shared" si="56"/>
        <v/>
      </c>
      <c r="J278" s="65" t="str">
        <f t="shared" si="49"/>
        <v/>
      </c>
      <c r="K278" s="166" t="str">
        <f t="shared" si="50"/>
        <v/>
      </c>
      <c r="L278" s="167" t="str">
        <f t="shared" si="51"/>
        <v/>
      </c>
      <c r="M278" s="63" t="str">
        <f t="shared" si="52"/>
        <v/>
      </c>
      <c r="N278" s="7"/>
      <c r="O278" s="8"/>
      <c r="Q278" s="69" t="str">
        <f t="shared" si="53"/>
        <v/>
      </c>
      <c r="T278" s="66" t="str">
        <f>IF(AND(SU_Stufe&gt;=20,M278&lt;&gt;"",ISBLANK(N278)),"Zuweisung zu Arbeitspaket fehlt","")</f>
        <v/>
      </c>
      <c r="U278" s="66" t="str">
        <f>IF(AND(M278&lt;&gt;""),IF(ISBLANK(O278),"Beschreibung der Tätigkeit fehlt!",IF(LEN(O278)&lt;Z_BKU,"Beschreibung sehr kurz",IF(LEN(O278)&lt;Z_BKN,"Beschreibung knapp",""))),"")</f>
        <v/>
      </c>
      <c r="V278" s="66" t="str">
        <f t="shared" si="54"/>
        <v/>
      </c>
      <c r="W278" s="66" t="str">
        <f>IF(AND(M278&lt;&gt;""),IF(M278&gt;Z_THAZ,"Wurde die Tageshöchstarbeitszeit ("&amp;Z_THAZ&amp;" h) beachtet?",""),"")</f>
        <v/>
      </c>
      <c r="X278" s="66" t="str">
        <f t="shared" si="47"/>
        <v/>
      </c>
    </row>
    <row r="279" spans="1:24" x14ac:dyDescent="0.25">
      <c r="A279" s="5"/>
      <c r="B279" s="67" t="str">
        <f t="shared" si="46"/>
        <v/>
      </c>
      <c r="C279" s="68" t="str">
        <f t="shared" si="48"/>
        <v/>
      </c>
      <c r="D279" s="6"/>
      <c r="E279" s="9"/>
      <c r="F279" s="6"/>
      <c r="G279" s="9"/>
      <c r="H279" s="64" t="str">
        <f t="shared" si="55"/>
        <v/>
      </c>
      <c r="I279" s="64" t="str">
        <f t="shared" si="56"/>
        <v/>
      </c>
      <c r="J279" s="65" t="str">
        <f t="shared" si="49"/>
        <v/>
      </c>
      <c r="K279" s="166" t="str">
        <f t="shared" si="50"/>
        <v/>
      </c>
      <c r="L279" s="167" t="str">
        <f t="shared" si="51"/>
        <v/>
      </c>
      <c r="M279" s="63" t="str">
        <f t="shared" si="52"/>
        <v/>
      </c>
      <c r="N279" s="7"/>
      <c r="O279" s="8"/>
      <c r="Q279" s="69" t="str">
        <f t="shared" si="53"/>
        <v/>
      </c>
      <c r="T279" s="66" t="str">
        <f>IF(AND(SU_Stufe&gt;=20,M279&lt;&gt;"",ISBLANK(N279)),"Zuweisung zu Arbeitspaket fehlt","")</f>
        <v/>
      </c>
      <c r="U279" s="66" t="str">
        <f>IF(AND(M279&lt;&gt;""),IF(ISBLANK(O279),"Beschreibung der Tätigkeit fehlt!",IF(LEN(O279)&lt;Z_BKU,"Beschreibung sehr kurz",IF(LEN(O279)&lt;Z_BKN,"Beschreibung knapp",""))),"")</f>
        <v/>
      </c>
      <c r="V279" s="66" t="str">
        <f t="shared" si="54"/>
        <v/>
      </c>
      <c r="W279" s="66" t="str">
        <f>IF(AND(M279&lt;&gt;""),IF(M279&gt;Z_THAZ,"Wurde die Tageshöchstarbeitszeit ("&amp;Z_THAZ&amp;" h) beachtet?",""),"")</f>
        <v/>
      </c>
      <c r="X279" s="66" t="str">
        <f t="shared" si="47"/>
        <v/>
      </c>
    </row>
    <row r="280" spans="1:24" x14ac:dyDescent="0.25">
      <c r="A280" s="5"/>
      <c r="B280" s="67" t="str">
        <f t="shared" si="46"/>
        <v/>
      </c>
      <c r="C280" s="68" t="str">
        <f t="shared" si="48"/>
        <v/>
      </c>
      <c r="D280" s="6"/>
      <c r="E280" s="9"/>
      <c r="F280" s="6"/>
      <c r="G280" s="9"/>
      <c r="H280" s="64" t="str">
        <f t="shared" si="55"/>
        <v/>
      </c>
      <c r="I280" s="64" t="str">
        <f t="shared" si="56"/>
        <v/>
      </c>
      <c r="J280" s="65" t="str">
        <f t="shared" si="49"/>
        <v/>
      </c>
      <c r="K280" s="166" t="str">
        <f t="shared" si="50"/>
        <v/>
      </c>
      <c r="L280" s="167" t="str">
        <f t="shared" si="51"/>
        <v/>
      </c>
      <c r="M280" s="63" t="str">
        <f t="shared" si="52"/>
        <v/>
      </c>
      <c r="N280" s="7"/>
      <c r="O280" s="8"/>
      <c r="Q280" s="69" t="str">
        <f t="shared" si="53"/>
        <v/>
      </c>
      <c r="T280" s="66" t="str">
        <f>IF(AND(SU_Stufe&gt;=20,M280&lt;&gt;"",ISBLANK(N280)),"Zuweisung zu Arbeitspaket fehlt","")</f>
        <v/>
      </c>
      <c r="U280" s="66" t="str">
        <f>IF(AND(M280&lt;&gt;""),IF(ISBLANK(O280),"Beschreibung der Tätigkeit fehlt!",IF(LEN(O280)&lt;Z_BKU,"Beschreibung sehr kurz",IF(LEN(O280)&lt;Z_BKN,"Beschreibung knapp",""))),"")</f>
        <v/>
      </c>
      <c r="V280" s="66" t="str">
        <f t="shared" si="54"/>
        <v/>
      </c>
      <c r="W280" s="66" t="str">
        <f>IF(AND(M280&lt;&gt;""),IF(M280&gt;Z_THAZ,"Wurde die Tageshöchstarbeitszeit ("&amp;Z_THAZ&amp;" h) beachtet?",""),"")</f>
        <v/>
      </c>
      <c r="X280" s="66" t="str">
        <f t="shared" si="47"/>
        <v/>
      </c>
    </row>
    <row r="281" spans="1:24" x14ac:dyDescent="0.25">
      <c r="A281" s="5"/>
      <c r="B281" s="67" t="str">
        <f t="shared" si="46"/>
        <v/>
      </c>
      <c r="C281" s="68" t="str">
        <f t="shared" si="48"/>
        <v/>
      </c>
      <c r="D281" s="6"/>
      <c r="E281" s="9"/>
      <c r="F281" s="6"/>
      <c r="G281" s="9"/>
      <c r="H281" s="64" t="str">
        <f t="shared" si="55"/>
        <v/>
      </c>
      <c r="I281" s="64" t="str">
        <f t="shared" si="56"/>
        <v/>
      </c>
      <c r="J281" s="65" t="str">
        <f t="shared" si="49"/>
        <v/>
      </c>
      <c r="K281" s="166" t="str">
        <f t="shared" si="50"/>
        <v/>
      </c>
      <c r="L281" s="167" t="str">
        <f t="shared" si="51"/>
        <v/>
      </c>
      <c r="M281" s="63" t="str">
        <f t="shared" si="52"/>
        <v/>
      </c>
      <c r="N281" s="7"/>
      <c r="O281" s="8"/>
      <c r="Q281" s="69" t="str">
        <f t="shared" si="53"/>
        <v/>
      </c>
      <c r="T281" s="66" t="str">
        <f>IF(AND(SU_Stufe&gt;=20,M281&lt;&gt;"",ISBLANK(N281)),"Zuweisung zu Arbeitspaket fehlt","")</f>
        <v/>
      </c>
      <c r="U281" s="66" t="str">
        <f>IF(AND(M281&lt;&gt;""),IF(ISBLANK(O281),"Beschreibung der Tätigkeit fehlt!",IF(LEN(O281)&lt;Z_BKU,"Beschreibung sehr kurz",IF(LEN(O281)&lt;Z_BKN,"Beschreibung knapp",""))),"")</f>
        <v/>
      </c>
      <c r="V281" s="66" t="str">
        <f t="shared" si="54"/>
        <v/>
      </c>
      <c r="W281" s="66" t="str">
        <f>IF(AND(M281&lt;&gt;""),IF(M281&gt;Z_THAZ,"Wurde die Tageshöchstarbeitszeit ("&amp;Z_THAZ&amp;" h) beachtet?",""),"")</f>
        <v/>
      </c>
      <c r="X281" s="66" t="str">
        <f t="shared" si="47"/>
        <v/>
      </c>
    </row>
    <row r="282" spans="1:24" x14ac:dyDescent="0.25">
      <c r="A282" s="5"/>
      <c r="B282" s="67" t="str">
        <f t="shared" si="46"/>
        <v/>
      </c>
      <c r="C282" s="68" t="str">
        <f t="shared" si="48"/>
        <v/>
      </c>
      <c r="D282" s="6"/>
      <c r="E282" s="9"/>
      <c r="F282" s="6"/>
      <c r="G282" s="9"/>
      <c r="H282" s="64" t="str">
        <f t="shared" si="55"/>
        <v/>
      </c>
      <c r="I282" s="64" t="str">
        <f t="shared" si="56"/>
        <v/>
      </c>
      <c r="J282" s="65" t="str">
        <f t="shared" si="49"/>
        <v/>
      </c>
      <c r="K282" s="166" t="str">
        <f t="shared" si="50"/>
        <v/>
      </c>
      <c r="L282" s="167" t="str">
        <f t="shared" si="51"/>
        <v/>
      </c>
      <c r="M282" s="63" t="str">
        <f t="shared" si="52"/>
        <v/>
      </c>
      <c r="N282" s="7"/>
      <c r="O282" s="8"/>
      <c r="Q282" s="69" t="str">
        <f t="shared" si="53"/>
        <v/>
      </c>
      <c r="T282" s="66" t="str">
        <f>IF(AND(SU_Stufe&gt;=20,M282&lt;&gt;"",ISBLANK(N282)),"Zuweisung zu Arbeitspaket fehlt","")</f>
        <v/>
      </c>
      <c r="U282" s="66" t="str">
        <f>IF(AND(M282&lt;&gt;""),IF(ISBLANK(O282),"Beschreibung der Tätigkeit fehlt!",IF(LEN(O282)&lt;Z_BKU,"Beschreibung sehr kurz",IF(LEN(O282)&lt;Z_BKN,"Beschreibung knapp",""))),"")</f>
        <v/>
      </c>
      <c r="V282" s="66" t="str">
        <f t="shared" si="54"/>
        <v/>
      </c>
      <c r="W282" s="66" t="str">
        <f>IF(AND(M282&lt;&gt;""),IF(M282&gt;Z_THAZ,"Wurde die Tageshöchstarbeitszeit ("&amp;Z_THAZ&amp;" h) beachtet?",""),"")</f>
        <v/>
      </c>
      <c r="X282" s="66" t="str">
        <f t="shared" si="47"/>
        <v/>
      </c>
    </row>
    <row r="283" spans="1:24" x14ac:dyDescent="0.25">
      <c r="A283" s="5"/>
      <c r="B283" s="67" t="str">
        <f t="shared" si="46"/>
        <v/>
      </c>
      <c r="C283" s="68" t="str">
        <f t="shared" si="48"/>
        <v/>
      </c>
      <c r="D283" s="6"/>
      <c r="E283" s="9"/>
      <c r="F283" s="6"/>
      <c r="G283" s="9"/>
      <c r="H283" s="64" t="str">
        <f t="shared" si="55"/>
        <v/>
      </c>
      <c r="I283" s="64" t="str">
        <f t="shared" si="56"/>
        <v/>
      </c>
      <c r="J283" s="65" t="str">
        <f t="shared" si="49"/>
        <v/>
      </c>
      <c r="K283" s="166" t="str">
        <f t="shared" si="50"/>
        <v/>
      </c>
      <c r="L283" s="167" t="str">
        <f t="shared" si="51"/>
        <v/>
      </c>
      <c r="M283" s="63" t="str">
        <f t="shared" si="52"/>
        <v/>
      </c>
      <c r="N283" s="7"/>
      <c r="O283" s="8"/>
      <c r="Q283" s="69" t="str">
        <f t="shared" si="53"/>
        <v/>
      </c>
      <c r="T283" s="66" t="str">
        <f>IF(AND(SU_Stufe&gt;=20,M283&lt;&gt;"",ISBLANK(N283)),"Zuweisung zu Arbeitspaket fehlt","")</f>
        <v/>
      </c>
      <c r="U283" s="66" t="str">
        <f>IF(AND(M283&lt;&gt;""),IF(ISBLANK(O283),"Beschreibung der Tätigkeit fehlt!",IF(LEN(O283)&lt;Z_BKU,"Beschreibung sehr kurz",IF(LEN(O283)&lt;Z_BKN,"Beschreibung knapp",""))),"")</f>
        <v/>
      </c>
      <c r="V283" s="66" t="str">
        <f t="shared" si="54"/>
        <v/>
      </c>
      <c r="W283" s="66" t="str">
        <f>IF(AND(M283&lt;&gt;""),IF(M283&gt;Z_THAZ,"Wurde die Tageshöchstarbeitszeit ("&amp;Z_THAZ&amp;" h) beachtet?",""),"")</f>
        <v/>
      </c>
      <c r="X283" s="66" t="str">
        <f t="shared" si="47"/>
        <v/>
      </c>
    </row>
    <row r="284" spans="1:24" x14ac:dyDescent="0.25">
      <c r="A284" s="5"/>
      <c r="B284" s="67" t="str">
        <f t="shared" si="46"/>
        <v/>
      </c>
      <c r="C284" s="68" t="str">
        <f t="shared" si="48"/>
        <v/>
      </c>
      <c r="D284" s="6"/>
      <c r="E284" s="9"/>
      <c r="F284" s="6"/>
      <c r="G284" s="9"/>
      <c r="H284" s="64" t="str">
        <f t="shared" si="55"/>
        <v/>
      </c>
      <c r="I284" s="64" t="str">
        <f t="shared" si="56"/>
        <v/>
      </c>
      <c r="J284" s="65" t="str">
        <f t="shared" si="49"/>
        <v/>
      </c>
      <c r="K284" s="166" t="str">
        <f t="shared" si="50"/>
        <v/>
      </c>
      <c r="L284" s="167" t="str">
        <f t="shared" si="51"/>
        <v/>
      </c>
      <c r="M284" s="63" t="str">
        <f t="shared" si="52"/>
        <v/>
      </c>
      <c r="N284" s="7"/>
      <c r="O284" s="8"/>
      <c r="Q284" s="69" t="str">
        <f t="shared" si="53"/>
        <v/>
      </c>
      <c r="T284" s="66" t="str">
        <f>IF(AND(SU_Stufe&gt;=20,M284&lt;&gt;"",ISBLANK(N284)),"Zuweisung zu Arbeitspaket fehlt","")</f>
        <v/>
      </c>
      <c r="U284" s="66" t="str">
        <f>IF(AND(M284&lt;&gt;""),IF(ISBLANK(O284),"Beschreibung der Tätigkeit fehlt!",IF(LEN(O284)&lt;Z_BKU,"Beschreibung sehr kurz",IF(LEN(O284)&lt;Z_BKN,"Beschreibung knapp",""))),"")</f>
        <v/>
      </c>
      <c r="V284" s="66" t="str">
        <f t="shared" si="54"/>
        <v/>
      </c>
      <c r="W284" s="66" t="str">
        <f>IF(AND(M284&lt;&gt;""),IF(M284&gt;Z_THAZ,"Wurde die Tageshöchstarbeitszeit ("&amp;Z_THAZ&amp;" h) beachtet?",""),"")</f>
        <v/>
      </c>
      <c r="X284" s="66" t="str">
        <f t="shared" si="47"/>
        <v/>
      </c>
    </row>
    <row r="285" spans="1:24" x14ac:dyDescent="0.25">
      <c r="A285" s="5"/>
      <c r="B285" s="67" t="str">
        <f t="shared" si="46"/>
        <v/>
      </c>
      <c r="C285" s="68" t="str">
        <f t="shared" si="48"/>
        <v/>
      </c>
      <c r="D285" s="6"/>
      <c r="E285" s="9"/>
      <c r="F285" s="6"/>
      <c r="G285" s="9"/>
      <c r="H285" s="64" t="str">
        <f t="shared" si="55"/>
        <v/>
      </c>
      <c r="I285" s="64" t="str">
        <f t="shared" si="56"/>
        <v/>
      </c>
      <c r="J285" s="65" t="str">
        <f t="shared" si="49"/>
        <v/>
      </c>
      <c r="K285" s="166" t="str">
        <f t="shared" si="50"/>
        <v/>
      </c>
      <c r="L285" s="167" t="str">
        <f t="shared" si="51"/>
        <v/>
      </c>
      <c r="M285" s="63" t="str">
        <f t="shared" si="52"/>
        <v/>
      </c>
      <c r="N285" s="7"/>
      <c r="O285" s="8"/>
      <c r="Q285" s="69" t="str">
        <f t="shared" si="53"/>
        <v/>
      </c>
      <c r="T285" s="66" t="str">
        <f>IF(AND(SU_Stufe&gt;=20,M285&lt;&gt;"",ISBLANK(N285)),"Zuweisung zu Arbeitspaket fehlt","")</f>
        <v/>
      </c>
      <c r="U285" s="66" t="str">
        <f>IF(AND(M285&lt;&gt;""),IF(ISBLANK(O285),"Beschreibung der Tätigkeit fehlt!",IF(LEN(O285)&lt;Z_BKU,"Beschreibung sehr kurz",IF(LEN(O285)&lt;Z_BKN,"Beschreibung knapp",""))),"")</f>
        <v/>
      </c>
      <c r="V285" s="66" t="str">
        <f t="shared" si="54"/>
        <v/>
      </c>
      <c r="W285" s="66" t="str">
        <f>IF(AND(M285&lt;&gt;""),IF(M285&gt;Z_THAZ,"Wurde die Tageshöchstarbeitszeit ("&amp;Z_THAZ&amp;" h) beachtet?",""),"")</f>
        <v/>
      </c>
      <c r="X285" s="66" t="str">
        <f t="shared" si="47"/>
        <v/>
      </c>
    </row>
    <row r="286" spans="1:24" x14ac:dyDescent="0.25">
      <c r="A286" s="5"/>
      <c r="B286" s="67" t="str">
        <f t="shared" si="46"/>
        <v/>
      </c>
      <c r="C286" s="68" t="str">
        <f t="shared" si="48"/>
        <v/>
      </c>
      <c r="D286" s="6"/>
      <c r="E286" s="9"/>
      <c r="F286" s="6"/>
      <c r="G286" s="9"/>
      <c r="H286" s="64" t="str">
        <f t="shared" si="55"/>
        <v/>
      </c>
      <c r="I286" s="64" t="str">
        <f t="shared" si="56"/>
        <v/>
      </c>
      <c r="J286" s="65" t="str">
        <f t="shared" si="49"/>
        <v/>
      </c>
      <c r="K286" s="166" t="str">
        <f t="shared" si="50"/>
        <v/>
      </c>
      <c r="L286" s="167" t="str">
        <f t="shared" si="51"/>
        <v/>
      </c>
      <c r="M286" s="63" t="str">
        <f t="shared" si="52"/>
        <v/>
      </c>
      <c r="N286" s="7"/>
      <c r="O286" s="8"/>
      <c r="Q286" s="69" t="str">
        <f t="shared" si="53"/>
        <v/>
      </c>
      <c r="T286" s="66" t="str">
        <f>IF(AND(SU_Stufe&gt;=20,M286&lt;&gt;"",ISBLANK(N286)),"Zuweisung zu Arbeitspaket fehlt","")</f>
        <v/>
      </c>
      <c r="U286" s="66" t="str">
        <f>IF(AND(M286&lt;&gt;""),IF(ISBLANK(O286),"Beschreibung der Tätigkeit fehlt!",IF(LEN(O286)&lt;Z_BKU,"Beschreibung sehr kurz",IF(LEN(O286)&lt;Z_BKN,"Beschreibung knapp",""))),"")</f>
        <v/>
      </c>
      <c r="V286" s="66" t="str">
        <f t="shared" si="54"/>
        <v/>
      </c>
      <c r="W286" s="66" t="str">
        <f>IF(AND(M286&lt;&gt;""),IF(M286&gt;Z_THAZ,"Wurde die Tageshöchstarbeitszeit ("&amp;Z_THAZ&amp;" h) beachtet?",""),"")</f>
        <v/>
      </c>
      <c r="X286" s="66" t="str">
        <f t="shared" si="47"/>
        <v/>
      </c>
    </row>
    <row r="287" spans="1:24" x14ac:dyDescent="0.25">
      <c r="A287" s="5"/>
      <c r="B287" s="67" t="str">
        <f t="shared" si="46"/>
        <v/>
      </c>
      <c r="C287" s="68" t="str">
        <f t="shared" si="48"/>
        <v/>
      </c>
      <c r="D287" s="6"/>
      <c r="E287" s="9"/>
      <c r="F287" s="6"/>
      <c r="G287" s="9"/>
      <c r="H287" s="64" t="str">
        <f t="shared" si="55"/>
        <v/>
      </c>
      <c r="I287" s="64" t="str">
        <f t="shared" si="56"/>
        <v/>
      </c>
      <c r="J287" s="65" t="str">
        <f t="shared" si="49"/>
        <v/>
      </c>
      <c r="K287" s="166" t="str">
        <f t="shared" si="50"/>
        <v/>
      </c>
      <c r="L287" s="167" t="str">
        <f t="shared" si="51"/>
        <v/>
      </c>
      <c r="M287" s="63" t="str">
        <f t="shared" si="52"/>
        <v/>
      </c>
      <c r="N287" s="7"/>
      <c r="O287" s="8"/>
      <c r="Q287" s="69" t="str">
        <f t="shared" si="53"/>
        <v/>
      </c>
      <c r="T287" s="66" t="str">
        <f>IF(AND(SU_Stufe&gt;=20,M287&lt;&gt;"",ISBLANK(N287)),"Zuweisung zu Arbeitspaket fehlt","")</f>
        <v/>
      </c>
      <c r="U287" s="66" t="str">
        <f>IF(AND(M287&lt;&gt;""),IF(ISBLANK(O287),"Beschreibung der Tätigkeit fehlt!",IF(LEN(O287)&lt;Z_BKU,"Beschreibung sehr kurz",IF(LEN(O287)&lt;Z_BKN,"Beschreibung knapp",""))),"")</f>
        <v/>
      </c>
      <c r="V287" s="66" t="str">
        <f t="shared" si="54"/>
        <v/>
      </c>
      <c r="W287" s="66" t="str">
        <f>IF(AND(M287&lt;&gt;""),IF(M287&gt;Z_THAZ,"Wurde die Tageshöchstarbeitszeit ("&amp;Z_THAZ&amp;" h) beachtet?",""),"")</f>
        <v/>
      </c>
      <c r="X287" s="66" t="str">
        <f t="shared" si="47"/>
        <v/>
      </c>
    </row>
    <row r="288" spans="1:24" x14ac:dyDescent="0.25">
      <c r="A288" s="5"/>
      <c r="B288" s="67" t="str">
        <f t="shared" si="46"/>
        <v/>
      </c>
      <c r="C288" s="68" t="str">
        <f t="shared" si="48"/>
        <v/>
      </c>
      <c r="D288" s="6"/>
      <c r="E288" s="9"/>
      <c r="F288" s="6"/>
      <c r="G288" s="9"/>
      <c r="H288" s="64" t="str">
        <f t="shared" si="55"/>
        <v/>
      </c>
      <c r="I288" s="64" t="str">
        <f t="shared" si="56"/>
        <v/>
      </c>
      <c r="J288" s="65" t="str">
        <f t="shared" si="49"/>
        <v/>
      </c>
      <c r="K288" s="166" t="str">
        <f t="shared" si="50"/>
        <v/>
      </c>
      <c r="L288" s="167" t="str">
        <f t="shared" si="51"/>
        <v/>
      </c>
      <c r="M288" s="63" t="str">
        <f t="shared" si="52"/>
        <v/>
      </c>
      <c r="N288" s="7"/>
      <c r="O288" s="8"/>
      <c r="Q288" s="69" t="str">
        <f t="shared" si="53"/>
        <v/>
      </c>
      <c r="T288" s="66" t="str">
        <f>IF(AND(SU_Stufe&gt;=20,M288&lt;&gt;"",ISBLANK(N288)),"Zuweisung zu Arbeitspaket fehlt","")</f>
        <v/>
      </c>
      <c r="U288" s="66" t="str">
        <f>IF(AND(M288&lt;&gt;""),IF(ISBLANK(O288),"Beschreibung der Tätigkeit fehlt!",IF(LEN(O288)&lt;Z_BKU,"Beschreibung sehr kurz",IF(LEN(O288)&lt;Z_BKN,"Beschreibung knapp",""))),"")</f>
        <v/>
      </c>
      <c r="V288" s="66" t="str">
        <f t="shared" si="54"/>
        <v/>
      </c>
      <c r="W288" s="66" t="str">
        <f>IF(AND(M288&lt;&gt;""),IF(M288&gt;Z_THAZ,"Wurde die Tageshöchstarbeitszeit ("&amp;Z_THAZ&amp;" h) beachtet?",""),"")</f>
        <v/>
      </c>
      <c r="X288" s="66" t="str">
        <f t="shared" si="47"/>
        <v/>
      </c>
    </row>
    <row r="289" spans="1:24" x14ac:dyDescent="0.25">
      <c r="A289" s="5"/>
      <c r="B289" s="67" t="str">
        <f t="shared" si="46"/>
        <v/>
      </c>
      <c r="C289" s="68" t="str">
        <f t="shared" si="48"/>
        <v/>
      </c>
      <c r="D289" s="6"/>
      <c r="E289" s="9"/>
      <c r="F289" s="6"/>
      <c r="G289" s="9"/>
      <c r="H289" s="64" t="str">
        <f t="shared" si="55"/>
        <v/>
      </c>
      <c r="I289" s="64" t="str">
        <f t="shared" si="56"/>
        <v/>
      </c>
      <c r="J289" s="65" t="str">
        <f t="shared" si="49"/>
        <v/>
      </c>
      <c r="K289" s="166" t="str">
        <f t="shared" si="50"/>
        <v/>
      </c>
      <c r="L289" s="167" t="str">
        <f t="shared" si="51"/>
        <v/>
      </c>
      <c r="M289" s="63" t="str">
        <f t="shared" si="52"/>
        <v/>
      </c>
      <c r="N289" s="7"/>
      <c r="O289" s="8"/>
      <c r="Q289" s="69" t="str">
        <f t="shared" si="53"/>
        <v/>
      </c>
      <c r="T289" s="66" t="str">
        <f>IF(AND(SU_Stufe&gt;=20,M289&lt;&gt;"",ISBLANK(N289)),"Zuweisung zu Arbeitspaket fehlt","")</f>
        <v/>
      </c>
      <c r="U289" s="66" t="str">
        <f>IF(AND(M289&lt;&gt;""),IF(ISBLANK(O289),"Beschreibung der Tätigkeit fehlt!",IF(LEN(O289)&lt;Z_BKU,"Beschreibung sehr kurz",IF(LEN(O289)&lt;Z_BKN,"Beschreibung knapp",""))),"")</f>
        <v/>
      </c>
      <c r="V289" s="66" t="str">
        <f t="shared" si="54"/>
        <v/>
      </c>
      <c r="W289" s="66" t="str">
        <f>IF(AND(M289&lt;&gt;""),IF(M289&gt;Z_THAZ,"Wurde die Tageshöchstarbeitszeit ("&amp;Z_THAZ&amp;" h) beachtet?",""),"")</f>
        <v/>
      </c>
      <c r="X289" s="66" t="str">
        <f t="shared" si="47"/>
        <v/>
      </c>
    </row>
    <row r="290" spans="1:24" x14ac:dyDescent="0.25">
      <c r="A290" s="5"/>
      <c r="B290" s="67" t="str">
        <f t="shared" si="46"/>
        <v/>
      </c>
      <c r="C290" s="68" t="str">
        <f t="shared" si="48"/>
        <v/>
      </c>
      <c r="D290" s="6"/>
      <c r="E290" s="9"/>
      <c r="F290" s="6"/>
      <c r="G290" s="9"/>
      <c r="H290" s="64" t="str">
        <f t="shared" si="55"/>
        <v/>
      </c>
      <c r="I290" s="64" t="str">
        <f t="shared" si="56"/>
        <v/>
      </c>
      <c r="J290" s="65" t="str">
        <f t="shared" si="49"/>
        <v/>
      </c>
      <c r="K290" s="166" t="str">
        <f t="shared" si="50"/>
        <v/>
      </c>
      <c r="L290" s="167" t="str">
        <f t="shared" si="51"/>
        <v/>
      </c>
      <c r="M290" s="63" t="str">
        <f t="shared" si="52"/>
        <v/>
      </c>
      <c r="N290" s="7"/>
      <c r="O290" s="8"/>
      <c r="Q290" s="69" t="str">
        <f t="shared" si="53"/>
        <v/>
      </c>
      <c r="T290" s="66" t="str">
        <f>IF(AND(SU_Stufe&gt;=20,M290&lt;&gt;"",ISBLANK(N290)),"Zuweisung zu Arbeitspaket fehlt","")</f>
        <v/>
      </c>
      <c r="U290" s="66" t="str">
        <f>IF(AND(M290&lt;&gt;""),IF(ISBLANK(O290),"Beschreibung der Tätigkeit fehlt!",IF(LEN(O290)&lt;Z_BKU,"Beschreibung sehr kurz",IF(LEN(O290)&lt;Z_BKN,"Beschreibung knapp",""))),"")</f>
        <v/>
      </c>
      <c r="V290" s="66" t="str">
        <f t="shared" si="54"/>
        <v/>
      </c>
      <c r="W290" s="66" t="str">
        <f>IF(AND(M290&lt;&gt;""),IF(M290&gt;Z_THAZ,"Wurde die Tageshöchstarbeitszeit ("&amp;Z_THAZ&amp;" h) beachtet?",""),"")</f>
        <v/>
      </c>
      <c r="X290" s="66" t="str">
        <f t="shared" si="47"/>
        <v/>
      </c>
    </row>
    <row r="291" spans="1:24" x14ac:dyDescent="0.25">
      <c r="A291" s="5"/>
      <c r="B291" s="67" t="str">
        <f t="shared" si="46"/>
        <v/>
      </c>
      <c r="C291" s="68" t="str">
        <f t="shared" si="48"/>
        <v/>
      </c>
      <c r="D291" s="6"/>
      <c r="E291" s="9"/>
      <c r="F291" s="6"/>
      <c r="G291" s="9"/>
      <c r="H291" s="64" t="str">
        <f t="shared" si="55"/>
        <v/>
      </c>
      <c r="I291" s="64" t="str">
        <f t="shared" si="56"/>
        <v/>
      </c>
      <c r="J291" s="65" t="str">
        <f t="shared" si="49"/>
        <v/>
      </c>
      <c r="K291" s="166" t="str">
        <f t="shared" si="50"/>
        <v/>
      </c>
      <c r="L291" s="167" t="str">
        <f t="shared" si="51"/>
        <v/>
      </c>
      <c r="M291" s="63" t="str">
        <f t="shared" si="52"/>
        <v/>
      </c>
      <c r="N291" s="7"/>
      <c r="O291" s="8"/>
      <c r="Q291" s="69" t="str">
        <f t="shared" si="53"/>
        <v/>
      </c>
      <c r="T291" s="66" t="str">
        <f>IF(AND(SU_Stufe&gt;=20,M291&lt;&gt;"",ISBLANK(N291)),"Zuweisung zu Arbeitspaket fehlt","")</f>
        <v/>
      </c>
      <c r="U291" s="66" t="str">
        <f>IF(AND(M291&lt;&gt;""),IF(ISBLANK(O291),"Beschreibung der Tätigkeit fehlt!",IF(LEN(O291)&lt;Z_BKU,"Beschreibung sehr kurz",IF(LEN(O291)&lt;Z_BKN,"Beschreibung knapp",""))),"")</f>
        <v/>
      </c>
      <c r="V291" s="66" t="str">
        <f t="shared" si="54"/>
        <v/>
      </c>
      <c r="W291" s="66" t="str">
        <f>IF(AND(M291&lt;&gt;""),IF(M291&gt;Z_THAZ,"Wurde die Tageshöchstarbeitszeit ("&amp;Z_THAZ&amp;" h) beachtet?",""),"")</f>
        <v/>
      </c>
      <c r="X291" s="66" t="str">
        <f t="shared" si="47"/>
        <v/>
      </c>
    </row>
    <row r="292" spans="1:24" x14ac:dyDescent="0.25">
      <c r="A292" s="5"/>
      <c r="B292" s="67" t="str">
        <f t="shared" si="46"/>
        <v/>
      </c>
      <c r="C292" s="68" t="str">
        <f t="shared" si="48"/>
        <v/>
      </c>
      <c r="D292" s="6"/>
      <c r="E292" s="9"/>
      <c r="F292" s="6"/>
      <c r="G292" s="9"/>
      <c r="H292" s="64" t="str">
        <f t="shared" si="55"/>
        <v/>
      </c>
      <c r="I292" s="64" t="str">
        <f t="shared" si="56"/>
        <v/>
      </c>
      <c r="J292" s="65" t="str">
        <f t="shared" si="49"/>
        <v/>
      </c>
      <c r="K292" s="166" t="str">
        <f t="shared" si="50"/>
        <v/>
      </c>
      <c r="L292" s="167" t="str">
        <f t="shared" si="51"/>
        <v/>
      </c>
      <c r="M292" s="63" t="str">
        <f t="shared" si="52"/>
        <v/>
      </c>
      <c r="N292" s="7"/>
      <c r="O292" s="8"/>
      <c r="Q292" s="69" t="str">
        <f t="shared" si="53"/>
        <v/>
      </c>
      <c r="T292" s="66" t="str">
        <f>IF(AND(SU_Stufe&gt;=20,M292&lt;&gt;"",ISBLANK(N292)),"Zuweisung zu Arbeitspaket fehlt","")</f>
        <v/>
      </c>
      <c r="U292" s="66" t="str">
        <f>IF(AND(M292&lt;&gt;""),IF(ISBLANK(O292),"Beschreibung der Tätigkeit fehlt!",IF(LEN(O292)&lt;Z_BKU,"Beschreibung sehr kurz",IF(LEN(O292)&lt;Z_BKN,"Beschreibung knapp",""))),"")</f>
        <v/>
      </c>
      <c r="V292" s="66" t="str">
        <f t="shared" si="54"/>
        <v/>
      </c>
      <c r="W292" s="66" t="str">
        <f>IF(AND(M292&lt;&gt;""),IF(M292&gt;Z_THAZ,"Wurde die Tageshöchstarbeitszeit ("&amp;Z_THAZ&amp;" h) beachtet?",""),"")</f>
        <v/>
      </c>
      <c r="X292" s="66" t="str">
        <f t="shared" si="47"/>
        <v/>
      </c>
    </row>
    <row r="293" spans="1:24" x14ac:dyDescent="0.25">
      <c r="A293" s="5"/>
      <c r="B293" s="67" t="str">
        <f t="shared" si="46"/>
        <v/>
      </c>
      <c r="C293" s="68" t="str">
        <f t="shared" si="48"/>
        <v/>
      </c>
      <c r="D293" s="6"/>
      <c r="E293" s="9"/>
      <c r="F293" s="6"/>
      <c r="G293" s="9"/>
      <c r="H293" s="64" t="str">
        <f t="shared" si="55"/>
        <v/>
      </c>
      <c r="I293" s="64" t="str">
        <f t="shared" si="56"/>
        <v/>
      </c>
      <c r="J293" s="65" t="str">
        <f t="shared" si="49"/>
        <v/>
      </c>
      <c r="K293" s="166" t="str">
        <f t="shared" si="50"/>
        <v/>
      </c>
      <c r="L293" s="167" t="str">
        <f t="shared" si="51"/>
        <v/>
      </c>
      <c r="M293" s="63" t="str">
        <f t="shared" si="52"/>
        <v/>
      </c>
      <c r="N293" s="7"/>
      <c r="O293" s="8"/>
      <c r="Q293" s="69" t="str">
        <f t="shared" si="53"/>
        <v/>
      </c>
      <c r="T293" s="66" t="str">
        <f>IF(AND(SU_Stufe&gt;=20,M293&lt;&gt;"",ISBLANK(N293)),"Zuweisung zu Arbeitspaket fehlt","")</f>
        <v/>
      </c>
      <c r="U293" s="66" t="str">
        <f>IF(AND(M293&lt;&gt;""),IF(ISBLANK(O293),"Beschreibung der Tätigkeit fehlt!",IF(LEN(O293)&lt;Z_BKU,"Beschreibung sehr kurz",IF(LEN(O293)&lt;Z_BKN,"Beschreibung knapp",""))),"")</f>
        <v/>
      </c>
      <c r="V293" s="66" t="str">
        <f t="shared" si="54"/>
        <v/>
      </c>
      <c r="W293" s="66" t="str">
        <f>IF(AND(M293&lt;&gt;""),IF(M293&gt;Z_THAZ,"Wurde die Tageshöchstarbeitszeit ("&amp;Z_THAZ&amp;" h) beachtet?",""),"")</f>
        <v/>
      </c>
      <c r="X293" s="66" t="str">
        <f t="shared" si="47"/>
        <v/>
      </c>
    </row>
    <row r="294" spans="1:24" x14ac:dyDescent="0.25">
      <c r="A294" s="5"/>
      <c r="B294" s="67" t="str">
        <f t="shared" si="46"/>
        <v/>
      </c>
      <c r="C294" s="68" t="str">
        <f t="shared" si="48"/>
        <v/>
      </c>
      <c r="D294" s="6"/>
      <c r="E294" s="9"/>
      <c r="F294" s="6"/>
      <c r="G294" s="9"/>
      <c r="H294" s="64" t="str">
        <f t="shared" si="55"/>
        <v/>
      </c>
      <c r="I294" s="64" t="str">
        <f t="shared" si="56"/>
        <v/>
      </c>
      <c r="J294" s="65" t="str">
        <f t="shared" si="49"/>
        <v/>
      </c>
      <c r="K294" s="166" t="str">
        <f t="shared" si="50"/>
        <v/>
      </c>
      <c r="L294" s="167" t="str">
        <f t="shared" si="51"/>
        <v/>
      </c>
      <c r="M294" s="63" t="str">
        <f t="shared" si="52"/>
        <v/>
      </c>
      <c r="N294" s="7"/>
      <c r="O294" s="8"/>
      <c r="Q294" s="69" t="str">
        <f t="shared" si="53"/>
        <v/>
      </c>
      <c r="T294" s="66" t="str">
        <f>IF(AND(SU_Stufe&gt;=20,M294&lt;&gt;"",ISBLANK(N294)),"Zuweisung zu Arbeitspaket fehlt","")</f>
        <v/>
      </c>
      <c r="U294" s="66" t="str">
        <f>IF(AND(M294&lt;&gt;""),IF(ISBLANK(O294),"Beschreibung der Tätigkeit fehlt!",IF(LEN(O294)&lt;Z_BKU,"Beschreibung sehr kurz",IF(LEN(O294)&lt;Z_BKN,"Beschreibung knapp",""))),"")</f>
        <v/>
      </c>
      <c r="V294" s="66" t="str">
        <f t="shared" si="54"/>
        <v/>
      </c>
      <c r="W294" s="66" t="str">
        <f>IF(AND(M294&lt;&gt;""),IF(M294&gt;Z_THAZ,"Wurde die Tageshöchstarbeitszeit ("&amp;Z_THAZ&amp;" h) beachtet?",""),"")</f>
        <v/>
      </c>
      <c r="X294" s="66" t="str">
        <f t="shared" si="47"/>
        <v/>
      </c>
    </row>
    <row r="295" spans="1:24" x14ac:dyDescent="0.25">
      <c r="A295" s="5"/>
      <c r="B295" s="67" t="str">
        <f t="shared" si="46"/>
        <v/>
      </c>
      <c r="C295" s="68" t="str">
        <f t="shared" si="48"/>
        <v/>
      </c>
      <c r="D295" s="6"/>
      <c r="E295" s="9"/>
      <c r="F295" s="6"/>
      <c r="G295" s="9"/>
      <c r="H295" s="64" t="str">
        <f t="shared" si="55"/>
        <v/>
      </c>
      <c r="I295" s="64" t="str">
        <f t="shared" si="56"/>
        <v/>
      </c>
      <c r="J295" s="65" t="str">
        <f t="shared" si="49"/>
        <v/>
      </c>
      <c r="K295" s="166" t="str">
        <f t="shared" si="50"/>
        <v/>
      </c>
      <c r="L295" s="167" t="str">
        <f t="shared" si="51"/>
        <v/>
      </c>
      <c r="M295" s="63" t="str">
        <f t="shared" si="52"/>
        <v/>
      </c>
      <c r="N295" s="7"/>
      <c r="O295" s="8"/>
      <c r="Q295" s="69" t="str">
        <f t="shared" si="53"/>
        <v/>
      </c>
      <c r="T295" s="66" t="str">
        <f>IF(AND(SU_Stufe&gt;=20,M295&lt;&gt;"",ISBLANK(N295)),"Zuweisung zu Arbeitspaket fehlt","")</f>
        <v/>
      </c>
      <c r="U295" s="66" t="str">
        <f>IF(AND(M295&lt;&gt;""),IF(ISBLANK(O295),"Beschreibung der Tätigkeit fehlt!",IF(LEN(O295)&lt;Z_BKU,"Beschreibung sehr kurz",IF(LEN(O295)&lt;Z_BKN,"Beschreibung knapp",""))),"")</f>
        <v/>
      </c>
      <c r="V295" s="66" t="str">
        <f t="shared" si="54"/>
        <v/>
      </c>
      <c r="W295" s="66" t="str">
        <f>IF(AND(M295&lt;&gt;""),IF(M295&gt;Z_THAZ,"Wurde die Tageshöchstarbeitszeit ("&amp;Z_THAZ&amp;" h) beachtet?",""),"")</f>
        <v/>
      </c>
      <c r="X295" s="66" t="str">
        <f t="shared" si="47"/>
        <v/>
      </c>
    </row>
    <row r="296" spans="1:24" x14ac:dyDescent="0.25">
      <c r="A296" s="5"/>
      <c r="B296" s="67" t="str">
        <f t="shared" si="46"/>
        <v/>
      </c>
      <c r="C296" s="68" t="str">
        <f t="shared" si="48"/>
        <v/>
      </c>
      <c r="D296" s="6"/>
      <c r="E296" s="9"/>
      <c r="F296" s="6"/>
      <c r="G296" s="9"/>
      <c r="H296" s="64" t="str">
        <f t="shared" si="55"/>
        <v/>
      </c>
      <c r="I296" s="64" t="str">
        <f t="shared" si="56"/>
        <v/>
      </c>
      <c r="J296" s="65" t="str">
        <f t="shared" si="49"/>
        <v/>
      </c>
      <c r="K296" s="166" t="str">
        <f t="shared" si="50"/>
        <v/>
      </c>
      <c r="L296" s="167" t="str">
        <f t="shared" si="51"/>
        <v/>
      </c>
      <c r="M296" s="63" t="str">
        <f t="shared" si="52"/>
        <v/>
      </c>
      <c r="N296" s="7"/>
      <c r="O296" s="8"/>
      <c r="Q296" s="69" t="str">
        <f t="shared" si="53"/>
        <v/>
      </c>
      <c r="T296" s="66" t="str">
        <f>IF(AND(SU_Stufe&gt;=20,M296&lt;&gt;"",ISBLANK(N296)),"Zuweisung zu Arbeitspaket fehlt","")</f>
        <v/>
      </c>
      <c r="U296" s="66" t="str">
        <f>IF(AND(M296&lt;&gt;""),IF(ISBLANK(O296),"Beschreibung der Tätigkeit fehlt!",IF(LEN(O296)&lt;Z_BKU,"Beschreibung sehr kurz",IF(LEN(O296)&lt;Z_BKN,"Beschreibung knapp",""))),"")</f>
        <v/>
      </c>
      <c r="V296" s="66" t="str">
        <f t="shared" si="54"/>
        <v/>
      </c>
      <c r="W296" s="66" t="str">
        <f>IF(AND(M296&lt;&gt;""),IF(M296&gt;Z_THAZ,"Wurde die Tageshöchstarbeitszeit ("&amp;Z_THAZ&amp;" h) beachtet?",""),"")</f>
        <v/>
      </c>
      <c r="X296" s="66" t="str">
        <f t="shared" si="47"/>
        <v/>
      </c>
    </row>
    <row r="297" spans="1:24" x14ac:dyDescent="0.25">
      <c r="A297" s="5"/>
      <c r="B297" s="67" t="str">
        <f t="shared" si="46"/>
        <v/>
      </c>
      <c r="C297" s="68" t="str">
        <f t="shared" si="48"/>
        <v/>
      </c>
      <c r="D297" s="6"/>
      <c r="E297" s="9"/>
      <c r="F297" s="6"/>
      <c r="G297" s="9"/>
      <c r="H297" s="64" t="str">
        <f t="shared" si="55"/>
        <v/>
      </c>
      <c r="I297" s="64" t="str">
        <f t="shared" si="56"/>
        <v/>
      </c>
      <c r="J297" s="65" t="str">
        <f t="shared" si="49"/>
        <v/>
      </c>
      <c r="K297" s="166" t="str">
        <f t="shared" si="50"/>
        <v/>
      </c>
      <c r="L297" s="167" t="str">
        <f t="shared" si="51"/>
        <v/>
      </c>
      <c r="M297" s="63" t="str">
        <f t="shared" si="52"/>
        <v/>
      </c>
      <c r="N297" s="7"/>
      <c r="O297" s="8"/>
      <c r="Q297" s="69" t="str">
        <f t="shared" si="53"/>
        <v/>
      </c>
      <c r="T297" s="66" t="str">
        <f>IF(AND(SU_Stufe&gt;=20,M297&lt;&gt;"",ISBLANK(N297)),"Zuweisung zu Arbeitspaket fehlt","")</f>
        <v/>
      </c>
      <c r="U297" s="66" t="str">
        <f>IF(AND(M297&lt;&gt;""),IF(ISBLANK(O297),"Beschreibung der Tätigkeit fehlt!",IF(LEN(O297)&lt;Z_BKU,"Beschreibung sehr kurz",IF(LEN(O297)&lt;Z_BKN,"Beschreibung knapp",""))),"")</f>
        <v/>
      </c>
      <c r="V297" s="66" t="str">
        <f t="shared" si="54"/>
        <v/>
      </c>
      <c r="W297" s="66" t="str">
        <f>IF(AND(M297&lt;&gt;""),IF(M297&gt;Z_THAZ,"Wurde die Tageshöchstarbeitszeit ("&amp;Z_THAZ&amp;" h) beachtet?",""),"")</f>
        <v/>
      </c>
      <c r="X297" s="66" t="str">
        <f t="shared" si="47"/>
        <v/>
      </c>
    </row>
    <row r="298" spans="1:24" x14ac:dyDescent="0.25">
      <c r="A298" s="5"/>
      <c r="B298" s="67" t="str">
        <f t="shared" si="46"/>
        <v/>
      </c>
      <c r="C298" s="68" t="str">
        <f t="shared" si="48"/>
        <v/>
      </c>
      <c r="D298" s="6"/>
      <c r="E298" s="9"/>
      <c r="F298" s="6"/>
      <c r="G298" s="9"/>
      <c r="H298" s="64" t="str">
        <f t="shared" si="55"/>
        <v/>
      </c>
      <c r="I298" s="64" t="str">
        <f t="shared" si="56"/>
        <v/>
      </c>
      <c r="J298" s="65" t="str">
        <f t="shared" si="49"/>
        <v/>
      </c>
      <c r="K298" s="166" t="str">
        <f t="shared" si="50"/>
        <v/>
      </c>
      <c r="L298" s="167" t="str">
        <f t="shared" si="51"/>
        <v/>
      </c>
      <c r="M298" s="63" t="str">
        <f t="shared" si="52"/>
        <v/>
      </c>
      <c r="N298" s="7"/>
      <c r="O298" s="8"/>
      <c r="Q298" s="69" t="str">
        <f t="shared" si="53"/>
        <v/>
      </c>
      <c r="T298" s="66" t="str">
        <f>IF(AND(SU_Stufe&gt;=20,M298&lt;&gt;"",ISBLANK(N298)),"Zuweisung zu Arbeitspaket fehlt","")</f>
        <v/>
      </c>
      <c r="U298" s="66" t="str">
        <f>IF(AND(M298&lt;&gt;""),IF(ISBLANK(O298),"Beschreibung der Tätigkeit fehlt!",IF(LEN(O298)&lt;Z_BKU,"Beschreibung sehr kurz",IF(LEN(O298)&lt;Z_BKN,"Beschreibung knapp",""))),"")</f>
        <v/>
      </c>
      <c r="V298" s="66" t="str">
        <f t="shared" si="54"/>
        <v/>
      </c>
      <c r="W298" s="66" t="str">
        <f>IF(AND(M298&lt;&gt;""),IF(M298&gt;Z_THAZ,"Wurde die Tageshöchstarbeitszeit ("&amp;Z_THAZ&amp;" h) beachtet?",""),"")</f>
        <v/>
      </c>
      <c r="X298" s="66" t="str">
        <f t="shared" si="47"/>
        <v/>
      </c>
    </row>
    <row r="299" spans="1:24" x14ac:dyDescent="0.25">
      <c r="A299" s="5"/>
      <c r="B299" s="67" t="str">
        <f t="shared" si="46"/>
        <v/>
      </c>
      <c r="C299" s="68" t="str">
        <f t="shared" si="48"/>
        <v/>
      </c>
      <c r="D299" s="6"/>
      <c r="E299" s="9"/>
      <c r="F299" s="6"/>
      <c r="G299" s="9"/>
      <c r="H299" s="64" t="str">
        <f t="shared" si="55"/>
        <v/>
      </c>
      <c r="I299" s="64" t="str">
        <f t="shared" si="56"/>
        <v/>
      </c>
      <c r="J299" s="65" t="str">
        <f t="shared" si="49"/>
        <v/>
      </c>
      <c r="K299" s="166" t="str">
        <f t="shared" si="50"/>
        <v/>
      </c>
      <c r="L299" s="167" t="str">
        <f t="shared" si="51"/>
        <v/>
      </c>
      <c r="M299" s="63" t="str">
        <f t="shared" si="52"/>
        <v/>
      </c>
      <c r="N299" s="7"/>
      <c r="O299" s="8"/>
      <c r="Q299" s="69" t="str">
        <f t="shared" si="53"/>
        <v/>
      </c>
      <c r="T299" s="66" t="str">
        <f>IF(AND(SU_Stufe&gt;=20,M299&lt;&gt;"",ISBLANK(N299)),"Zuweisung zu Arbeitspaket fehlt","")</f>
        <v/>
      </c>
      <c r="U299" s="66" t="str">
        <f>IF(AND(M299&lt;&gt;""),IF(ISBLANK(O299),"Beschreibung der Tätigkeit fehlt!",IF(LEN(O299)&lt;Z_BKU,"Beschreibung sehr kurz",IF(LEN(O299)&lt;Z_BKN,"Beschreibung knapp",""))),"")</f>
        <v/>
      </c>
      <c r="V299" s="66" t="str">
        <f t="shared" si="54"/>
        <v/>
      </c>
      <c r="W299" s="66" t="str">
        <f>IF(AND(M299&lt;&gt;""),IF(M299&gt;Z_THAZ,"Wurde die Tageshöchstarbeitszeit ("&amp;Z_THAZ&amp;" h) beachtet?",""),"")</f>
        <v/>
      </c>
      <c r="X299" s="66" t="str">
        <f t="shared" si="47"/>
        <v/>
      </c>
    </row>
    <row r="300" spans="1:24" x14ac:dyDescent="0.25">
      <c r="A300" s="5"/>
      <c r="B300" s="67" t="str">
        <f t="shared" si="46"/>
        <v/>
      </c>
      <c r="C300" s="68" t="str">
        <f t="shared" si="48"/>
        <v/>
      </c>
      <c r="D300" s="6"/>
      <c r="E300" s="9"/>
      <c r="F300" s="6"/>
      <c r="G300" s="9"/>
      <c r="H300" s="64" t="str">
        <f t="shared" si="55"/>
        <v/>
      </c>
      <c r="I300" s="64" t="str">
        <f t="shared" si="56"/>
        <v/>
      </c>
      <c r="J300" s="65" t="str">
        <f t="shared" si="49"/>
        <v/>
      </c>
      <c r="K300" s="166" t="str">
        <f t="shared" si="50"/>
        <v/>
      </c>
      <c r="L300" s="167" t="str">
        <f t="shared" si="51"/>
        <v/>
      </c>
      <c r="M300" s="63" t="str">
        <f t="shared" si="52"/>
        <v/>
      </c>
      <c r="N300" s="7"/>
      <c r="O300" s="8"/>
      <c r="Q300" s="69" t="str">
        <f t="shared" si="53"/>
        <v/>
      </c>
      <c r="T300" s="66" t="str">
        <f>IF(AND(SU_Stufe&gt;=20,M300&lt;&gt;"",ISBLANK(N300)),"Zuweisung zu Arbeitspaket fehlt","")</f>
        <v/>
      </c>
      <c r="U300" s="66" t="str">
        <f>IF(AND(M300&lt;&gt;""),IF(ISBLANK(O300),"Beschreibung der Tätigkeit fehlt!",IF(LEN(O300)&lt;Z_BKU,"Beschreibung sehr kurz",IF(LEN(O300)&lt;Z_BKN,"Beschreibung knapp",""))),"")</f>
        <v/>
      </c>
      <c r="V300" s="66" t="str">
        <f t="shared" si="54"/>
        <v/>
      </c>
      <c r="W300" s="66" t="str">
        <f>IF(AND(M300&lt;&gt;""),IF(M300&gt;Z_THAZ,"Wurde die Tageshöchstarbeitszeit ("&amp;Z_THAZ&amp;" h) beachtet?",""),"")</f>
        <v/>
      </c>
      <c r="X300" s="66" t="str">
        <f t="shared" si="47"/>
        <v/>
      </c>
    </row>
    <row r="301" spans="1:24" x14ac:dyDescent="0.25">
      <c r="A301" s="5"/>
      <c r="B301" s="67" t="str">
        <f t="shared" si="46"/>
        <v/>
      </c>
      <c r="C301" s="68" t="str">
        <f t="shared" si="48"/>
        <v/>
      </c>
      <c r="D301" s="6"/>
      <c r="E301" s="9"/>
      <c r="F301" s="6"/>
      <c r="G301" s="9"/>
      <c r="H301" s="64" t="str">
        <f t="shared" si="55"/>
        <v/>
      </c>
      <c r="I301" s="64" t="str">
        <f t="shared" si="56"/>
        <v/>
      </c>
      <c r="J301" s="65" t="str">
        <f t="shared" si="49"/>
        <v/>
      </c>
      <c r="K301" s="166" t="str">
        <f t="shared" si="50"/>
        <v/>
      </c>
      <c r="L301" s="167" t="str">
        <f t="shared" si="51"/>
        <v/>
      </c>
      <c r="M301" s="63" t="str">
        <f t="shared" si="52"/>
        <v/>
      </c>
      <c r="N301" s="7"/>
      <c r="O301" s="8"/>
      <c r="Q301" s="69" t="str">
        <f t="shared" si="53"/>
        <v/>
      </c>
      <c r="T301" s="66" t="str">
        <f>IF(AND(SU_Stufe&gt;=20,M301&lt;&gt;"",ISBLANK(N301)),"Zuweisung zu Arbeitspaket fehlt","")</f>
        <v/>
      </c>
      <c r="U301" s="66" t="str">
        <f>IF(AND(M301&lt;&gt;""),IF(ISBLANK(O301),"Beschreibung der Tätigkeit fehlt!",IF(LEN(O301)&lt;Z_BKU,"Beschreibung sehr kurz",IF(LEN(O301)&lt;Z_BKN,"Beschreibung knapp",""))),"")</f>
        <v/>
      </c>
      <c r="V301" s="66" t="str">
        <f t="shared" si="54"/>
        <v/>
      </c>
      <c r="W301" s="66" t="str">
        <f>IF(AND(M301&lt;&gt;""),IF(M301&gt;Z_THAZ,"Wurde die Tageshöchstarbeitszeit ("&amp;Z_THAZ&amp;" h) beachtet?",""),"")</f>
        <v/>
      </c>
      <c r="X301" s="66" t="str">
        <f t="shared" si="47"/>
        <v/>
      </c>
    </row>
    <row r="302" spans="1:24" x14ac:dyDescent="0.25">
      <c r="A302" s="5"/>
      <c r="B302" s="67" t="str">
        <f t="shared" si="46"/>
        <v/>
      </c>
      <c r="C302" s="68" t="str">
        <f t="shared" si="48"/>
        <v/>
      </c>
      <c r="D302" s="6"/>
      <c r="E302" s="9"/>
      <c r="F302" s="6"/>
      <c r="G302" s="9"/>
      <c r="H302" s="64" t="str">
        <f t="shared" si="55"/>
        <v/>
      </c>
      <c r="I302" s="64" t="str">
        <f t="shared" si="56"/>
        <v/>
      </c>
      <c r="J302" s="65" t="str">
        <f t="shared" si="49"/>
        <v/>
      </c>
      <c r="K302" s="166" t="str">
        <f t="shared" si="50"/>
        <v/>
      </c>
      <c r="L302" s="167" t="str">
        <f t="shared" si="51"/>
        <v/>
      </c>
      <c r="M302" s="63" t="str">
        <f t="shared" si="52"/>
        <v/>
      </c>
      <c r="N302" s="7"/>
      <c r="O302" s="8"/>
      <c r="Q302" s="69" t="str">
        <f t="shared" si="53"/>
        <v/>
      </c>
      <c r="T302" s="66" t="str">
        <f>IF(AND(SU_Stufe&gt;=20,M302&lt;&gt;"",ISBLANK(N302)),"Zuweisung zu Arbeitspaket fehlt","")</f>
        <v/>
      </c>
      <c r="U302" s="66" t="str">
        <f>IF(AND(M302&lt;&gt;""),IF(ISBLANK(O302),"Beschreibung der Tätigkeit fehlt!",IF(LEN(O302)&lt;Z_BKU,"Beschreibung sehr kurz",IF(LEN(O302)&lt;Z_BKN,"Beschreibung knapp",""))),"")</f>
        <v/>
      </c>
      <c r="V302" s="66" t="str">
        <f t="shared" si="54"/>
        <v/>
      </c>
      <c r="W302" s="66" t="str">
        <f>IF(AND(M302&lt;&gt;""),IF(M302&gt;Z_THAZ,"Wurde die Tageshöchstarbeitszeit ("&amp;Z_THAZ&amp;" h) beachtet?",""),"")</f>
        <v/>
      </c>
      <c r="X302" s="66" t="str">
        <f t="shared" si="47"/>
        <v/>
      </c>
    </row>
    <row r="303" spans="1:24" x14ac:dyDescent="0.25">
      <c r="A303" s="5"/>
      <c r="B303" s="67" t="str">
        <f t="shared" si="46"/>
        <v/>
      </c>
      <c r="C303" s="68" t="str">
        <f t="shared" si="48"/>
        <v/>
      </c>
      <c r="D303" s="6"/>
      <c r="E303" s="9"/>
      <c r="F303" s="6"/>
      <c r="G303" s="9"/>
      <c r="H303" s="64" t="str">
        <f t="shared" si="55"/>
        <v/>
      </c>
      <c r="I303" s="64" t="str">
        <f t="shared" si="56"/>
        <v/>
      </c>
      <c r="J303" s="65" t="str">
        <f t="shared" si="49"/>
        <v/>
      </c>
      <c r="K303" s="166" t="str">
        <f t="shared" si="50"/>
        <v/>
      </c>
      <c r="L303" s="167" t="str">
        <f t="shared" si="51"/>
        <v/>
      </c>
      <c r="M303" s="63" t="str">
        <f t="shared" si="52"/>
        <v/>
      </c>
      <c r="N303" s="7"/>
      <c r="O303" s="8"/>
      <c r="Q303" s="69" t="str">
        <f t="shared" si="53"/>
        <v/>
      </c>
      <c r="T303" s="66" t="str">
        <f>IF(AND(SU_Stufe&gt;=20,M303&lt;&gt;"",ISBLANK(N303)),"Zuweisung zu Arbeitspaket fehlt","")</f>
        <v/>
      </c>
      <c r="U303" s="66" t="str">
        <f>IF(AND(M303&lt;&gt;""),IF(ISBLANK(O303),"Beschreibung der Tätigkeit fehlt!",IF(LEN(O303)&lt;Z_BKU,"Beschreibung sehr kurz",IF(LEN(O303)&lt;Z_BKN,"Beschreibung knapp",""))),"")</f>
        <v/>
      </c>
      <c r="V303" s="66" t="str">
        <f t="shared" si="54"/>
        <v/>
      </c>
      <c r="W303" s="66" t="str">
        <f>IF(AND(M303&lt;&gt;""),IF(M303&gt;Z_THAZ,"Wurde die Tageshöchstarbeitszeit ("&amp;Z_THAZ&amp;" h) beachtet?",""),"")</f>
        <v/>
      </c>
      <c r="X303" s="66" t="str">
        <f t="shared" si="47"/>
        <v/>
      </c>
    </row>
    <row r="304" spans="1:24" x14ac:dyDescent="0.25">
      <c r="A304" s="5"/>
      <c r="B304" s="67" t="str">
        <f t="shared" si="46"/>
        <v/>
      </c>
      <c r="C304" s="68" t="str">
        <f t="shared" si="48"/>
        <v/>
      </c>
      <c r="D304" s="6"/>
      <c r="E304" s="9"/>
      <c r="F304" s="6"/>
      <c r="G304" s="9"/>
      <c r="H304" s="64" t="str">
        <f t="shared" si="55"/>
        <v/>
      </c>
      <c r="I304" s="64" t="str">
        <f t="shared" si="56"/>
        <v/>
      </c>
      <c r="J304" s="65" t="str">
        <f t="shared" si="49"/>
        <v/>
      </c>
      <c r="K304" s="166" t="str">
        <f t="shared" si="50"/>
        <v/>
      </c>
      <c r="L304" s="167" t="str">
        <f t="shared" si="51"/>
        <v/>
      </c>
      <c r="M304" s="63" t="str">
        <f t="shared" si="52"/>
        <v/>
      </c>
      <c r="N304" s="7"/>
      <c r="O304" s="8"/>
      <c r="Q304" s="69" t="str">
        <f t="shared" si="53"/>
        <v/>
      </c>
      <c r="T304" s="66" t="str">
        <f>IF(AND(SU_Stufe&gt;=20,M304&lt;&gt;"",ISBLANK(N304)),"Zuweisung zu Arbeitspaket fehlt","")</f>
        <v/>
      </c>
      <c r="U304" s="66" t="str">
        <f>IF(AND(M304&lt;&gt;""),IF(ISBLANK(O304),"Beschreibung der Tätigkeit fehlt!",IF(LEN(O304)&lt;Z_BKU,"Beschreibung sehr kurz",IF(LEN(O304)&lt;Z_BKN,"Beschreibung knapp",""))),"")</f>
        <v/>
      </c>
      <c r="V304" s="66" t="str">
        <f t="shared" si="54"/>
        <v/>
      </c>
      <c r="W304" s="66" t="str">
        <f>IF(AND(M304&lt;&gt;""),IF(M304&gt;Z_THAZ,"Wurde die Tageshöchstarbeitszeit ("&amp;Z_THAZ&amp;" h) beachtet?",""),"")</f>
        <v/>
      </c>
      <c r="X304" s="66" t="str">
        <f t="shared" si="47"/>
        <v/>
      </c>
    </row>
    <row r="305" spans="1:24" x14ac:dyDescent="0.25">
      <c r="A305" s="5"/>
      <c r="B305" s="67" t="str">
        <f t="shared" si="46"/>
        <v/>
      </c>
      <c r="C305" s="68" t="str">
        <f t="shared" si="48"/>
        <v/>
      </c>
      <c r="D305" s="6"/>
      <c r="E305" s="9"/>
      <c r="F305" s="6"/>
      <c r="G305" s="9"/>
      <c r="H305" s="64" t="str">
        <f t="shared" si="55"/>
        <v/>
      </c>
      <c r="I305" s="64" t="str">
        <f t="shared" si="56"/>
        <v/>
      </c>
      <c r="J305" s="65" t="str">
        <f t="shared" si="49"/>
        <v/>
      </c>
      <c r="K305" s="166" t="str">
        <f t="shared" si="50"/>
        <v/>
      </c>
      <c r="L305" s="167" t="str">
        <f t="shared" si="51"/>
        <v/>
      </c>
      <c r="M305" s="63" t="str">
        <f t="shared" si="52"/>
        <v/>
      </c>
      <c r="N305" s="7"/>
      <c r="O305" s="8"/>
      <c r="Q305" s="69" t="str">
        <f t="shared" si="53"/>
        <v/>
      </c>
      <c r="T305" s="66" t="str">
        <f>IF(AND(SU_Stufe&gt;=20,M305&lt;&gt;"",ISBLANK(N305)),"Zuweisung zu Arbeitspaket fehlt","")</f>
        <v/>
      </c>
      <c r="U305" s="66" t="str">
        <f>IF(AND(M305&lt;&gt;""),IF(ISBLANK(O305),"Beschreibung der Tätigkeit fehlt!",IF(LEN(O305)&lt;Z_BKU,"Beschreibung sehr kurz",IF(LEN(O305)&lt;Z_BKN,"Beschreibung knapp",""))),"")</f>
        <v/>
      </c>
      <c r="V305" s="66" t="str">
        <f t="shared" si="54"/>
        <v/>
      </c>
      <c r="W305" s="66" t="str">
        <f>IF(AND(M305&lt;&gt;""),IF(M305&gt;Z_THAZ,"Wurde die Tageshöchstarbeitszeit ("&amp;Z_THAZ&amp;" h) beachtet?",""),"")</f>
        <v/>
      </c>
      <c r="X305" s="66" t="str">
        <f t="shared" si="47"/>
        <v/>
      </c>
    </row>
    <row r="306" spans="1:24" x14ac:dyDescent="0.25">
      <c r="A306" s="5"/>
      <c r="B306" s="67" t="str">
        <f t="shared" si="46"/>
        <v/>
      </c>
      <c r="C306" s="68" t="str">
        <f t="shared" si="48"/>
        <v/>
      </c>
      <c r="D306" s="6"/>
      <c r="E306" s="9"/>
      <c r="F306" s="6"/>
      <c r="G306" s="9"/>
      <c r="H306" s="64" t="str">
        <f t="shared" si="55"/>
        <v/>
      </c>
      <c r="I306" s="64" t="str">
        <f t="shared" si="56"/>
        <v/>
      </c>
      <c r="J306" s="65" t="str">
        <f t="shared" si="49"/>
        <v/>
      </c>
      <c r="K306" s="166" t="str">
        <f t="shared" si="50"/>
        <v/>
      </c>
      <c r="L306" s="167" t="str">
        <f t="shared" si="51"/>
        <v/>
      </c>
      <c r="M306" s="63" t="str">
        <f t="shared" si="52"/>
        <v/>
      </c>
      <c r="N306" s="7"/>
      <c r="O306" s="8"/>
      <c r="Q306" s="69" t="str">
        <f t="shared" si="53"/>
        <v/>
      </c>
      <c r="T306" s="66" t="str">
        <f>IF(AND(SU_Stufe&gt;=20,M306&lt;&gt;"",ISBLANK(N306)),"Zuweisung zu Arbeitspaket fehlt","")</f>
        <v/>
      </c>
      <c r="U306" s="66" t="str">
        <f>IF(AND(M306&lt;&gt;""),IF(ISBLANK(O306),"Beschreibung der Tätigkeit fehlt!",IF(LEN(O306)&lt;Z_BKU,"Beschreibung sehr kurz",IF(LEN(O306)&lt;Z_BKN,"Beschreibung knapp",""))),"")</f>
        <v/>
      </c>
      <c r="V306" s="66" t="str">
        <f t="shared" si="54"/>
        <v/>
      </c>
      <c r="W306" s="66" t="str">
        <f>IF(AND(M306&lt;&gt;""),IF(M306&gt;Z_THAZ,"Wurde die Tageshöchstarbeitszeit ("&amp;Z_THAZ&amp;" h) beachtet?",""),"")</f>
        <v/>
      </c>
      <c r="X306" s="66" t="str">
        <f t="shared" si="47"/>
        <v/>
      </c>
    </row>
    <row r="307" spans="1:24" x14ac:dyDescent="0.25">
      <c r="A307" s="5"/>
      <c r="B307" s="67" t="str">
        <f t="shared" si="46"/>
        <v/>
      </c>
      <c r="C307" s="68" t="str">
        <f t="shared" si="48"/>
        <v/>
      </c>
      <c r="D307" s="6"/>
      <c r="E307" s="9"/>
      <c r="F307" s="6"/>
      <c r="G307" s="9"/>
      <c r="H307" s="64" t="str">
        <f t="shared" si="55"/>
        <v/>
      </c>
      <c r="I307" s="64" t="str">
        <f t="shared" si="56"/>
        <v/>
      </c>
      <c r="J307" s="65" t="str">
        <f t="shared" si="49"/>
        <v/>
      </c>
      <c r="K307" s="166" t="str">
        <f t="shared" si="50"/>
        <v/>
      </c>
      <c r="L307" s="167" t="str">
        <f t="shared" si="51"/>
        <v/>
      </c>
      <c r="M307" s="63" t="str">
        <f t="shared" si="52"/>
        <v/>
      </c>
      <c r="N307" s="7"/>
      <c r="O307" s="8"/>
      <c r="Q307" s="69" t="str">
        <f t="shared" si="53"/>
        <v/>
      </c>
      <c r="T307" s="66" t="str">
        <f>IF(AND(SU_Stufe&gt;=20,M307&lt;&gt;"",ISBLANK(N307)),"Zuweisung zu Arbeitspaket fehlt","")</f>
        <v/>
      </c>
      <c r="U307" s="66" t="str">
        <f>IF(AND(M307&lt;&gt;""),IF(ISBLANK(O307),"Beschreibung der Tätigkeit fehlt!",IF(LEN(O307)&lt;Z_BKU,"Beschreibung sehr kurz",IF(LEN(O307)&lt;Z_BKN,"Beschreibung knapp",""))),"")</f>
        <v/>
      </c>
      <c r="V307" s="66" t="str">
        <f t="shared" si="54"/>
        <v/>
      </c>
      <c r="W307" s="66" t="str">
        <f>IF(AND(M307&lt;&gt;""),IF(M307&gt;Z_THAZ,"Wurde die Tageshöchstarbeitszeit ("&amp;Z_THAZ&amp;" h) beachtet?",""),"")</f>
        <v/>
      </c>
      <c r="X307" s="66" t="str">
        <f t="shared" si="47"/>
        <v/>
      </c>
    </row>
    <row r="308" spans="1:24" x14ac:dyDescent="0.25">
      <c r="A308" s="5"/>
      <c r="B308" s="67" t="str">
        <f t="shared" si="46"/>
        <v/>
      </c>
      <c r="C308" s="68" t="str">
        <f t="shared" si="48"/>
        <v/>
      </c>
      <c r="D308" s="6"/>
      <c r="E308" s="9"/>
      <c r="F308" s="6"/>
      <c r="G308" s="9"/>
      <c r="H308" s="64" t="str">
        <f t="shared" si="55"/>
        <v/>
      </c>
      <c r="I308" s="64" t="str">
        <f t="shared" si="56"/>
        <v/>
      </c>
      <c r="J308" s="65" t="str">
        <f t="shared" si="49"/>
        <v/>
      </c>
      <c r="K308" s="166" t="str">
        <f t="shared" si="50"/>
        <v/>
      </c>
      <c r="L308" s="167" t="str">
        <f t="shared" si="51"/>
        <v/>
      </c>
      <c r="M308" s="63" t="str">
        <f t="shared" si="52"/>
        <v/>
      </c>
      <c r="N308" s="7"/>
      <c r="O308" s="8"/>
      <c r="Q308" s="69" t="str">
        <f t="shared" si="53"/>
        <v/>
      </c>
      <c r="T308" s="66" t="str">
        <f>IF(AND(SU_Stufe&gt;=20,M308&lt;&gt;"",ISBLANK(N308)),"Zuweisung zu Arbeitspaket fehlt","")</f>
        <v/>
      </c>
      <c r="U308" s="66" t="str">
        <f>IF(AND(M308&lt;&gt;""),IF(ISBLANK(O308),"Beschreibung der Tätigkeit fehlt!",IF(LEN(O308)&lt;Z_BKU,"Beschreibung sehr kurz",IF(LEN(O308)&lt;Z_BKN,"Beschreibung knapp",""))),"")</f>
        <v/>
      </c>
      <c r="V308" s="66" t="str">
        <f t="shared" si="54"/>
        <v/>
      </c>
      <c r="W308" s="66" t="str">
        <f>IF(AND(M308&lt;&gt;""),IF(M308&gt;Z_THAZ,"Wurde die Tageshöchstarbeitszeit ("&amp;Z_THAZ&amp;" h) beachtet?",""),"")</f>
        <v/>
      </c>
      <c r="X308" s="66" t="str">
        <f t="shared" si="47"/>
        <v/>
      </c>
    </row>
    <row r="309" spans="1:24" x14ac:dyDescent="0.25">
      <c r="A309" s="5"/>
      <c r="B309" s="67" t="str">
        <f t="shared" si="46"/>
        <v/>
      </c>
      <c r="C309" s="68" t="str">
        <f t="shared" si="48"/>
        <v/>
      </c>
      <c r="D309" s="6"/>
      <c r="E309" s="9"/>
      <c r="F309" s="6"/>
      <c r="G309" s="9"/>
      <c r="H309" s="64" t="str">
        <f t="shared" si="55"/>
        <v/>
      </c>
      <c r="I309" s="64" t="str">
        <f t="shared" si="56"/>
        <v/>
      </c>
      <c r="J309" s="65" t="str">
        <f t="shared" si="49"/>
        <v/>
      </c>
      <c r="K309" s="166" t="str">
        <f t="shared" si="50"/>
        <v/>
      </c>
      <c r="L309" s="167" t="str">
        <f t="shared" si="51"/>
        <v/>
      </c>
      <c r="M309" s="63" t="str">
        <f t="shared" si="52"/>
        <v/>
      </c>
      <c r="N309" s="7"/>
      <c r="O309" s="8"/>
      <c r="Q309" s="69" t="str">
        <f t="shared" si="53"/>
        <v/>
      </c>
      <c r="T309" s="66" t="str">
        <f>IF(AND(SU_Stufe&gt;=20,M309&lt;&gt;"",ISBLANK(N309)),"Zuweisung zu Arbeitspaket fehlt","")</f>
        <v/>
      </c>
      <c r="U309" s="66" t="str">
        <f>IF(AND(M309&lt;&gt;""),IF(ISBLANK(O309),"Beschreibung der Tätigkeit fehlt!",IF(LEN(O309)&lt;Z_BKU,"Beschreibung sehr kurz",IF(LEN(O309)&lt;Z_BKN,"Beschreibung knapp",""))),"")</f>
        <v/>
      </c>
      <c r="V309" s="66" t="str">
        <f t="shared" si="54"/>
        <v/>
      </c>
      <c r="W309" s="66" t="str">
        <f>IF(AND(M309&lt;&gt;""),IF(M309&gt;Z_THAZ,"Wurde die Tageshöchstarbeitszeit ("&amp;Z_THAZ&amp;" h) beachtet?",""),"")</f>
        <v/>
      </c>
      <c r="X309" s="66" t="str">
        <f t="shared" si="47"/>
        <v/>
      </c>
    </row>
    <row r="310" spans="1:24" x14ac:dyDescent="0.25">
      <c r="A310" s="5"/>
      <c r="B310" s="67" t="str">
        <f t="shared" si="46"/>
        <v/>
      </c>
      <c r="C310" s="68" t="str">
        <f t="shared" si="48"/>
        <v/>
      </c>
      <c r="D310" s="6"/>
      <c r="E310" s="9"/>
      <c r="F310" s="6"/>
      <c r="G310" s="9"/>
      <c r="H310" s="64" t="str">
        <f t="shared" si="55"/>
        <v/>
      </c>
      <c r="I310" s="64" t="str">
        <f t="shared" si="56"/>
        <v/>
      </c>
      <c r="J310" s="65" t="str">
        <f t="shared" si="49"/>
        <v/>
      </c>
      <c r="K310" s="166" t="str">
        <f t="shared" si="50"/>
        <v/>
      </c>
      <c r="L310" s="167" t="str">
        <f t="shared" si="51"/>
        <v/>
      </c>
      <c r="M310" s="63" t="str">
        <f t="shared" si="52"/>
        <v/>
      </c>
      <c r="N310" s="7"/>
      <c r="O310" s="8"/>
      <c r="Q310" s="69" t="str">
        <f t="shared" si="53"/>
        <v/>
      </c>
      <c r="T310" s="66" t="str">
        <f>IF(AND(SU_Stufe&gt;=20,M310&lt;&gt;"",ISBLANK(N310)),"Zuweisung zu Arbeitspaket fehlt","")</f>
        <v/>
      </c>
      <c r="U310" s="66" t="str">
        <f>IF(AND(M310&lt;&gt;""),IF(ISBLANK(O310),"Beschreibung der Tätigkeit fehlt!",IF(LEN(O310)&lt;Z_BKU,"Beschreibung sehr kurz",IF(LEN(O310)&lt;Z_BKN,"Beschreibung knapp",""))),"")</f>
        <v/>
      </c>
      <c r="V310" s="66" t="str">
        <f t="shared" si="54"/>
        <v/>
      </c>
      <c r="W310" s="66" t="str">
        <f>IF(AND(M310&lt;&gt;""),IF(M310&gt;Z_THAZ,"Wurde die Tageshöchstarbeitszeit ("&amp;Z_THAZ&amp;" h) beachtet?",""),"")</f>
        <v/>
      </c>
      <c r="X310" s="66" t="str">
        <f t="shared" si="47"/>
        <v/>
      </c>
    </row>
    <row r="311" spans="1:24" x14ac:dyDescent="0.25">
      <c r="A311" s="5"/>
      <c r="B311" s="67" t="str">
        <f t="shared" si="46"/>
        <v/>
      </c>
      <c r="C311" s="68" t="str">
        <f t="shared" si="48"/>
        <v/>
      </c>
      <c r="D311" s="6"/>
      <c r="E311" s="9"/>
      <c r="F311" s="6"/>
      <c r="G311" s="9"/>
      <c r="H311" s="64" t="str">
        <f t="shared" si="55"/>
        <v/>
      </c>
      <c r="I311" s="64" t="str">
        <f t="shared" si="56"/>
        <v/>
      </c>
      <c r="J311" s="65" t="str">
        <f t="shared" si="49"/>
        <v/>
      </c>
      <c r="K311" s="166" t="str">
        <f t="shared" si="50"/>
        <v/>
      </c>
      <c r="L311" s="167" t="str">
        <f t="shared" si="51"/>
        <v/>
      </c>
      <c r="M311" s="63" t="str">
        <f t="shared" si="52"/>
        <v/>
      </c>
      <c r="N311" s="7"/>
      <c r="O311" s="8"/>
      <c r="Q311" s="69" t="str">
        <f t="shared" si="53"/>
        <v/>
      </c>
      <c r="T311" s="66" t="str">
        <f>IF(AND(SU_Stufe&gt;=20,M311&lt;&gt;"",ISBLANK(N311)),"Zuweisung zu Arbeitspaket fehlt","")</f>
        <v/>
      </c>
      <c r="U311" s="66" t="str">
        <f>IF(AND(M311&lt;&gt;""),IF(ISBLANK(O311),"Beschreibung der Tätigkeit fehlt!",IF(LEN(O311)&lt;Z_BKU,"Beschreibung sehr kurz",IF(LEN(O311)&lt;Z_BKN,"Beschreibung knapp",""))),"")</f>
        <v/>
      </c>
      <c r="V311" s="66" t="str">
        <f t="shared" si="54"/>
        <v/>
      </c>
      <c r="W311" s="66" t="str">
        <f>IF(AND(M311&lt;&gt;""),IF(M311&gt;Z_THAZ,"Wurde die Tageshöchstarbeitszeit ("&amp;Z_THAZ&amp;" h) beachtet?",""),"")</f>
        <v/>
      </c>
      <c r="X311" s="66" t="str">
        <f t="shared" si="47"/>
        <v/>
      </c>
    </row>
    <row r="312" spans="1:24" x14ac:dyDescent="0.25">
      <c r="A312" s="5"/>
      <c r="B312" s="67" t="str">
        <f t="shared" si="46"/>
        <v/>
      </c>
      <c r="C312" s="68" t="str">
        <f t="shared" si="48"/>
        <v/>
      </c>
      <c r="D312" s="6"/>
      <c r="E312" s="9"/>
      <c r="F312" s="6"/>
      <c r="G312" s="9"/>
      <c r="H312" s="64" t="str">
        <f t="shared" si="55"/>
        <v/>
      </c>
      <c r="I312" s="64" t="str">
        <f t="shared" si="56"/>
        <v/>
      </c>
      <c r="J312" s="65" t="str">
        <f t="shared" si="49"/>
        <v/>
      </c>
      <c r="K312" s="166" t="str">
        <f t="shared" si="50"/>
        <v/>
      </c>
      <c r="L312" s="167" t="str">
        <f t="shared" si="51"/>
        <v/>
      </c>
      <c r="M312" s="63" t="str">
        <f t="shared" si="52"/>
        <v/>
      </c>
      <c r="N312" s="7"/>
      <c r="O312" s="8"/>
      <c r="Q312" s="69" t="str">
        <f t="shared" si="53"/>
        <v/>
      </c>
      <c r="T312" s="66" t="str">
        <f>IF(AND(SU_Stufe&gt;=20,M312&lt;&gt;"",ISBLANK(N312)),"Zuweisung zu Arbeitspaket fehlt","")</f>
        <v/>
      </c>
      <c r="U312" s="66" t="str">
        <f>IF(AND(M312&lt;&gt;""),IF(ISBLANK(O312),"Beschreibung der Tätigkeit fehlt!",IF(LEN(O312)&lt;Z_BKU,"Beschreibung sehr kurz",IF(LEN(O312)&lt;Z_BKN,"Beschreibung knapp",""))),"")</f>
        <v/>
      </c>
      <c r="V312" s="66" t="str">
        <f t="shared" si="54"/>
        <v/>
      </c>
      <c r="W312" s="66" t="str">
        <f>IF(AND(M312&lt;&gt;""),IF(M312&gt;Z_THAZ,"Wurde die Tageshöchstarbeitszeit ("&amp;Z_THAZ&amp;" h) beachtet?",""),"")</f>
        <v/>
      </c>
      <c r="X312" s="66" t="str">
        <f t="shared" si="47"/>
        <v/>
      </c>
    </row>
    <row r="313" spans="1:24" x14ac:dyDescent="0.25">
      <c r="A313" s="5"/>
      <c r="B313" s="67" t="str">
        <f t="shared" si="46"/>
        <v/>
      </c>
      <c r="C313" s="68" t="str">
        <f t="shared" si="48"/>
        <v/>
      </c>
      <c r="D313" s="6"/>
      <c r="E313" s="9"/>
      <c r="F313" s="6"/>
      <c r="G313" s="9"/>
      <c r="H313" s="64" t="str">
        <f t="shared" si="55"/>
        <v/>
      </c>
      <c r="I313" s="64" t="str">
        <f t="shared" si="56"/>
        <v/>
      </c>
      <c r="J313" s="65" t="str">
        <f t="shared" si="49"/>
        <v/>
      </c>
      <c r="K313" s="166" t="str">
        <f t="shared" si="50"/>
        <v/>
      </c>
      <c r="L313" s="167" t="str">
        <f t="shared" si="51"/>
        <v/>
      </c>
      <c r="M313" s="63" t="str">
        <f t="shared" si="52"/>
        <v/>
      </c>
      <c r="N313" s="7"/>
      <c r="O313" s="8"/>
      <c r="Q313" s="69" t="str">
        <f t="shared" si="53"/>
        <v/>
      </c>
      <c r="T313" s="66" t="str">
        <f>IF(AND(SU_Stufe&gt;=20,M313&lt;&gt;"",ISBLANK(N313)),"Zuweisung zu Arbeitspaket fehlt","")</f>
        <v/>
      </c>
      <c r="U313" s="66" t="str">
        <f>IF(AND(M313&lt;&gt;""),IF(ISBLANK(O313),"Beschreibung der Tätigkeit fehlt!",IF(LEN(O313)&lt;Z_BKU,"Beschreibung sehr kurz",IF(LEN(O313)&lt;Z_BKN,"Beschreibung knapp",""))),"")</f>
        <v/>
      </c>
      <c r="V313" s="66" t="str">
        <f t="shared" si="54"/>
        <v/>
      </c>
      <c r="W313" s="66" t="str">
        <f>IF(AND(M313&lt;&gt;""),IF(M313&gt;Z_THAZ,"Wurde die Tageshöchstarbeitszeit ("&amp;Z_THAZ&amp;" h) beachtet?",""),"")</f>
        <v/>
      </c>
      <c r="X313" s="66" t="str">
        <f t="shared" si="47"/>
        <v/>
      </c>
    </row>
    <row r="314" spans="1:24" x14ac:dyDescent="0.25">
      <c r="A314" s="5"/>
      <c r="B314" s="67" t="str">
        <f t="shared" si="46"/>
        <v/>
      </c>
      <c r="C314" s="68" t="str">
        <f t="shared" si="48"/>
        <v/>
      </c>
      <c r="D314" s="6"/>
      <c r="E314" s="9"/>
      <c r="F314" s="6"/>
      <c r="G314" s="9"/>
      <c r="H314" s="64" t="str">
        <f t="shared" si="55"/>
        <v/>
      </c>
      <c r="I314" s="64" t="str">
        <f t="shared" si="56"/>
        <v/>
      </c>
      <c r="J314" s="65" t="str">
        <f t="shared" si="49"/>
        <v/>
      </c>
      <c r="K314" s="166" t="str">
        <f t="shared" si="50"/>
        <v/>
      </c>
      <c r="L314" s="167" t="str">
        <f t="shared" si="51"/>
        <v/>
      </c>
      <c r="M314" s="63" t="str">
        <f t="shared" si="52"/>
        <v/>
      </c>
      <c r="N314" s="7"/>
      <c r="O314" s="8"/>
      <c r="Q314" s="69" t="str">
        <f t="shared" si="53"/>
        <v/>
      </c>
      <c r="T314" s="66" t="str">
        <f>IF(AND(SU_Stufe&gt;=20,M314&lt;&gt;"",ISBLANK(N314)),"Zuweisung zu Arbeitspaket fehlt","")</f>
        <v/>
      </c>
      <c r="U314" s="66" t="str">
        <f>IF(AND(M314&lt;&gt;""),IF(ISBLANK(O314),"Beschreibung der Tätigkeit fehlt!",IF(LEN(O314)&lt;Z_BKU,"Beschreibung sehr kurz",IF(LEN(O314)&lt;Z_BKN,"Beschreibung knapp",""))),"")</f>
        <v/>
      </c>
      <c r="V314" s="66" t="str">
        <f t="shared" si="54"/>
        <v/>
      </c>
      <c r="W314" s="66" t="str">
        <f>IF(AND(M314&lt;&gt;""),IF(M314&gt;Z_THAZ,"Wurde die Tageshöchstarbeitszeit ("&amp;Z_THAZ&amp;" h) beachtet?",""),"")</f>
        <v/>
      </c>
      <c r="X314" s="66" t="str">
        <f t="shared" si="47"/>
        <v/>
      </c>
    </row>
    <row r="315" spans="1:24" x14ac:dyDescent="0.25">
      <c r="A315" s="5"/>
      <c r="B315" s="67" t="str">
        <f t="shared" si="46"/>
        <v/>
      </c>
      <c r="C315" s="68" t="str">
        <f t="shared" si="48"/>
        <v/>
      </c>
      <c r="D315" s="6"/>
      <c r="E315" s="9"/>
      <c r="F315" s="6"/>
      <c r="G315" s="9"/>
      <c r="H315" s="64" t="str">
        <f t="shared" si="55"/>
        <v/>
      </c>
      <c r="I315" s="64" t="str">
        <f t="shared" si="56"/>
        <v/>
      </c>
      <c r="J315" s="65" t="str">
        <f t="shared" si="49"/>
        <v/>
      </c>
      <c r="K315" s="166" t="str">
        <f t="shared" si="50"/>
        <v/>
      </c>
      <c r="L315" s="167" t="str">
        <f t="shared" si="51"/>
        <v/>
      </c>
      <c r="M315" s="63" t="str">
        <f t="shared" si="52"/>
        <v/>
      </c>
      <c r="N315" s="7"/>
      <c r="O315" s="8"/>
      <c r="Q315" s="69" t="str">
        <f t="shared" si="53"/>
        <v/>
      </c>
      <c r="T315" s="66" t="str">
        <f>IF(AND(SU_Stufe&gt;=20,M315&lt;&gt;"",ISBLANK(N315)),"Zuweisung zu Arbeitspaket fehlt","")</f>
        <v/>
      </c>
      <c r="U315" s="66" t="str">
        <f>IF(AND(M315&lt;&gt;""),IF(ISBLANK(O315),"Beschreibung der Tätigkeit fehlt!",IF(LEN(O315)&lt;Z_BKU,"Beschreibung sehr kurz",IF(LEN(O315)&lt;Z_BKN,"Beschreibung knapp",""))),"")</f>
        <v/>
      </c>
      <c r="V315" s="66" t="str">
        <f t="shared" si="54"/>
        <v/>
      </c>
      <c r="W315" s="66" t="str">
        <f>IF(AND(M315&lt;&gt;""),IF(M315&gt;Z_THAZ,"Wurde die Tageshöchstarbeitszeit ("&amp;Z_THAZ&amp;" h) beachtet?",""),"")</f>
        <v/>
      </c>
      <c r="X315" s="66" t="str">
        <f t="shared" si="47"/>
        <v/>
      </c>
    </row>
    <row r="316" spans="1:24" x14ac:dyDescent="0.25">
      <c r="A316" s="5"/>
      <c r="B316" s="67" t="str">
        <f t="shared" si="46"/>
        <v/>
      </c>
      <c r="C316" s="68" t="str">
        <f t="shared" si="48"/>
        <v/>
      </c>
      <c r="D316" s="6"/>
      <c r="E316" s="9"/>
      <c r="F316" s="6"/>
      <c r="G316" s="9"/>
      <c r="H316" s="64" t="str">
        <f t="shared" si="55"/>
        <v/>
      </c>
      <c r="I316" s="64" t="str">
        <f t="shared" si="56"/>
        <v/>
      </c>
      <c r="J316" s="65" t="str">
        <f t="shared" si="49"/>
        <v/>
      </c>
      <c r="K316" s="166" t="str">
        <f t="shared" si="50"/>
        <v/>
      </c>
      <c r="L316" s="167" t="str">
        <f t="shared" si="51"/>
        <v/>
      </c>
      <c r="M316" s="63" t="str">
        <f t="shared" si="52"/>
        <v/>
      </c>
      <c r="N316" s="7"/>
      <c r="O316" s="8"/>
      <c r="Q316" s="69" t="str">
        <f t="shared" si="53"/>
        <v/>
      </c>
      <c r="T316" s="66" t="str">
        <f>IF(AND(SU_Stufe&gt;=20,M316&lt;&gt;"",ISBLANK(N316)),"Zuweisung zu Arbeitspaket fehlt","")</f>
        <v/>
      </c>
      <c r="U316" s="66" t="str">
        <f>IF(AND(M316&lt;&gt;""),IF(ISBLANK(O316),"Beschreibung der Tätigkeit fehlt!",IF(LEN(O316)&lt;Z_BKU,"Beschreibung sehr kurz",IF(LEN(O316)&lt;Z_BKN,"Beschreibung knapp",""))),"")</f>
        <v/>
      </c>
      <c r="V316" s="66" t="str">
        <f t="shared" si="54"/>
        <v/>
      </c>
      <c r="W316" s="66" t="str">
        <f>IF(AND(M316&lt;&gt;""),IF(M316&gt;Z_THAZ,"Wurde die Tageshöchstarbeitszeit ("&amp;Z_THAZ&amp;" h) beachtet?",""),"")</f>
        <v/>
      </c>
      <c r="X316" s="66" t="str">
        <f t="shared" si="47"/>
        <v/>
      </c>
    </row>
    <row r="317" spans="1:24" x14ac:dyDescent="0.25">
      <c r="A317" s="5"/>
      <c r="B317" s="67" t="str">
        <f t="shared" si="46"/>
        <v/>
      </c>
      <c r="C317" s="68" t="str">
        <f t="shared" si="48"/>
        <v/>
      </c>
      <c r="D317" s="6"/>
      <c r="E317" s="9"/>
      <c r="F317" s="6"/>
      <c r="G317" s="9"/>
      <c r="H317" s="64" t="str">
        <f t="shared" si="55"/>
        <v/>
      </c>
      <c r="I317" s="64" t="str">
        <f t="shared" si="56"/>
        <v/>
      </c>
      <c r="J317" s="65" t="str">
        <f t="shared" si="49"/>
        <v/>
      </c>
      <c r="K317" s="166" t="str">
        <f t="shared" si="50"/>
        <v/>
      </c>
      <c r="L317" s="167" t="str">
        <f t="shared" si="51"/>
        <v/>
      </c>
      <c r="M317" s="63" t="str">
        <f t="shared" si="52"/>
        <v/>
      </c>
      <c r="N317" s="7"/>
      <c r="O317" s="8"/>
      <c r="Q317" s="69" t="str">
        <f t="shared" si="53"/>
        <v/>
      </c>
      <c r="T317" s="66" t="str">
        <f>IF(AND(SU_Stufe&gt;=20,M317&lt;&gt;"",ISBLANK(N317)),"Zuweisung zu Arbeitspaket fehlt","")</f>
        <v/>
      </c>
      <c r="U317" s="66" t="str">
        <f>IF(AND(M317&lt;&gt;""),IF(ISBLANK(O317),"Beschreibung der Tätigkeit fehlt!",IF(LEN(O317)&lt;Z_BKU,"Beschreibung sehr kurz",IF(LEN(O317)&lt;Z_BKN,"Beschreibung knapp",""))),"")</f>
        <v/>
      </c>
      <c r="V317" s="66" t="str">
        <f t="shared" si="54"/>
        <v/>
      </c>
      <c r="W317" s="66" t="str">
        <f>IF(AND(M317&lt;&gt;""),IF(M317&gt;Z_THAZ,"Wurde die Tageshöchstarbeitszeit ("&amp;Z_THAZ&amp;" h) beachtet?",""),"")</f>
        <v/>
      </c>
      <c r="X317" s="66" t="str">
        <f t="shared" si="47"/>
        <v/>
      </c>
    </row>
    <row r="318" spans="1:24" x14ac:dyDescent="0.25">
      <c r="A318" s="5"/>
      <c r="B318" s="67" t="str">
        <f t="shared" si="46"/>
        <v/>
      </c>
      <c r="C318" s="68" t="str">
        <f t="shared" si="48"/>
        <v/>
      </c>
      <c r="D318" s="6"/>
      <c r="E318" s="9"/>
      <c r="F318" s="6"/>
      <c r="G318" s="9"/>
      <c r="H318" s="64" t="str">
        <f t="shared" si="55"/>
        <v/>
      </c>
      <c r="I318" s="64" t="str">
        <f t="shared" si="56"/>
        <v/>
      </c>
      <c r="J318" s="65" t="str">
        <f t="shared" si="49"/>
        <v/>
      </c>
      <c r="K318" s="166" t="str">
        <f t="shared" si="50"/>
        <v/>
      </c>
      <c r="L318" s="167" t="str">
        <f t="shared" si="51"/>
        <v/>
      </c>
      <c r="M318" s="63" t="str">
        <f t="shared" si="52"/>
        <v/>
      </c>
      <c r="N318" s="7"/>
      <c r="O318" s="8"/>
      <c r="Q318" s="69" t="str">
        <f t="shared" si="53"/>
        <v/>
      </c>
      <c r="T318" s="66" t="str">
        <f>IF(AND(SU_Stufe&gt;=20,M318&lt;&gt;"",ISBLANK(N318)),"Zuweisung zu Arbeitspaket fehlt","")</f>
        <v/>
      </c>
      <c r="U318" s="66" t="str">
        <f>IF(AND(M318&lt;&gt;""),IF(ISBLANK(O318),"Beschreibung der Tätigkeit fehlt!",IF(LEN(O318)&lt;Z_BKU,"Beschreibung sehr kurz",IF(LEN(O318)&lt;Z_BKN,"Beschreibung knapp",""))),"")</f>
        <v/>
      </c>
      <c r="V318" s="66" t="str">
        <f t="shared" si="54"/>
        <v/>
      </c>
      <c r="W318" s="66" t="str">
        <f>IF(AND(M318&lt;&gt;""),IF(M318&gt;Z_THAZ,"Wurde die Tageshöchstarbeitszeit ("&amp;Z_THAZ&amp;" h) beachtet?",""),"")</f>
        <v/>
      </c>
      <c r="X318" s="66" t="str">
        <f t="shared" si="47"/>
        <v/>
      </c>
    </row>
    <row r="319" spans="1:24" x14ac:dyDescent="0.25">
      <c r="A319" s="5"/>
      <c r="B319" s="67" t="str">
        <f t="shared" si="46"/>
        <v/>
      </c>
      <c r="C319" s="68" t="str">
        <f t="shared" si="48"/>
        <v/>
      </c>
      <c r="D319" s="6"/>
      <c r="E319" s="9"/>
      <c r="F319" s="6"/>
      <c r="G319" s="9"/>
      <c r="H319" s="64" t="str">
        <f t="shared" si="55"/>
        <v/>
      </c>
      <c r="I319" s="64" t="str">
        <f t="shared" si="56"/>
        <v/>
      </c>
      <c r="J319" s="65" t="str">
        <f t="shared" si="49"/>
        <v/>
      </c>
      <c r="K319" s="166" t="str">
        <f t="shared" si="50"/>
        <v/>
      </c>
      <c r="L319" s="167" t="str">
        <f t="shared" si="51"/>
        <v/>
      </c>
      <c r="M319" s="63" t="str">
        <f t="shared" si="52"/>
        <v/>
      </c>
      <c r="N319" s="7"/>
      <c r="O319" s="8"/>
      <c r="Q319" s="69" t="str">
        <f t="shared" si="53"/>
        <v/>
      </c>
      <c r="T319" s="66" t="str">
        <f>IF(AND(SU_Stufe&gt;=20,M319&lt;&gt;"",ISBLANK(N319)),"Zuweisung zu Arbeitspaket fehlt","")</f>
        <v/>
      </c>
      <c r="U319" s="66" t="str">
        <f>IF(AND(M319&lt;&gt;""),IF(ISBLANK(O319),"Beschreibung der Tätigkeit fehlt!",IF(LEN(O319)&lt;Z_BKU,"Beschreibung sehr kurz",IF(LEN(O319)&lt;Z_BKN,"Beschreibung knapp",""))),"")</f>
        <v/>
      </c>
      <c r="V319" s="66" t="str">
        <f t="shared" si="54"/>
        <v/>
      </c>
      <c r="W319" s="66" t="str">
        <f>IF(AND(M319&lt;&gt;""),IF(M319&gt;Z_THAZ,"Wurde die Tageshöchstarbeitszeit ("&amp;Z_THAZ&amp;" h) beachtet?",""),"")</f>
        <v/>
      </c>
      <c r="X319" s="66" t="str">
        <f t="shared" si="47"/>
        <v/>
      </c>
    </row>
    <row r="320" spans="1:24" x14ac:dyDescent="0.25">
      <c r="A320" s="5"/>
      <c r="B320" s="67" t="str">
        <f t="shared" si="46"/>
        <v/>
      </c>
      <c r="C320" s="68" t="str">
        <f t="shared" si="48"/>
        <v/>
      </c>
      <c r="D320" s="6"/>
      <c r="E320" s="9"/>
      <c r="F320" s="6"/>
      <c r="G320" s="9"/>
      <c r="H320" s="64" t="str">
        <f t="shared" si="55"/>
        <v/>
      </c>
      <c r="I320" s="64" t="str">
        <f t="shared" si="56"/>
        <v/>
      </c>
      <c r="J320" s="65" t="str">
        <f t="shared" si="49"/>
        <v/>
      </c>
      <c r="K320" s="166" t="str">
        <f t="shared" si="50"/>
        <v/>
      </c>
      <c r="L320" s="167" t="str">
        <f t="shared" si="51"/>
        <v/>
      </c>
      <c r="M320" s="63" t="str">
        <f t="shared" si="52"/>
        <v/>
      </c>
      <c r="N320" s="7"/>
      <c r="O320" s="8"/>
      <c r="Q320" s="69" t="str">
        <f t="shared" si="53"/>
        <v/>
      </c>
      <c r="T320" s="66" t="str">
        <f>IF(AND(SU_Stufe&gt;=20,M320&lt;&gt;"",ISBLANK(N320)),"Zuweisung zu Arbeitspaket fehlt","")</f>
        <v/>
      </c>
      <c r="U320" s="66" t="str">
        <f>IF(AND(M320&lt;&gt;""),IF(ISBLANK(O320),"Beschreibung der Tätigkeit fehlt!",IF(LEN(O320)&lt;Z_BKU,"Beschreibung sehr kurz",IF(LEN(O320)&lt;Z_BKN,"Beschreibung knapp",""))),"")</f>
        <v/>
      </c>
      <c r="V320" s="66" t="str">
        <f t="shared" si="54"/>
        <v/>
      </c>
      <c r="W320" s="66" t="str">
        <f>IF(AND(M320&lt;&gt;""),IF(M320&gt;Z_THAZ,"Wurde die Tageshöchstarbeitszeit ("&amp;Z_THAZ&amp;" h) beachtet?",""),"")</f>
        <v/>
      </c>
      <c r="X320" s="66" t="str">
        <f t="shared" si="47"/>
        <v/>
      </c>
    </row>
    <row r="321" spans="1:24" x14ac:dyDescent="0.25">
      <c r="A321" s="5"/>
      <c r="B321" s="67" t="str">
        <f t="shared" si="46"/>
        <v/>
      </c>
      <c r="C321" s="68" t="str">
        <f t="shared" si="48"/>
        <v/>
      </c>
      <c r="D321" s="6"/>
      <c r="E321" s="9"/>
      <c r="F321" s="6"/>
      <c r="G321" s="9"/>
      <c r="H321" s="64" t="str">
        <f t="shared" si="55"/>
        <v/>
      </c>
      <c r="I321" s="64" t="str">
        <f t="shared" si="56"/>
        <v/>
      </c>
      <c r="J321" s="65" t="str">
        <f t="shared" si="49"/>
        <v/>
      </c>
      <c r="K321" s="166" t="str">
        <f t="shared" si="50"/>
        <v/>
      </c>
      <c r="L321" s="167" t="str">
        <f t="shared" si="51"/>
        <v/>
      </c>
      <c r="M321" s="63" t="str">
        <f t="shared" si="52"/>
        <v/>
      </c>
      <c r="N321" s="7"/>
      <c r="O321" s="8"/>
      <c r="Q321" s="69" t="str">
        <f t="shared" si="53"/>
        <v/>
      </c>
      <c r="T321" s="66" t="str">
        <f>IF(AND(SU_Stufe&gt;=20,M321&lt;&gt;"",ISBLANK(N321)),"Zuweisung zu Arbeitspaket fehlt","")</f>
        <v/>
      </c>
      <c r="U321" s="66" t="str">
        <f>IF(AND(M321&lt;&gt;""),IF(ISBLANK(O321),"Beschreibung der Tätigkeit fehlt!",IF(LEN(O321)&lt;Z_BKU,"Beschreibung sehr kurz",IF(LEN(O321)&lt;Z_BKN,"Beschreibung knapp",""))),"")</f>
        <v/>
      </c>
      <c r="V321" s="66" t="str">
        <f t="shared" si="54"/>
        <v/>
      </c>
      <c r="W321" s="66" t="str">
        <f>IF(AND(M321&lt;&gt;""),IF(M321&gt;Z_THAZ,"Wurde die Tageshöchstarbeitszeit ("&amp;Z_THAZ&amp;" h) beachtet?",""),"")</f>
        <v/>
      </c>
      <c r="X321" s="66" t="str">
        <f t="shared" si="47"/>
        <v/>
      </c>
    </row>
    <row r="322" spans="1:24" x14ac:dyDescent="0.25">
      <c r="A322" s="5"/>
      <c r="B322" s="67" t="str">
        <f t="shared" si="46"/>
        <v/>
      </c>
      <c r="C322" s="68" t="str">
        <f t="shared" si="48"/>
        <v/>
      </c>
      <c r="D322" s="6"/>
      <c r="E322" s="9"/>
      <c r="F322" s="6"/>
      <c r="G322" s="9"/>
      <c r="H322" s="64" t="str">
        <f t="shared" si="55"/>
        <v/>
      </c>
      <c r="I322" s="64" t="str">
        <f t="shared" si="56"/>
        <v/>
      </c>
      <c r="J322" s="65" t="str">
        <f t="shared" si="49"/>
        <v/>
      </c>
      <c r="K322" s="166" t="str">
        <f t="shared" si="50"/>
        <v/>
      </c>
      <c r="L322" s="167" t="str">
        <f t="shared" si="51"/>
        <v/>
      </c>
      <c r="M322" s="63" t="str">
        <f t="shared" si="52"/>
        <v/>
      </c>
      <c r="N322" s="7"/>
      <c r="O322" s="8"/>
      <c r="Q322" s="69" t="str">
        <f t="shared" si="53"/>
        <v/>
      </c>
      <c r="T322" s="66" t="str">
        <f>IF(AND(SU_Stufe&gt;=20,M322&lt;&gt;"",ISBLANK(N322)),"Zuweisung zu Arbeitspaket fehlt","")</f>
        <v/>
      </c>
      <c r="U322" s="66" t="str">
        <f>IF(AND(M322&lt;&gt;""),IF(ISBLANK(O322),"Beschreibung der Tätigkeit fehlt!",IF(LEN(O322)&lt;Z_BKU,"Beschreibung sehr kurz",IF(LEN(O322)&lt;Z_BKN,"Beschreibung knapp",""))),"")</f>
        <v/>
      </c>
      <c r="V322" s="66" t="str">
        <f t="shared" si="54"/>
        <v/>
      </c>
      <c r="W322" s="66" t="str">
        <f>IF(AND(M322&lt;&gt;""),IF(M322&gt;Z_THAZ,"Wurde die Tageshöchstarbeitszeit ("&amp;Z_THAZ&amp;" h) beachtet?",""),"")</f>
        <v/>
      </c>
      <c r="X322" s="66" t="str">
        <f t="shared" si="47"/>
        <v/>
      </c>
    </row>
    <row r="323" spans="1:24" x14ac:dyDescent="0.25">
      <c r="A323" s="5"/>
      <c r="B323" s="67" t="str">
        <f t="shared" si="46"/>
        <v/>
      </c>
      <c r="C323" s="68" t="str">
        <f t="shared" si="48"/>
        <v/>
      </c>
      <c r="D323" s="6"/>
      <c r="E323" s="9"/>
      <c r="F323" s="6"/>
      <c r="G323" s="9"/>
      <c r="H323" s="64" t="str">
        <f t="shared" si="55"/>
        <v/>
      </c>
      <c r="I323" s="64" t="str">
        <f t="shared" si="56"/>
        <v/>
      </c>
      <c r="J323" s="65" t="str">
        <f t="shared" si="49"/>
        <v/>
      </c>
      <c r="K323" s="166" t="str">
        <f t="shared" si="50"/>
        <v/>
      </c>
      <c r="L323" s="167" t="str">
        <f t="shared" si="51"/>
        <v/>
      </c>
      <c r="M323" s="63" t="str">
        <f t="shared" si="52"/>
        <v/>
      </c>
      <c r="N323" s="7"/>
      <c r="O323" s="8"/>
      <c r="Q323" s="69" t="str">
        <f t="shared" si="53"/>
        <v/>
      </c>
      <c r="T323" s="66" t="str">
        <f>IF(AND(SU_Stufe&gt;=20,M323&lt;&gt;"",ISBLANK(N323)),"Zuweisung zu Arbeitspaket fehlt","")</f>
        <v/>
      </c>
      <c r="U323" s="66" t="str">
        <f>IF(AND(M323&lt;&gt;""),IF(ISBLANK(O323),"Beschreibung der Tätigkeit fehlt!",IF(LEN(O323)&lt;Z_BKU,"Beschreibung sehr kurz",IF(LEN(O323)&lt;Z_BKN,"Beschreibung knapp",""))),"")</f>
        <v/>
      </c>
      <c r="V323" s="66" t="str">
        <f t="shared" si="54"/>
        <v/>
      </c>
      <c r="W323" s="66" t="str">
        <f>IF(AND(M323&lt;&gt;""),IF(M323&gt;Z_THAZ,"Wurde die Tageshöchstarbeitszeit ("&amp;Z_THAZ&amp;" h) beachtet?",""),"")</f>
        <v/>
      </c>
      <c r="X323" s="66" t="str">
        <f t="shared" si="47"/>
        <v/>
      </c>
    </row>
    <row r="324" spans="1:24" x14ac:dyDescent="0.25">
      <c r="A324" s="5"/>
      <c r="B324" s="67" t="str">
        <f t="shared" si="46"/>
        <v/>
      </c>
      <c r="C324" s="68" t="str">
        <f t="shared" si="48"/>
        <v/>
      </c>
      <c r="D324" s="6"/>
      <c r="E324" s="9"/>
      <c r="F324" s="6"/>
      <c r="G324" s="9"/>
      <c r="H324" s="64" t="str">
        <f t="shared" si="55"/>
        <v/>
      </c>
      <c r="I324" s="64" t="str">
        <f t="shared" si="56"/>
        <v/>
      </c>
      <c r="J324" s="65" t="str">
        <f t="shared" si="49"/>
        <v/>
      </c>
      <c r="K324" s="166" t="str">
        <f t="shared" si="50"/>
        <v/>
      </c>
      <c r="L324" s="167" t="str">
        <f t="shared" si="51"/>
        <v/>
      </c>
      <c r="M324" s="63" t="str">
        <f t="shared" si="52"/>
        <v/>
      </c>
      <c r="N324" s="7"/>
      <c r="O324" s="8"/>
      <c r="Q324" s="69" t="str">
        <f t="shared" si="53"/>
        <v/>
      </c>
      <c r="T324" s="66" t="str">
        <f>IF(AND(SU_Stufe&gt;=20,M324&lt;&gt;"",ISBLANK(N324)),"Zuweisung zu Arbeitspaket fehlt","")</f>
        <v/>
      </c>
      <c r="U324" s="66" t="str">
        <f>IF(AND(M324&lt;&gt;""),IF(ISBLANK(O324),"Beschreibung der Tätigkeit fehlt!",IF(LEN(O324)&lt;Z_BKU,"Beschreibung sehr kurz",IF(LEN(O324)&lt;Z_BKN,"Beschreibung knapp",""))),"")</f>
        <v/>
      </c>
      <c r="V324" s="66" t="str">
        <f t="shared" si="54"/>
        <v/>
      </c>
      <c r="W324" s="66" t="str">
        <f>IF(AND(M324&lt;&gt;""),IF(M324&gt;Z_THAZ,"Wurde die Tageshöchstarbeitszeit ("&amp;Z_THAZ&amp;" h) beachtet?",""),"")</f>
        <v/>
      </c>
      <c r="X324" s="66" t="str">
        <f t="shared" si="47"/>
        <v/>
      </c>
    </row>
    <row r="325" spans="1:24" x14ac:dyDescent="0.25">
      <c r="A325" s="5"/>
      <c r="B325" s="67" t="str">
        <f t="shared" si="46"/>
        <v/>
      </c>
      <c r="C325" s="68" t="str">
        <f t="shared" si="48"/>
        <v/>
      </c>
      <c r="D325" s="6"/>
      <c r="E325" s="9"/>
      <c r="F325" s="6"/>
      <c r="G325" s="9"/>
      <c r="H325" s="64" t="str">
        <f t="shared" si="55"/>
        <v/>
      </c>
      <c r="I325" s="64" t="str">
        <f t="shared" si="56"/>
        <v/>
      </c>
      <c r="J325" s="65" t="str">
        <f t="shared" si="49"/>
        <v/>
      </c>
      <c r="K325" s="166" t="str">
        <f t="shared" si="50"/>
        <v/>
      </c>
      <c r="L325" s="167" t="str">
        <f t="shared" si="51"/>
        <v/>
      </c>
      <c r="M325" s="63" t="str">
        <f t="shared" si="52"/>
        <v/>
      </c>
      <c r="N325" s="7"/>
      <c r="O325" s="8"/>
      <c r="Q325" s="69" t="str">
        <f t="shared" si="53"/>
        <v/>
      </c>
      <c r="T325" s="66" t="str">
        <f>IF(AND(SU_Stufe&gt;=20,M325&lt;&gt;"",ISBLANK(N325)),"Zuweisung zu Arbeitspaket fehlt","")</f>
        <v/>
      </c>
      <c r="U325" s="66" t="str">
        <f>IF(AND(M325&lt;&gt;""),IF(ISBLANK(O325),"Beschreibung der Tätigkeit fehlt!",IF(LEN(O325)&lt;Z_BKU,"Beschreibung sehr kurz",IF(LEN(O325)&lt;Z_BKN,"Beschreibung knapp",""))),"")</f>
        <v/>
      </c>
      <c r="V325" s="66" t="str">
        <f t="shared" si="54"/>
        <v/>
      </c>
      <c r="W325" s="66" t="str">
        <f>IF(AND(M325&lt;&gt;""),IF(M325&gt;Z_THAZ,"Wurde die Tageshöchstarbeitszeit ("&amp;Z_THAZ&amp;" h) beachtet?",""),"")</f>
        <v/>
      </c>
      <c r="X325" s="66" t="str">
        <f t="shared" si="47"/>
        <v/>
      </c>
    </row>
    <row r="326" spans="1:24" x14ac:dyDescent="0.25">
      <c r="A326" s="5"/>
      <c r="B326" s="67" t="str">
        <f t="shared" si="46"/>
        <v/>
      </c>
      <c r="C326" s="68" t="str">
        <f t="shared" si="48"/>
        <v/>
      </c>
      <c r="D326" s="6"/>
      <c r="E326" s="9"/>
      <c r="F326" s="6"/>
      <c r="G326" s="9"/>
      <c r="H326" s="64" t="str">
        <f t="shared" si="55"/>
        <v/>
      </c>
      <c r="I326" s="64" t="str">
        <f t="shared" si="56"/>
        <v/>
      </c>
      <c r="J326" s="65" t="str">
        <f t="shared" si="49"/>
        <v/>
      </c>
      <c r="K326" s="166" t="str">
        <f t="shared" si="50"/>
        <v/>
      </c>
      <c r="L326" s="167" t="str">
        <f t="shared" si="51"/>
        <v/>
      </c>
      <c r="M326" s="63" t="str">
        <f t="shared" si="52"/>
        <v/>
      </c>
      <c r="N326" s="7"/>
      <c r="O326" s="8"/>
      <c r="Q326" s="69" t="str">
        <f t="shared" si="53"/>
        <v/>
      </c>
      <c r="T326" s="66" t="str">
        <f>IF(AND(SU_Stufe&gt;=20,M326&lt;&gt;"",ISBLANK(N326)),"Zuweisung zu Arbeitspaket fehlt","")</f>
        <v/>
      </c>
      <c r="U326" s="66" t="str">
        <f>IF(AND(M326&lt;&gt;""),IF(ISBLANK(O326),"Beschreibung der Tätigkeit fehlt!",IF(LEN(O326)&lt;Z_BKU,"Beschreibung sehr kurz",IF(LEN(O326)&lt;Z_BKN,"Beschreibung knapp",""))),"")</f>
        <v/>
      </c>
      <c r="V326" s="66" t="str">
        <f t="shared" si="54"/>
        <v/>
      </c>
      <c r="W326" s="66" t="str">
        <f>IF(AND(M326&lt;&gt;""),IF(M326&gt;Z_THAZ,"Wurde die Tageshöchstarbeitszeit ("&amp;Z_THAZ&amp;" h) beachtet?",""),"")</f>
        <v/>
      </c>
      <c r="X326" s="66" t="str">
        <f t="shared" si="47"/>
        <v/>
      </c>
    </row>
    <row r="327" spans="1:24" x14ac:dyDescent="0.25">
      <c r="A327" s="5"/>
      <c r="B327" s="67" t="str">
        <f t="shared" si="46"/>
        <v/>
      </c>
      <c r="C327" s="68" t="str">
        <f t="shared" si="48"/>
        <v/>
      </c>
      <c r="D327" s="6"/>
      <c r="E327" s="9"/>
      <c r="F327" s="6"/>
      <c r="G327" s="9"/>
      <c r="H327" s="64" t="str">
        <f t="shared" si="55"/>
        <v/>
      </c>
      <c r="I327" s="64" t="str">
        <f t="shared" si="56"/>
        <v/>
      </c>
      <c r="J327" s="65" t="str">
        <f t="shared" si="49"/>
        <v/>
      </c>
      <c r="K327" s="166" t="str">
        <f t="shared" si="50"/>
        <v/>
      </c>
      <c r="L327" s="167" t="str">
        <f t="shared" si="51"/>
        <v/>
      </c>
      <c r="M327" s="63" t="str">
        <f t="shared" si="52"/>
        <v/>
      </c>
      <c r="N327" s="7"/>
      <c r="O327" s="8"/>
      <c r="Q327" s="69" t="str">
        <f t="shared" si="53"/>
        <v/>
      </c>
      <c r="T327" s="66" t="str">
        <f>IF(AND(SU_Stufe&gt;=20,M327&lt;&gt;"",ISBLANK(N327)),"Zuweisung zu Arbeitspaket fehlt","")</f>
        <v/>
      </c>
      <c r="U327" s="66" t="str">
        <f>IF(AND(M327&lt;&gt;""),IF(ISBLANK(O327),"Beschreibung der Tätigkeit fehlt!",IF(LEN(O327)&lt;Z_BKU,"Beschreibung sehr kurz",IF(LEN(O327)&lt;Z_BKN,"Beschreibung knapp",""))),"")</f>
        <v/>
      </c>
      <c r="V327" s="66" t="str">
        <f t="shared" si="54"/>
        <v/>
      </c>
      <c r="W327" s="66" t="str">
        <f>IF(AND(M327&lt;&gt;""),IF(M327&gt;Z_THAZ,"Wurde die Tageshöchstarbeitszeit ("&amp;Z_THAZ&amp;" h) beachtet?",""),"")</f>
        <v/>
      </c>
      <c r="X327" s="66" t="str">
        <f t="shared" si="47"/>
        <v/>
      </c>
    </row>
    <row r="328" spans="1:24" x14ac:dyDescent="0.25">
      <c r="A328" s="5"/>
      <c r="B328" s="67" t="str">
        <f t="shared" si="46"/>
        <v/>
      </c>
      <c r="C328" s="68" t="str">
        <f t="shared" si="48"/>
        <v/>
      </c>
      <c r="D328" s="6"/>
      <c r="E328" s="9"/>
      <c r="F328" s="6"/>
      <c r="G328" s="9"/>
      <c r="H328" s="64" t="str">
        <f t="shared" si="55"/>
        <v/>
      </c>
      <c r="I328" s="64" t="str">
        <f t="shared" si="56"/>
        <v/>
      </c>
      <c r="J328" s="65" t="str">
        <f t="shared" si="49"/>
        <v/>
      </c>
      <c r="K328" s="166" t="str">
        <f t="shared" si="50"/>
        <v/>
      </c>
      <c r="L328" s="167" t="str">
        <f t="shared" si="51"/>
        <v/>
      </c>
      <c r="M328" s="63" t="str">
        <f t="shared" si="52"/>
        <v/>
      </c>
      <c r="N328" s="7"/>
      <c r="O328" s="8"/>
      <c r="Q328" s="69" t="str">
        <f t="shared" si="53"/>
        <v/>
      </c>
      <c r="T328" s="66" t="str">
        <f>IF(AND(SU_Stufe&gt;=20,M328&lt;&gt;"",ISBLANK(N328)),"Zuweisung zu Arbeitspaket fehlt","")</f>
        <v/>
      </c>
      <c r="U328" s="66" t="str">
        <f>IF(AND(M328&lt;&gt;""),IF(ISBLANK(O328),"Beschreibung der Tätigkeit fehlt!",IF(LEN(O328)&lt;Z_BKU,"Beschreibung sehr kurz",IF(LEN(O328)&lt;Z_BKN,"Beschreibung knapp",""))),"")</f>
        <v/>
      </c>
      <c r="V328" s="66" t="str">
        <f t="shared" si="54"/>
        <v/>
      </c>
      <c r="W328" s="66" t="str">
        <f>IF(AND(M328&lt;&gt;""),IF(M328&gt;Z_THAZ,"Wurde die Tageshöchstarbeitszeit ("&amp;Z_THAZ&amp;" h) beachtet?",""),"")</f>
        <v/>
      </c>
      <c r="X328" s="66" t="str">
        <f t="shared" si="47"/>
        <v/>
      </c>
    </row>
    <row r="329" spans="1:24" x14ac:dyDescent="0.25">
      <c r="A329" s="5"/>
      <c r="B329" s="67" t="str">
        <f t="shared" si="46"/>
        <v/>
      </c>
      <c r="C329" s="68" t="str">
        <f t="shared" si="48"/>
        <v/>
      </c>
      <c r="D329" s="6"/>
      <c r="E329" s="9"/>
      <c r="F329" s="6"/>
      <c r="G329" s="9"/>
      <c r="H329" s="64" t="str">
        <f t="shared" si="55"/>
        <v/>
      </c>
      <c r="I329" s="64" t="str">
        <f t="shared" si="56"/>
        <v/>
      </c>
      <c r="J329" s="65" t="str">
        <f t="shared" si="49"/>
        <v/>
      </c>
      <c r="K329" s="166" t="str">
        <f t="shared" si="50"/>
        <v/>
      </c>
      <c r="L329" s="167" t="str">
        <f t="shared" si="51"/>
        <v/>
      </c>
      <c r="M329" s="63" t="str">
        <f t="shared" si="52"/>
        <v/>
      </c>
      <c r="N329" s="7"/>
      <c r="O329" s="8"/>
      <c r="Q329" s="69" t="str">
        <f t="shared" si="53"/>
        <v/>
      </c>
      <c r="T329" s="66" t="str">
        <f>IF(AND(SU_Stufe&gt;=20,M329&lt;&gt;"",ISBLANK(N329)),"Zuweisung zu Arbeitspaket fehlt","")</f>
        <v/>
      </c>
      <c r="U329" s="66" t="str">
        <f>IF(AND(M329&lt;&gt;""),IF(ISBLANK(O329),"Beschreibung der Tätigkeit fehlt!",IF(LEN(O329)&lt;Z_BKU,"Beschreibung sehr kurz",IF(LEN(O329)&lt;Z_BKN,"Beschreibung knapp",""))),"")</f>
        <v/>
      </c>
      <c r="V329" s="66" t="str">
        <f t="shared" si="54"/>
        <v/>
      </c>
      <c r="W329" s="66" t="str">
        <f>IF(AND(M329&lt;&gt;""),IF(M329&gt;Z_THAZ,"Wurde die Tageshöchstarbeitszeit ("&amp;Z_THAZ&amp;" h) beachtet?",""),"")</f>
        <v/>
      </c>
      <c r="X329" s="66" t="str">
        <f t="shared" si="47"/>
        <v/>
      </c>
    </row>
    <row r="330" spans="1:24" x14ac:dyDescent="0.25">
      <c r="A330" s="5"/>
      <c r="B330" s="67" t="str">
        <f t="shared" si="46"/>
        <v/>
      </c>
      <c r="C330" s="68" t="str">
        <f t="shared" si="48"/>
        <v/>
      </c>
      <c r="D330" s="6"/>
      <c r="E330" s="9"/>
      <c r="F330" s="6"/>
      <c r="G330" s="9"/>
      <c r="H330" s="64" t="str">
        <f t="shared" si="55"/>
        <v/>
      </c>
      <c r="I330" s="64" t="str">
        <f t="shared" si="56"/>
        <v/>
      </c>
      <c r="J330" s="65" t="str">
        <f t="shared" si="49"/>
        <v/>
      </c>
      <c r="K330" s="166" t="str">
        <f t="shared" si="50"/>
        <v/>
      </c>
      <c r="L330" s="167" t="str">
        <f t="shared" si="51"/>
        <v/>
      </c>
      <c r="M330" s="63" t="str">
        <f t="shared" si="52"/>
        <v/>
      </c>
      <c r="N330" s="7"/>
      <c r="O330" s="8"/>
      <c r="Q330" s="69" t="str">
        <f t="shared" si="53"/>
        <v/>
      </c>
      <c r="T330" s="66" t="str">
        <f>IF(AND(SU_Stufe&gt;=20,M330&lt;&gt;"",ISBLANK(N330)),"Zuweisung zu Arbeitspaket fehlt","")</f>
        <v/>
      </c>
      <c r="U330" s="66" t="str">
        <f>IF(AND(M330&lt;&gt;""),IF(ISBLANK(O330),"Beschreibung der Tätigkeit fehlt!",IF(LEN(O330)&lt;Z_BKU,"Beschreibung sehr kurz",IF(LEN(O330)&lt;Z_BKN,"Beschreibung knapp",""))),"")</f>
        <v/>
      </c>
      <c r="V330" s="66" t="str">
        <f t="shared" si="54"/>
        <v/>
      </c>
      <c r="W330" s="66" t="str">
        <f>IF(AND(M330&lt;&gt;""),IF(M330&gt;Z_THAZ,"Wurde die Tageshöchstarbeitszeit ("&amp;Z_THAZ&amp;" h) beachtet?",""),"")</f>
        <v/>
      </c>
      <c r="X330" s="66" t="str">
        <f t="shared" si="47"/>
        <v/>
      </c>
    </row>
    <row r="331" spans="1:24" x14ac:dyDescent="0.25">
      <c r="A331" s="5"/>
      <c r="B331" s="67" t="str">
        <f t="shared" si="46"/>
        <v/>
      </c>
      <c r="C331" s="68" t="str">
        <f t="shared" si="48"/>
        <v/>
      </c>
      <c r="D331" s="6"/>
      <c r="E331" s="9"/>
      <c r="F331" s="6"/>
      <c r="G331" s="9"/>
      <c r="H331" s="64" t="str">
        <f t="shared" si="55"/>
        <v/>
      </c>
      <c r="I331" s="64" t="str">
        <f t="shared" si="56"/>
        <v/>
      </c>
      <c r="J331" s="65" t="str">
        <f t="shared" si="49"/>
        <v/>
      </c>
      <c r="K331" s="166" t="str">
        <f t="shared" si="50"/>
        <v/>
      </c>
      <c r="L331" s="167" t="str">
        <f t="shared" si="51"/>
        <v/>
      </c>
      <c r="M331" s="63" t="str">
        <f t="shared" si="52"/>
        <v/>
      </c>
      <c r="N331" s="7"/>
      <c r="O331" s="8"/>
      <c r="Q331" s="69" t="str">
        <f t="shared" si="53"/>
        <v/>
      </c>
      <c r="T331" s="66" t="str">
        <f>IF(AND(SU_Stufe&gt;=20,M331&lt;&gt;"",ISBLANK(N331)),"Zuweisung zu Arbeitspaket fehlt","")</f>
        <v/>
      </c>
      <c r="U331" s="66" t="str">
        <f>IF(AND(M331&lt;&gt;""),IF(ISBLANK(O331),"Beschreibung der Tätigkeit fehlt!",IF(LEN(O331)&lt;Z_BKU,"Beschreibung sehr kurz",IF(LEN(O331)&lt;Z_BKN,"Beschreibung knapp",""))),"")</f>
        <v/>
      </c>
      <c r="V331" s="66" t="str">
        <f t="shared" si="54"/>
        <v/>
      </c>
      <c r="W331" s="66" t="str">
        <f>IF(AND(M331&lt;&gt;""),IF(M331&gt;Z_THAZ,"Wurde die Tageshöchstarbeitszeit ("&amp;Z_THAZ&amp;" h) beachtet?",""),"")</f>
        <v/>
      </c>
      <c r="X331" s="66" t="str">
        <f t="shared" si="47"/>
        <v/>
      </c>
    </row>
    <row r="332" spans="1:24" x14ac:dyDescent="0.25">
      <c r="A332" s="5"/>
      <c r="B332" s="67" t="str">
        <f t="shared" si="46"/>
        <v/>
      </c>
      <c r="C332" s="68" t="str">
        <f t="shared" si="48"/>
        <v/>
      </c>
      <c r="D332" s="6"/>
      <c r="E332" s="9"/>
      <c r="F332" s="6"/>
      <c r="G332" s="9"/>
      <c r="H332" s="64" t="str">
        <f t="shared" si="55"/>
        <v/>
      </c>
      <c r="I332" s="64" t="str">
        <f t="shared" si="56"/>
        <v/>
      </c>
      <c r="J332" s="65" t="str">
        <f t="shared" si="49"/>
        <v/>
      </c>
      <c r="K332" s="166" t="str">
        <f t="shared" si="50"/>
        <v/>
      </c>
      <c r="L332" s="167" t="str">
        <f t="shared" si="51"/>
        <v/>
      </c>
      <c r="M332" s="63" t="str">
        <f t="shared" si="52"/>
        <v/>
      </c>
      <c r="N332" s="7"/>
      <c r="O332" s="8"/>
      <c r="Q332" s="69" t="str">
        <f t="shared" si="53"/>
        <v/>
      </c>
      <c r="T332" s="66" t="str">
        <f>IF(AND(SU_Stufe&gt;=20,M332&lt;&gt;"",ISBLANK(N332)),"Zuweisung zu Arbeitspaket fehlt","")</f>
        <v/>
      </c>
      <c r="U332" s="66" t="str">
        <f>IF(AND(M332&lt;&gt;""),IF(ISBLANK(O332),"Beschreibung der Tätigkeit fehlt!",IF(LEN(O332)&lt;Z_BKU,"Beschreibung sehr kurz",IF(LEN(O332)&lt;Z_BKN,"Beschreibung knapp",""))),"")</f>
        <v/>
      </c>
      <c r="V332" s="66" t="str">
        <f t="shared" si="54"/>
        <v/>
      </c>
      <c r="W332" s="66" t="str">
        <f>IF(AND(M332&lt;&gt;""),IF(M332&gt;Z_THAZ,"Wurde die Tageshöchstarbeitszeit ("&amp;Z_THAZ&amp;" h) beachtet?",""),"")</f>
        <v/>
      </c>
      <c r="X332" s="66" t="str">
        <f t="shared" si="47"/>
        <v/>
      </c>
    </row>
    <row r="333" spans="1:24" x14ac:dyDescent="0.25">
      <c r="A333" s="5"/>
      <c r="B333" s="67" t="str">
        <f t="shared" si="46"/>
        <v/>
      </c>
      <c r="C333" s="68" t="str">
        <f t="shared" si="48"/>
        <v/>
      </c>
      <c r="D333" s="6"/>
      <c r="E333" s="9"/>
      <c r="F333" s="6"/>
      <c r="G333" s="9"/>
      <c r="H333" s="64" t="str">
        <f t="shared" si="55"/>
        <v/>
      </c>
      <c r="I333" s="64" t="str">
        <f t="shared" si="56"/>
        <v/>
      </c>
      <c r="J333" s="65" t="str">
        <f t="shared" si="49"/>
        <v/>
      </c>
      <c r="K333" s="166" t="str">
        <f t="shared" si="50"/>
        <v/>
      </c>
      <c r="L333" s="167" t="str">
        <f t="shared" si="51"/>
        <v/>
      </c>
      <c r="M333" s="63" t="str">
        <f t="shared" si="52"/>
        <v/>
      </c>
      <c r="N333" s="7"/>
      <c r="O333" s="8"/>
      <c r="Q333" s="69" t="str">
        <f t="shared" si="53"/>
        <v/>
      </c>
      <c r="T333" s="66" t="str">
        <f>IF(AND(SU_Stufe&gt;=20,M333&lt;&gt;"",ISBLANK(N333)),"Zuweisung zu Arbeitspaket fehlt","")</f>
        <v/>
      </c>
      <c r="U333" s="66" t="str">
        <f>IF(AND(M333&lt;&gt;""),IF(ISBLANK(O333),"Beschreibung der Tätigkeit fehlt!",IF(LEN(O333)&lt;Z_BKU,"Beschreibung sehr kurz",IF(LEN(O333)&lt;Z_BKN,"Beschreibung knapp",""))),"")</f>
        <v/>
      </c>
      <c r="V333" s="66" t="str">
        <f t="shared" si="54"/>
        <v/>
      </c>
      <c r="W333" s="66" t="str">
        <f>IF(AND(M333&lt;&gt;""),IF(M333&gt;Z_THAZ,"Wurde die Tageshöchstarbeitszeit ("&amp;Z_THAZ&amp;" h) beachtet?",""),"")</f>
        <v/>
      </c>
      <c r="X333" s="66" t="str">
        <f t="shared" si="47"/>
        <v/>
      </c>
    </row>
    <row r="334" spans="1:24" x14ac:dyDescent="0.25">
      <c r="A334" s="5"/>
      <c r="B334" s="67" t="str">
        <f t="shared" ref="B334:B397" si="57">IF(ISNUMBER(A334),ZU_Kuerzel,"")</f>
        <v/>
      </c>
      <c r="C334" s="68" t="str">
        <f t="shared" si="48"/>
        <v/>
      </c>
      <c r="D334" s="6"/>
      <c r="E334" s="9"/>
      <c r="F334" s="6"/>
      <c r="G334" s="9"/>
      <c r="H334" s="64" t="str">
        <f t="shared" si="55"/>
        <v/>
      </c>
      <c r="I334" s="64" t="str">
        <f t="shared" si="56"/>
        <v/>
      </c>
      <c r="J334" s="65" t="str">
        <f t="shared" si="49"/>
        <v/>
      </c>
      <c r="K334" s="166" t="str">
        <f t="shared" si="50"/>
        <v/>
      </c>
      <c r="L334" s="167" t="str">
        <f t="shared" si="51"/>
        <v/>
      </c>
      <c r="M334" s="63" t="str">
        <f t="shared" si="52"/>
        <v/>
      </c>
      <c r="N334" s="7"/>
      <c r="O334" s="8"/>
      <c r="Q334" s="69" t="str">
        <f t="shared" si="53"/>
        <v/>
      </c>
      <c r="T334" s="66" t="str">
        <f>IF(AND(SU_Stufe&gt;=20,M334&lt;&gt;"",ISBLANK(N334)),"Zuweisung zu Arbeitspaket fehlt","")</f>
        <v/>
      </c>
      <c r="U334" s="66" t="str">
        <f>IF(AND(M334&lt;&gt;""),IF(ISBLANK(O334),"Beschreibung der Tätigkeit fehlt!",IF(LEN(O334)&lt;Z_BKU,"Beschreibung sehr kurz",IF(LEN(O334)&lt;Z_BKN,"Beschreibung knapp",""))),"")</f>
        <v/>
      </c>
      <c r="V334" s="66" t="str">
        <f t="shared" si="54"/>
        <v/>
      </c>
      <c r="W334" s="66" t="str">
        <f>IF(AND(M334&lt;&gt;""),IF(M334&gt;Z_THAZ,"Wurde die Tageshöchstarbeitszeit ("&amp;Z_THAZ&amp;" h) beachtet?",""),"")</f>
        <v/>
      </c>
      <c r="X334" s="66" t="str">
        <f t="shared" ref="X334:X397" si="58">IF(ISNUMBER(A334),IF(YEAR(A334)&lt;&gt;ZU_Jahr,"Jahr nicht zulässig",""),"")</f>
        <v/>
      </c>
    </row>
    <row r="335" spans="1:24" x14ac:dyDescent="0.25">
      <c r="A335" s="5"/>
      <c r="B335" s="67" t="str">
        <f t="shared" si="57"/>
        <v/>
      </c>
      <c r="C335" s="68" t="str">
        <f t="shared" ref="C335:C398" si="59">IF(ISBLANK(A335),"",MONTH(A335))</f>
        <v/>
      </c>
      <c r="D335" s="6"/>
      <c r="E335" s="9"/>
      <c r="F335" s="6"/>
      <c r="G335" s="9"/>
      <c r="H335" s="64" t="str">
        <f t="shared" si="55"/>
        <v/>
      </c>
      <c r="I335" s="64" t="str">
        <f t="shared" si="56"/>
        <v/>
      </c>
      <c r="J335" s="65" t="str">
        <f t="shared" ref="J335:J398" si="60">IF(AND(ISNUMBER(D335),ISNUMBER(E335),ISNUMBER(F335),ISNUMBER(G335)),TIME(D335,E335,0),"")</f>
        <v/>
      </c>
      <c r="K335" s="166" t="str">
        <f t="shared" ref="K335:K398" si="61">IF(AND(ISNUMBER(D335),ISNUMBER(E335),ISNUMBER(F335),ISNUMBER(G335)),TIME(F335,G335,0),"")</f>
        <v/>
      </c>
      <c r="L335" s="167" t="str">
        <f t="shared" ref="L335:L398" si="62">IF(AND(ISNUMBER(D335),ISNUMBER(E335),ISNUMBER(F335),ISNUMBER(G335)),K335-J335,"")</f>
        <v/>
      </c>
      <c r="M335" s="63" t="str">
        <f t="shared" ref="M335:M398" si="63">IF(AND(ISNUMBER(D335),ISNUMBER(E335),ISNUMBER(F335),ISNUMBER(G335)),HOUR(L335)+MINUTE(L335)/60,"")</f>
        <v/>
      </c>
      <c r="N335" s="7"/>
      <c r="O335" s="8"/>
      <c r="Q335" s="69" t="str">
        <f t="shared" ref="Q335:Q398" si="64">T335&amp;IF(U335&lt;&gt;"","  "&amp;U335,"")&amp;IF(V335&lt;&gt;"","   "&amp;V335,"")&amp;IF(W335&lt;&gt;"","   "&amp;W335,"")&amp;IF(X335&lt;&gt;"","  "&amp;X335,"")</f>
        <v/>
      </c>
      <c r="T335" s="66" t="str">
        <f>IF(AND(SU_Stufe&gt;=20,M335&lt;&gt;"",ISBLANK(N335)),"Zuweisung zu Arbeitspaket fehlt","")</f>
        <v/>
      </c>
      <c r="U335" s="66" t="str">
        <f>IF(AND(M335&lt;&gt;""),IF(ISBLANK(O335),"Beschreibung der Tätigkeit fehlt!",IF(LEN(O335)&lt;Z_BKU,"Beschreibung sehr kurz",IF(LEN(O335)&lt;Z_BKN,"Beschreibung knapp",""))),"")</f>
        <v/>
      </c>
      <c r="V335" s="66" t="str">
        <f t="shared" ref="V335:V398" si="65">IF(AND(M335&lt;&gt;""),IF(M335&gt;6,"Wurde die Pausenregel (6 h) beachtet?",""),"")</f>
        <v/>
      </c>
      <c r="W335" s="66" t="str">
        <f>IF(AND(M335&lt;&gt;""),IF(M335&gt;Z_THAZ,"Wurde die Tageshöchstarbeitszeit ("&amp;Z_THAZ&amp;" h) beachtet?",""),"")</f>
        <v/>
      </c>
      <c r="X335" s="66" t="str">
        <f t="shared" si="58"/>
        <v/>
      </c>
    </row>
    <row r="336" spans="1:24" x14ac:dyDescent="0.25">
      <c r="A336" s="5"/>
      <c r="B336" s="67" t="str">
        <f t="shared" si="57"/>
        <v/>
      </c>
      <c r="C336" s="68" t="str">
        <f t="shared" si="59"/>
        <v/>
      </c>
      <c r="D336" s="6"/>
      <c r="E336" s="9"/>
      <c r="F336" s="6"/>
      <c r="G336" s="9"/>
      <c r="H336" s="64" t="str">
        <f t="shared" ref="H336:H399" si="66">IF(AND(ISNUMBER(D336),ISNUMBER(E336),ISNUMBER(F336),ISNUMBER(G336)),TRUNC(((F336*60+G336)-(D336*60+E336))/60,0),"")</f>
        <v/>
      </c>
      <c r="I336" s="64" t="str">
        <f t="shared" ref="I336:I399" si="67">IF(AND(ISNUMBER(D336),ISNUMBER(E336),ISNUMBER(F336),ISNUMBER(G336)),MOD(((F336*60+G336)-(D336*60+E336))/60,1)*60,"")</f>
        <v/>
      </c>
      <c r="J336" s="65" t="str">
        <f t="shared" si="60"/>
        <v/>
      </c>
      <c r="K336" s="166" t="str">
        <f t="shared" si="61"/>
        <v/>
      </c>
      <c r="L336" s="167" t="str">
        <f t="shared" si="62"/>
        <v/>
      </c>
      <c r="M336" s="63" t="str">
        <f t="shared" si="63"/>
        <v/>
      </c>
      <c r="N336" s="7"/>
      <c r="O336" s="8"/>
      <c r="Q336" s="69" t="str">
        <f t="shared" si="64"/>
        <v/>
      </c>
      <c r="T336" s="66" t="str">
        <f>IF(AND(SU_Stufe&gt;=20,M336&lt;&gt;"",ISBLANK(N336)),"Zuweisung zu Arbeitspaket fehlt","")</f>
        <v/>
      </c>
      <c r="U336" s="66" t="str">
        <f>IF(AND(M336&lt;&gt;""),IF(ISBLANK(O336),"Beschreibung der Tätigkeit fehlt!",IF(LEN(O336)&lt;Z_BKU,"Beschreibung sehr kurz",IF(LEN(O336)&lt;Z_BKN,"Beschreibung knapp",""))),"")</f>
        <v/>
      </c>
      <c r="V336" s="66" t="str">
        <f t="shared" si="65"/>
        <v/>
      </c>
      <c r="W336" s="66" t="str">
        <f>IF(AND(M336&lt;&gt;""),IF(M336&gt;Z_THAZ,"Wurde die Tageshöchstarbeitszeit ("&amp;Z_THAZ&amp;" h) beachtet?",""),"")</f>
        <v/>
      </c>
      <c r="X336" s="66" t="str">
        <f t="shared" si="58"/>
        <v/>
      </c>
    </row>
    <row r="337" spans="1:24" x14ac:dyDescent="0.25">
      <c r="A337" s="5"/>
      <c r="B337" s="67" t="str">
        <f t="shared" si="57"/>
        <v/>
      </c>
      <c r="C337" s="68" t="str">
        <f t="shared" si="59"/>
        <v/>
      </c>
      <c r="D337" s="6"/>
      <c r="E337" s="9"/>
      <c r="F337" s="6"/>
      <c r="G337" s="9"/>
      <c r="H337" s="64" t="str">
        <f t="shared" si="66"/>
        <v/>
      </c>
      <c r="I337" s="64" t="str">
        <f t="shared" si="67"/>
        <v/>
      </c>
      <c r="J337" s="65" t="str">
        <f t="shared" si="60"/>
        <v/>
      </c>
      <c r="K337" s="166" t="str">
        <f t="shared" si="61"/>
        <v/>
      </c>
      <c r="L337" s="167" t="str">
        <f t="shared" si="62"/>
        <v/>
      </c>
      <c r="M337" s="63" t="str">
        <f t="shared" si="63"/>
        <v/>
      </c>
      <c r="N337" s="7"/>
      <c r="O337" s="8"/>
      <c r="Q337" s="69" t="str">
        <f t="shared" si="64"/>
        <v/>
      </c>
      <c r="T337" s="66" t="str">
        <f>IF(AND(SU_Stufe&gt;=20,M337&lt;&gt;"",ISBLANK(N337)),"Zuweisung zu Arbeitspaket fehlt","")</f>
        <v/>
      </c>
      <c r="U337" s="66" t="str">
        <f>IF(AND(M337&lt;&gt;""),IF(ISBLANK(O337),"Beschreibung der Tätigkeit fehlt!",IF(LEN(O337)&lt;Z_BKU,"Beschreibung sehr kurz",IF(LEN(O337)&lt;Z_BKN,"Beschreibung knapp",""))),"")</f>
        <v/>
      </c>
      <c r="V337" s="66" t="str">
        <f t="shared" si="65"/>
        <v/>
      </c>
      <c r="W337" s="66" t="str">
        <f>IF(AND(M337&lt;&gt;""),IF(M337&gt;Z_THAZ,"Wurde die Tageshöchstarbeitszeit ("&amp;Z_THAZ&amp;" h) beachtet?",""),"")</f>
        <v/>
      </c>
      <c r="X337" s="66" t="str">
        <f t="shared" si="58"/>
        <v/>
      </c>
    </row>
    <row r="338" spans="1:24" x14ac:dyDescent="0.25">
      <c r="A338" s="5"/>
      <c r="B338" s="67" t="str">
        <f t="shared" si="57"/>
        <v/>
      </c>
      <c r="C338" s="68" t="str">
        <f t="shared" si="59"/>
        <v/>
      </c>
      <c r="D338" s="6"/>
      <c r="E338" s="9"/>
      <c r="F338" s="6"/>
      <c r="G338" s="9"/>
      <c r="H338" s="64" t="str">
        <f t="shared" si="66"/>
        <v/>
      </c>
      <c r="I338" s="64" t="str">
        <f t="shared" si="67"/>
        <v/>
      </c>
      <c r="J338" s="65" t="str">
        <f t="shared" si="60"/>
        <v/>
      </c>
      <c r="K338" s="166" t="str">
        <f t="shared" si="61"/>
        <v/>
      </c>
      <c r="L338" s="167" t="str">
        <f t="shared" si="62"/>
        <v/>
      </c>
      <c r="M338" s="63" t="str">
        <f t="shared" si="63"/>
        <v/>
      </c>
      <c r="N338" s="7"/>
      <c r="O338" s="8"/>
      <c r="Q338" s="69" t="str">
        <f t="shared" si="64"/>
        <v/>
      </c>
      <c r="T338" s="66" t="str">
        <f>IF(AND(SU_Stufe&gt;=20,M338&lt;&gt;"",ISBLANK(N338)),"Zuweisung zu Arbeitspaket fehlt","")</f>
        <v/>
      </c>
      <c r="U338" s="66" t="str">
        <f>IF(AND(M338&lt;&gt;""),IF(ISBLANK(O338),"Beschreibung der Tätigkeit fehlt!",IF(LEN(O338)&lt;Z_BKU,"Beschreibung sehr kurz",IF(LEN(O338)&lt;Z_BKN,"Beschreibung knapp",""))),"")</f>
        <v/>
      </c>
      <c r="V338" s="66" t="str">
        <f t="shared" si="65"/>
        <v/>
      </c>
      <c r="W338" s="66" t="str">
        <f>IF(AND(M338&lt;&gt;""),IF(M338&gt;Z_THAZ,"Wurde die Tageshöchstarbeitszeit ("&amp;Z_THAZ&amp;" h) beachtet?",""),"")</f>
        <v/>
      </c>
      <c r="X338" s="66" t="str">
        <f t="shared" si="58"/>
        <v/>
      </c>
    </row>
    <row r="339" spans="1:24" x14ac:dyDescent="0.25">
      <c r="A339" s="5"/>
      <c r="B339" s="67" t="str">
        <f t="shared" si="57"/>
        <v/>
      </c>
      <c r="C339" s="68" t="str">
        <f t="shared" si="59"/>
        <v/>
      </c>
      <c r="D339" s="6"/>
      <c r="E339" s="9"/>
      <c r="F339" s="6"/>
      <c r="G339" s="9"/>
      <c r="H339" s="64" t="str">
        <f t="shared" si="66"/>
        <v/>
      </c>
      <c r="I339" s="64" t="str">
        <f t="shared" si="67"/>
        <v/>
      </c>
      <c r="J339" s="65" t="str">
        <f t="shared" si="60"/>
        <v/>
      </c>
      <c r="K339" s="166" t="str">
        <f t="shared" si="61"/>
        <v/>
      </c>
      <c r="L339" s="167" t="str">
        <f t="shared" si="62"/>
        <v/>
      </c>
      <c r="M339" s="63" t="str">
        <f t="shared" si="63"/>
        <v/>
      </c>
      <c r="N339" s="7"/>
      <c r="O339" s="8"/>
      <c r="Q339" s="69" t="str">
        <f t="shared" si="64"/>
        <v/>
      </c>
      <c r="T339" s="66" t="str">
        <f>IF(AND(SU_Stufe&gt;=20,M339&lt;&gt;"",ISBLANK(N339)),"Zuweisung zu Arbeitspaket fehlt","")</f>
        <v/>
      </c>
      <c r="U339" s="66" t="str">
        <f>IF(AND(M339&lt;&gt;""),IF(ISBLANK(O339),"Beschreibung der Tätigkeit fehlt!",IF(LEN(O339)&lt;Z_BKU,"Beschreibung sehr kurz",IF(LEN(O339)&lt;Z_BKN,"Beschreibung knapp",""))),"")</f>
        <v/>
      </c>
      <c r="V339" s="66" t="str">
        <f t="shared" si="65"/>
        <v/>
      </c>
      <c r="W339" s="66" t="str">
        <f>IF(AND(M339&lt;&gt;""),IF(M339&gt;Z_THAZ,"Wurde die Tageshöchstarbeitszeit ("&amp;Z_THAZ&amp;" h) beachtet?",""),"")</f>
        <v/>
      </c>
      <c r="X339" s="66" t="str">
        <f t="shared" si="58"/>
        <v/>
      </c>
    </row>
    <row r="340" spans="1:24" x14ac:dyDescent="0.25">
      <c r="A340" s="5"/>
      <c r="B340" s="67" t="str">
        <f t="shared" si="57"/>
        <v/>
      </c>
      <c r="C340" s="68" t="str">
        <f t="shared" si="59"/>
        <v/>
      </c>
      <c r="D340" s="6"/>
      <c r="E340" s="9"/>
      <c r="F340" s="6"/>
      <c r="G340" s="9"/>
      <c r="H340" s="64" t="str">
        <f t="shared" si="66"/>
        <v/>
      </c>
      <c r="I340" s="64" t="str">
        <f t="shared" si="67"/>
        <v/>
      </c>
      <c r="J340" s="65" t="str">
        <f t="shared" si="60"/>
        <v/>
      </c>
      <c r="K340" s="166" t="str">
        <f t="shared" si="61"/>
        <v/>
      </c>
      <c r="L340" s="167" t="str">
        <f t="shared" si="62"/>
        <v/>
      </c>
      <c r="M340" s="63" t="str">
        <f t="shared" si="63"/>
        <v/>
      </c>
      <c r="N340" s="7"/>
      <c r="O340" s="8"/>
      <c r="Q340" s="69" t="str">
        <f t="shared" si="64"/>
        <v/>
      </c>
      <c r="T340" s="66" t="str">
        <f>IF(AND(SU_Stufe&gt;=20,M340&lt;&gt;"",ISBLANK(N340)),"Zuweisung zu Arbeitspaket fehlt","")</f>
        <v/>
      </c>
      <c r="U340" s="66" t="str">
        <f>IF(AND(M340&lt;&gt;""),IF(ISBLANK(O340),"Beschreibung der Tätigkeit fehlt!",IF(LEN(O340)&lt;Z_BKU,"Beschreibung sehr kurz",IF(LEN(O340)&lt;Z_BKN,"Beschreibung knapp",""))),"")</f>
        <v/>
      </c>
      <c r="V340" s="66" t="str">
        <f t="shared" si="65"/>
        <v/>
      </c>
      <c r="W340" s="66" t="str">
        <f>IF(AND(M340&lt;&gt;""),IF(M340&gt;Z_THAZ,"Wurde die Tageshöchstarbeitszeit ("&amp;Z_THAZ&amp;" h) beachtet?",""),"")</f>
        <v/>
      </c>
      <c r="X340" s="66" t="str">
        <f t="shared" si="58"/>
        <v/>
      </c>
    </row>
    <row r="341" spans="1:24" x14ac:dyDescent="0.25">
      <c r="A341" s="5"/>
      <c r="B341" s="67" t="str">
        <f t="shared" si="57"/>
        <v/>
      </c>
      <c r="C341" s="68" t="str">
        <f t="shared" si="59"/>
        <v/>
      </c>
      <c r="D341" s="6"/>
      <c r="E341" s="9"/>
      <c r="F341" s="6"/>
      <c r="G341" s="9"/>
      <c r="H341" s="64" t="str">
        <f t="shared" si="66"/>
        <v/>
      </c>
      <c r="I341" s="64" t="str">
        <f t="shared" si="67"/>
        <v/>
      </c>
      <c r="J341" s="65" t="str">
        <f t="shared" si="60"/>
        <v/>
      </c>
      <c r="K341" s="166" t="str">
        <f t="shared" si="61"/>
        <v/>
      </c>
      <c r="L341" s="167" t="str">
        <f t="shared" si="62"/>
        <v/>
      </c>
      <c r="M341" s="63" t="str">
        <f t="shared" si="63"/>
        <v/>
      </c>
      <c r="N341" s="7"/>
      <c r="O341" s="8"/>
      <c r="Q341" s="69" t="str">
        <f t="shared" si="64"/>
        <v/>
      </c>
      <c r="T341" s="66" t="str">
        <f>IF(AND(SU_Stufe&gt;=20,M341&lt;&gt;"",ISBLANK(N341)),"Zuweisung zu Arbeitspaket fehlt","")</f>
        <v/>
      </c>
      <c r="U341" s="66" t="str">
        <f>IF(AND(M341&lt;&gt;""),IF(ISBLANK(O341),"Beschreibung der Tätigkeit fehlt!",IF(LEN(O341)&lt;Z_BKU,"Beschreibung sehr kurz",IF(LEN(O341)&lt;Z_BKN,"Beschreibung knapp",""))),"")</f>
        <v/>
      </c>
      <c r="V341" s="66" t="str">
        <f t="shared" si="65"/>
        <v/>
      </c>
      <c r="W341" s="66" t="str">
        <f>IF(AND(M341&lt;&gt;""),IF(M341&gt;Z_THAZ,"Wurde die Tageshöchstarbeitszeit ("&amp;Z_THAZ&amp;" h) beachtet?",""),"")</f>
        <v/>
      </c>
      <c r="X341" s="66" t="str">
        <f t="shared" si="58"/>
        <v/>
      </c>
    </row>
    <row r="342" spans="1:24" x14ac:dyDescent="0.25">
      <c r="A342" s="5"/>
      <c r="B342" s="67" t="str">
        <f t="shared" si="57"/>
        <v/>
      </c>
      <c r="C342" s="68" t="str">
        <f t="shared" si="59"/>
        <v/>
      </c>
      <c r="D342" s="6"/>
      <c r="E342" s="9"/>
      <c r="F342" s="6"/>
      <c r="G342" s="9"/>
      <c r="H342" s="64" t="str">
        <f t="shared" si="66"/>
        <v/>
      </c>
      <c r="I342" s="64" t="str">
        <f t="shared" si="67"/>
        <v/>
      </c>
      <c r="J342" s="65" t="str">
        <f t="shared" si="60"/>
        <v/>
      </c>
      <c r="K342" s="166" t="str">
        <f t="shared" si="61"/>
        <v/>
      </c>
      <c r="L342" s="167" t="str">
        <f t="shared" si="62"/>
        <v/>
      </c>
      <c r="M342" s="63" t="str">
        <f t="shared" si="63"/>
        <v/>
      </c>
      <c r="N342" s="7"/>
      <c r="O342" s="8"/>
      <c r="Q342" s="69" t="str">
        <f t="shared" si="64"/>
        <v/>
      </c>
      <c r="T342" s="66" t="str">
        <f>IF(AND(SU_Stufe&gt;=20,M342&lt;&gt;"",ISBLANK(N342)),"Zuweisung zu Arbeitspaket fehlt","")</f>
        <v/>
      </c>
      <c r="U342" s="66" t="str">
        <f>IF(AND(M342&lt;&gt;""),IF(ISBLANK(O342),"Beschreibung der Tätigkeit fehlt!",IF(LEN(O342)&lt;Z_BKU,"Beschreibung sehr kurz",IF(LEN(O342)&lt;Z_BKN,"Beschreibung knapp",""))),"")</f>
        <v/>
      </c>
      <c r="V342" s="66" t="str">
        <f t="shared" si="65"/>
        <v/>
      </c>
      <c r="W342" s="66" t="str">
        <f>IF(AND(M342&lt;&gt;""),IF(M342&gt;Z_THAZ,"Wurde die Tageshöchstarbeitszeit ("&amp;Z_THAZ&amp;" h) beachtet?",""),"")</f>
        <v/>
      </c>
      <c r="X342" s="66" t="str">
        <f t="shared" si="58"/>
        <v/>
      </c>
    </row>
    <row r="343" spans="1:24" x14ac:dyDescent="0.25">
      <c r="A343" s="5"/>
      <c r="B343" s="67" t="str">
        <f t="shared" si="57"/>
        <v/>
      </c>
      <c r="C343" s="68" t="str">
        <f t="shared" si="59"/>
        <v/>
      </c>
      <c r="D343" s="6"/>
      <c r="E343" s="9"/>
      <c r="F343" s="6"/>
      <c r="G343" s="9"/>
      <c r="H343" s="64" t="str">
        <f t="shared" si="66"/>
        <v/>
      </c>
      <c r="I343" s="64" t="str">
        <f t="shared" si="67"/>
        <v/>
      </c>
      <c r="J343" s="65" t="str">
        <f t="shared" si="60"/>
        <v/>
      </c>
      <c r="K343" s="166" t="str">
        <f t="shared" si="61"/>
        <v/>
      </c>
      <c r="L343" s="167" t="str">
        <f t="shared" si="62"/>
        <v/>
      </c>
      <c r="M343" s="63" t="str">
        <f t="shared" si="63"/>
        <v/>
      </c>
      <c r="N343" s="7"/>
      <c r="O343" s="8"/>
      <c r="Q343" s="69" t="str">
        <f t="shared" si="64"/>
        <v/>
      </c>
      <c r="T343" s="66" t="str">
        <f>IF(AND(SU_Stufe&gt;=20,M343&lt;&gt;"",ISBLANK(N343)),"Zuweisung zu Arbeitspaket fehlt","")</f>
        <v/>
      </c>
      <c r="U343" s="66" t="str">
        <f>IF(AND(M343&lt;&gt;""),IF(ISBLANK(O343),"Beschreibung der Tätigkeit fehlt!",IF(LEN(O343)&lt;Z_BKU,"Beschreibung sehr kurz",IF(LEN(O343)&lt;Z_BKN,"Beschreibung knapp",""))),"")</f>
        <v/>
      </c>
      <c r="V343" s="66" t="str">
        <f t="shared" si="65"/>
        <v/>
      </c>
      <c r="W343" s="66" t="str">
        <f>IF(AND(M343&lt;&gt;""),IF(M343&gt;Z_THAZ,"Wurde die Tageshöchstarbeitszeit ("&amp;Z_THAZ&amp;" h) beachtet?",""),"")</f>
        <v/>
      </c>
      <c r="X343" s="66" t="str">
        <f t="shared" si="58"/>
        <v/>
      </c>
    </row>
    <row r="344" spans="1:24" x14ac:dyDescent="0.25">
      <c r="A344" s="5"/>
      <c r="B344" s="67" t="str">
        <f t="shared" si="57"/>
        <v/>
      </c>
      <c r="C344" s="68" t="str">
        <f t="shared" si="59"/>
        <v/>
      </c>
      <c r="D344" s="6"/>
      <c r="E344" s="9"/>
      <c r="F344" s="6"/>
      <c r="G344" s="9"/>
      <c r="H344" s="64" t="str">
        <f t="shared" si="66"/>
        <v/>
      </c>
      <c r="I344" s="64" t="str">
        <f t="shared" si="67"/>
        <v/>
      </c>
      <c r="J344" s="65" t="str">
        <f t="shared" si="60"/>
        <v/>
      </c>
      <c r="K344" s="166" t="str">
        <f t="shared" si="61"/>
        <v/>
      </c>
      <c r="L344" s="167" t="str">
        <f t="shared" si="62"/>
        <v/>
      </c>
      <c r="M344" s="63" t="str">
        <f t="shared" si="63"/>
        <v/>
      </c>
      <c r="N344" s="7"/>
      <c r="O344" s="8"/>
      <c r="Q344" s="69" t="str">
        <f t="shared" si="64"/>
        <v/>
      </c>
      <c r="T344" s="66" t="str">
        <f>IF(AND(SU_Stufe&gt;=20,M344&lt;&gt;"",ISBLANK(N344)),"Zuweisung zu Arbeitspaket fehlt","")</f>
        <v/>
      </c>
      <c r="U344" s="66" t="str">
        <f>IF(AND(M344&lt;&gt;""),IF(ISBLANK(O344),"Beschreibung der Tätigkeit fehlt!",IF(LEN(O344)&lt;Z_BKU,"Beschreibung sehr kurz",IF(LEN(O344)&lt;Z_BKN,"Beschreibung knapp",""))),"")</f>
        <v/>
      </c>
      <c r="V344" s="66" t="str">
        <f t="shared" si="65"/>
        <v/>
      </c>
      <c r="W344" s="66" t="str">
        <f>IF(AND(M344&lt;&gt;""),IF(M344&gt;Z_THAZ,"Wurde die Tageshöchstarbeitszeit ("&amp;Z_THAZ&amp;" h) beachtet?",""),"")</f>
        <v/>
      </c>
      <c r="X344" s="66" t="str">
        <f t="shared" si="58"/>
        <v/>
      </c>
    </row>
    <row r="345" spans="1:24" x14ac:dyDescent="0.25">
      <c r="A345" s="5"/>
      <c r="B345" s="67" t="str">
        <f t="shared" si="57"/>
        <v/>
      </c>
      <c r="C345" s="68" t="str">
        <f t="shared" si="59"/>
        <v/>
      </c>
      <c r="D345" s="6"/>
      <c r="E345" s="9"/>
      <c r="F345" s="6"/>
      <c r="G345" s="9"/>
      <c r="H345" s="64" t="str">
        <f t="shared" si="66"/>
        <v/>
      </c>
      <c r="I345" s="64" t="str">
        <f t="shared" si="67"/>
        <v/>
      </c>
      <c r="J345" s="65" t="str">
        <f t="shared" si="60"/>
        <v/>
      </c>
      <c r="K345" s="166" t="str">
        <f t="shared" si="61"/>
        <v/>
      </c>
      <c r="L345" s="167" t="str">
        <f t="shared" si="62"/>
        <v/>
      </c>
      <c r="M345" s="63" t="str">
        <f t="shared" si="63"/>
        <v/>
      </c>
      <c r="N345" s="7"/>
      <c r="O345" s="8"/>
      <c r="Q345" s="69" t="str">
        <f t="shared" si="64"/>
        <v/>
      </c>
      <c r="T345" s="66" t="str">
        <f>IF(AND(SU_Stufe&gt;=20,M345&lt;&gt;"",ISBLANK(N345)),"Zuweisung zu Arbeitspaket fehlt","")</f>
        <v/>
      </c>
      <c r="U345" s="66" t="str">
        <f>IF(AND(M345&lt;&gt;""),IF(ISBLANK(O345),"Beschreibung der Tätigkeit fehlt!",IF(LEN(O345)&lt;Z_BKU,"Beschreibung sehr kurz",IF(LEN(O345)&lt;Z_BKN,"Beschreibung knapp",""))),"")</f>
        <v/>
      </c>
      <c r="V345" s="66" t="str">
        <f t="shared" si="65"/>
        <v/>
      </c>
      <c r="W345" s="66" t="str">
        <f>IF(AND(M345&lt;&gt;""),IF(M345&gt;Z_THAZ,"Wurde die Tageshöchstarbeitszeit ("&amp;Z_THAZ&amp;" h) beachtet?",""),"")</f>
        <v/>
      </c>
      <c r="X345" s="66" t="str">
        <f t="shared" si="58"/>
        <v/>
      </c>
    </row>
    <row r="346" spans="1:24" x14ac:dyDescent="0.25">
      <c r="A346" s="5"/>
      <c r="B346" s="67" t="str">
        <f t="shared" si="57"/>
        <v/>
      </c>
      <c r="C346" s="68" t="str">
        <f t="shared" si="59"/>
        <v/>
      </c>
      <c r="D346" s="6"/>
      <c r="E346" s="9"/>
      <c r="F346" s="6"/>
      <c r="G346" s="9"/>
      <c r="H346" s="64" t="str">
        <f t="shared" si="66"/>
        <v/>
      </c>
      <c r="I346" s="64" t="str">
        <f t="shared" si="67"/>
        <v/>
      </c>
      <c r="J346" s="65" t="str">
        <f t="shared" si="60"/>
        <v/>
      </c>
      <c r="K346" s="166" t="str">
        <f t="shared" si="61"/>
        <v/>
      </c>
      <c r="L346" s="167" t="str">
        <f t="shared" si="62"/>
        <v/>
      </c>
      <c r="M346" s="63" t="str">
        <f t="shared" si="63"/>
        <v/>
      </c>
      <c r="N346" s="7"/>
      <c r="O346" s="8"/>
      <c r="Q346" s="69" t="str">
        <f t="shared" si="64"/>
        <v/>
      </c>
      <c r="T346" s="66" t="str">
        <f>IF(AND(SU_Stufe&gt;=20,M346&lt;&gt;"",ISBLANK(N346)),"Zuweisung zu Arbeitspaket fehlt","")</f>
        <v/>
      </c>
      <c r="U346" s="66" t="str">
        <f>IF(AND(M346&lt;&gt;""),IF(ISBLANK(O346),"Beschreibung der Tätigkeit fehlt!",IF(LEN(O346)&lt;Z_BKU,"Beschreibung sehr kurz",IF(LEN(O346)&lt;Z_BKN,"Beschreibung knapp",""))),"")</f>
        <v/>
      </c>
      <c r="V346" s="66" t="str">
        <f t="shared" si="65"/>
        <v/>
      </c>
      <c r="W346" s="66" t="str">
        <f>IF(AND(M346&lt;&gt;""),IF(M346&gt;Z_THAZ,"Wurde die Tageshöchstarbeitszeit ("&amp;Z_THAZ&amp;" h) beachtet?",""),"")</f>
        <v/>
      </c>
      <c r="X346" s="66" t="str">
        <f t="shared" si="58"/>
        <v/>
      </c>
    </row>
    <row r="347" spans="1:24" x14ac:dyDescent="0.25">
      <c r="A347" s="5"/>
      <c r="B347" s="67" t="str">
        <f t="shared" si="57"/>
        <v/>
      </c>
      <c r="C347" s="68" t="str">
        <f t="shared" si="59"/>
        <v/>
      </c>
      <c r="D347" s="6"/>
      <c r="E347" s="9"/>
      <c r="F347" s="6"/>
      <c r="G347" s="9"/>
      <c r="H347" s="64" t="str">
        <f t="shared" si="66"/>
        <v/>
      </c>
      <c r="I347" s="64" t="str">
        <f t="shared" si="67"/>
        <v/>
      </c>
      <c r="J347" s="65" t="str">
        <f t="shared" si="60"/>
        <v/>
      </c>
      <c r="K347" s="166" t="str">
        <f t="shared" si="61"/>
        <v/>
      </c>
      <c r="L347" s="167" t="str">
        <f t="shared" si="62"/>
        <v/>
      </c>
      <c r="M347" s="63" t="str">
        <f t="shared" si="63"/>
        <v/>
      </c>
      <c r="N347" s="7"/>
      <c r="O347" s="8"/>
      <c r="Q347" s="69" t="str">
        <f t="shared" si="64"/>
        <v/>
      </c>
      <c r="T347" s="66" t="str">
        <f>IF(AND(SU_Stufe&gt;=20,M347&lt;&gt;"",ISBLANK(N347)),"Zuweisung zu Arbeitspaket fehlt","")</f>
        <v/>
      </c>
      <c r="U347" s="66" t="str">
        <f>IF(AND(M347&lt;&gt;""),IF(ISBLANK(O347),"Beschreibung der Tätigkeit fehlt!",IF(LEN(O347)&lt;Z_BKU,"Beschreibung sehr kurz",IF(LEN(O347)&lt;Z_BKN,"Beschreibung knapp",""))),"")</f>
        <v/>
      </c>
      <c r="V347" s="66" t="str">
        <f t="shared" si="65"/>
        <v/>
      </c>
      <c r="W347" s="66" t="str">
        <f>IF(AND(M347&lt;&gt;""),IF(M347&gt;Z_THAZ,"Wurde die Tageshöchstarbeitszeit ("&amp;Z_THAZ&amp;" h) beachtet?",""),"")</f>
        <v/>
      </c>
      <c r="X347" s="66" t="str">
        <f t="shared" si="58"/>
        <v/>
      </c>
    </row>
    <row r="348" spans="1:24" x14ac:dyDescent="0.25">
      <c r="A348" s="5"/>
      <c r="B348" s="67" t="str">
        <f t="shared" si="57"/>
        <v/>
      </c>
      <c r="C348" s="68" t="str">
        <f t="shared" si="59"/>
        <v/>
      </c>
      <c r="D348" s="6"/>
      <c r="E348" s="9"/>
      <c r="F348" s="6"/>
      <c r="G348" s="9"/>
      <c r="H348" s="64" t="str">
        <f t="shared" si="66"/>
        <v/>
      </c>
      <c r="I348" s="64" t="str">
        <f t="shared" si="67"/>
        <v/>
      </c>
      <c r="J348" s="65" t="str">
        <f t="shared" si="60"/>
        <v/>
      </c>
      <c r="K348" s="166" t="str">
        <f t="shared" si="61"/>
        <v/>
      </c>
      <c r="L348" s="167" t="str">
        <f t="shared" si="62"/>
        <v/>
      </c>
      <c r="M348" s="63" t="str">
        <f t="shared" si="63"/>
        <v/>
      </c>
      <c r="N348" s="7"/>
      <c r="O348" s="8"/>
      <c r="Q348" s="69" t="str">
        <f t="shared" si="64"/>
        <v/>
      </c>
      <c r="T348" s="66" t="str">
        <f>IF(AND(SU_Stufe&gt;=20,M348&lt;&gt;"",ISBLANK(N348)),"Zuweisung zu Arbeitspaket fehlt","")</f>
        <v/>
      </c>
      <c r="U348" s="66" t="str">
        <f>IF(AND(M348&lt;&gt;""),IF(ISBLANK(O348),"Beschreibung der Tätigkeit fehlt!",IF(LEN(O348)&lt;Z_BKU,"Beschreibung sehr kurz",IF(LEN(O348)&lt;Z_BKN,"Beschreibung knapp",""))),"")</f>
        <v/>
      </c>
      <c r="V348" s="66" t="str">
        <f t="shared" si="65"/>
        <v/>
      </c>
      <c r="W348" s="66" t="str">
        <f>IF(AND(M348&lt;&gt;""),IF(M348&gt;Z_THAZ,"Wurde die Tageshöchstarbeitszeit ("&amp;Z_THAZ&amp;" h) beachtet?",""),"")</f>
        <v/>
      </c>
      <c r="X348" s="66" t="str">
        <f t="shared" si="58"/>
        <v/>
      </c>
    </row>
    <row r="349" spans="1:24" x14ac:dyDescent="0.25">
      <c r="A349" s="5"/>
      <c r="B349" s="67" t="str">
        <f t="shared" si="57"/>
        <v/>
      </c>
      <c r="C349" s="68" t="str">
        <f t="shared" si="59"/>
        <v/>
      </c>
      <c r="D349" s="6"/>
      <c r="E349" s="9"/>
      <c r="F349" s="6"/>
      <c r="G349" s="9"/>
      <c r="H349" s="64" t="str">
        <f t="shared" si="66"/>
        <v/>
      </c>
      <c r="I349" s="64" t="str">
        <f t="shared" si="67"/>
        <v/>
      </c>
      <c r="J349" s="65" t="str">
        <f t="shared" si="60"/>
        <v/>
      </c>
      <c r="K349" s="166" t="str">
        <f t="shared" si="61"/>
        <v/>
      </c>
      <c r="L349" s="167" t="str">
        <f t="shared" si="62"/>
        <v/>
      </c>
      <c r="M349" s="63" t="str">
        <f t="shared" si="63"/>
        <v/>
      </c>
      <c r="N349" s="7"/>
      <c r="O349" s="8"/>
      <c r="Q349" s="69" t="str">
        <f t="shared" si="64"/>
        <v/>
      </c>
      <c r="T349" s="66" t="str">
        <f>IF(AND(SU_Stufe&gt;=20,M349&lt;&gt;"",ISBLANK(N349)),"Zuweisung zu Arbeitspaket fehlt","")</f>
        <v/>
      </c>
      <c r="U349" s="66" t="str">
        <f>IF(AND(M349&lt;&gt;""),IF(ISBLANK(O349),"Beschreibung der Tätigkeit fehlt!",IF(LEN(O349)&lt;Z_BKU,"Beschreibung sehr kurz",IF(LEN(O349)&lt;Z_BKN,"Beschreibung knapp",""))),"")</f>
        <v/>
      </c>
      <c r="V349" s="66" t="str">
        <f t="shared" si="65"/>
        <v/>
      </c>
      <c r="W349" s="66" t="str">
        <f>IF(AND(M349&lt;&gt;""),IF(M349&gt;Z_THAZ,"Wurde die Tageshöchstarbeitszeit ("&amp;Z_THAZ&amp;" h) beachtet?",""),"")</f>
        <v/>
      </c>
      <c r="X349" s="66" t="str">
        <f t="shared" si="58"/>
        <v/>
      </c>
    </row>
    <row r="350" spans="1:24" x14ac:dyDescent="0.25">
      <c r="A350" s="5"/>
      <c r="B350" s="67" t="str">
        <f t="shared" si="57"/>
        <v/>
      </c>
      <c r="C350" s="68" t="str">
        <f t="shared" si="59"/>
        <v/>
      </c>
      <c r="D350" s="6"/>
      <c r="E350" s="9"/>
      <c r="F350" s="6"/>
      <c r="G350" s="9"/>
      <c r="H350" s="64" t="str">
        <f t="shared" si="66"/>
        <v/>
      </c>
      <c r="I350" s="64" t="str">
        <f t="shared" si="67"/>
        <v/>
      </c>
      <c r="J350" s="65" t="str">
        <f t="shared" si="60"/>
        <v/>
      </c>
      <c r="K350" s="166" t="str">
        <f t="shared" si="61"/>
        <v/>
      </c>
      <c r="L350" s="167" t="str">
        <f t="shared" si="62"/>
        <v/>
      </c>
      <c r="M350" s="63" t="str">
        <f t="shared" si="63"/>
        <v/>
      </c>
      <c r="N350" s="7"/>
      <c r="O350" s="8"/>
      <c r="Q350" s="69" t="str">
        <f t="shared" si="64"/>
        <v/>
      </c>
      <c r="T350" s="66" t="str">
        <f>IF(AND(SU_Stufe&gt;=20,M350&lt;&gt;"",ISBLANK(N350)),"Zuweisung zu Arbeitspaket fehlt","")</f>
        <v/>
      </c>
      <c r="U350" s="66" t="str">
        <f>IF(AND(M350&lt;&gt;""),IF(ISBLANK(O350),"Beschreibung der Tätigkeit fehlt!",IF(LEN(O350)&lt;Z_BKU,"Beschreibung sehr kurz",IF(LEN(O350)&lt;Z_BKN,"Beschreibung knapp",""))),"")</f>
        <v/>
      </c>
      <c r="V350" s="66" t="str">
        <f t="shared" si="65"/>
        <v/>
      </c>
      <c r="W350" s="66" t="str">
        <f>IF(AND(M350&lt;&gt;""),IF(M350&gt;Z_THAZ,"Wurde die Tageshöchstarbeitszeit ("&amp;Z_THAZ&amp;" h) beachtet?",""),"")</f>
        <v/>
      </c>
      <c r="X350" s="66" t="str">
        <f t="shared" si="58"/>
        <v/>
      </c>
    </row>
    <row r="351" spans="1:24" x14ac:dyDescent="0.25">
      <c r="A351" s="5"/>
      <c r="B351" s="67" t="str">
        <f t="shared" si="57"/>
        <v/>
      </c>
      <c r="C351" s="68" t="str">
        <f t="shared" si="59"/>
        <v/>
      </c>
      <c r="D351" s="6"/>
      <c r="E351" s="9"/>
      <c r="F351" s="6"/>
      <c r="G351" s="9"/>
      <c r="H351" s="64" t="str">
        <f t="shared" si="66"/>
        <v/>
      </c>
      <c r="I351" s="64" t="str">
        <f t="shared" si="67"/>
        <v/>
      </c>
      <c r="J351" s="65" t="str">
        <f t="shared" si="60"/>
        <v/>
      </c>
      <c r="K351" s="166" t="str">
        <f t="shared" si="61"/>
        <v/>
      </c>
      <c r="L351" s="167" t="str">
        <f t="shared" si="62"/>
        <v/>
      </c>
      <c r="M351" s="63" t="str">
        <f t="shared" si="63"/>
        <v/>
      </c>
      <c r="N351" s="7"/>
      <c r="O351" s="8"/>
      <c r="Q351" s="69" t="str">
        <f t="shared" si="64"/>
        <v/>
      </c>
      <c r="T351" s="66" t="str">
        <f>IF(AND(SU_Stufe&gt;=20,M351&lt;&gt;"",ISBLANK(N351)),"Zuweisung zu Arbeitspaket fehlt","")</f>
        <v/>
      </c>
      <c r="U351" s="66" t="str">
        <f>IF(AND(M351&lt;&gt;""),IF(ISBLANK(O351),"Beschreibung der Tätigkeit fehlt!",IF(LEN(O351)&lt;Z_BKU,"Beschreibung sehr kurz",IF(LEN(O351)&lt;Z_BKN,"Beschreibung knapp",""))),"")</f>
        <v/>
      </c>
      <c r="V351" s="66" t="str">
        <f t="shared" si="65"/>
        <v/>
      </c>
      <c r="W351" s="66" t="str">
        <f>IF(AND(M351&lt;&gt;""),IF(M351&gt;Z_THAZ,"Wurde die Tageshöchstarbeitszeit ("&amp;Z_THAZ&amp;" h) beachtet?",""),"")</f>
        <v/>
      </c>
      <c r="X351" s="66" t="str">
        <f t="shared" si="58"/>
        <v/>
      </c>
    </row>
    <row r="352" spans="1:24" x14ac:dyDescent="0.25">
      <c r="A352" s="5"/>
      <c r="B352" s="67" t="str">
        <f t="shared" si="57"/>
        <v/>
      </c>
      <c r="C352" s="68" t="str">
        <f t="shared" si="59"/>
        <v/>
      </c>
      <c r="D352" s="6"/>
      <c r="E352" s="9"/>
      <c r="F352" s="6"/>
      <c r="G352" s="9"/>
      <c r="H352" s="64" t="str">
        <f t="shared" si="66"/>
        <v/>
      </c>
      <c r="I352" s="64" t="str">
        <f t="shared" si="67"/>
        <v/>
      </c>
      <c r="J352" s="65" t="str">
        <f t="shared" si="60"/>
        <v/>
      </c>
      <c r="K352" s="166" t="str">
        <f t="shared" si="61"/>
        <v/>
      </c>
      <c r="L352" s="167" t="str">
        <f t="shared" si="62"/>
        <v/>
      </c>
      <c r="M352" s="63" t="str">
        <f t="shared" si="63"/>
        <v/>
      </c>
      <c r="N352" s="7"/>
      <c r="O352" s="8"/>
      <c r="Q352" s="69" t="str">
        <f t="shared" si="64"/>
        <v/>
      </c>
      <c r="T352" s="66" t="str">
        <f>IF(AND(SU_Stufe&gt;=20,M352&lt;&gt;"",ISBLANK(N352)),"Zuweisung zu Arbeitspaket fehlt","")</f>
        <v/>
      </c>
      <c r="U352" s="66" t="str">
        <f>IF(AND(M352&lt;&gt;""),IF(ISBLANK(O352),"Beschreibung der Tätigkeit fehlt!",IF(LEN(O352)&lt;Z_BKU,"Beschreibung sehr kurz",IF(LEN(O352)&lt;Z_BKN,"Beschreibung knapp",""))),"")</f>
        <v/>
      </c>
      <c r="V352" s="66" t="str">
        <f t="shared" si="65"/>
        <v/>
      </c>
      <c r="W352" s="66" t="str">
        <f>IF(AND(M352&lt;&gt;""),IF(M352&gt;Z_THAZ,"Wurde die Tageshöchstarbeitszeit ("&amp;Z_THAZ&amp;" h) beachtet?",""),"")</f>
        <v/>
      </c>
      <c r="X352" s="66" t="str">
        <f t="shared" si="58"/>
        <v/>
      </c>
    </row>
    <row r="353" spans="1:24" x14ac:dyDescent="0.25">
      <c r="A353" s="5"/>
      <c r="B353" s="67" t="str">
        <f t="shared" si="57"/>
        <v/>
      </c>
      <c r="C353" s="68" t="str">
        <f t="shared" si="59"/>
        <v/>
      </c>
      <c r="D353" s="6"/>
      <c r="E353" s="9"/>
      <c r="F353" s="6"/>
      <c r="G353" s="9"/>
      <c r="H353" s="64" t="str">
        <f t="shared" si="66"/>
        <v/>
      </c>
      <c r="I353" s="64" t="str">
        <f t="shared" si="67"/>
        <v/>
      </c>
      <c r="J353" s="65" t="str">
        <f t="shared" si="60"/>
        <v/>
      </c>
      <c r="K353" s="166" t="str">
        <f t="shared" si="61"/>
        <v/>
      </c>
      <c r="L353" s="167" t="str">
        <f t="shared" si="62"/>
        <v/>
      </c>
      <c r="M353" s="63" t="str">
        <f t="shared" si="63"/>
        <v/>
      </c>
      <c r="N353" s="7"/>
      <c r="O353" s="8"/>
      <c r="Q353" s="69" t="str">
        <f t="shared" si="64"/>
        <v/>
      </c>
      <c r="T353" s="66" t="str">
        <f>IF(AND(SU_Stufe&gt;=20,M353&lt;&gt;"",ISBLANK(N353)),"Zuweisung zu Arbeitspaket fehlt","")</f>
        <v/>
      </c>
      <c r="U353" s="66" t="str">
        <f>IF(AND(M353&lt;&gt;""),IF(ISBLANK(O353),"Beschreibung der Tätigkeit fehlt!",IF(LEN(O353)&lt;Z_BKU,"Beschreibung sehr kurz",IF(LEN(O353)&lt;Z_BKN,"Beschreibung knapp",""))),"")</f>
        <v/>
      </c>
      <c r="V353" s="66" t="str">
        <f t="shared" si="65"/>
        <v/>
      </c>
      <c r="W353" s="66" t="str">
        <f>IF(AND(M353&lt;&gt;""),IF(M353&gt;Z_THAZ,"Wurde die Tageshöchstarbeitszeit ("&amp;Z_THAZ&amp;" h) beachtet?",""),"")</f>
        <v/>
      </c>
      <c r="X353" s="66" t="str">
        <f t="shared" si="58"/>
        <v/>
      </c>
    </row>
    <row r="354" spans="1:24" x14ac:dyDescent="0.25">
      <c r="A354" s="5"/>
      <c r="B354" s="67" t="str">
        <f t="shared" si="57"/>
        <v/>
      </c>
      <c r="C354" s="68" t="str">
        <f t="shared" si="59"/>
        <v/>
      </c>
      <c r="D354" s="6"/>
      <c r="E354" s="9"/>
      <c r="F354" s="6"/>
      <c r="G354" s="9"/>
      <c r="H354" s="64" t="str">
        <f t="shared" si="66"/>
        <v/>
      </c>
      <c r="I354" s="64" t="str">
        <f t="shared" si="67"/>
        <v/>
      </c>
      <c r="J354" s="65" t="str">
        <f t="shared" si="60"/>
        <v/>
      </c>
      <c r="K354" s="166" t="str">
        <f t="shared" si="61"/>
        <v/>
      </c>
      <c r="L354" s="167" t="str">
        <f t="shared" si="62"/>
        <v/>
      </c>
      <c r="M354" s="63" t="str">
        <f t="shared" si="63"/>
        <v/>
      </c>
      <c r="N354" s="7"/>
      <c r="O354" s="8"/>
      <c r="Q354" s="69" t="str">
        <f t="shared" si="64"/>
        <v/>
      </c>
      <c r="T354" s="66" t="str">
        <f>IF(AND(SU_Stufe&gt;=20,M354&lt;&gt;"",ISBLANK(N354)),"Zuweisung zu Arbeitspaket fehlt","")</f>
        <v/>
      </c>
      <c r="U354" s="66" t="str">
        <f>IF(AND(M354&lt;&gt;""),IF(ISBLANK(O354),"Beschreibung der Tätigkeit fehlt!",IF(LEN(O354)&lt;Z_BKU,"Beschreibung sehr kurz",IF(LEN(O354)&lt;Z_BKN,"Beschreibung knapp",""))),"")</f>
        <v/>
      </c>
      <c r="V354" s="66" t="str">
        <f t="shared" si="65"/>
        <v/>
      </c>
      <c r="W354" s="66" t="str">
        <f>IF(AND(M354&lt;&gt;""),IF(M354&gt;Z_THAZ,"Wurde die Tageshöchstarbeitszeit ("&amp;Z_THAZ&amp;" h) beachtet?",""),"")</f>
        <v/>
      </c>
      <c r="X354" s="66" t="str">
        <f t="shared" si="58"/>
        <v/>
      </c>
    </row>
    <row r="355" spans="1:24" x14ac:dyDescent="0.25">
      <c r="A355" s="5"/>
      <c r="B355" s="67" t="str">
        <f t="shared" si="57"/>
        <v/>
      </c>
      <c r="C355" s="68" t="str">
        <f t="shared" si="59"/>
        <v/>
      </c>
      <c r="D355" s="6"/>
      <c r="E355" s="9"/>
      <c r="F355" s="6"/>
      <c r="G355" s="9"/>
      <c r="H355" s="64" t="str">
        <f t="shared" si="66"/>
        <v/>
      </c>
      <c r="I355" s="64" t="str">
        <f t="shared" si="67"/>
        <v/>
      </c>
      <c r="J355" s="65" t="str">
        <f t="shared" si="60"/>
        <v/>
      </c>
      <c r="K355" s="166" t="str">
        <f t="shared" si="61"/>
        <v/>
      </c>
      <c r="L355" s="167" t="str">
        <f t="shared" si="62"/>
        <v/>
      </c>
      <c r="M355" s="63" t="str">
        <f t="shared" si="63"/>
        <v/>
      </c>
      <c r="N355" s="7"/>
      <c r="O355" s="8"/>
      <c r="Q355" s="69" t="str">
        <f t="shared" si="64"/>
        <v/>
      </c>
      <c r="T355" s="66" t="str">
        <f>IF(AND(SU_Stufe&gt;=20,M355&lt;&gt;"",ISBLANK(N355)),"Zuweisung zu Arbeitspaket fehlt","")</f>
        <v/>
      </c>
      <c r="U355" s="66" t="str">
        <f>IF(AND(M355&lt;&gt;""),IF(ISBLANK(O355),"Beschreibung der Tätigkeit fehlt!",IF(LEN(O355)&lt;Z_BKU,"Beschreibung sehr kurz",IF(LEN(O355)&lt;Z_BKN,"Beschreibung knapp",""))),"")</f>
        <v/>
      </c>
      <c r="V355" s="66" t="str">
        <f t="shared" si="65"/>
        <v/>
      </c>
      <c r="W355" s="66" t="str">
        <f>IF(AND(M355&lt;&gt;""),IF(M355&gt;Z_THAZ,"Wurde die Tageshöchstarbeitszeit ("&amp;Z_THAZ&amp;" h) beachtet?",""),"")</f>
        <v/>
      </c>
      <c r="X355" s="66" t="str">
        <f t="shared" si="58"/>
        <v/>
      </c>
    </row>
    <row r="356" spans="1:24" x14ac:dyDescent="0.25">
      <c r="A356" s="5"/>
      <c r="B356" s="67" t="str">
        <f t="shared" si="57"/>
        <v/>
      </c>
      <c r="C356" s="68" t="str">
        <f t="shared" si="59"/>
        <v/>
      </c>
      <c r="D356" s="6"/>
      <c r="E356" s="9"/>
      <c r="F356" s="6"/>
      <c r="G356" s="9"/>
      <c r="H356" s="64" t="str">
        <f t="shared" si="66"/>
        <v/>
      </c>
      <c r="I356" s="64" t="str">
        <f t="shared" si="67"/>
        <v/>
      </c>
      <c r="J356" s="65" t="str">
        <f t="shared" si="60"/>
        <v/>
      </c>
      <c r="K356" s="166" t="str">
        <f t="shared" si="61"/>
        <v/>
      </c>
      <c r="L356" s="167" t="str">
        <f t="shared" si="62"/>
        <v/>
      </c>
      <c r="M356" s="63" t="str">
        <f t="shared" si="63"/>
        <v/>
      </c>
      <c r="N356" s="7"/>
      <c r="O356" s="8"/>
      <c r="Q356" s="69" t="str">
        <f t="shared" si="64"/>
        <v/>
      </c>
      <c r="T356" s="66" t="str">
        <f>IF(AND(SU_Stufe&gt;=20,M356&lt;&gt;"",ISBLANK(N356)),"Zuweisung zu Arbeitspaket fehlt","")</f>
        <v/>
      </c>
      <c r="U356" s="66" t="str">
        <f>IF(AND(M356&lt;&gt;""),IF(ISBLANK(O356),"Beschreibung der Tätigkeit fehlt!",IF(LEN(O356)&lt;Z_BKU,"Beschreibung sehr kurz",IF(LEN(O356)&lt;Z_BKN,"Beschreibung knapp",""))),"")</f>
        <v/>
      </c>
      <c r="V356" s="66" t="str">
        <f t="shared" si="65"/>
        <v/>
      </c>
      <c r="W356" s="66" t="str">
        <f>IF(AND(M356&lt;&gt;""),IF(M356&gt;Z_THAZ,"Wurde die Tageshöchstarbeitszeit ("&amp;Z_THAZ&amp;" h) beachtet?",""),"")</f>
        <v/>
      </c>
      <c r="X356" s="66" t="str">
        <f t="shared" si="58"/>
        <v/>
      </c>
    </row>
    <row r="357" spans="1:24" x14ac:dyDescent="0.25">
      <c r="A357" s="5"/>
      <c r="B357" s="67" t="str">
        <f t="shared" si="57"/>
        <v/>
      </c>
      <c r="C357" s="68" t="str">
        <f t="shared" si="59"/>
        <v/>
      </c>
      <c r="D357" s="6"/>
      <c r="E357" s="9"/>
      <c r="F357" s="6"/>
      <c r="G357" s="9"/>
      <c r="H357" s="64" t="str">
        <f t="shared" si="66"/>
        <v/>
      </c>
      <c r="I357" s="64" t="str">
        <f t="shared" si="67"/>
        <v/>
      </c>
      <c r="J357" s="65" t="str">
        <f t="shared" si="60"/>
        <v/>
      </c>
      <c r="K357" s="166" t="str">
        <f t="shared" si="61"/>
        <v/>
      </c>
      <c r="L357" s="167" t="str">
        <f t="shared" si="62"/>
        <v/>
      </c>
      <c r="M357" s="63" t="str">
        <f t="shared" si="63"/>
        <v/>
      </c>
      <c r="N357" s="7"/>
      <c r="O357" s="8"/>
      <c r="Q357" s="69" t="str">
        <f t="shared" si="64"/>
        <v/>
      </c>
      <c r="T357" s="66" t="str">
        <f>IF(AND(SU_Stufe&gt;=20,M357&lt;&gt;"",ISBLANK(N357)),"Zuweisung zu Arbeitspaket fehlt","")</f>
        <v/>
      </c>
      <c r="U357" s="66" t="str">
        <f>IF(AND(M357&lt;&gt;""),IF(ISBLANK(O357),"Beschreibung der Tätigkeit fehlt!",IF(LEN(O357)&lt;Z_BKU,"Beschreibung sehr kurz",IF(LEN(O357)&lt;Z_BKN,"Beschreibung knapp",""))),"")</f>
        <v/>
      </c>
      <c r="V357" s="66" t="str">
        <f t="shared" si="65"/>
        <v/>
      </c>
      <c r="W357" s="66" t="str">
        <f>IF(AND(M357&lt;&gt;""),IF(M357&gt;Z_THAZ,"Wurde die Tageshöchstarbeitszeit ("&amp;Z_THAZ&amp;" h) beachtet?",""),"")</f>
        <v/>
      </c>
      <c r="X357" s="66" t="str">
        <f t="shared" si="58"/>
        <v/>
      </c>
    </row>
    <row r="358" spans="1:24" x14ac:dyDescent="0.25">
      <c r="A358" s="5"/>
      <c r="B358" s="67" t="str">
        <f t="shared" si="57"/>
        <v/>
      </c>
      <c r="C358" s="68" t="str">
        <f t="shared" si="59"/>
        <v/>
      </c>
      <c r="D358" s="6"/>
      <c r="E358" s="9"/>
      <c r="F358" s="6"/>
      <c r="G358" s="9"/>
      <c r="H358" s="64" t="str">
        <f t="shared" si="66"/>
        <v/>
      </c>
      <c r="I358" s="64" t="str">
        <f t="shared" si="67"/>
        <v/>
      </c>
      <c r="J358" s="65" t="str">
        <f t="shared" si="60"/>
        <v/>
      </c>
      <c r="K358" s="166" t="str">
        <f t="shared" si="61"/>
        <v/>
      </c>
      <c r="L358" s="167" t="str">
        <f t="shared" si="62"/>
        <v/>
      </c>
      <c r="M358" s="63" t="str">
        <f t="shared" si="63"/>
        <v/>
      </c>
      <c r="N358" s="7"/>
      <c r="O358" s="8"/>
      <c r="Q358" s="69" t="str">
        <f t="shared" si="64"/>
        <v/>
      </c>
      <c r="T358" s="66" t="str">
        <f>IF(AND(SU_Stufe&gt;=20,M358&lt;&gt;"",ISBLANK(N358)),"Zuweisung zu Arbeitspaket fehlt","")</f>
        <v/>
      </c>
      <c r="U358" s="66" t="str">
        <f>IF(AND(M358&lt;&gt;""),IF(ISBLANK(O358),"Beschreibung der Tätigkeit fehlt!",IF(LEN(O358)&lt;Z_BKU,"Beschreibung sehr kurz",IF(LEN(O358)&lt;Z_BKN,"Beschreibung knapp",""))),"")</f>
        <v/>
      </c>
      <c r="V358" s="66" t="str">
        <f t="shared" si="65"/>
        <v/>
      </c>
      <c r="W358" s="66" t="str">
        <f>IF(AND(M358&lt;&gt;""),IF(M358&gt;Z_THAZ,"Wurde die Tageshöchstarbeitszeit ("&amp;Z_THAZ&amp;" h) beachtet?",""),"")</f>
        <v/>
      </c>
      <c r="X358" s="66" t="str">
        <f t="shared" si="58"/>
        <v/>
      </c>
    </row>
    <row r="359" spans="1:24" x14ac:dyDescent="0.25">
      <c r="A359" s="5"/>
      <c r="B359" s="67" t="str">
        <f t="shared" si="57"/>
        <v/>
      </c>
      <c r="C359" s="68" t="str">
        <f t="shared" si="59"/>
        <v/>
      </c>
      <c r="D359" s="6"/>
      <c r="E359" s="9"/>
      <c r="F359" s="6"/>
      <c r="G359" s="9"/>
      <c r="H359" s="64" t="str">
        <f t="shared" si="66"/>
        <v/>
      </c>
      <c r="I359" s="64" t="str">
        <f t="shared" si="67"/>
        <v/>
      </c>
      <c r="J359" s="65" t="str">
        <f t="shared" si="60"/>
        <v/>
      </c>
      <c r="K359" s="166" t="str">
        <f t="shared" si="61"/>
        <v/>
      </c>
      <c r="L359" s="167" t="str">
        <f t="shared" si="62"/>
        <v/>
      </c>
      <c r="M359" s="63" t="str">
        <f t="shared" si="63"/>
        <v/>
      </c>
      <c r="N359" s="7"/>
      <c r="O359" s="8"/>
      <c r="Q359" s="69" t="str">
        <f t="shared" si="64"/>
        <v/>
      </c>
      <c r="T359" s="66" t="str">
        <f>IF(AND(SU_Stufe&gt;=20,M359&lt;&gt;"",ISBLANK(N359)),"Zuweisung zu Arbeitspaket fehlt","")</f>
        <v/>
      </c>
      <c r="U359" s="66" t="str">
        <f>IF(AND(M359&lt;&gt;""),IF(ISBLANK(O359),"Beschreibung der Tätigkeit fehlt!",IF(LEN(O359)&lt;Z_BKU,"Beschreibung sehr kurz",IF(LEN(O359)&lt;Z_BKN,"Beschreibung knapp",""))),"")</f>
        <v/>
      </c>
      <c r="V359" s="66" t="str">
        <f t="shared" si="65"/>
        <v/>
      </c>
      <c r="W359" s="66" t="str">
        <f>IF(AND(M359&lt;&gt;""),IF(M359&gt;Z_THAZ,"Wurde die Tageshöchstarbeitszeit ("&amp;Z_THAZ&amp;" h) beachtet?",""),"")</f>
        <v/>
      </c>
      <c r="X359" s="66" t="str">
        <f t="shared" si="58"/>
        <v/>
      </c>
    </row>
    <row r="360" spans="1:24" x14ac:dyDescent="0.25">
      <c r="A360" s="5"/>
      <c r="B360" s="67" t="str">
        <f t="shared" si="57"/>
        <v/>
      </c>
      <c r="C360" s="68" t="str">
        <f t="shared" si="59"/>
        <v/>
      </c>
      <c r="D360" s="6"/>
      <c r="E360" s="9"/>
      <c r="F360" s="6"/>
      <c r="G360" s="9"/>
      <c r="H360" s="64" t="str">
        <f t="shared" si="66"/>
        <v/>
      </c>
      <c r="I360" s="64" t="str">
        <f t="shared" si="67"/>
        <v/>
      </c>
      <c r="J360" s="65" t="str">
        <f t="shared" si="60"/>
        <v/>
      </c>
      <c r="K360" s="166" t="str">
        <f t="shared" si="61"/>
        <v/>
      </c>
      <c r="L360" s="167" t="str">
        <f t="shared" si="62"/>
        <v/>
      </c>
      <c r="M360" s="63" t="str">
        <f t="shared" si="63"/>
        <v/>
      </c>
      <c r="N360" s="7"/>
      <c r="O360" s="8"/>
      <c r="Q360" s="69" t="str">
        <f t="shared" si="64"/>
        <v/>
      </c>
      <c r="T360" s="66" t="str">
        <f>IF(AND(SU_Stufe&gt;=20,M360&lt;&gt;"",ISBLANK(N360)),"Zuweisung zu Arbeitspaket fehlt","")</f>
        <v/>
      </c>
      <c r="U360" s="66" t="str">
        <f>IF(AND(M360&lt;&gt;""),IF(ISBLANK(O360),"Beschreibung der Tätigkeit fehlt!",IF(LEN(O360)&lt;Z_BKU,"Beschreibung sehr kurz",IF(LEN(O360)&lt;Z_BKN,"Beschreibung knapp",""))),"")</f>
        <v/>
      </c>
      <c r="V360" s="66" t="str">
        <f t="shared" si="65"/>
        <v/>
      </c>
      <c r="W360" s="66" t="str">
        <f>IF(AND(M360&lt;&gt;""),IF(M360&gt;Z_THAZ,"Wurde die Tageshöchstarbeitszeit ("&amp;Z_THAZ&amp;" h) beachtet?",""),"")</f>
        <v/>
      </c>
      <c r="X360" s="66" t="str">
        <f t="shared" si="58"/>
        <v/>
      </c>
    </row>
    <row r="361" spans="1:24" x14ac:dyDescent="0.25">
      <c r="A361" s="5"/>
      <c r="B361" s="67" t="str">
        <f t="shared" si="57"/>
        <v/>
      </c>
      <c r="C361" s="68" t="str">
        <f t="shared" si="59"/>
        <v/>
      </c>
      <c r="D361" s="6"/>
      <c r="E361" s="9"/>
      <c r="F361" s="6"/>
      <c r="G361" s="9"/>
      <c r="H361" s="64" t="str">
        <f t="shared" si="66"/>
        <v/>
      </c>
      <c r="I361" s="64" t="str">
        <f t="shared" si="67"/>
        <v/>
      </c>
      <c r="J361" s="65" t="str">
        <f t="shared" si="60"/>
        <v/>
      </c>
      <c r="K361" s="166" t="str">
        <f t="shared" si="61"/>
        <v/>
      </c>
      <c r="L361" s="167" t="str">
        <f t="shared" si="62"/>
        <v/>
      </c>
      <c r="M361" s="63" t="str">
        <f t="shared" si="63"/>
        <v/>
      </c>
      <c r="N361" s="7"/>
      <c r="O361" s="8"/>
      <c r="Q361" s="69" t="str">
        <f t="shared" si="64"/>
        <v/>
      </c>
      <c r="T361" s="66" t="str">
        <f>IF(AND(SU_Stufe&gt;=20,M361&lt;&gt;"",ISBLANK(N361)),"Zuweisung zu Arbeitspaket fehlt","")</f>
        <v/>
      </c>
      <c r="U361" s="66" t="str">
        <f>IF(AND(M361&lt;&gt;""),IF(ISBLANK(O361),"Beschreibung der Tätigkeit fehlt!",IF(LEN(O361)&lt;Z_BKU,"Beschreibung sehr kurz",IF(LEN(O361)&lt;Z_BKN,"Beschreibung knapp",""))),"")</f>
        <v/>
      </c>
      <c r="V361" s="66" t="str">
        <f t="shared" si="65"/>
        <v/>
      </c>
      <c r="W361" s="66" t="str">
        <f>IF(AND(M361&lt;&gt;""),IF(M361&gt;Z_THAZ,"Wurde die Tageshöchstarbeitszeit ("&amp;Z_THAZ&amp;" h) beachtet?",""),"")</f>
        <v/>
      </c>
      <c r="X361" s="66" t="str">
        <f t="shared" si="58"/>
        <v/>
      </c>
    </row>
    <row r="362" spans="1:24" x14ac:dyDescent="0.25">
      <c r="A362" s="5"/>
      <c r="B362" s="67" t="str">
        <f t="shared" si="57"/>
        <v/>
      </c>
      <c r="C362" s="68" t="str">
        <f t="shared" si="59"/>
        <v/>
      </c>
      <c r="D362" s="6"/>
      <c r="E362" s="9"/>
      <c r="F362" s="6"/>
      <c r="G362" s="9"/>
      <c r="H362" s="64" t="str">
        <f t="shared" si="66"/>
        <v/>
      </c>
      <c r="I362" s="64" t="str">
        <f t="shared" si="67"/>
        <v/>
      </c>
      <c r="J362" s="65" t="str">
        <f t="shared" si="60"/>
        <v/>
      </c>
      <c r="K362" s="166" t="str">
        <f t="shared" si="61"/>
        <v/>
      </c>
      <c r="L362" s="167" t="str">
        <f t="shared" si="62"/>
        <v/>
      </c>
      <c r="M362" s="63" t="str">
        <f t="shared" si="63"/>
        <v/>
      </c>
      <c r="N362" s="7"/>
      <c r="O362" s="8"/>
      <c r="Q362" s="69" t="str">
        <f t="shared" si="64"/>
        <v/>
      </c>
      <c r="T362" s="66" t="str">
        <f>IF(AND(SU_Stufe&gt;=20,M362&lt;&gt;"",ISBLANK(N362)),"Zuweisung zu Arbeitspaket fehlt","")</f>
        <v/>
      </c>
      <c r="U362" s="66" t="str">
        <f>IF(AND(M362&lt;&gt;""),IF(ISBLANK(O362),"Beschreibung der Tätigkeit fehlt!",IF(LEN(O362)&lt;Z_BKU,"Beschreibung sehr kurz",IF(LEN(O362)&lt;Z_BKN,"Beschreibung knapp",""))),"")</f>
        <v/>
      </c>
      <c r="V362" s="66" t="str">
        <f t="shared" si="65"/>
        <v/>
      </c>
      <c r="W362" s="66" t="str">
        <f>IF(AND(M362&lt;&gt;""),IF(M362&gt;Z_THAZ,"Wurde die Tageshöchstarbeitszeit ("&amp;Z_THAZ&amp;" h) beachtet?",""),"")</f>
        <v/>
      </c>
      <c r="X362" s="66" t="str">
        <f t="shared" si="58"/>
        <v/>
      </c>
    </row>
    <row r="363" spans="1:24" x14ac:dyDescent="0.25">
      <c r="A363" s="5"/>
      <c r="B363" s="67" t="str">
        <f t="shared" si="57"/>
        <v/>
      </c>
      <c r="C363" s="68" t="str">
        <f t="shared" si="59"/>
        <v/>
      </c>
      <c r="D363" s="6"/>
      <c r="E363" s="9"/>
      <c r="F363" s="6"/>
      <c r="G363" s="9"/>
      <c r="H363" s="64" t="str">
        <f t="shared" si="66"/>
        <v/>
      </c>
      <c r="I363" s="64" t="str">
        <f t="shared" si="67"/>
        <v/>
      </c>
      <c r="J363" s="65" t="str">
        <f t="shared" si="60"/>
        <v/>
      </c>
      <c r="K363" s="166" t="str">
        <f t="shared" si="61"/>
        <v/>
      </c>
      <c r="L363" s="167" t="str">
        <f t="shared" si="62"/>
        <v/>
      </c>
      <c r="M363" s="63" t="str">
        <f t="shared" si="63"/>
        <v/>
      </c>
      <c r="N363" s="7"/>
      <c r="O363" s="8"/>
      <c r="Q363" s="69" t="str">
        <f t="shared" si="64"/>
        <v/>
      </c>
      <c r="T363" s="66" t="str">
        <f>IF(AND(SU_Stufe&gt;=20,M363&lt;&gt;"",ISBLANK(N363)),"Zuweisung zu Arbeitspaket fehlt","")</f>
        <v/>
      </c>
      <c r="U363" s="66" t="str">
        <f>IF(AND(M363&lt;&gt;""),IF(ISBLANK(O363),"Beschreibung der Tätigkeit fehlt!",IF(LEN(O363)&lt;Z_BKU,"Beschreibung sehr kurz",IF(LEN(O363)&lt;Z_BKN,"Beschreibung knapp",""))),"")</f>
        <v/>
      </c>
      <c r="V363" s="66" t="str">
        <f t="shared" si="65"/>
        <v/>
      </c>
      <c r="W363" s="66" t="str">
        <f>IF(AND(M363&lt;&gt;""),IF(M363&gt;Z_THAZ,"Wurde die Tageshöchstarbeitszeit ("&amp;Z_THAZ&amp;" h) beachtet?",""),"")</f>
        <v/>
      </c>
      <c r="X363" s="66" t="str">
        <f t="shared" si="58"/>
        <v/>
      </c>
    </row>
    <row r="364" spans="1:24" x14ac:dyDescent="0.25">
      <c r="A364" s="5"/>
      <c r="B364" s="67" t="str">
        <f t="shared" si="57"/>
        <v/>
      </c>
      <c r="C364" s="68" t="str">
        <f t="shared" si="59"/>
        <v/>
      </c>
      <c r="D364" s="6"/>
      <c r="E364" s="9"/>
      <c r="F364" s="6"/>
      <c r="G364" s="9"/>
      <c r="H364" s="64" t="str">
        <f t="shared" si="66"/>
        <v/>
      </c>
      <c r="I364" s="64" t="str">
        <f t="shared" si="67"/>
        <v/>
      </c>
      <c r="J364" s="65" t="str">
        <f t="shared" si="60"/>
        <v/>
      </c>
      <c r="K364" s="166" t="str">
        <f t="shared" si="61"/>
        <v/>
      </c>
      <c r="L364" s="167" t="str">
        <f t="shared" si="62"/>
        <v/>
      </c>
      <c r="M364" s="63" t="str">
        <f t="shared" si="63"/>
        <v/>
      </c>
      <c r="N364" s="7"/>
      <c r="O364" s="8"/>
      <c r="Q364" s="69" t="str">
        <f t="shared" si="64"/>
        <v/>
      </c>
      <c r="T364" s="66" t="str">
        <f>IF(AND(SU_Stufe&gt;=20,M364&lt;&gt;"",ISBLANK(N364)),"Zuweisung zu Arbeitspaket fehlt","")</f>
        <v/>
      </c>
      <c r="U364" s="66" t="str">
        <f>IF(AND(M364&lt;&gt;""),IF(ISBLANK(O364),"Beschreibung der Tätigkeit fehlt!",IF(LEN(O364)&lt;Z_BKU,"Beschreibung sehr kurz",IF(LEN(O364)&lt;Z_BKN,"Beschreibung knapp",""))),"")</f>
        <v/>
      </c>
      <c r="V364" s="66" t="str">
        <f t="shared" si="65"/>
        <v/>
      </c>
      <c r="W364" s="66" t="str">
        <f>IF(AND(M364&lt;&gt;""),IF(M364&gt;Z_THAZ,"Wurde die Tageshöchstarbeitszeit ("&amp;Z_THAZ&amp;" h) beachtet?",""),"")</f>
        <v/>
      </c>
      <c r="X364" s="66" t="str">
        <f t="shared" si="58"/>
        <v/>
      </c>
    </row>
    <row r="365" spans="1:24" x14ac:dyDescent="0.25">
      <c r="A365" s="5"/>
      <c r="B365" s="67" t="str">
        <f t="shared" si="57"/>
        <v/>
      </c>
      <c r="C365" s="68" t="str">
        <f t="shared" si="59"/>
        <v/>
      </c>
      <c r="D365" s="6"/>
      <c r="E365" s="9"/>
      <c r="F365" s="6"/>
      <c r="G365" s="9"/>
      <c r="H365" s="64" t="str">
        <f t="shared" si="66"/>
        <v/>
      </c>
      <c r="I365" s="64" t="str">
        <f t="shared" si="67"/>
        <v/>
      </c>
      <c r="J365" s="65" t="str">
        <f t="shared" si="60"/>
        <v/>
      </c>
      <c r="K365" s="166" t="str">
        <f t="shared" si="61"/>
        <v/>
      </c>
      <c r="L365" s="167" t="str">
        <f t="shared" si="62"/>
        <v/>
      </c>
      <c r="M365" s="63" t="str">
        <f t="shared" si="63"/>
        <v/>
      </c>
      <c r="N365" s="7"/>
      <c r="O365" s="8"/>
      <c r="Q365" s="69" t="str">
        <f t="shared" si="64"/>
        <v/>
      </c>
      <c r="T365" s="66" t="str">
        <f>IF(AND(SU_Stufe&gt;=20,M365&lt;&gt;"",ISBLANK(N365)),"Zuweisung zu Arbeitspaket fehlt","")</f>
        <v/>
      </c>
      <c r="U365" s="66" t="str">
        <f>IF(AND(M365&lt;&gt;""),IF(ISBLANK(O365),"Beschreibung der Tätigkeit fehlt!",IF(LEN(O365)&lt;Z_BKU,"Beschreibung sehr kurz",IF(LEN(O365)&lt;Z_BKN,"Beschreibung knapp",""))),"")</f>
        <v/>
      </c>
      <c r="V365" s="66" t="str">
        <f t="shared" si="65"/>
        <v/>
      </c>
      <c r="W365" s="66" t="str">
        <f>IF(AND(M365&lt;&gt;""),IF(M365&gt;Z_THAZ,"Wurde die Tageshöchstarbeitszeit ("&amp;Z_THAZ&amp;" h) beachtet?",""),"")</f>
        <v/>
      </c>
      <c r="X365" s="66" t="str">
        <f t="shared" si="58"/>
        <v/>
      </c>
    </row>
    <row r="366" spans="1:24" x14ac:dyDescent="0.25">
      <c r="A366" s="5"/>
      <c r="B366" s="67" t="str">
        <f t="shared" si="57"/>
        <v/>
      </c>
      <c r="C366" s="68" t="str">
        <f t="shared" si="59"/>
        <v/>
      </c>
      <c r="D366" s="6"/>
      <c r="E366" s="9"/>
      <c r="F366" s="6"/>
      <c r="G366" s="9"/>
      <c r="H366" s="64" t="str">
        <f t="shared" si="66"/>
        <v/>
      </c>
      <c r="I366" s="64" t="str">
        <f t="shared" si="67"/>
        <v/>
      </c>
      <c r="J366" s="65" t="str">
        <f t="shared" si="60"/>
        <v/>
      </c>
      <c r="K366" s="166" t="str">
        <f t="shared" si="61"/>
        <v/>
      </c>
      <c r="L366" s="167" t="str">
        <f t="shared" si="62"/>
        <v/>
      </c>
      <c r="M366" s="63" t="str">
        <f t="shared" si="63"/>
        <v/>
      </c>
      <c r="N366" s="7"/>
      <c r="O366" s="8"/>
      <c r="Q366" s="69" t="str">
        <f t="shared" si="64"/>
        <v/>
      </c>
      <c r="T366" s="66" t="str">
        <f>IF(AND(SU_Stufe&gt;=20,M366&lt;&gt;"",ISBLANK(N366)),"Zuweisung zu Arbeitspaket fehlt","")</f>
        <v/>
      </c>
      <c r="U366" s="66" t="str">
        <f>IF(AND(M366&lt;&gt;""),IF(ISBLANK(O366),"Beschreibung der Tätigkeit fehlt!",IF(LEN(O366)&lt;Z_BKU,"Beschreibung sehr kurz",IF(LEN(O366)&lt;Z_BKN,"Beschreibung knapp",""))),"")</f>
        <v/>
      </c>
      <c r="V366" s="66" t="str">
        <f t="shared" si="65"/>
        <v/>
      </c>
      <c r="W366" s="66" t="str">
        <f>IF(AND(M366&lt;&gt;""),IF(M366&gt;Z_THAZ,"Wurde die Tageshöchstarbeitszeit ("&amp;Z_THAZ&amp;" h) beachtet?",""),"")</f>
        <v/>
      </c>
      <c r="X366" s="66" t="str">
        <f t="shared" si="58"/>
        <v/>
      </c>
    </row>
    <row r="367" spans="1:24" x14ac:dyDescent="0.25">
      <c r="A367" s="5"/>
      <c r="B367" s="67" t="str">
        <f t="shared" si="57"/>
        <v/>
      </c>
      <c r="C367" s="68" t="str">
        <f t="shared" si="59"/>
        <v/>
      </c>
      <c r="D367" s="6"/>
      <c r="E367" s="9"/>
      <c r="F367" s="6"/>
      <c r="G367" s="9"/>
      <c r="H367" s="64" t="str">
        <f t="shared" si="66"/>
        <v/>
      </c>
      <c r="I367" s="64" t="str">
        <f t="shared" si="67"/>
        <v/>
      </c>
      <c r="J367" s="65" t="str">
        <f t="shared" si="60"/>
        <v/>
      </c>
      <c r="K367" s="166" t="str">
        <f t="shared" si="61"/>
        <v/>
      </c>
      <c r="L367" s="167" t="str">
        <f t="shared" si="62"/>
        <v/>
      </c>
      <c r="M367" s="63" t="str">
        <f t="shared" si="63"/>
        <v/>
      </c>
      <c r="N367" s="7"/>
      <c r="O367" s="8"/>
      <c r="Q367" s="69" t="str">
        <f t="shared" si="64"/>
        <v/>
      </c>
      <c r="T367" s="66" t="str">
        <f>IF(AND(SU_Stufe&gt;=20,M367&lt;&gt;"",ISBLANK(N367)),"Zuweisung zu Arbeitspaket fehlt","")</f>
        <v/>
      </c>
      <c r="U367" s="66" t="str">
        <f>IF(AND(M367&lt;&gt;""),IF(ISBLANK(O367),"Beschreibung der Tätigkeit fehlt!",IF(LEN(O367)&lt;Z_BKU,"Beschreibung sehr kurz",IF(LEN(O367)&lt;Z_BKN,"Beschreibung knapp",""))),"")</f>
        <v/>
      </c>
      <c r="V367" s="66" t="str">
        <f t="shared" si="65"/>
        <v/>
      </c>
      <c r="W367" s="66" t="str">
        <f>IF(AND(M367&lt;&gt;""),IF(M367&gt;Z_THAZ,"Wurde die Tageshöchstarbeitszeit ("&amp;Z_THAZ&amp;" h) beachtet?",""),"")</f>
        <v/>
      </c>
      <c r="X367" s="66" t="str">
        <f t="shared" si="58"/>
        <v/>
      </c>
    </row>
    <row r="368" spans="1:24" x14ac:dyDescent="0.25">
      <c r="A368" s="5"/>
      <c r="B368" s="67" t="str">
        <f t="shared" si="57"/>
        <v/>
      </c>
      <c r="C368" s="68" t="str">
        <f t="shared" si="59"/>
        <v/>
      </c>
      <c r="D368" s="6"/>
      <c r="E368" s="9"/>
      <c r="F368" s="6"/>
      <c r="G368" s="9"/>
      <c r="H368" s="64" t="str">
        <f t="shared" si="66"/>
        <v/>
      </c>
      <c r="I368" s="64" t="str">
        <f t="shared" si="67"/>
        <v/>
      </c>
      <c r="J368" s="65" t="str">
        <f t="shared" si="60"/>
        <v/>
      </c>
      <c r="K368" s="166" t="str">
        <f t="shared" si="61"/>
        <v/>
      </c>
      <c r="L368" s="167" t="str">
        <f t="shared" si="62"/>
        <v/>
      </c>
      <c r="M368" s="63" t="str">
        <f t="shared" si="63"/>
        <v/>
      </c>
      <c r="N368" s="7"/>
      <c r="O368" s="8"/>
      <c r="Q368" s="69" t="str">
        <f t="shared" si="64"/>
        <v/>
      </c>
      <c r="T368" s="66" t="str">
        <f>IF(AND(SU_Stufe&gt;=20,M368&lt;&gt;"",ISBLANK(N368)),"Zuweisung zu Arbeitspaket fehlt","")</f>
        <v/>
      </c>
      <c r="U368" s="66" t="str">
        <f>IF(AND(M368&lt;&gt;""),IF(ISBLANK(O368),"Beschreibung der Tätigkeit fehlt!",IF(LEN(O368)&lt;Z_BKU,"Beschreibung sehr kurz",IF(LEN(O368)&lt;Z_BKN,"Beschreibung knapp",""))),"")</f>
        <v/>
      </c>
      <c r="V368" s="66" t="str">
        <f t="shared" si="65"/>
        <v/>
      </c>
      <c r="W368" s="66" t="str">
        <f>IF(AND(M368&lt;&gt;""),IF(M368&gt;Z_THAZ,"Wurde die Tageshöchstarbeitszeit ("&amp;Z_THAZ&amp;" h) beachtet?",""),"")</f>
        <v/>
      </c>
      <c r="X368" s="66" t="str">
        <f t="shared" si="58"/>
        <v/>
      </c>
    </row>
    <row r="369" spans="1:24" x14ac:dyDescent="0.25">
      <c r="A369" s="5"/>
      <c r="B369" s="67" t="str">
        <f t="shared" si="57"/>
        <v/>
      </c>
      <c r="C369" s="68" t="str">
        <f t="shared" si="59"/>
        <v/>
      </c>
      <c r="D369" s="6"/>
      <c r="E369" s="9"/>
      <c r="F369" s="6"/>
      <c r="G369" s="9"/>
      <c r="H369" s="64" t="str">
        <f t="shared" si="66"/>
        <v/>
      </c>
      <c r="I369" s="64" t="str">
        <f t="shared" si="67"/>
        <v/>
      </c>
      <c r="J369" s="65" t="str">
        <f t="shared" si="60"/>
        <v/>
      </c>
      <c r="K369" s="166" t="str">
        <f t="shared" si="61"/>
        <v/>
      </c>
      <c r="L369" s="167" t="str">
        <f t="shared" si="62"/>
        <v/>
      </c>
      <c r="M369" s="63" t="str">
        <f t="shared" si="63"/>
        <v/>
      </c>
      <c r="N369" s="7"/>
      <c r="O369" s="8"/>
      <c r="Q369" s="69" t="str">
        <f t="shared" si="64"/>
        <v/>
      </c>
      <c r="T369" s="66" t="str">
        <f>IF(AND(SU_Stufe&gt;=20,M369&lt;&gt;"",ISBLANK(N369)),"Zuweisung zu Arbeitspaket fehlt","")</f>
        <v/>
      </c>
      <c r="U369" s="66" t="str">
        <f>IF(AND(M369&lt;&gt;""),IF(ISBLANK(O369),"Beschreibung der Tätigkeit fehlt!",IF(LEN(O369)&lt;Z_BKU,"Beschreibung sehr kurz",IF(LEN(O369)&lt;Z_BKN,"Beschreibung knapp",""))),"")</f>
        <v/>
      </c>
      <c r="V369" s="66" t="str">
        <f t="shared" si="65"/>
        <v/>
      </c>
      <c r="W369" s="66" t="str">
        <f>IF(AND(M369&lt;&gt;""),IF(M369&gt;Z_THAZ,"Wurde die Tageshöchstarbeitszeit ("&amp;Z_THAZ&amp;" h) beachtet?",""),"")</f>
        <v/>
      </c>
      <c r="X369" s="66" t="str">
        <f t="shared" si="58"/>
        <v/>
      </c>
    </row>
    <row r="370" spans="1:24" x14ac:dyDescent="0.25">
      <c r="A370" s="5"/>
      <c r="B370" s="67" t="str">
        <f t="shared" si="57"/>
        <v/>
      </c>
      <c r="C370" s="68" t="str">
        <f t="shared" si="59"/>
        <v/>
      </c>
      <c r="D370" s="6"/>
      <c r="E370" s="9"/>
      <c r="F370" s="6"/>
      <c r="G370" s="9"/>
      <c r="H370" s="64" t="str">
        <f t="shared" si="66"/>
        <v/>
      </c>
      <c r="I370" s="64" t="str">
        <f t="shared" si="67"/>
        <v/>
      </c>
      <c r="J370" s="65" t="str">
        <f t="shared" si="60"/>
        <v/>
      </c>
      <c r="K370" s="166" t="str">
        <f t="shared" si="61"/>
        <v/>
      </c>
      <c r="L370" s="167" t="str">
        <f t="shared" si="62"/>
        <v/>
      </c>
      <c r="M370" s="63" t="str">
        <f t="shared" si="63"/>
        <v/>
      </c>
      <c r="N370" s="7"/>
      <c r="O370" s="8"/>
      <c r="Q370" s="69" t="str">
        <f t="shared" si="64"/>
        <v/>
      </c>
      <c r="T370" s="66" t="str">
        <f>IF(AND(SU_Stufe&gt;=20,M370&lt;&gt;"",ISBLANK(N370)),"Zuweisung zu Arbeitspaket fehlt","")</f>
        <v/>
      </c>
      <c r="U370" s="66" t="str">
        <f>IF(AND(M370&lt;&gt;""),IF(ISBLANK(O370),"Beschreibung der Tätigkeit fehlt!",IF(LEN(O370)&lt;Z_BKU,"Beschreibung sehr kurz",IF(LEN(O370)&lt;Z_BKN,"Beschreibung knapp",""))),"")</f>
        <v/>
      </c>
      <c r="V370" s="66" t="str">
        <f t="shared" si="65"/>
        <v/>
      </c>
      <c r="W370" s="66" t="str">
        <f>IF(AND(M370&lt;&gt;""),IF(M370&gt;Z_THAZ,"Wurde die Tageshöchstarbeitszeit ("&amp;Z_THAZ&amp;" h) beachtet?",""),"")</f>
        <v/>
      </c>
      <c r="X370" s="66" t="str">
        <f t="shared" si="58"/>
        <v/>
      </c>
    </row>
    <row r="371" spans="1:24" x14ac:dyDescent="0.25">
      <c r="A371" s="5"/>
      <c r="B371" s="67" t="str">
        <f t="shared" si="57"/>
        <v/>
      </c>
      <c r="C371" s="68" t="str">
        <f t="shared" si="59"/>
        <v/>
      </c>
      <c r="D371" s="6"/>
      <c r="E371" s="9"/>
      <c r="F371" s="6"/>
      <c r="G371" s="9"/>
      <c r="H371" s="64" t="str">
        <f t="shared" si="66"/>
        <v/>
      </c>
      <c r="I371" s="64" t="str">
        <f t="shared" si="67"/>
        <v/>
      </c>
      <c r="J371" s="65" t="str">
        <f t="shared" si="60"/>
        <v/>
      </c>
      <c r="K371" s="166" t="str">
        <f t="shared" si="61"/>
        <v/>
      </c>
      <c r="L371" s="167" t="str">
        <f t="shared" si="62"/>
        <v/>
      </c>
      <c r="M371" s="63" t="str">
        <f t="shared" si="63"/>
        <v/>
      </c>
      <c r="N371" s="7"/>
      <c r="O371" s="8"/>
      <c r="Q371" s="69" t="str">
        <f t="shared" si="64"/>
        <v/>
      </c>
      <c r="T371" s="66" t="str">
        <f>IF(AND(SU_Stufe&gt;=20,M371&lt;&gt;"",ISBLANK(N371)),"Zuweisung zu Arbeitspaket fehlt","")</f>
        <v/>
      </c>
      <c r="U371" s="66" t="str">
        <f>IF(AND(M371&lt;&gt;""),IF(ISBLANK(O371),"Beschreibung der Tätigkeit fehlt!",IF(LEN(O371)&lt;Z_BKU,"Beschreibung sehr kurz",IF(LEN(O371)&lt;Z_BKN,"Beschreibung knapp",""))),"")</f>
        <v/>
      </c>
      <c r="V371" s="66" t="str">
        <f t="shared" si="65"/>
        <v/>
      </c>
      <c r="W371" s="66" t="str">
        <f>IF(AND(M371&lt;&gt;""),IF(M371&gt;Z_THAZ,"Wurde die Tageshöchstarbeitszeit ("&amp;Z_THAZ&amp;" h) beachtet?",""),"")</f>
        <v/>
      </c>
      <c r="X371" s="66" t="str">
        <f t="shared" si="58"/>
        <v/>
      </c>
    </row>
    <row r="372" spans="1:24" x14ac:dyDescent="0.25">
      <c r="A372" s="5"/>
      <c r="B372" s="67" t="str">
        <f t="shared" si="57"/>
        <v/>
      </c>
      <c r="C372" s="68" t="str">
        <f t="shared" si="59"/>
        <v/>
      </c>
      <c r="D372" s="6"/>
      <c r="E372" s="9"/>
      <c r="F372" s="6"/>
      <c r="G372" s="9"/>
      <c r="H372" s="64" t="str">
        <f t="shared" si="66"/>
        <v/>
      </c>
      <c r="I372" s="64" t="str">
        <f t="shared" si="67"/>
        <v/>
      </c>
      <c r="J372" s="65" t="str">
        <f t="shared" si="60"/>
        <v/>
      </c>
      <c r="K372" s="166" t="str">
        <f t="shared" si="61"/>
        <v/>
      </c>
      <c r="L372" s="167" t="str">
        <f t="shared" si="62"/>
        <v/>
      </c>
      <c r="M372" s="63" t="str">
        <f t="shared" si="63"/>
        <v/>
      </c>
      <c r="N372" s="7"/>
      <c r="O372" s="8"/>
      <c r="Q372" s="69" t="str">
        <f t="shared" si="64"/>
        <v/>
      </c>
      <c r="T372" s="66" t="str">
        <f>IF(AND(SU_Stufe&gt;=20,M372&lt;&gt;"",ISBLANK(N372)),"Zuweisung zu Arbeitspaket fehlt","")</f>
        <v/>
      </c>
      <c r="U372" s="66" t="str">
        <f>IF(AND(M372&lt;&gt;""),IF(ISBLANK(O372),"Beschreibung der Tätigkeit fehlt!",IF(LEN(O372)&lt;Z_BKU,"Beschreibung sehr kurz",IF(LEN(O372)&lt;Z_BKN,"Beschreibung knapp",""))),"")</f>
        <v/>
      </c>
      <c r="V372" s="66" t="str">
        <f t="shared" si="65"/>
        <v/>
      </c>
      <c r="W372" s="66" t="str">
        <f>IF(AND(M372&lt;&gt;""),IF(M372&gt;Z_THAZ,"Wurde die Tageshöchstarbeitszeit ("&amp;Z_THAZ&amp;" h) beachtet?",""),"")</f>
        <v/>
      </c>
      <c r="X372" s="66" t="str">
        <f t="shared" si="58"/>
        <v/>
      </c>
    </row>
    <row r="373" spans="1:24" x14ac:dyDescent="0.25">
      <c r="A373" s="5"/>
      <c r="B373" s="67" t="str">
        <f t="shared" si="57"/>
        <v/>
      </c>
      <c r="C373" s="68" t="str">
        <f t="shared" si="59"/>
        <v/>
      </c>
      <c r="D373" s="6"/>
      <c r="E373" s="9"/>
      <c r="F373" s="6"/>
      <c r="G373" s="9"/>
      <c r="H373" s="64" t="str">
        <f t="shared" si="66"/>
        <v/>
      </c>
      <c r="I373" s="64" t="str">
        <f t="shared" si="67"/>
        <v/>
      </c>
      <c r="J373" s="65" t="str">
        <f t="shared" si="60"/>
        <v/>
      </c>
      <c r="K373" s="166" t="str">
        <f t="shared" si="61"/>
        <v/>
      </c>
      <c r="L373" s="167" t="str">
        <f t="shared" si="62"/>
        <v/>
      </c>
      <c r="M373" s="63" t="str">
        <f t="shared" si="63"/>
        <v/>
      </c>
      <c r="N373" s="7"/>
      <c r="O373" s="8"/>
      <c r="Q373" s="69" t="str">
        <f t="shared" si="64"/>
        <v/>
      </c>
      <c r="T373" s="66" t="str">
        <f>IF(AND(SU_Stufe&gt;=20,M373&lt;&gt;"",ISBLANK(N373)),"Zuweisung zu Arbeitspaket fehlt","")</f>
        <v/>
      </c>
      <c r="U373" s="66" t="str">
        <f>IF(AND(M373&lt;&gt;""),IF(ISBLANK(O373),"Beschreibung der Tätigkeit fehlt!",IF(LEN(O373)&lt;Z_BKU,"Beschreibung sehr kurz",IF(LEN(O373)&lt;Z_BKN,"Beschreibung knapp",""))),"")</f>
        <v/>
      </c>
      <c r="V373" s="66" t="str">
        <f t="shared" si="65"/>
        <v/>
      </c>
      <c r="W373" s="66" t="str">
        <f>IF(AND(M373&lt;&gt;""),IF(M373&gt;Z_THAZ,"Wurde die Tageshöchstarbeitszeit ("&amp;Z_THAZ&amp;" h) beachtet?",""),"")</f>
        <v/>
      </c>
      <c r="X373" s="66" t="str">
        <f t="shared" si="58"/>
        <v/>
      </c>
    </row>
    <row r="374" spans="1:24" x14ac:dyDescent="0.25">
      <c r="A374" s="5"/>
      <c r="B374" s="67" t="str">
        <f t="shared" si="57"/>
        <v/>
      </c>
      <c r="C374" s="68" t="str">
        <f t="shared" si="59"/>
        <v/>
      </c>
      <c r="D374" s="6"/>
      <c r="E374" s="9"/>
      <c r="F374" s="6"/>
      <c r="G374" s="9"/>
      <c r="H374" s="64" t="str">
        <f t="shared" si="66"/>
        <v/>
      </c>
      <c r="I374" s="64" t="str">
        <f t="shared" si="67"/>
        <v/>
      </c>
      <c r="J374" s="65" t="str">
        <f t="shared" si="60"/>
        <v/>
      </c>
      <c r="K374" s="166" t="str">
        <f t="shared" si="61"/>
        <v/>
      </c>
      <c r="L374" s="167" t="str">
        <f t="shared" si="62"/>
        <v/>
      </c>
      <c r="M374" s="63" t="str">
        <f t="shared" si="63"/>
        <v/>
      </c>
      <c r="N374" s="7"/>
      <c r="O374" s="8"/>
      <c r="Q374" s="69" t="str">
        <f t="shared" si="64"/>
        <v/>
      </c>
      <c r="T374" s="66" t="str">
        <f>IF(AND(SU_Stufe&gt;=20,M374&lt;&gt;"",ISBLANK(N374)),"Zuweisung zu Arbeitspaket fehlt","")</f>
        <v/>
      </c>
      <c r="U374" s="66" t="str">
        <f>IF(AND(M374&lt;&gt;""),IF(ISBLANK(O374),"Beschreibung der Tätigkeit fehlt!",IF(LEN(O374)&lt;Z_BKU,"Beschreibung sehr kurz",IF(LEN(O374)&lt;Z_BKN,"Beschreibung knapp",""))),"")</f>
        <v/>
      </c>
      <c r="V374" s="66" t="str">
        <f t="shared" si="65"/>
        <v/>
      </c>
      <c r="W374" s="66" t="str">
        <f>IF(AND(M374&lt;&gt;""),IF(M374&gt;Z_THAZ,"Wurde die Tageshöchstarbeitszeit ("&amp;Z_THAZ&amp;" h) beachtet?",""),"")</f>
        <v/>
      </c>
      <c r="X374" s="66" t="str">
        <f t="shared" si="58"/>
        <v/>
      </c>
    </row>
    <row r="375" spans="1:24" x14ac:dyDescent="0.25">
      <c r="A375" s="5"/>
      <c r="B375" s="67" t="str">
        <f t="shared" si="57"/>
        <v/>
      </c>
      <c r="C375" s="68" t="str">
        <f t="shared" si="59"/>
        <v/>
      </c>
      <c r="D375" s="6"/>
      <c r="E375" s="9"/>
      <c r="F375" s="6"/>
      <c r="G375" s="9"/>
      <c r="H375" s="64" t="str">
        <f t="shared" si="66"/>
        <v/>
      </c>
      <c r="I375" s="64" t="str">
        <f t="shared" si="67"/>
        <v/>
      </c>
      <c r="J375" s="65" t="str">
        <f t="shared" si="60"/>
        <v/>
      </c>
      <c r="K375" s="166" t="str">
        <f t="shared" si="61"/>
        <v/>
      </c>
      <c r="L375" s="167" t="str">
        <f t="shared" si="62"/>
        <v/>
      </c>
      <c r="M375" s="63" t="str">
        <f t="shared" si="63"/>
        <v/>
      </c>
      <c r="N375" s="7"/>
      <c r="O375" s="8"/>
      <c r="Q375" s="69" t="str">
        <f t="shared" si="64"/>
        <v/>
      </c>
      <c r="T375" s="66" t="str">
        <f>IF(AND(SU_Stufe&gt;=20,M375&lt;&gt;"",ISBLANK(N375)),"Zuweisung zu Arbeitspaket fehlt","")</f>
        <v/>
      </c>
      <c r="U375" s="66" t="str">
        <f>IF(AND(M375&lt;&gt;""),IF(ISBLANK(O375),"Beschreibung der Tätigkeit fehlt!",IF(LEN(O375)&lt;Z_BKU,"Beschreibung sehr kurz",IF(LEN(O375)&lt;Z_BKN,"Beschreibung knapp",""))),"")</f>
        <v/>
      </c>
      <c r="V375" s="66" t="str">
        <f t="shared" si="65"/>
        <v/>
      </c>
      <c r="W375" s="66" t="str">
        <f>IF(AND(M375&lt;&gt;""),IF(M375&gt;Z_THAZ,"Wurde die Tageshöchstarbeitszeit ("&amp;Z_THAZ&amp;" h) beachtet?",""),"")</f>
        <v/>
      </c>
      <c r="X375" s="66" t="str">
        <f t="shared" si="58"/>
        <v/>
      </c>
    </row>
    <row r="376" spans="1:24" x14ac:dyDescent="0.25">
      <c r="A376" s="5"/>
      <c r="B376" s="67" t="str">
        <f t="shared" si="57"/>
        <v/>
      </c>
      <c r="C376" s="68" t="str">
        <f t="shared" si="59"/>
        <v/>
      </c>
      <c r="D376" s="6"/>
      <c r="E376" s="9"/>
      <c r="F376" s="6"/>
      <c r="G376" s="9"/>
      <c r="H376" s="64" t="str">
        <f t="shared" si="66"/>
        <v/>
      </c>
      <c r="I376" s="64" t="str">
        <f t="shared" si="67"/>
        <v/>
      </c>
      <c r="J376" s="65" t="str">
        <f t="shared" si="60"/>
        <v/>
      </c>
      <c r="K376" s="166" t="str">
        <f t="shared" si="61"/>
        <v/>
      </c>
      <c r="L376" s="167" t="str">
        <f t="shared" si="62"/>
        <v/>
      </c>
      <c r="M376" s="63" t="str">
        <f t="shared" si="63"/>
        <v/>
      </c>
      <c r="N376" s="7"/>
      <c r="O376" s="8"/>
      <c r="Q376" s="69" t="str">
        <f t="shared" si="64"/>
        <v/>
      </c>
      <c r="T376" s="66" t="str">
        <f>IF(AND(SU_Stufe&gt;=20,M376&lt;&gt;"",ISBLANK(N376)),"Zuweisung zu Arbeitspaket fehlt","")</f>
        <v/>
      </c>
      <c r="U376" s="66" t="str">
        <f>IF(AND(M376&lt;&gt;""),IF(ISBLANK(O376),"Beschreibung der Tätigkeit fehlt!",IF(LEN(O376)&lt;Z_BKU,"Beschreibung sehr kurz",IF(LEN(O376)&lt;Z_BKN,"Beschreibung knapp",""))),"")</f>
        <v/>
      </c>
      <c r="V376" s="66" t="str">
        <f t="shared" si="65"/>
        <v/>
      </c>
      <c r="W376" s="66" t="str">
        <f>IF(AND(M376&lt;&gt;""),IF(M376&gt;Z_THAZ,"Wurde die Tageshöchstarbeitszeit ("&amp;Z_THAZ&amp;" h) beachtet?",""),"")</f>
        <v/>
      </c>
      <c r="X376" s="66" t="str">
        <f t="shared" si="58"/>
        <v/>
      </c>
    </row>
    <row r="377" spans="1:24" x14ac:dyDescent="0.25">
      <c r="A377" s="5"/>
      <c r="B377" s="67" t="str">
        <f t="shared" si="57"/>
        <v/>
      </c>
      <c r="C377" s="68" t="str">
        <f t="shared" si="59"/>
        <v/>
      </c>
      <c r="D377" s="6"/>
      <c r="E377" s="9"/>
      <c r="F377" s="6"/>
      <c r="G377" s="9"/>
      <c r="H377" s="64" t="str">
        <f t="shared" si="66"/>
        <v/>
      </c>
      <c r="I377" s="64" t="str">
        <f t="shared" si="67"/>
        <v/>
      </c>
      <c r="J377" s="65" t="str">
        <f t="shared" si="60"/>
        <v/>
      </c>
      <c r="K377" s="166" t="str">
        <f t="shared" si="61"/>
        <v/>
      </c>
      <c r="L377" s="167" t="str">
        <f t="shared" si="62"/>
        <v/>
      </c>
      <c r="M377" s="63" t="str">
        <f t="shared" si="63"/>
        <v/>
      </c>
      <c r="N377" s="7"/>
      <c r="O377" s="8"/>
      <c r="Q377" s="69" t="str">
        <f t="shared" si="64"/>
        <v/>
      </c>
      <c r="T377" s="66" t="str">
        <f>IF(AND(SU_Stufe&gt;=20,M377&lt;&gt;"",ISBLANK(N377)),"Zuweisung zu Arbeitspaket fehlt","")</f>
        <v/>
      </c>
      <c r="U377" s="66" t="str">
        <f>IF(AND(M377&lt;&gt;""),IF(ISBLANK(O377),"Beschreibung der Tätigkeit fehlt!",IF(LEN(O377)&lt;Z_BKU,"Beschreibung sehr kurz",IF(LEN(O377)&lt;Z_BKN,"Beschreibung knapp",""))),"")</f>
        <v/>
      </c>
      <c r="V377" s="66" t="str">
        <f t="shared" si="65"/>
        <v/>
      </c>
      <c r="W377" s="66" t="str">
        <f>IF(AND(M377&lt;&gt;""),IF(M377&gt;Z_THAZ,"Wurde die Tageshöchstarbeitszeit ("&amp;Z_THAZ&amp;" h) beachtet?",""),"")</f>
        <v/>
      </c>
      <c r="X377" s="66" t="str">
        <f t="shared" si="58"/>
        <v/>
      </c>
    </row>
    <row r="378" spans="1:24" x14ac:dyDescent="0.25">
      <c r="A378" s="5"/>
      <c r="B378" s="67" t="str">
        <f t="shared" si="57"/>
        <v/>
      </c>
      <c r="C378" s="68" t="str">
        <f t="shared" si="59"/>
        <v/>
      </c>
      <c r="D378" s="6"/>
      <c r="E378" s="9"/>
      <c r="F378" s="6"/>
      <c r="G378" s="9"/>
      <c r="H378" s="64" t="str">
        <f t="shared" si="66"/>
        <v/>
      </c>
      <c r="I378" s="64" t="str">
        <f t="shared" si="67"/>
        <v/>
      </c>
      <c r="J378" s="65" t="str">
        <f t="shared" si="60"/>
        <v/>
      </c>
      <c r="K378" s="166" t="str">
        <f t="shared" si="61"/>
        <v/>
      </c>
      <c r="L378" s="167" t="str">
        <f t="shared" si="62"/>
        <v/>
      </c>
      <c r="M378" s="63" t="str">
        <f t="shared" si="63"/>
        <v/>
      </c>
      <c r="N378" s="7"/>
      <c r="O378" s="8"/>
      <c r="Q378" s="69" t="str">
        <f t="shared" si="64"/>
        <v/>
      </c>
      <c r="T378" s="66" t="str">
        <f>IF(AND(SU_Stufe&gt;=20,M378&lt;&gt;"",ISBLANK(N378)),"Zuweisung zu Arbeitspaket fehlt","")</f>
        <v/>
      </c>
      <c r="U378" s="66" t="str">
        <f>IF(AND(M378&lt;&gt;""),IF(ISBLANK(O378),"Beschreibung der Tätigkeit fehlt!",IF(LEN(O378)&lt;Z_BKU,"Beschreibung sehr kurz",IF(LEN(O378)&lt;Z_BKN,"Beschreibung knapp",""))),"")</f>
        <v/>
      </c>
      <c r="V378" s="66" t="str">
        <f t="shared" si="65"/>
        <v/>
      </c>
      <c r="W378" s="66" t="str">
        <f>IF(AND(M378&lt;&gt;""),IF(M378&gt;Z_THAZ,"Wurde die Tageshöchstarbeitszeit ("&amp;Z_THAZ&amp;" h) beachtet?",""),"")</f>
        <v/>
      </c>
      <c r="X378" s="66" t="str">
        <f t="shared" si="58"/>
        <v/>
      </c>
    </row>
    <row r="379" spans="1:24" x14ac:dyDescent="0.25">
      <c r="A379" s="5"/>
      <c r="B379" s="67" t="str">
        <f t="shared" si="57"/>
        <v/>
      </c>
      <c r="C379" s="68" t="str">
        <f t="shared" si="59"/>
        <v/>
      </c>
      <c r="D379" s="6"/>
      <c r="E379" s="9"/>
      <c r="F379" s="6"/>
      <c r="G379" s="9"/>
      <c r="H379" s="64" t="str">
        <f t="shared" si="66"/>
        <v/>
      </c>
      <c r="I379" s="64" t="str">
        <f t="shared" si="67"/>
        <v/>
      </c>
      <c r="J379" s="65" t="str">
        <f t="shared" si="60"/>
        <v/>
      </c>
      <c r="K379" s="166" t="str">
        <f t="shared" si="61"/>
        <v/>
      </c>
      <c r="L379" s="167" t="str">
        <f t="shared" si="62"/>
        <v/>
      </c>
      <c r="M379" s="63" t="str">
        <f t="shared" si="63"/>
        <v/>
      </c>
      <c r="N379" s="7"/>
      <c r="O379" s="8"/>
      <c r="Q379" s="69" t="str">
        <f t="shared" si="64"/>
        <v/>
      </c>
      <c r="T379" s="66" t="str">
        <f>IF(AND(SU_Stufe&gt;=20,M379&lt;&gt;"",ISBLANK(N379)),"Zuweisung zu Arbeitspaket fehlt","")</f>
        <v/>
      </c>
      <c r="U379" s="66" t="str">
        <f>IF(AND(M379&lt;&gt;""),IF(ISBLANK(O379),"Beschreibung der Tätigkeit fehlt!",IF(LEN(O379)&lt;Z_BKU,"Beschreibung sehr kurz",IF(LEN(O379)&lt;Z_BKN,"Beschreibung knapp",""))),"")</f>
        <v/>
      </c>
      <c r="V379" s="66" t="str">
        <f t="shared" si="65"/>
        <v/>
      </c>
      <c r="W379" s="66" t="str">
        <f>IF(AND(M379&lt;&gt;""),IF(M379&gt;Z_THAZ,"Wurde die Tageshöchstarbeitszeit ("&amp;Z_THAZ&amp;" h) beachtet?",""),"")</f>
        <v/>
      </c>
      <c r="X379" s="66" t="str">
        <f t="shared" si="58"/>
        <v/>
      </c>
    </row>
    <row r="380" spans="1:24" x14ac:dyDescent="0.25">
      <c r="A380" s="5"/>
      <c r="B380" s="67" t="str">
        <f t="shared" si="57"/>
        <v/>
      </c>
      <c r="C380" s="68" t="str">
        <f t="shared" si="59"/>
        <v/>
      </c>
      <c r="D380" s="6"/>
      <c r="E380" s="9"/>
      <c r="F380" s="6"/>
      <c r="G380" s="9"/>
      <c r="H380" s="64" t="str">
        <f t="shared" si="66"/>
        <v/>
      </c>
      <c r="I380" s="64" t="str">
        <f t="shared" si="67"/>
        <v/>
      </c>
      <c r="J380" s="65" t="str">
        <f t="shared" si="60"/>
        <v/>
      </c>
      <c r="K380" s="166" t="str">
        <f t="shared" si="61"/>
        <v/>
      </c>
      <c r="L380" s="167" t="str">
        <f t="shared" si="62"/>
        <v/>
      </c>
      <c r="M380" s="63" t="str">
        <f t="shared" si="63"/>
        <v/>
      </c>
      <c r="N380" s="7"/>
      <c r="O380" s="8"/>
      <c r="Q380" s="69" t="str">
        <f t="shared" si="64"/>
        <v/>
      </c>
      <c r="T380" s="66" t="str">
        <f>IF(AND(SU_Stufe&gt;=20,M380&lt;&gt;"",ISBLANK(N380)),"Zuweisung zu Arbeitspaket fehlt","")</f>
        <v/>
      </c>
      <c r="U380" s="66" t="str">
        <f>IF(AND(M380&lt;&gt;""),IF(ISBLANK(O380),"Beschreibung der Tätigkeit fehlt!",IF(LEN(O380)&lt;Z_BKU,"Beschreibung sehr kurz",IF(LEN(O380)&lt;Z_BKN,"Beschreibung knapp",""))),"")</f>
        <v/>
      </c>
      <c r="V380" s="66" t="str">
        <f t="shared" si="65"/>
        <v/>
      </c>
      <c r="W380" s="66" t="str">
        <f>IF(AND(M380&lt;&gt;""),IF(M380&gt;Z_THAZ,"Wurde die Tageshöchstarbeitszeit ("&amp;Z_THAZ&amp;" h) beachtet?",""),"")</f>
        <v/>
      </c>
      <c r="X380" s="66" t="str">
        <f t="shared" si="58"/>
        <v/>
      </c>
    </row>
    <row r="381" spans="1:24" x14ac:dyDescent="0.25">
      <c r="A381" s="5"/>
      <c r="B381" s="67" t="str">
        <f t="shared" si="57"/>
        <v/>
      </c>
      <c r="C381" s="68" t="str">
        <f t="shared" si="59"/>
        <v/>
      </c>
      <c r="D381" s="6"/>
      <c r="E381" s="9"/>
      <c r="F381" s="6"/>
      <c r="G381" s="9"/>
      <c r="H381" s="64" t="str">
        <f t="shared" si="66"/>
        <v/>
      </c>
      <c r="I381" s="64" t="str">
        <f t="shared" si="67"/>
        <v/>
      </c>
      <c r="J381" s="65" t="str">
        <f t="shared" si="60"/>
        <v/>
      </c>
      <c r="K381" s="166" t="str">
        <f t="shared" si="61"/>
        <v/>
      </c>
      <c r="L381" s="167" t="str">
        <f t="shared" si="62"/>
        <v/>
      </c>
      <c r="M381" s="63" t="str">
        <f t="shared" si="63"/>
        <v/>
      </c>
      <c r="N381" s="7"/>
      <c r="O381" s="8"/>
      <c r="Q381" s="69" t="str">
        <f t="shared" si="64"/>
        <v/>
      </c>
      <c r="T381" s="66" t="str">
        <f>IF(AND(SU_Stufe&gt;=20,M381&lt;&gt;"",ISBLANK(N381)),"Zuweisung zu Arbeitspaket fehlt","")</f>
        <v/>
      </c>
      <c r="U381" s="66" t="str">
        <f>IF(AND(M381&lt;&gt;""),IF(ISBLANK(O381),"Beschreibung der Tätigkeit fehlt!",IF(LEN(O381)&lt;Z_BKU,"Beschreibung sehr kurz",IF(LEN(O381)&lt;Z_BKN,"Beschreibung knapp",""))),"")</f>
        <v/>
      </c>
      <c r="V381" s="66" t="str">
        <f t="shared" si="65"/>
        <v/>
      </c>
      <c r="W381" s="66" t="str">
        <f>IF(AND(M381&lt;&gt;""),IF(M381&gt;Z_THAZ,"Wurde die Tageshöchstarbeitszeit ("&amp;Z_THAZ&amp;" h) beachtet?",""),"")</f>
        <v/>
      </c>
      <c r="X381" s="66" t="str">
        <f t="shared" si="58"/>
        <v/>
      </c>
    </row>
    <row r="382" spans="1:24" x14ac:dyDescent="0.25">
      <c r="A382" s="5"/>
      <c r="B382" s="67" t="str">
        <f t="shared" si="57"/>
        <v/>
      </c>
      <c r="C382" s="68" t="str">
        <f t="shared" si="59"/>
        <v/>
      </c>
      <c r="D382" s="6"/>
      <c r="E382" s="9"/>
      <c r="F382" s="6"/>
      <c r="G382" s="9"/>
      <c r="H382" s="64" t="str">
        <f t="shared" si="66"/>
        <v/>
      </c>
      <c r="I382" s="64" t="str">
        <f t="shared" si="67"/>
        <v/>
      </c>
      <c r="J382" s="65" t="str">
        <f t="shared" si="60"/>
        <v/>
      </c>
      <c r="K382" s="166" t="str">
        <f t="shared" si="61"/>
        <v/>
      </c>
      <c r="L382" s="167" t="str">
        <f t="shared" si="62"/>
        <v/>
      </c>
      <c r="M382" s="63" t="str">
        <f t="shared" si="63"/>
        <v/>
      </c>
      <c r="N382" s="7"/>
      <c r="O382" s="8"/>
      <c r="Q382" s="69" t="str">
        <f t="shared" si="64"/>
        <v/>
      </c>
      <c r="T382" s="66" t="str">
        <f>IF(AND(SU_Stufe&gt;=20,M382&lt;&gt;"",ISBLANK(N382)),"Zuweisung zu Arbeitspaket fehlt","")</f>
        <v/>
      </c>
      <c r="U382" s="66" t="str">
        <f>IF(AND(M382&lt;&gt;""),IF(ISBLANK(O382),"Beschreibung der Tätigkeit fehlt!",IF(LEN(O382)&lt;Z_BKU,"Beschreibung sehr kurz",IF(LEN(O382)&lt;Z_BKN,"Beschreibung knapp",""))),"")</f>
        <v/>
      </c>
      <c r="V382" s="66" t="str">
        <f t="shared" si="65"/>
        <v/>
      </c>
      <c r="W382" s="66" t="str">
        <f>IF(AND(M382&lt;&gt;""),IF(M382&gt;Z_THAZ,"Wurde die Tageshöchstarbeitszeit ("&amp;Z_THAZ&amp;" h) beachtet?",""),"")</f>
        <v/>
      </c>
      <c r="X382" s="66" t="str">
        <f t="shared" si="58"/>
        <v/>
      </c>
    </row>
    <row r="383" spans="1:24" x14ac:dyDescent="0.25">
      <c r="A383" s="5"/>
      <c r="B383" s="67" t="str">
        <f t="shared" si="57"/>
        <v/>
      </c>
      <c r="C383" s="68" t="str">
        <f t="shared" si="59"/>
        <v/>
      </c>
      <c r="D383" s="6"/>
      <c r="E383" s="9"/>
      <c r="F383" s="6"/>
      <c r="G383" s="9"/>
      <c r="H383" s="64" t="str">
        <f t="shared" si="66"/>
        <v/>
      </c>
      <c r="I383" s="64" t="str">
        <f t="shared" si="67"/>
        <v/>
      </c>
      <c r="J383" s="65" t="str">
        <f t="shared" si="60"/>
        <v/>
      </c>
      <c r="K383" s="166" t="str">
        <f t="shared" si="61"/>
        <v/>
      </c>
      <c r="L383" s="167" t="str">
        <f t="shared" si="62"/>
        <v/>
      </c>
      <c r="M383" s="63" t="str">
        <f t="shared" si="63"/>
        <v/>
      </c>
      <c r="N383" s="7"/>
      <c r="O383" s="8"/>
      <c r="Q383" s="69" t="str">
        <f t="shared" si="64"/>
        <v/>
      </c>
      <c r="T383" s="66" t="str">
        <f>IF(AND(SU_Stufe&gt;=20,M383&lt;&gt;"",ISBLANK(N383)),"Zuweisung zu Arbeitspaket fehlt","")</f>
        <v/>
      </c>
      <c r="U383" s="66" t="str">
        <f>IF(AND(M383&lt;&gt;""),IF(ISBLANK(O383),"Beschreibung der Tätigkeit fehlt!",IF(LEN(O383)&lt;Z_BKU,"Beschreibung sehr kurz",IF(LEN(O383)&lt;Z_BKN,"Beschreibung knapp",""))),"")</f>
        <v/>
      </c>
      <c r="V383" s="66" t="str">
        <f t="shared" si="65"/>
        <v/>
      </c>
      <c r="W383" s="66" t="str">
        <f>IF(AND(M383&lt;&gt;""),IF(M383&gt;Z_THAZ,"Wurde die Tageshöchstarbeitszeit ("&amp;Z_THAZ&amp;" h) beachtet?",""),"")</f>
        <v/>
      </c>
      <c r="X383" s="66" t="str">
        <f t="shared" si="58"/>
        <v/>
      </c>
    </row>
    <row r="384" spans="1:24" x14ac:dyDescent="0.25">
      <c r="A384" s="5"/>
      <c r="B384" s="67" t="str">
        <f t="shared" si="57"/>
        <v/>
      </c>
      <c r="C384" s="68" t="str">
        <f t="shared" si="59"/>
        <v/>
      </c>
      <c r="D384" s="6"/>
      <c r="E384" s="9"/>
      <c r="F384" s="6"/>
      <c r="G384" s="9"/>
      <c r="H384" s="64" t="str">
        <f t="shared" si="66"/>
        <v/>
      </c>
      <c r="I384" s="64" t="str">
        <f t="shared" si="67"/>
        <v/>
      </c>
      <c r="J384" s="65" t="str">
        <f t="shared" si="60"/>
        <v/>
      </c>
      <c r="K384" s="166" t="str">
        <f t="shared" si="61"/>
        <v/>
      </c>
      <c r="L384" s="167" t="str">
        <f t="shared" si="62"/>
        <v/>
      </c>
      <c r="M384" s="63" t="str">
        <f t="shared" si="63"/>
        <v/>
      </c>
      <c r="N384" s="7"/>
      <c r="O384" s="8"/>
      <c r="Q384" s="69" t="str">
        <f t="shared" si="64"/>
        <v/>
      </c>
      <c r="T384" s="66" t="str">
        <f>IF(AND(SU_Stufe&gt;=20,M384&lt;&gt;"",ISBLANK(N384)),"Zuweisung zu Arbeitspaket fehlt","")</f>
        <v/>
      </c>
      <c r="U384" s="66" t="str">
        <f>IF(AND(M384&lt;&gt;""),IF(ISBLANK(O384),"Beschreibung der Tätigkeit fehlt!",IF(LEN(O384)&lt;Z_BKU,"Beschreibung sehr kurz",IF(LEN(O384)&lt;Z_BKN,"Beschreibung knapp",""))),"")</f>
        <v/>
      </c>
      <c r="V384" s="66" t="str">
        <f t="shared" si="65"/>
        <v/>
      </c>
      <c r="W384" s="66" t="str">
        <f>IF(AND(M384&lt;&gt;""),IF(M384&gt;Z_THAZ,"Wurde die Tageshöchstarbeitszeit ("&amp;Z_THAZ&amp;" h) beachtet?",""),"")</f>
        <v/>
      </c>
      <c r="X384" s="66" t="str">
        <f t="shared" si="58"/>
        <v/>
      </c>
    </row>
    <row r="385" spans="1:24" x14ac:dyDescent="0.25">
      <c r="A385" s="5"/>
      <c r="B385" s="67" t="str">
        <f t="shared" si="57"/>
        <v/>
      </c>
      <c r="C385" s="68" t="str">
        <f t="shared" si="59"/>
        <v/>
      </c>
      <c r="D385" s="6"/>
      <c r="E385" s="9"/>
      <c r="F385" s="6"/>
      <c r="G385" s="9"/>
      <c r="H385" s="64" t="str">
        <f t="shared" si="66"/>
        <v/>
      </c>
      <c r="I385" s="64" t="str">
        <f t="shared" si="67"/>
        <v/>
      </c>
      <c r="J385" s="65" t="str">
        <f t="shared" si="60"/>
        <v/>
      </c>
      <c r="K385" s="166" t="str">
        <f t="shared" si="61"/>
        <v/>
      </c>
      <c r="L385" s="167" t="str">
        <f t="shared" si="62"/>
        <v/>
      </c>
      <c r="M385" s="63" t="str">
        <f t="shared" si="63"/>
        <v/>
      </c>
      <c r="N385" s="7"/>
      <c r="O385" s="8"/>
      <c r="Q385" s="69" t="str">
        <f t="shared" si="64"/>
        <v/>
      </c>
      <c r="T385" s="66" t="str">
        <f>IF(AND(SU_Stufe&gt;=20,M385&lt;&gt;"",ISBLANK(N385)),"Zuweisung zu Arbeitspaket fehlt","")</f>
        <v/>
      </c>
      <c r="U385" s="66" t="str">
        <f>IF(AND(M385&lt;&gt;""),IF(ISBLANK(O385),"Beschreibung der Tätigkeit fehlt!",IF(LEN(O385)&lt;Z_BKU,"Beschreibung sehr kurz",IF(LEN(O385)&lt;Z_BKN,"Beschreibung knapp",""))),"")</f>
        <v/>
      </c>
      <c r="V385" s="66" t="str">
        <f t="shared" si="65"/>
        <v/>
      </c>
      <c r="W385" s="66" t="str">
        <f>IF(AND(M385&lt;&gt;""),IF(M385&gt;Z_THAZ,"Wurde die Tageshöchstarbeitszeit ("&amp;Z_THAZ&amp;" h) beachtet?",""),"")</f>
        <v/>
      </c>
      <c r="X385" s="66" t="str">
        <f t="shared" si="58"/>
        <v/>
      </c>
    </row>
    <row r="386" spans="1:24" x14ac:dyDescent="0.25">
      <c r="A386" s="5"/>
      <c r="B386" s="67" t="str">
        <f t="shared" si="57"/>
        <v/>
      </c>
      <c r="C386" s="68" t="str">
        <f t="shared" si="59"/>
        <v/>
      </c>
      <c r="D386" s="6"/>
      <c r="E386" s="9"/>
      <c r="F386" s="6"/>
      <c r="G386" s="9"/>
      <c r="H386" s="64" t="str">
        <f t="shared" si="66"/>
        <v/>
      </c>
      <c r="I386" s="64" t="str">
        <f t="shared" si="67"/>
        <v/>
      </c>
      <c r="J386" s="65" t="str">
        <f t="shared" si="60"/>
        <v/>
      </c>
      <c r="K386" s="166" t="str">
        <f t="shared" si="61"/>
        <v/>
      </c>
      <c r="L386" s="167" t="str">
        <f t="shared" si="62"/>
        <v/>
      </c>
      <c r="M386" s="63" t="str">
        <f t="shared" si="63"/>
        <v/>
      </c>
      <c r="N386" s="7"/>
      <c r="O386" s="8"/>
      <c r="Q386" s="69" t="str">
        <f t="shared" si="64"/>
        <v/>
      </c>
      <c r="T386" s="66" t="str">
        <f>IF(AND(SU_Stufe&gt;=20,M386&lt;&gt;"",ISBLANK(N386)),"Zuweisung zu Arbeitspaket fehlt","")</f>
        <v/>
      </c>
      <c r="U386" s="66" t="str">
        <f>IF(AND(M386&lt;&gt;""),IF(ISBLANK(O386),"Beschreibung der Tätigkeit fehlt!",IF(LEN(O386)&lt;Z_BKU,"Beschreibung sehr kurz",IF(LEN(O386)&lt;Z_BKN,"Beschreibung knapp",""))),"")</f>
        <v/>
      </c>
      <c r="V386" s="66" t="str">
        <f t="shared" si="65"/>
        <v/>
      </c>
      <c r="W386" s="66" t="str">
        <f>IF(AND(M386&lt;&gt;""),IF(M386&gt;Z_THAZ,"Wurde die Tageshöchstarbeitszeit ("&amp;Z_THAZ&amp;" h) beachtet?",""),"")</f>
        <v/>
      </c>
      <c r="X386" s="66" t="str">
        <f t="shared" si="58"/>
        <v/>
      </c>
    </row>
    <row r="387" spans="1:24" x14ac:dyDescent="0.25">
      <c r="A387" s="5"/>
      <c r="B387" s="67" t="str">
        <f t="shared" si="57"/>
        <v/>
      </c>
      <c r="C387" s="68" t="str">
        <f t="shared" si="59"/>
        <v/>
      </c>
      <c r="D387" s="6"/>
      <c r="E387" s="9"/>
      <c r="F387" s="6"/>
      <c r="G387" s="9"/>
      <c r="H387" s="64" t="str">
        <f t="shared" si="66"/>
        <v/>
      </c>
      <c r="I387" s="64" t="str">
        <f t="shared" si="67"/>
        <v/>
      </c>
      <c r="J387" s="65" t="str">
        <f t="shared" si="60"/>
        <v/>
      </c>
      <c r="K387" s="166" t="str">
        <f t="shared" si="61"/>
        <v/>
      </c>
      <c r="L387" s="167" t="str">
        <f t="shared" si="62"/>
        <v/>
      </c>
      <c r="M387" s="63" t="str">
        <f t="shared" si="63"/>
        <v/>
      </c>
      <c r="N387" s="7"/>
      <c r="O387" s="8"/>
      <c r="Q387" s="69" t="str">
        <f t="shared" si="64"/>
        <v/>
      </c>
      <c r="T387" s="66" t="str">
        <f>IF(AND(SU_Stufe&gt;=20,M387&lt;&gt;"",ISBLANK(N387)),"Zuweisung zu Arbeitspaket fehlt","")</f>
        <v/>
      </c>
      <c r="U387" s="66" t="str">
        <f>IF(AND(M387&lt;&gt;""),IF(ISBLANK(O387),"Beschreibung der Tätigkeit fehlt!",IF(LEN(O387)&lt;Z_BKU,"Beschreibung sehr kurz",IF(LEN(O387)&lt;Z_BKN,"Beschreibung knapp",""))),"")</f>
        <v/>
      </c>
      <c r="V387" s="66" t="str">
        <f t="shared" si="65"/>
        <v/>
      </c>
      <c r="W387" s="66" t="str">
        <f>IF(AND(M387&lt;&gt;""),IF(M387&gt;Z_THAZ,"Wurde die Tageshöchstarbeitszeit ("&amp;Z_THAZ&amp;" h) beachtet?",""),"")</f>
        <v/>
      </c>
      <c r="X387" s="66" t="str">
        <f t="shared" si="58"/>
        <v/>
      </c>
    </row>
    <row r="388" spans="1:24" x14ac:dyDescent="0.25">
      <c r="A388" s="5"/>
      <c r="B388" s="67" t="str">
        <f t="shared" si="57"/>
        <v/>
      </c>
      <c r="C388" s="68" t="str">
        <f t="shared" si="59"/>
        <v/>
      </c>
      <c r="D388" s="6"/>
      <c r="E388" s="9"/>
      <c r="F388" s="6"/>
      <c r="G388" s="9"/>
      <c r="H388" s="64" t="str">
        <f t="shared" si="66"/>
        <v/>
      </c>
      <c r="I388" s="64" t="str">
        <f t="shared" si="67"/>
        <v/>
      </c>
      <c r="J388" s="65" t="str">
        <f t="shared" si="60"/>
        <v/>
      </c>
      <c r="K388" s="166" t="str">
        <f t="shared" si="61"/>
        <v/>
      </c>
      <c r="L388" s="167" t="str">
        <f t="shared" si="62"/>
        <v/>
      </c>
      <c r="M388" s="63" t="str">
        <f t="shared" si="63"/>
        <v/>
      </c>
      <c r="N388" s="7"/>
      <c r="O388" s="8"/>
      <c r="Q388" s="69" t="str">
        <f t="shared" si="64"/>
        <v/>
      </c>
      <c r="T388" s="66" t="str">
        <f>IF(AND(SU_Stufe&gt;=20,M388&lt;&gt;"",ISBLANK(N388)),"Zuweisung zu Arbeitspaket fehlt","")</f>
        <v/>
      </c>
      <c r="U388" s="66" t="str">
        <f>IF(AND(M388&lt;&gt;""),IF(ISBLANK(O388),"Beschreibung der Tätigkeit fehlt!",IF(LEN(O388)&lt;Z_BKU,"Beschreibung sehr kurz",IF(LEN(O388)&lt;Z_BKN,"Beschreibung knapp",""))),"")</f>
        <v/>
      </c>
      <c r="V388" s="66" t="str">
        <f t="shared" si="65"/>
        <v/>
      </c>
      <c r="W388" s="66" t="str">
        <f>IF(AND(M388&lt;&gt;""),IF(M388&gt;Z_THAZ,"Wurde die Tageshöchstarbeitszeit ("&amp;Z_THAZ&amp;" h) beachtet?",""),"")</f>
        <v/>
      </c>
      <c r="X388" s="66" t="str">
        <f t="shared" si="58"/>
        <v/>
      </c>
    </row>
    <row r="389" spans="1:24" x14ac:dyDescent="0.25">
      <c r="A389" s="5"/>
      <c r="B389" s="67" t="str">
        <f t="shared" si="57"/>
        <v/>
      </c>
      <c r="C389" s="68" t="str">
        <f t="shared" si="59"/>
        <v/>
      </c>
      <c r="D389" s="6"/>
      <c r="E389" s="9"/>
      <c r="F389" s="6"/>
      <c r="G389" s="9"/>
      <c r="H389" s="64" t="str">
        <f t="shared" si="66"/>
        <v/>
      </c>
      <c r="I389" s="64" t="str">
        <f t="shared" si="67"/>
        <v/>
      </c>
      <c r="J389" s="65" t="str">
        <f t="shared" si="60"/>
        <v/>
      </c>
      <c r="K389" s="166" t="str">
        <f t="shared" si="61"/>
        <v/>
      </c>
      <c r="L389" s="167" t="str">
        <f t="shared" si="62"/>
        <v/>
      </c>
      <c r="M389" s="63" t="str">
        <f t="shared" si="63"/>
        <v/>
      </c>
      <c r="N389" s="7"/>
      <c r="O389" s="8"/>
      <c r="Q389" s="69" t="str">
        <f t="shared" si="64"/>
        <v/>
      </c>
      <c r="T389" s="66" t="str">
        <f>IF(AND(SU_Stufe&gt;=20,M389&lt;&gt;"",ISBLANK(N389)),"Zuweisung zu Arbeitspaket fehlt","")</f>
        <v/>
      </c>
      <c r="U389" s="66" t="str">
        <f>IF(AND(M389&lt;&gt;""),IF(ISBLANK(O389),"Beschreibung der Tätigkeit fehlt!",IF(LEN(O389)&lt;Z_BKU,"Beschreibung sehr kurz",IF(LEN(O389)&lt;Z_BKN,"Beschreibung knapp",""))),"")</f>
        <v/>
      </c>
      <c r="V389" s="66" t="str">
        <f t="shared" si="65"/>
        <v/>
      </c>
      <c r="W389" s="66" t="str">
        <f>IF(AND(M389&lt;&gt;""),IF(M389&gt;Z_THAZ,"Wurde die Tageshöchstarbeitszeit ("&amp;Z_THAZ&amp;" h) beachtet?",""),"")</f>
        <v/>
      </c>
      <c r="X389" s="66" t="str">
        <f t="shared" si="58"/>
        <v/>
      </c>
    </row>
    <row r="390" spans="1:24" x14ac:dyDescent="0.25">
      <c r="A390" s="5"/>
      <c r="B390" s="67" t="str">
        <f t="shared" si="57"/>
        <v/>
      </c>
      <c r="C390" s="68" t="str">
        <f t="shared" si="59"/>
        <v/>
      </c>
      <c r="D390" s="6"/>
      <c r="E390" s="9"/>
      <c r="F390" s="6"/>
      <c r="G390" s="9"/>
      <c r="H390" s="64" t="str">
        <f t="shared" si="66"/>
        <v/>
      </c>
      <c r="I390" s="64" t="str">
        <f t="shared" si="67"/>
        <v/>
      </c>
      <c r="J390" s="65" t="str">
        <f t="shared" si="60"/>
        <v/>
      </c>
      <c r="K390" s="166" t="str">
        <f t="shared" si="61"/>
        <v/>
      </c>
      <c r="L390" s="167" t="str">
        <f t="shared" si="62"/>
        <v/>
      </c>
      <c r="M390" s="63" t="str">
        <f t="shared" si="63"/>
        <v/>
      </c>
      <c r="N390" s="7"/>
      <c r="O390" s="8"/>
      <c r="Q390" s="69" t="str">
        <f t="shared" si="64"/>
        <v/>
      </c>
      <c r="T390" s="66" t="str">
        <f>IF(AND(SU_Stufe&gt;=20,M390&lt;&gt;"",ISBLANK(N390)),"Zuweisung zu Arbeitspaket fehlt","")</f>
        <v/>
      </c>
      <c r="U390" s="66" t="str">
        <f>IF(AND(M390&lt;&gt;""),IF(ISBLANK(O390),"Beschreibung der Tätigkeit fehlt!",IF(LEN(O390)&lt;Z_BKU,"Beschreibung sehr kurz",IF(LEN(O390)&lt;Z_BKN,"Beschreibung knapp",""))),"")</f>
        <v/>
      </c>
      <c r="V390" s="66" t="str">
        <f t="shared" si="65"/>
        <v/>
      </c>
      <c r="W390" s="66" t="str">
        <f>IF(AND(M390&lt;&gt;""),IF(M390&gt;Z_THAZ,"Wurde die Tageshöchstarbeitszeit ("&amp;Z_THAZ&amp;" h) beachtet?",""),"")</f>
        <v/>
      </c>
      <c r="X390" s="66" t="str">
        <f t="shared" si="58"/>
        <v/>
      </c>
    </row>
    <row r="391" spans="1:24" x14ac:dyDescent="0.25">
      <c r="A391" s="5"/>
      <c r="B391" s="67" t="str">
        <f t="shared" si="57"/>
        <v/>
      </c>
      <c r="C391" s="68" t="str">
        <f t="shared" si="59"/>
        <v/>
      </c>
      <c r="D391" s="6"/>
      <c r="E391" s="9"/>
      <c r="F391" s="6"/>
      <c r="G391" s="9"/>
      <c r="H391" s="64" t="str">
        <f t="shared" si="66"/>
        <v/>
      </c>
      <c r="I391" s="64" t="str">
        <f t="shared" si="67"/>
        <v/>
      </c>
      <c r="J391" s="65" t="str">
        <f t="shared" si="60"/>
        <v/>
      </c>
      <c r="K391" s="166" t="str">
        <f t="shared" si="61"/>
        <v/>
      </c>
      <c r="L391" s="167" t="str">
        <f t="shared" si="62"/>
        <v/>
      </c>
      <c r="M391" s="63" t="str">
        <f t="shared" si="63"/>
        <v/>
      </c>
      <c r="N391" s="7"/>
      <c r="O391" s="8"/>
      <c r="Q391" s="69" t="str">
        <f t="shared" si="64"/>
        <v/>
      </c>
      <c r="T391" s="66" t="str">
        <f>IF(AND(SU_Stufe&gt;=20,M391&lt;&gt;"",ISBLANK(N391)),"Zuweisung zu Arbeitspaket fehlt","")</f>
        <v/>
      </c>
      <c r="U391" s="66" t="str">
        <f>IF(AND(M391&lt;&gt;""),IF(ISBLANK(O391),"Beschreibung der Tätigkeit fehlt!",IF(LEN(O391)&lt;Z_BKU,"Beschreibung sehr kurz",IF(LEN(O391)&lt;Z_BKN,"Beschreibung knapp",""))),"")</f>
        <v/>
      </c>
      <c r="V391" s="66" t="str">
        <f t="shared" si="65"/>
        <v/>
      </c>
      <c r="W391" s="66" t="str">
        <f>IF(AND(M391&lt;&gt;""),IF(M391&gt;Z_THAZ,"Wurde die Tageshöchstarbeitszeit ("&amp;Z_THAZ&amp;" h) beachtet?",""),"")</f>
        <v/>
      </c>
      <c r="X391" s="66" t="str">
        <f t="shared" si="58"/>
        <v/>
      </c>
    </row>
    <row r="392" spans="1:24" x14ac:dyDescent="0.25">
      <c r="A392" s="5"/>
      <c r="B392" s="67" t="str">
        <f t="shared" si="57"/>
        <v/>
      </c>
      <c r="C392" s="68" t="str">
        <f t="shared" si="59"/>
        <v/>
      </c>
      <c r="D392" s="6"/>
      <c r="E392" s="9"/>
      <c r="F392" s="6"/>
      <c r="G392" s="9"/>
      <c r="H392" s="64" t="str">
        <f t="shared" si="66"/>
        <v/>
      </c>
      <c r="I392" s="64" t="str">
        <f t="shared" si="67"/>
        <v/>
      </c>
      <c r="J392" s="65" t="str">
        <f t="shared" si="60"/>
        <v/>
      </c>
      <c r="K392" s="166" t="str">
        <f t="shared" si="61"/>
        <v/>
      </c>
      <c r="L392" s="167" t="str">
        <f t="shared" si="62"/>
        <v/>
      </c>
      <c r="M392" s="63" t="str">
        <f t="shared" si="63"/>
        <v/>
      </c>
      <c r="N392" s="7"/>
      <c r="O392" s="8"/>
      <c r="Q392" s="69" t="str">
        <f t="shared" si="64"/>
        <v/>
      </c>
      <c r="T392" s="66" t="str">
        <f>IF(AND(SU_Stufe&gt;=20,M392&lt;&gt;"",ISBLANK(N392)),"Zuweisung zu Arbeitspaket fehlt","")</f>
        <v/>
      </c>
      <c r="U392" s="66" t="str">
        <f>IF(AND(M392&lt;&gt;""),IF(ISBLANK(O392),"Beschreibung der Tätigkeit fehlt!",IF(LEN(O392)&lt;Z_BKU,"Beschreibung sehr kurz",IF(LEN(O392)&lt;Z_BKN,"Beschreibung knapp",""))),"")</f>
        <v/>
      </c>
      <c r="V392" s="66" t="str">
        <f t="shared" si="65"/>
        <v/>
      </c>
      <c r="W392" s="66" t="str">
        <f>IF(AND(M392&lt;&gt;""),IF(M392&gt;Z_THAZ,"Wurde die Tageshöchstarbeitszeit ("&amp;Z_THAZ&amp;" h) beachtet?",""),"")</f>
        <v/>
      </c>
      <c r="X392" s="66" t="str">
        <f t="shared" si="58"/>
        <v/>
      </c>
    </row>
    <row r="393" spans="1:24" x14ac:dyDescent="0.25">
      <c r="A393" s="5"/>
      <c r="B393" s="67" t="str">
        <f t="shared" si="57"/>
        <v/>
      </c>
      <c r="C393" s="68" t="str">
        <f t="shared" si="59"/>
        <v/>
      </c>
      <c r="D393" s="6"/>
      <c r="E393" s="9"/>
      <c r="F393" s="6"/>
      <c r="G393" s="9"/>
      <c r="H393" s="64" t="str">
        <f t="shared" si="66"/>
        <v/>
      </c>
      <c r="I393" s="64" t="str">
        <f t="shared" si="67"/>
        <v/>
      </c>
      <c r="J393" s="65" t="str">
        <f t="shared" si="60"/>
        <v/>
      </c>
      <c r="K393" s="166" t="str">
        <f t="shared" si="61"/>
        <v/>
      </c>
      <c r="L393" s="167" t="str">
        <f t="shared" si="62"/>
        <v/>
      </c>
      <c r="M393" s="63" t="str">
        <f t="shared" si="63"/>
        <v/>
      </c>
      <c r="N393" s="7"/>
      <c r="O393" s="8"/>
      <c r="Q393" s="69" t="str">
        <f t="shared" si="64"/>
        <v/>
      </c>
      <c r="T393" s="66" t="str">
        <f>IF(AND(SU_Stufe&gt;=20,M393&lt;&gt;"",ISBLANK(N393)),"Zuweisung zu Arbeitspaket fehlt","")</f>
        <v/>
      </c>
      <c r="U393" s="66" t="str">
        <f>IF(AND(M393&lt;&gt;""),IF(ISBLANK(O393),"Beschreibung der Tätigkeit fehlt!",IF(LEN(O393)&lt;Z_BKU,"Beschreibung sehr kurz",IF(LEN(O393)&lt;Z_BKN,"Beschreibung knapp",""))),"")</f>
        <v/>
      </c>
      <c r="V393" s="66" t="str">
        <f t="shared" si="65"/>
        <v/>
      </c>
      <c r="W393" s="66" t="str">
        <f>IF(AND(M393&lt;&gt;""),IF(M393&gt;Z_THAZ,"Wurde die Tageshöchstarbeitszeit ("&amp;Z_THAZ&amp;" h) beachtet?",""),"")</f>
        <v/>
      </c>
      <c r="X393" s="66" t="str">
        <f t="shared" si="58"/>
        <v/>
      </c>
    </row>
    <row r="394" spans="1:24" x14ac:dyDescent="0.25">
      <c r="A394" s="5"/>
      <c r="B394" s="67" t="str">
        <f t="shared" si="57"/>
        <v/>
      </c>
      <c r="C394" s="68" t="str">
        <f t="shared" si="59"/>
        <v/>
      </c>
      <c r="D394" s="6"/>
      <c r="E394" s="9"/>
      <c r="F394" s="6"/>
      <c r="G394" s="9"/>
      <c r="H394" s="64" t="str">
        <f t="shared" si="66"/>
        <v/>
      </c>
      <c r="I394" s="64" t="str">
        <f t="shared" si="67"/>
        <v/>
      </c>
      <c r="J394" s="65" t="str">
        <f t="shared" si="60"/>
        <v/>
      </c>
      <c r="K394" s="166" t="str">
        <f t="shared" si="61"/>
        <v/>
      </c>
      <c r="L394" s="167" t="str">
        <f t="shared" si="62"/>
        <v/>
      </c>
      <c r="M394" s="63" t="str">
        <f t="shared" si="63"/>
        <v/>
      </c>
      <c r="N394" s="7"/>
      <c r="O394" s="8"/>
      <c r="Q394" s="69" t="str">
        <f t="shared" si="64"/>
        <v/>
      </c>
      <c r="T394" s="66" t="str">
        <f>IF(AND(SU_Stufe&gt;=20,M394&lt;&gt;"",ISBLANK(N394)),"Zuweisung zu Arbeitspaket fehlt","")</f>
        <v/>
      </c>
      <c r="U394" s="66" t="str">
        <f>IF(AND(M394&lt;&gt;""),IF(ISBLANK(O394),"Beschreibung der Tätigkeit fehlt!",IF(LEN(O394)&lt;Z_BKU,"Beschreibung sehr kurz",IF(LEN(O394)&lt;Z_BKN,"Beschreibung knapp",""))),"")</f>
        <v/>
      </c>
      <c r="V394" s="66" t="str">
        <f t="shared" si="65"/>
        <v/>
      </c>
      <c r="W394" s="66" t="str">
        <f>IF(AND(M394&lt;&gt;""),IF(M394&gt;Z_THAZ,"Wurde die Tageshöchstarbeitszeit ("&amp;Z_THAZ&amp;" h) beachtet?",""),"")</f>
        <v/>
      </c>
      <c r="X394" s="66" t="str">
        <f t="shared" si="58"/>
        <v/>
      </c>
    </row>
    <row r="395" spans="1:24" x14ac:dyDescent="0.25">
      <c r="A395" s="5"/>
      <c r="B395" s="67" t="str">
        <f t="shared" si="57"/>
        <v/>
      </c>
      <c r="C395" s="68" t="str">
        <f t="shared" si="59"/>
        <v/>
      </c>
      <c r="D395" s="6"/>
      <c r="E395" s="9"/>
      <c r="F395" s="6"/>
      <c r="G395" s="9"/>
      <c r="H395" s="64" t="str">
        <f t="shared" si="66"/>
        <v/>
      </c>
      <c r="I395" s="64" t="str">
        <f t="shared" si="67"/>
        <v/>
      </c>
      <c r="J395" s="65" t="str">
        <f t="shared" si="60"/>
        <v/>
      </c>
      <c r="K395" s="166" t="str">
        <f t="shared" si="61"/>
        <v/>
      </c>
      <c r="L395" s="167" t="str">
        <f t="shared" si="62"/>
        <v/>
      </c>
      <c r="M395" s="63" t="str">
        <f t="shared" si="63"/>
        <v/>
      </c>
      <c r="N395" s="7"/>
      <c r="O395" s="8"/>
      <c r="Q395" s="69" t="str">
        <f t="shared" si="64"/>
        <v/>
      </c>
      <c r="T395" s="66" t="str">
        <f>IF(AND(SU_Stufe&gt;=20,M395&lt;&gt;"",ISBLANK(N395)),"Zuweisung zu Arbeitspaket fehlt","")</f>
        <v/>
      </c>
      <c r="U395" s="66" t="str">
        <f>IF(AND(M395&lt;&gt;""),IF(ISBLANK(O395),"Beschreibung der Tätigkeit fehlt!",IF(LEN(O395)&lt;Z_BKU,"Beschreibung sehr kurz",IF(LEN(O395)&lt;Z_BKN,"Beschreibung knapp",""))),"")</f>
        <v/>
      </c>
      <c r="V395" s="66" t="str">
        <f t="shared" si="65"/>
        <v/>
      </c>
      <c r="W395" s="66" t="str">
        <f>IF(AND(M395&lt;&gt;""),IF(M395&gt;Z_THAZ,"Wurde die Tageshöchstarbeitszeit ("&amp;Z_THAZ&amp;" h) beachtet?",""),"")</f>
        <v/>
      </c>
      <c r="X395" s="66" t="str">
        <f t="shared" si="58"/>
        <v/>
      </c>
    </row>
    <row r="396" spans="1:24" x14ac:dyDescent="0.25">
      <c r="A396" s="5"/>
      <c r="B396" s="67" t="str">
        <f t="shared" si="57"/>
        <v/>
      </c>
      <c r="C396" s="68" t="str">
        <f t="shared" si="59"/>
        <v/>
      </c>
      <c r="D396" s="6"/>
      <c r="E396" s="9"/>
      <c r="F396" s="6"/>
      <c r="G396" s="9"/>
      <c r="H396" s="64" t="str">
        <f t="shared" si="66"/>
        <v/>
      </c>
      <c r="I396" s="64" t="str">
        <f t="shared" si="67"/>
        <v/>
      </c>
      <c r="J396" s="65" t="str">
        <f t="shared" si="60"/>
        <v/>
      </c>
      <c r="K396" s="166" t="str">
        <f t="shared" si="61"/>
        <v/>
      </c>
      <c r="L396" s="167" t="str">
        <f t="shared" si="62"/>
        <v/>
      </c>
      <c r="M396" s="63" t="str">
        <f t="shared" si="63"/>
        <v/>
      </c>
      <c r="N396" s="7"/>
      <c r="O396" s="8"/>
      <c r="Q396" s="69" t="str">
        <f t="shared" si="64"/>
        <v/>
      </c>
      <c r="T396" s="66" t="str">
        <f>IF(AND(SU_Stufe&gt;=20,M396&lt;&gt;"",ISBLANK(N396)),"Zuweisung zu Arbeitspaket fehlt","")</f>
        <v/>
      </c>
      <c r="U396" s="66" t="str">
        <f>IF(AND(M396&lt;&gt;""),IF(ISBLANK(O396),"Beschreibung der Tätigkeit fehlt!",IF(LEN(O396)&lt;Z_BKU,"Beschreibung sehr kurz",IF(LEN(O396)&lt;Z_BKN,"Beschreibung knapp",""))),"")</f>
        <v/>
      </c>
      <c r="V396" s="66" t="str">
        <f t="shared" si="65"/>
        <v/>
      </c>
      <c r="W396" s="66" t="str">
        <f>IF(AND(M396&lt;&gt;""),IF(M396&gt;Z_THAZ,"Wurde die Tageshöchstarbeitszeit ("&amp;Z_THAZ&amp;" h) beachtet?",""),"")</f>
        <v/>
      </c>
      <c r="X396" s="66" t="str">
        <f t="shared" si="58"/>
        <v/>
      </c>
    </row>
    <row r="397" spans="1:24" x14ac:dyDescent="0.25">
      <c r="A397" s="5"/>
      <c r="B397" s="67" t="str">
        <f t="shared" si="57"/>
        <v/>
      </c>
      <c r="C397" s="68" t="str">
        <f t="shared" si="59"/>
        <v/>
      </c>
      <c r="D397" s="6"/>
      <c r="E397" s="9"/>
      <c r="F397" s="6"/>
      <c r="G397" s="9"/>
      <c r="H397" s="64" t="str">
        <f t="shared" si="66"/>
        <v/>
      </c>
      <c r="I397" s="64" t="str">
        <f t="shared" si="67"/>
        <v/>
      </c>
      <c r="J397" s="65" t="str">
        <f t="shared" si="60"/>
        <v/>
      </c>
      <c r="K397" s="166" t="str">
        <f t="shared" si="61"/>
        <v/>
      </c>
      <c r="L397" s="167" t="str">
        <f t="shared" si="62"/>
        <v/>
      </c>
      <c r="M397" s="63" t="str">
        <f t="shared" si="63"/>
        <v/>
      </c>
      <c r="N397" s="7"/>
      <c r="O397" s="8"/>
      <c r="Q397" s="69" t="str">
        <f t="shared" si="64"/>
        <v/>
      </c>
      <c r="T397" s="66" t="str">
        <f>IF(AND(SU_Stufe&gt;=20,M397&lt;&gt;"",ISBLANK(N397)),"Zuweisung zu Arbeitspaket fehlt","")</f>
        <v/>
      </c>
      <c r="U397" s="66" t="str">
        <f>IF(AND(M397&lt;&gt;""),IF(ISBLANK(O397),"Beschreibung der Tätigkeit fehlt!",IF(LEN(O397)&lt;Z_BKU,"Beschreibung sehr kurz",IF(LEN(O397)&lt;Z_BKN,"Beschreibung knapp",""))),"")</f>
        <v/>
      </c>
      <c r="V397" s="66" t="str">
        <f t="shared" si="65"/>
        <v/>
      </c>
      <c r="W397" s="66" t="str">
        <f>IF(AND(M397&lt;&gt;""),IF(M397&gt;Z_THAZ,"Wurde die Tageshöchstarbeitszeit ("&amp;Z_THAZ&amp;" h) beachtet?",""),"")</f>
        <v/>
      </c>
      <c r="X397" s="66" t="str">
        <f t="shared" si="58"/>
        <v/>
      </c>
    </row>
    <row r="398" spans="1:24" x14ac:dyDescent="0.25">
      <c r="A398" s="5"/>
      <c r="B398" s="67" t="str">
        <f t="shared" ref="B398:B461" si="68">IF(ISNUMBER(A398),ZU_Kuerzel,"")</f>
        <v/>
      </c>
      <c r="C398" s="68" t="str">
        <f t="shared" si="59"/>
        <v/>
      </c>
      <c r="D398" s="6"/>
      <c r="E398" s="9"/>
      <c r="F398" s="6"/>
      <c r="G398" s="9"/>
      <c r="H398" s="64" t="str">
        <f t="shared" si="66"/>
        <v/>
      </c>
      <c r="I398" s="64" t="str">
        <f t="shared" si="67"/>
        <v/>
      </c>
      <c r="J398" s="65" t="str">
        <f t="shared" si="60"/>
        <v/>
      </c>
      <c r="K398" s="166" t="str">
        <f t="shared" si="61"/>
        <v/>
      </c>
      <c r="L398" s="167" t="str">
        <f t="shared" si="62"/>
        <v/>
      </c>
      <c r="M398" s="63" t="str">
        <f t="shared" si="63"/>
        <v/>
      </c>
      <c r="N398" s="7"/>
      <c r="O398" s="8"/>
      <c r="Q398" s="69" t="str">
        <f t="shared" si="64"/>
        <v/>
      </c>
      <c r="T398" s="66" t="str">
        <f>IF(AND(SU_Stufe&gt;=20,M398&lt;&gt;"",ISBLANK(N398)),"Zuweisung zu Arbeitspaket fehlt","")</f>
        <v/>
      </c>
      <c r="U398" s="66" t="str">
        <f>IF(AND(M398&lt;&gt;""),IF(ISBLANK(O398),"Beschreibung der Tätigkeit fehlt!",IF(LEN(O398)&lt;Z_BKU,"Beschreibung sehr kurz",IF(LEN(O398)&lt;Z_BKN,"Beschreibung knapp",""))),"")</f>
        <v/>
      </c>
      <c r="V398" s="66" t="str">
        <f t="shared" si="65"/>
        <v/>
      </c>
      <c r="W398" s="66" t="str">
        <f>IF(AND(M398&lt;&gt;""),IF(M398&gt;Z_THAZ,"Wurde die Tageshöchstarbeitszeit ("&amp;Z_THAZ&amp;" h) beachtet?",""),"")</f>
        <v/>
      </c>
      <c r="X398" s="66" t="str">
        <f t="shared" ref="X398:X461" si="69">IF(ISNUMBER(A398),IF(YEAR(A398)&lt;&gt;ZU_Jahr,"Jahr nicht zulässig",""),"")</f>
        <v/>
      </c>
    </row>
    <row r="399" spans="1:24" x14ac:dyDescent="0.25">
      <c r="A399" s="5"/>
      <c r="B399" s="67" t="str">
        <f t="shared" si="68"/>
        <v/>
      </c>
      <c r="C399" s="68" t="str">
        <f t="shared" ref="C399:C462" si="70">IF(ISBLANK(A399),"",MONTH(A399))</f>
        <v/>
      </c>
      <c r="D399" s="6"/>
      <c r="E399" s="9"/>
      <c r="F399" s="6"/>
      <c r="G399" s="9"/>
      <c r="H399" s="64" t="str">
        <f t="shared" si="66"/>
        <v/>
      </c>
      <c r="I399" s="64" t="str">
        <f t="shared" si="67"/>
        <v/>
      </c>
      <c r="J399" s="65" t="str">
        <f t="shared" ref="J399:J462" si="71">IF(AND(ISNUMBER(D399),ISNUMBER(E399),ISNUMBER(F399),ISNUMBER(G399)),TIME(D399,E399,0),"")</f>
        <v/>
      </c>
      <c r="K399" s="166" t="str">
        <f t="shared" ref="K399:K462" si="72">IF(AND(ISNUMBER(D399),ISNUMBER(E399),ISNUMBER(F399),ISNUMBER(G399)),TIME(F399,G399,0),"")</f>
        <v/>
      </c>
      <c r="L399" s="167" t="str">
        <f t="shared" ref="L399:L462" si="73">IF(AND(ISNUMBER(D399),ISNUMBER(E399),ISNUMBER(F399),ISNUMBER(G399)),K399-J399,"")</f>
        <v/>
      </c>
      <c r="M399" s="63" t="str">
        <f t="shared" ref="M399:M462" si="74">IF(AND(ISNUMBER(D399),ISNUMBER(E399),ISNUMBER(F399),ISNUMBER(G399)),HOUR(L399)+MINUTE(L399)/60,"")</f>
        <v/>
      </c>
      <c r="N399" s="7"/>
      <c r="O399" s="8"/>
      <c r="Q399" s="69" t="str">
        <f t="shared" ref="Q399:Q462" si="75">T399&amp;IF(U399&lt;&gt;"","  "&amp;U399,"")&amp;IF(V399&lt;&gt;"","   "&amp;V399,"")&amp;IF(W399&lt;&gt;"","   "&amp;W399,"")&amp;IF(X399&lt;&gt;"","  "&amp;X399,"")</f>
        <v/>
      </c>
      <c r="T399" s="66" t="str">
        <f>IF(AND(SU_Stufe&gt;=20,M399&lt;&gt;"",ISBLANK(N399)),"Zuweisung zu Arbeitspaket fehlt","")</f>
        <v/>
      </c>
      <c r="U399" s="66" t="str">
        <f>IF(AND(M399&lt;&gt;""),IF(ISBLANK(O399),"Beschreibung der Tätigkeit fehlt!",IF(LEN(O399)&lt;Z_BKU,"Beschreibung sehr kurz",IF(LEN(O399)&lt;Z_BKN,"Beschreibung knapp",""))),"")</f>
        <v/>
      </c>
      <c r="V399" s="66" t="str">
        <f t="shared" ref="V399:V462" si="76">IF(AND(M399&lt;&gt;""),IF(M399&gt;6,"Wurde die Pausenregel (6 h) beachtet?",""),"")</f>
        <v/>
      </c>
      <c r="W399" s="66" t="str">
        <f>IF(AND(M399&lt;&gt;""),IF(M399&gt;Z_THAZ,"Wurde die Tageshöchstarbeitszeit ("&amp;Z_THAZ&amp;" h) beachtet?",""),"")</f>
        <v/>
      </c>
      <c r="X399" s="66" t="str">
        <f t="shared" si="69"/>
        <v/>
      </c>
    </row>
    <row r="400" spans="1:24" x14ac:dyDescent="0.25">
      <c r="A400" s="5"/>
      <c r="B400" s="67" t="str">
        <f t="shared" si="68"/>
        <v/>
      </c>
      <c r="C400" s="68" t="str">
        <f t="shared" si="70"/>
        <v/>
      </c>
      <c r="D400" s="6"/>
      <c r="E400" s="9"/>
      <c r="F400" s="6"/>
      <c r="G400" s="9"/>
      <c r="H400" s="64" t="str">
        <f t="shared" ref="H400:H463" si="77">IF(AND(ISNUMBER(D400),ISNUMBER(E400),ISNUMBER(F400),ISNUMBER(G400)),TRUNC(((F400*60+G400)-(D400*60+E400))/60,0),"")</f>
        <v/>
      </c>
      <c r="I400" s="64" t="str">
        <f t="shared" ref="I400:I463" si="78">IF(AND(ISNUMBER(D400),ISNUMBER(E400),ISNUMBER(F400),ISNUMBER(G400)),MOD(((F400*60+G400)-(D400*60+E400))/60,1)*60,"")</f>
        <v/>
      </c>
      <c r="J400" s="65" t="str">
        <f t="shared" si="71"/>
        <v/>
      </c>
      <c r="K400" s="166" t="str">
        <f t="shared" si="72"/>
        <v/>
      </c>
      <c r="L400" s="167" t="str">
        <f t="shared" si="73"/>
        <v/>
      </c>
      <c r="M400" s="63" t="str">
        <f t="shared" si="74"/>
        <v/>
      </c>
      <c r="N400" s="7"/>
      <c r="O400" s="8"/>
      <c r="Q400" s="69" t="str">
        <f t="shared" si="75"/>
        <v/>
      </c>
      <c r="T400" s="66" t="str">
        <f>IF(AND(SU_Stufe&gt;=20,M400&lt;&gt;"",ISBLANK(N400)),"Zuweisung zu Arbeitspaket fehlt","")</f>
        <v/>
      </c>
      <c r="U400" s="66" t="str">
        <f>IF(AND(M400&lt;&gt;""),IF(ISBLANK(O400),"Beschreibung der Tätigkeit fehlt!",IF(LEN(O400)&lt;Z_BKU,"Beschreibung sehr kurz",IF(LEN(O400)&lt;Z_BKN,"Beschreibung knapp",""))),"")</f>
        <v/>
      </c>
      <c r="V400" s="66" t="str">
        <f t="shared" si="76"/>
        <v/>
      </c>
      <c r="W400" s="66" t="str">
        <f>IF(AND(M400&lt;&gt;""),IF(M400&gt;Z_THAZ,"Wurde die Tageshöchstarbeitszeit ("&amp;Z_THAZ&amp;" h) beachtet?",""),"")</f>
        <v/>
      </c>
      <c r="X400" s="66" t="str">
        <f t="shared" si="69"/>
        <v/>
      </c>
    </row>
    <row r="401" spans="1:24" x14ac:dyDescent="0.25">
      <c r="A401" s="5"/>
      <c r="B401" s="67" t="str">
        <f t="shared" si="68"/>
        <v/>
      </c>
      <c r="C401" s="68" t="str">
        <f t="shared" si="70"/>
        <v/>
      </c>
      <c r="D401" s="6"/>
      <c r="E401" s="9"/>
      <c r="F401" s="6"/>
      <c r="G401" s="9"/>
      <c r="H401" s="64" t="str">
        <f t="shared" si="77"/>
        <v/>
      </c>
      <c r="I401" s="64" t="str">
        <f t="shared" si="78"/>
        <v/>
      </c>
      <c r="J401" s="65" t="str">
        <f t="shared" si="71"/>
        <v/>
      </c>
      <c r="K401" s="166" t="str">
        <f t="shared" si="72"/>
        <v/>
      </c>
      <c r="L401" s="167" t="str">
        <f t="shared" si="73"/>
        <v/>
      </c>
      <c r="M401" s="63" t="str">
        <f t="shared" si="74"/>
        <v/>
      </c>
      <c r="N401" s="7"/>
      <c r="O401" s="8"/>
      <c r="Q401" s="69" t="str">
        <f t="shared" si="75"/>
        <v/>
      </c>
      <c r="T401" s="66" t="str">
        <f>IF(AND(SU_Stufe&gt;=20,M401&lt;&gt;"",ISBLANK(N401)),"Zuweisung zu Arbeitspaket fehlt","")</f>
        <v/>
      </c>
      <c r="U401" s="66" t="str">
        <f>IF(AND(M401&lt;&gt;""),IF(ISBLANK(O401),"Beschreibung der Tätigkeit fehlt!",IF(LEN(O401)&lt;Z_BKU,"Beschreibung sehr kurz",IF(LEN(O401)&lt;Z_BKN,"Beschreibung knapp",""))),"")</f>
        <v/>
      </c>
      <c r="V401" s="66" t="str">
        <f t="shared" si="76"/>
        <v/>
      </c>
      <c r="W401" s="66" t="str">
        <f>IF(AND(M401&lt;&gt;""),IF(M401&gt;Z_THAZ,"Wurde die Tageshöchstarbeitszeit ("&amp;Z_THAZ&amp;" h) beachtet?",""),"")</f>
        <v/>
      </c>
      <c r="X401" s="66" t="str">
        <f t="shared" si="69"/>
        <v/>
      </c>
    </row>
    <row r="402" spans="1:24" x14ac:dyDescent="0.25">
      <c r="A402" s="5"/>
      <c r="B402" s="67" t="str">
        <f t="shared" si="68"/>
        <v/>
      </c>
      <c r="C402" s="68" t="str">
        <f t="shared" si="70"/>
        <v/>
      </c>
      <c r="D402" s="6"/>
      <c r="E402" s="9"/>
      <c r="F402" s="6"/>
      <c r="G402" s="9"/>
      <c r="H402" s="64" t="str">
        <f t="shared" si="77"/>
        <v/>
      </c>
      <c r="I402" s="64" t="str">
        <f t="shared" si="78"/>
        <v/>
      </c>
      <c r="J402" s="65" t="str">
        <f t="shared" si="71"/>
        <v/>
      </c>
      <c r="K402" s="166" t="str">
        <f t="shared" si="72"/>
        <v/>
      </c>
      <c r="L402" s="167" t="str">
        <f t="shared" si="73"/>
        <v/>
      </c>
      <c r="M402" s="63" t="str">
        <f t="shared" si="74"/>
        <v/>
      </c>
      <c r="N402" s="7"/>
      <c r="O402" s="8"/>
      <c r="Q402" s="69" t="str">
        <f t="shared" si="75"/>
        <v/>
      </c>
      <c r="T402" s="66" t="str">
        <f>IF(AND(SU_Stufe&gt;=20,M402&lt;&gt;"",ISBLANK(N402)),"Zuweisung zu Arbeitspaket fehlt","")</f>
        <v/>
      </c>
      <c r="U402" s="66" t="str">
        <f>IF(AND(M402&lt;&gt;""),IF(ISBLANK(O402),"Beschreibung der Tätigkeit fehlt!",IF(LEN(O402)&lt;Z_BKU,"Beschreibung sehr kurz",IF(LEN(O402)&lt;Z_BKN,"Beschreibung knapp",""))),"")</f>
        <v/>
      </c>
      <c r="V402" s="66" t="str">
        <f t="shared" si="76"/>
        <v/>
      </c>
      <c r="W402" s="66" t="str">
        <f>IF(AND(M402&lt;&gt;""),IF(M402&gt;Z_THAZ,"Wurde die Tageshöchstarbeitszeit ("&amp;Z_THAZ&amp;" h) beachtet?",""),"")</f>
        <v/>
      </c>
      <c r="X402" s="66" t="str">
        <f t="shared" si="69"/>
        <v/>
      </c>
    </row>
    <row r="403" spans="1:24" x14ac:dyDescent="0.25">
      <c r="A403" s="5"/>
      <c r="B403" s="67" t="str">
        <f t="shared" si="68"/>
        <v/>
      </c>
      <c r="C403" s="68" t="str">
        <f t="shared" si="70"/>
        <v/>
      </c>
      <c r="D403" s="6"/>
      <c r="E403" s="9"/>
      <c r="F403" s="6"/>
      <c r="G403" s="9"/>
      <c r="H403" s="64" t="str">
        <f t="shared" si="77"/>
        <v/>
      </c>
      <c r="I403" s="64" t="str">
        <f t="shared" si="78"/>
        <v/>
      </c>
      <c r="J403" s="65" t="str">
        <f t="shared" si="71"/>
        <v/>
      </c>
      <c r="K403" s="166" t="str">
        <f t="shared" si="72"/>
        <v/>
      </c>
      <c r="L403" s="167" t="str">
        <f t="shared" si="73"/>
        <v/>
      </c>
      <c r="M403" s="63" t="str">
        <f t="shared" si="74"/>
        <v/>
      </c>
      <c r="N403" s="7"/>
      <c r="O403" s="8"/>
      <c r="Q403" s="69" t="str">
        <f t="shared" si="75"/>
        <v/>
      </c>
      <c r="T403" s="66" t="str">
        <f>IF(AND(SU_Stufe&gt;=20,M403&lt;&gt;"",ISBLANK(N403)),"Zuweisung zu Arbeitspaket fehlt","")</f>
        <v/>
      </c>
      <c r="U403" s="66" t="str">
        <f>IF(AND(M403&lt;&gt;""),IF(ISBLANK(O403),"Beschreibung der Tätigkeit fehlt!",IF(LEN(O403)&lt;Z_BKU,"Beschreibung sehr kurz",IF(LEN(O403)&lt;Z_BKN,"Beschreibung knapp",""))),"")</f>
        <v/>
      </c>
      <c r="V403" s="66" t="str">
        <f t="shared" si="76"/>
        <v/>
      </c>
      <c r="W403" s="66" t="str">
        <f>IF(AND(M403&lt;&gt;""),IF(M403&gt;Z_THAZ,"Wurde die Tageshöchstarbeitszeit ("&amp;Z_THAZ&amp;" h) beachtet?",""),"")</f>
        <v/>
      </c>
      <c r="X403" s="66" t="str">
        <f t="shared" si="69"/>
        <v/>
      </c>
    </row>
    <row r="404" spans="1:24" x14ac:dyDescent="0.25">
      <c r="A404" s="5"/>
      <c r="B404" s="67" t="str">
        <f t="shared" si="68"/>
        <v/>
      </c>
      <c r="C404" s="68" t="str">
        <f t="shared" si="70"/>
        <v/>
      </c>
      <c r="D404" s="6"/>
      <c r="E404" s="9"/>
      <c r="F404" s="6"/>
      <c r="G404" s="9"/>
      <c r="H404" s="64" t="str">
        <f t="shared" si="77"/>
        <v/>
      </c>
      <c r="I404" s="64" t="str">
        <f t="shared" si="78"/>
        <v/>
      </c>
      <c r="J404" s="65" t="str">
        <f t="shared" si="71"/>
        <v/>
      </c>
      <c r="K404" s="166" t="str">
        <f t="shared" si="72"/>
        <v/>
      </c>
      <c r="L404" s="167" t="str">
        <f t="shared" si="73"/>
        <v/>
      </c>
      <c r="M404" s="63" t="str">
        <f t="shared" si="74"/>
        <v/>
      </c>
      <c r="N404" s="7"/>
      <c r="O404" s="8"/>
      <c r="Q404" s="69" t="str">
        <f t="shared" si="75"/>
        <v/>
      </c>
      <c r="T404" s="66" t="str">
        <f>IF(AND(SU_Stufe&gt;=20,M404&lt;&gt;"",ISBLANK(N404)),"Zuweisung zu Arbeitspaket fehlt","")</f>
        <v/>
      </c>
      <c r="U404" s="66" t="str">
        <f>IF(AND(M404&lt;&gt;""),IF(ISBLANK(O404),"Beschreibung der Tätigkeit fehlt!",IF(LEN(O404)&lt;Z_BKU,"Beschreibung sehr kurz",IF(LEN(O404)&lt;Z_BKN,"Beschreibung knapp",""))),"")</f>
        <v/>
      </c>
      <c r="V404" s="66" t="str">
        <f t="shared" si="76"/>
        <v/>
      </c>
      <c r="W404" s="66" t="str">
        <f>IF(AND(M404&lt;&gt;""),IF(M404&gt;Z_THAZ,"Wurde die Tageshöchstarbeitszeit ("&amp;Z_THAZ&amp;" h) beachtet?",""),"")</f>
        <v/>
      </c>
      <c r="X404" s="66" t="str">
        <f t="shared" si="69"/>
        <v/>
      </c>
    </row>
    <row r="405" spans="1:24" x14ac:dyDescent="0.25">
      <c r="A405" s="5"/>
      <c r="B405" s="67" t="str">
        <f t="shared" si="68"/>
        <v/>
      </c>
      <c r="C405" s="68" t="str">
        <f t="shared" si="70"/>
        <v/>
      </c>
      <c r="D405" s="6"/>
      <c r="E405" s="9"/>
      <c r="F405" s="6"/>
      <c r="G405" s="9"/>
      <c r="H405" s="64" t="str">
        <f t="shared" si="77"/>
        <v/>
      </c>
      <c r="I405" s="64" t="str">
        <f t="shared" si="78"/>
        <v/>
      </c>
      <c r="J405" s="65" t="str">
        <f t="shared" si="71"/>
        <v/>
      </c>
      <c r="K405" s="166" t="str">
        <f t="shared" si="72"/>
        <v/>
      </c>
      <c r="L405" s="167" t="str">
        <f t="shared" si="73"/>
        <v/>
      </c>
      <c r="M405" s="63" t="str">
        <f t="shared" si="74"/>
        <v/>
      </c>
      <c r="N405" s="7"/>
      <c r="O405" s="8"/>
      <c r="Q405" s="69" t="str">
        <f t="shared" si="75"/>
        <v/>
      </c>
      <c r="T405" s="66" t="str">
        <f>IF(AND(SU_Stufe&gt;=20,M405&lt;&gt;"",ISBLANK(N405)),"Zuweisung zu Arbeitspaket fehlt","")</f>
        <v/>
      </c>
      <c r="U405" s="66" t="str">
        <f>IF(AND(M405&lt;&gt;""),IF(ISBLANK(O405),"Beschreibung der Tätigkeit fehlt!",IF(LEN(O405)&lt;Z_BKU,"Beschreibung sehr kurz",IF(LEN(O405)&lt;Z_BKN,"Beschreibung knapp",""))),"")</f>
        <v/>
      </c>
      <c r="V405" s="66" t="str">
        <f t="shared" si="76"/>
        <v/>
      </c>
      <c r="W405" s="66" t="str">
        <f>IF(AND(M405&lt;&gt;""),IF(M405&gt;Z_THAZ,"Wurde die Tageshöchstarbeitszeit ("&amp;Z_THAZ&amp;" h) beachtet?",""),"")</f>
        <v/>
      </c>
      <c r="X405" s="66" t="str">
        <f t="shared" si="69"/>
        <v/>
      </c>
    </row>
    <row r="406" spans="1:24" x14ac:dyDescent="0.25">
      <c r="A406" s="5"/>
      <c r="B406" s="67" t="str">
        <f t="shared" si="68"/>
        <v/>
      </c>
      <c r="C406" s="68" t="str">
        <f t="shared" si="70"/>
        <v/>
      </c>
      <c r="D406" s="6"/>
      <c r="E406" s="9"/>
      <c r="F406" s="6"/>
      <c r="G406" s="9"/>
      <c r="H406" s="64" t="str">
        <f t="shared" si="77"/>
        <v/>
      </c>
      <c r="I406" s="64" t="str">
        <f t="shared" si="78"/>
        <v/>
      </c>
      <c r="J406" s="65" t="str">
        <f t="shared" si="71"/>
        <v/>
      </c>
      <c r="K406" s="166" t="str">
        <f t="shared" si="72"/>
        <v/>
      </c>
      <c r="L406" s="167" t="str">
        <f t="shared" si="73"/>
        <v/>
      </c>
      <c r="M406" s="63" t="str">
        <f t="shared" si="74"/>
        <v/>
      </c>
      <c r="N406" s="7"/>
      <c r="O406" s="8"/>
      <c r="Q406" s="69" t="str">
        <f t="shared" si="75"/>
        <v/>
      </c>
      <c r="T406" s="66" t="str">
        <f>IF(AND(SU_Stufe&gt;=20,M406&lt;&gt;"",ISBLANK(N406)),"Zuweisung zu Arbeitspaket fehlt","")</f>
        <v/>
      </c>
      <c r="U406" s="66" t="str">
        <f>IF(AND(M406&lt;&gt;""),IF(ISBLANK(O406),"Beschreibung der Tätigkeit fehlt!",IF(LEN(O406)&lt;Z_BKU,"Beschreibung sehr kurz",IF(LEN(O406)&lt;Z_BKN,"Beschreibung knapp",""))),"")</f>
        <v/>
      </c>
      <c r="V406" s="66" t="str">
        <f t="shared" si="76"/>
        <v/>
      </c>
      <c r="W406" s="66" t="str">
        <f>IF(AND(M406&lt;&gt;""),IF(M406&gt;Z_THAZ,"Wurde die Tageshöchstarbeitszeit ("&amp;Z_THAZ&amp;" h) beachtet?",""),"")</f>
        <v/>
      </c>
      <c r="X406" s="66" t="str">
        <f t="shared" si="69"/>
        <v/>
      </c>
    </row>
    <row r="407" spans="1:24" x14ac:dyDescent="0.25">
      <c r="A407" s="5"/>
      <c r="B407" s="67" t="str">
        <f t="shared" si="68"/>
        <v/>
      </c>
      <c r="C407" s="68" t="str">
        <f t="shared" si="70"/>
        <v/>
      </c>
      <c r="D407" s="6"/>
      <c r="E407" s="9"/>
      <c r="F407" s="6"/>
      <c r="G407" s="9"/>
      <c r="H407" s="64" t="str">
        <f t="shared" si="77"/>
        <v/>
      </c>
      <c r="I407" s="64" t="str">
        <f t="shared" si="78"/>
        <v/>
      </c>
      <c r="J407" s="65" t="str">
        <f t="shared" si="71"/>
        <v/>
      </c>
      <c r="K407" s="166" t="str">
        <f t="shared" si="72"/>
        <v/>
      </c>
      <c r="L407" s="167" t="str">
        <f t="shared" si="73"/>
        <v/>
      </c>
      <c r="M407" s="63" t="str">
        <f t="shared" si="74"/>
        <v/>
      </c>
      <c r="N407" s="7"/>
      <c r="O407" s="8"/>
      <c r="Q407" s="69" t="str">
        <f t="shared" si="75"/>
        <v/>
      </c>
      <c r="T407" s="66" t="str">
        <f>IF(AND(SU_Stufe&gt;=20,M407&lt;&gt;"",ISBLANK(N407)),"Zuweisung zu Arbeitspaket fehlt","")</f>
        <v/>
      </c>
      <c r="U407" s="66" t="str">
        <f>IF(AND(M407&lt;&gt;""),IF(ISBLANK(O407),"Beschreibung der Tätigkeit fehlt!",IF(LEN(O407)&lt;Z_BKU,"Beschreibung sehr kurz",IF(LEN(O407)&lt;Z_BKN,"Beschreibung knapp",""))),"")</f>
        <v/>
      </c>
      <c r="V407" s="66" t="str">
        <f t="shared" si="76"/>
        <v/>
      </c>
      <c r="W407" s="66" t="str">
        <f>IF(AND(M407&lt;&gt;""),IF(M407&gt;Z_THAZ,"Wurde die Tageshöchstarbeitszeit ("&amp;Z_THAZ&amp;" h) beachtet?",""),"")</f>
        <v/>
      </c>
      <c r="X407" s="66" t="str">
        <f t="shared" si="69"/>
        <v/>
      </c>
    </row>
    <row r="408" spans="1:24" x14ac:dyDescent="0.25">
      <c r="A408" s="5"/>
      <c r="B408" s="67" t="str">
        <f t="shared" si="68"/>
        <v/>
      </c>
      <c r="C408" s="68" t="str">
        <f t="shared" si="70"/>
        <v/>
      </c>
      <c r="D408" s="6"/>
      <c r="E408" s="9"/>
      <c r="F408" s="6"/>
      <c r="G408" s="9"/>
      <c r="H408" s="64" t="str">
        <f t="shared" si="77"/>
        <v/>
      </c>
      <c r="I408" s="64" t="str">
        <f t="shared" si="78"/>
        <v/>
      </c>
      <c r="J408" s="65" t="str">
        <f t="shared" si="71"/>
        <v/>
      </c>
      <c r="K408" s="166" t="str">
        <f t="shared" si="72"/>
        <v/>
      </c>
      <c r="L408" s="167" t="str">
        <f t="shared" si="73"/>
        <v/>
      </c>
      <c r="M408" s="63" t="str">
        <f t="shared" si="74"/>
        <v/>
      </c>
      <c r="N408" s="7"/>
      <c r="O408" s="8"/>
      <c r="Q408" s="69" t="str">
        <f t="shared" si="75"/>
        <v/>
      </c>
      <c r="T408" s="66" t="str">
        <f>IF(AND(SU_Stufe&gt;=20,M408&lt;&gt;"",ISBLANK(N408)),"Zuweisung zu Arbeitspaket fehlt","")</f>
        <v/>
      </c>
      <c r="U408" s="66" t="str">
        <f>IF(AND(M408&lt;&gt;""),IF(ISBLANK(O408),"Beschreibung der Tätigkeit fehlt!",IF(LEN(O408)&lt;Z_BKU,"Beschreibung sehr kurz",IF(LEN(O408)&lt;Z_BKN,"Beschreibung knapp",""))),"")</f>
        <v/>
      </c>
      <c r="V408" s="66" t="str">
        <f t="shared" si="76"/>
        <v/>
      </c>
      <c r="W408" s="66" t="str">
        <f>IF(AND(M408&lt;&gt;""),IF(M408&gt;Z_THAZ,"Wurde die Tageshöchstarbeitszeit ("&amp;Z_THAZ&amp;" h) beachtet?",""),"")</f>
        <v/>
      </c>
      <c r="X408" s="66" t="str">
        <f t="shared" si="69"/>
        <v/>
      </c>
    </row>
    <row r="409" spans="1:24" x14ac:dyDescent="0.25">
      <c r="A409" s="5"/>
      <c r="B409" s="67" t="str">
        <f t="shared" si="68"/>
        <v/>
      </c>
      <c r="C409" s="68" t="str">
        <f t="shared" si="70"/>
        <v/>
      </c>
      <c r="D409" s="6"/>
      <c r="E409" s="9"/>
      <c r="F409" s="6"/>
      <c r="G409" s="9"/>
      <c r="H409" s="64" t="str">
        <f t="shared" si="77"/>
        <v/>
      </c>
      <c r="I409" s="64" t="str">
        <f t="shared" si="78"/>
        <v/>
      </c>
      <c r="J409" s="65" t="str">
        <f t="shared" si="71"/>
        <v/>
      </c>
      <c r="K409" s="166" t="str">
        <f t="shared" si="72"/>
        <v/>
      </c>
      <c r="L409" s="167" t="str">
        <f t="shared" si="73"/>
        <v/>
      </c>
      <c r="M409" s="63" t="str">
        <f t="shared" si="74"/>
        <v/>
      </c>
      <c r="N409" s="7"/>
      <c r="O409" s="8"/>
      <c r="Q409" s="69" t="str">
        <f t="shared" si="75"/>
        <v/>
      </c>
      <c r="T409" s="66" t="str">
        <f>IF(AND(SU_Stufe&gt;=20,M409&lt;&gt;"",ISBLANK(N409)),"Zuweisung zu Arbeitspaket fehlt","")</f>
        <v/>
      </c>
      <c r="U409" s="66" t="str">
        <f>IF(AND(M409&lt;&gt;""),IF(ISBLANK(O409),"Beschreibung der Tätigkeit fehlt!",IF(LEN(O409)&lt;Z_BKU,"Beschreibung sehr kurz",IF(LEN(O409)&lt;Z_BKN,"Beschreibung knapp",""))),"")</f>
        <v/>
      </c>
      <c r="V409" s="66" t="str">
        <f t="shared" si="76"/>
        <v/>
      </c>
      <c r="W409" s="66" t="str">
        <f>IF(AND(M409&lt;&gt;""),IF(M409&gt;Z_THAZ,"Wurde die Tageshöchstarbeitszeit ("&amp;Z_THAZ&amp;" h) beachtet?",""),"")</f>
        <v/>
      </c>
      <c r="X409" s="66" t="str">
        <f t="shared" si="69"/>
        <v/>
      </c>
    </row>
    <row r="410" spans="1:24" x14ac:dyDescent="0.25">
      <c r="A410" s="5"/>
      <c r="B410" s="67" t="str">
        <f t="shared" si="68"/>
        <v/>
      </c>
      <c r="C410" s="68" t="str">
        <f t="shared" si="70"/>
        <v/>
      </c>
      <c r="D410" s="6"/>
      <c r="E410" s="9"/>
      <c r="F410" s="6"/>
      <c r="G410" s="9"/>
      <c r="H410" s="64" t="str">
        <f t="shared" si="77"/>
        <v/>
      </c>
      <c r="I410" s="64" t="str">
        <f t="shared" si="78"/>
        <v/>
      </c>
      <c r="J410" s="65" t="str">
        <f t="shared" si="71"/>
        <v/>
      </c>
      <c r="K410" s="166" t="str">
        <f t="shared" si="72"/>
        <v/>
      </c>
      <c r="L410" s="167" t="str">
        <f t="shared" si="73"/>
        <v/>
      </c>
      <c r="M410" s="63" t="str">
        <f t="shared" si="74"/>
        <v/>
      </c>
      <c r="N410" s="7"/>
      <c r="O410" s="8"/>
      <c r="Q410" s="69" t="str">
        <f t="shared" si="75"/>
        <v/>
      </c>
      <c r="T410" s="66" t="str">
        <f>IF(AND(SU_Stufe&gt;=20,M410&lt;&gt;"",ISBLANK(N410)),"Zuweisung zu Arbeitspaket fehlt","")</f>
        <v/>
      </c>
      <c r="U410" s="66" t="str">
        <f>IF(AND(M410&lt;&gt;""),IF(ISBLANK(O410),"Beschreibung der Tätigkeit fehlt!",IF(LEN(O410)&lt;Z_BKU,"Beschreibung sehr kurz",IF(LEN(O410)&lt;Z_BKN,"Beschreibung knapp",""))),"")</f>
        <v/>
      </c>
      <c r="V410" s="66" t="str">
        <f t="shared" si="76"/>
        <v/>
      </c>
      <c r="W410" s="66" t="str">
        <f>IF(AND(M410&lt;&gt;""),IF(M410&gt;Z_THAZ,"Wurde die Tageshöchstarbeitszeit ("&amp;Z_THAZ&amp;" h) beachtet?",""),"")</f>
        <v/>
      </c>
      <c r="X410" s="66" t="str">
        <f t="shared" si="69"/>
        <v/>
      </c>
    </row>
    <row r="411" spans="1:24" x14ac:dyDescent="0.25">
      <c r="A411" s="5"/>
      <c r="B411" s="67" t="str">
        <f t="shared" si="68"/>
        <v/>
      </c>
      <c r="C411" s="68" t="str">
        <f t="shared" si="70"/>
        <v/>
      </c>
      <c r="D411" s="6"/>
      <c r="E411" s="9"/>
      <c r="F411" s="6"/>
      <c r="G411" s="9"/>
      <c r="H411" s="64" t="str">
        <f t="shared" si="77"/>
        <v/>
      </c>
      <c r="I411" s="64" t="str">
        <f t="shared" si="78"/>
        <v/>
      </c>
      <c r="J411" s="65" t="str">
        <f t="shared" si="71"/>
        <v/>
      </c>
      <c r="K411" s="166" t="str">
        <f t="shared" si="72"/>
        <v/>
      </c>
      <c r="L411" s="167" t="str">
        <f t="shared" si="73"/>
        <v/>
      </c>
      <c r="M411" s="63" t="str">
        <f t="shared" si="74"/>
        <v/>
      </c>
      <c r="N411" s="7"/>
      <c r="O411" s="8"/>
      <c r="Q411" s="69" t="str">
        <f t="shared" si="75"/>
        <v/>
      </c>
      <c r="T411" s="66" t="str">
        <f>IF(AND(SU_Stufe&gt;=20,M411&lt;&gt;"",ISBLANK(N411)),"Zuweisung zu Arbeitspaket fehlt","")</f>
        <v/>
      </c>
      <c r="U411" s="66" t="str">
        <f>IF(AND(M411&lt;&gt;""),IF(ISBLANK(O411),"Beschreibung der Tätigkeit fehlt!",IF(LEN(O411)&lt;Z_BKU,"Beschreibung sehr kurz",IF(LEN(O411)&lt;Z_BKN,"Beschreibung knapp",""))),"")</f>
        <v/>
      </c>
      <c r="V411" s="66" t="str">
        <f t="shared" si="76"/>
        <v/>
      </c>
      <c r="W411" s="66" t="str">
        <f>IF(AND(M411&lt;&gt;""),IF(M411&gt;Z_THAZ,"Wurde die Tageshöchstarbeitszeit ("&amp;Z_THAZ&amp;" h) beachtet?",""),"")</f>
        <v/>
      </c>
      <c r="X411" s="66" t="str">
        <f t="shared" si="69"/>
        <v/>
      </c>
    </row>
    <row r="412" spans="1:24" x14ac:dyDescent="0.25">
      <c r="A412" s="5"/>
      <c r="B412" s="67" t="str">
        <f t="shared" si="68"/>
        <v/>
      </c>
      <c r="C412" s="68" t="str">
        <f t="shared" si="70"/>
        <v/>
      </c>
      <c r="D412" s="6"/>
      <c r="E412" s="9"/>
      <c r="F412" s="6"/>
      <c r="G412" s="9"/>
      <c r="H412" s="64" t="str">
        <f t="shared" si="77"/>
        <v/>
      </c>
      <c r="I412" s="64" t="str">
        <f t="shared" si="78"/>
        <v/>
      </c>
      <c r="J412" s="65" t="str">
        <f t="shared" si="71"/>
        <v/>
      </c>
      <c r="K412" s="166" t="str">
        <f t="shared" si="72"/>
        <v/>
      </c>
      <c r="L412" s="167" t="str">
        <f t="shared" si="73"/>
        <v/>
      </c>
      <c r="M412" s="63" t="str">
        <f t="shared" si="74"/>
        <v/>
      </c>
      <c r="N412" s="7"/>
      <c r="O412" s="8"/>
      <c r="Q412" s="69" t="str">
        <f t="shared" si="75"/>
        <v/>
      </c>
      <c r="T412" s="66" t="str">
        <f>IF(AND(SU_Stufe&gt;=20,M412&lt;&gt;"",ISBLANK(N412)),"Zuweisung zu Arbeitspaket fehlt","")</f>
        <v/>
      </c>
      <c r="U412" s="66" t="str">
        <f>IF(AND(M412&lt;&gt;""),IF(ISBLANK(O412),"Beschreibung der Tätigkeit fehlt!",IF(LEN(O412)&lt;Z_BKU,"Beschreibung sehr kurz",IF(LEN(O412)&lt;Z_BKN,"Beschreibung knapp",""))),"")</f>
        <v/>
      </c>
      <c r="V412" s="66" t="str">
        <f t="shared" si="76"/>
        <v/>
      </c>
      <c r="W412" s="66" t="str">
        <f>IF(AND(M412&lt;&gt;""),IF(M412&gt;Z_THAZ,"Wurde die Tageshöchstarbeitszeit ("&amp;Z_THAZ&amp;" h) beachtet?",""),"")</f>
        <v/>
      </c>
      <c r="X412" s="66" t="str">
        <f t="shared" si="69"/>
        <v/>
      </c>
    </row>
    <row r="413" spans="1:24" x14ac:dyDescent="0.25">
      <c r="A413" s="5"/>
      <c r="B413" s="67" t="str">
        <f t="shared" si="68"/>
        <v/>
      </c>
      <c r="C413" s="68" t="str">
        <f t="shared" si="70"/>
        <v/>
      </c>
      <c r="D413" s="6"/>
      <c r="E413" s="9"/>
      <c r="F413" s="6"/>
      <c r="G413" s="9"/>
      <c r="H413" s="64" t="str">
        <f t="shared" si="77"/>
        <v/>
      </c>
      <c r="I413" s="64" t="str">
        <f t="shared" si="78"/>
        <v/>
      </c>
      <c r="J413" s="65" t="str">
        <f t="shared" si="71"/>
        <v/>
      </c>
      <c r="K413" s="166" t="str">
        <f t="shared" si="72"/>
        <v/>
      </c>
      <c r="L413" s="167" t="str">
        <f t="shared" si="73"/>
        <v/>
      </c>
      <c r="M413" s="63" t="str">
        <f t="shared" si="74"/>
        <v/>
      </c>
      <c r="N413" s="7"/>
      <c r="O413" s="8"/>
      <c r="Q413" s="69" t="str">
        <f t="shared" si="75"/>
        <v/>
      </c>
      <c r="T413" s="66" t="str">
        <f>IF(AND(SU_Stufe&gt;=20,M413&lt;&gt;"",ISBLANK(N413)),"Zuweisung zu Arbeitspaket fehlt","")</f>
        <v/>
      </c>
      <c r="U413" s="66" t="str">
        <f>IF(AND(M413&lt;&gt;""),IF(ISBLANK(O413),"Beschreibung der Tätigkeit fehlt!",IF(LEN(O413)&lt;Z_BKU,"Beschreibung sehr kurz",IF(LEN(O413)&lt;Z_BKN,"Beschreibung knapp",""))),"")</f>
        <v/>
      </c>
      <c r="V413" s="66" t="str">
        <f t="shared" si="76"/>
        <v/>
      </c>
      <c r="W413" s="66" t="str">
        <f>IF(AND(M413&lt;&gt;""),IF(M413&gt;Z_THAZ,"Wurde die Tageshöchstarbeitszeit ("&amp;Z_THAZ&amp;" h) beachtet?",""),"")</f>
        <v/>
      </c>
      <c r="X413" s="66" t="str">
        <f t="shared" si="69"/>
        <v/>
      </c>
    </row>
    <row r="414" spans="1:24" x14ac:dyDescent="0.25">
      <c r="A414" s="5"/>
      <c r="B414" s="67" t="str">
        <f t="shared" si="68"/>
        <v/>
      </c>
      <c r="C414" s="68" t="str">
        <f t="shared" si="70"/>
        <v/>
      </c>
      <c r="D414" s="6"/>
      <c r="E414" s="9"/>
      <c r="F414" s="6"/>
      <c r="G414" s="9"/>
      <c r="H414" s="64" t="str">
        <f t="shared" si="77"/>
        <v/>
      </c>
      <c r="I414" s="64" t="str">
        <f t="shared" si="78"/>
        <v/>
      </c>
      <c r="J414" s="65" t="str">
        <f t="shared" si="71"/>
        <v/>
      </c>
      <c r="K414" s="166" t="str">
        <f t="shared" si="72"/>
        <v/>
      </c>
      <c r="L414" s="167" t="str">
        <f t="shared" si="73"/>
        <v/>
      </c>
      <c r="M414" s="63" t="str">
        <f t="shared" si="74"/>
        <v/>
      </c>
      <c r="N414" s="7"/>
      <c r="O414" s="8"/>
      <c r="Q414" s="69" t="str">
        <f t="shared" si="75"/>
        <v/>
      </c>
      <c r="T414" s="66" t="str">
        <f>IF(AND(SU_Stufe&gt;=20,M414&lt;&gt;"",ISBLANK(N414)),"Zuweisung zu Arbeitspaket fehlt","")</f>
        <v/>
      </c>
      <c r="U414" s="66" t="str">
        <f>IF(AND(M414&lt;&gt;""),IF(ISBLANK(O414),"Beschreibung der Tätigkeit fehlt!",IF(LEN(O414)&lt;Z_BKU,"Beschreibung sehr kurz",IF(LEN(O414)&lt;Z_BKN,"Beschreibung knapp",""))),"")</f>
        <v/>
      </c>
      <c r="V414" s="66" t="str">
        <f t="shared" si="76"/>
        <v/>
      </c>
      <c r="W414" s="66" t="str">
        <f>IF(AND(M414&lt;&gt;""),IF(M414&gt;Z_THAZ,"Wurde die Tageshöchstarbeitszeit ("&amp;Z_THAZ&amp;" h) beachtet?",""),"")</f>
        <v/>
      </c>
      <c r="X414" s="66" t="str">
        <f t="shared" si="69"/>
        <v/>
      </c>
    </row>
    <row r="415" spans="1:24" x14ac:dyDescent="0.25">
      <c r="A415" s="5"/>
      <c r="B415" s="67" t="str">
        <f t="shared" si="68"/>
        <v/>
      </c>
      <c r="C415" s="68" t="str">
        <f t="shared" si="70"/>
        <v/>
      </c>
      <c r="D415" s="6"/>
      <c r="E415" s="9"/>
      <c r="F415" s="6"/>
      <c r="G415" s="9"/>
      <c r="H415" s="64" t="str">
        <f t="shared" si="77"/>
        <v/>
      </c>
      <c r="I415" s="64" t="str">
        <f t="shared" si="78"/>
        <v/>
      </c>
      <c r="J415" s="65" t="str">
        <f t="shared" si="71"/>
        <v/>
      </c>
      <c r="K415" s="166" t="str">
        <f t="shared" si="72"/>
        <v/>
      </c>
      <c r="L415" s="167" t="str">
        <f t="shared" si="73"/>
        <v/>
      </c>
      <c r="M415" s="63" t="str">
        <f t="shared" si="74"/>
        <v/>
      </c>
      <c r="N415" s="7"/>
      <c r="O415" s="8"/>
      <c r="Q415" s="69" t="str">
        <f t="shared" si="75"/>
        <v/>
      </c>
      <c r="T415" s="66" t="str">
        <f>IF(AND(SU_Stufe&gt;=20,M415&lt;&gt;"",ISBLANK(N415)),"Zuweisung zu Arbeitspaket fehlt","")</f>
        <v/>
      </c>
      <c r="U415" s="66" t="str">
        <f>IF(AND(M415&lt;&gt;""),IF(ISBLANK(O415),"Beschreibung der Tätigkeit fehlt!",IF(LEN(O415)&lt;Z_BKU,"Beschreibung sehr kurz",IF(LEN(O415)&lt;Z_BKN,"Beschreibung knapp",""))),"")</f>
        <v/>
      </c>
      <c r="V415" s="66" t="str">
        <f t="shared" si="76"/>
        <v/>
      </c>
      <c r="W415" s="66" t="str">
        <f>IF(AND(M415&lt;&gt;""),IF(M415&gt;Z_THAZ,"Wurde die Tageshöchstarbeitszeit ("&amp;Z_THAZ&amp;" h) beachtet?",""),"")</f>
        <v/>
      </c>
      <c r="X415" s="66" t="str">
        <f t="shared" si="69"/>
        <v/>
      </c>
    </row>
    <row r="416" spans="1:24" x14ac:dyDescent="0.25">
      <c r="A416" s="5"/>
      <c r="B416" s="67" t="str">
        <f t="shared" si="68"/>
        <v/>
      </c>
      <c r="C416" s="68" t="str">
        <f t="shared" si="70"/>
        <v/>
      </c>
      <c r="D416" s="6"/>
      <c r="E416" s="9"/>
      <c r="F416" s="6"/>
      <c r="G416" s="9"/>
      <c r="H416" s="64" t="str">
        <f t="shared" si="77"/>
        <v/>
      </c>
      <c r="I416" s="64" t="str">
        <f t="shared" si="78"/>
        <v/>
      </c>
      <c r="J416" s="65" t="str">
        <f t="shared" si="71"/>
        <v/>
      </c>
      <c r="K416" s="166" t="str">
        <f t="shared" si="72"/>
        <v/>
      </c>
      <c r="L416" s="167" t="str">
        <f t="shared" si="73"/>
        <v/>
      </c>
      <c r="M416" s="63" t="str">
        <f t="shared" si="74"/>
        <v/>
      </c>
      <c r="N416" s="7"/>
      <c r="O416" s="8"/>
      <c r="Q416" s="69" t="str">
        <f t="shared" si="75"/>
        <v/>
      </c>
      <c r="T416" s="66" t="str">
        <f>IF(AND(SU_Stufe&gt;=20,M416&lt;&gt;"",ISBLANK(N416)),"Zuweisung zu Arbeitspaket fehlt","")</f>
        <v/>
      </c>
      <c r="U416" s="66" t="str">
        <f>IF(AND(M416&lt;&gt;""),IF(ISBLANK(O416),"Beschreibung der Tätigkeit fehlt!",IF(LEN(O416)&lt;Z_BKU,"Beschreibung sehr kurz",IF(LEN(O416)&lt;Z_BKN,"Beschreibung knapp",""))),"")</f>
        <v/>
      </c>
      <c r="V416" s="66" t="str">
        <f t="shared" si="76"/>
        <v/>
      </c>
      <c r="W416" s="66" t="str">
        <f>IF(AND(M416&lt;&gt;""),IF(M416&gt;Z_THAZ,"Wurde die Tageshöchstarbeitszeit ("&amp;Z_THAZ&amp;" h) beachtet?",""),"")</f>
        <v/>
      </c>
      <c r="X416" s="66" t="str">
        <f t="shared" si="69"/>
        <v/>
      </c>
    </row>
    <row r="417" spans="1:24" x14ac:dyDescent="0.25">
      <c r="A417" s="5"/>
      <c r="B417" s="67" t="str">
        <f t="shared" si="68"/>
        <v/>
      </c>
      <c r="C417" s="68" t="str">
        <f t="shared" si="70"/>
        <v/>
      </c>
      <c r="D417" s="6"/>
      <c r="E417" s="9"/>
      <c r="F417" s="6"/>
      <c r="G417" s="9"/>
      <c r="H417" s="64" t="str">
        <f t="shared" si="77"/>
        <v/>
      </c>
      <c r="I417" s="64" t="str">
        <f t="shared" si="78"/>
        <v/>
      </c>
      <c r="J417" s="65" t="str">
        <f t="shared" si="71"/>
        <v/>
      </c>
      <c r="K417" s="166" t="str">
        <f t="shared" si="72"/>
        <v/>
      </c>
      <c r="L417" s="167" t="str">
        <f t="shared" si="73"/>
        <v/>
      </c>
      <c r="M417" s="63" t="str">
        <f t="shared" si="74"/>
        <v/>
      </c>
      <c r="N417" s="7"/>
      <c r="O417" s="8"/>
      <c r="Q417" s="69" t="str">
        <f t="shared" si="75"/>
        <v/>
      </c>
      <c r="T417" s="66" t="str">
        <f>IF(AND(SU_Stufe&gt;=20,M417&lt;&gt;"",ISBLANK(N417)),"Zuweisung zu Arbeitspaket fehlt","")</f>
        <v/>
      </c>
      <c r="U417" s="66" t="str">
        <f>IF(AND(M417&lt;&gt;""),IF(ISBLANK(O417),"Beschreibung der Tätigkeit fehlt!",IF(LEN(O417)&lt;Z_BKU,"Beschreibung sehr kurz",IF(LEN(O417)&lt;Z_BKN,"Beschreibung knapp",""))),"")</f>
        <v/>
      </c>
      <c r="V417" s="66" t="str">
        <f t="shared" si="76"/>
        <v/>
      </c>
      <c r="W417" s="66" t="str">
        <f>IF(AND(M417&lt;&gt;""),IF(M417&gt;Z_THAZ,"Wurde die Tageshöchstarbeitszeit ("&amp;Z_THAZ&amp;" h) beachtet?",""),"")</f>
        <v/>
      </c>
      <c r="X417" s="66" t="str">
        <f t="shared" si="69"/>
        <v/>
      </c>
    </row>
    <row r="418" spans="1:24" x14ac:dyDescent="0.25">
      <c r="A418" s="5"/>
      <c r="B418" s="67" t="str">
        <f t="shared" si="68"/>
        <v/>
      </c>
      <c r="C418" s="68" t="str">
        <f t="shared" si="70"/>
        <v/>
      </c>
      <c r="D418" s="6"/>
      <c r="E418" s="9"/>
      <c r="F418" s="6"/>
      <c r="G418" s="9"/>
      <c r="H418" s="64" t="str">
        <f t="shared" si="77"/>
        <v/>
      </c>
      <c r="I418" s="64" t="str">
        <f t="shared" si="78"/>
        <v/>
      </c>
      <c r="J418" s="65" t="str">
        <f t="shared" si="71"/>
        <v/>
      </c>
      <c r="K418" s="166" t="str">
        <f t="shared" si="72"/>
        <v/>
      </c>
      <c r="L418" s="167" t="str">
        <f t="shared" si="73"/>
        <v/>
      </c>
      <c r="M418" s="63" t="str">
        <f t="shared" si="74"/>
        <v/>
      </c>
      <c r="N418" s="7"/>
      <c r="O418" s="8"/>
      <c r="Q418" s="69" t="str">
        <f t="shared" si="75"/>
        <v/>
      </c>
      <c r="T418" s="66" t="str">
        <f>IF(AND(SU_Stufe&gt;=20,M418&lt;&gt;"",ISBLANK(N418)),"Zuweisung zu Arbeitspaket fehlt","")</f>
        <v/>
      </c>
      <c r="U418" s="66" t="str">
        <f>IF(AND(M418&lt;&gt;""),IF(ISBLANK(O418),"Beschreibung der Tätigkeit fehlt!",IF(LEN(O418)&lt;Z_BKU,"Beschreibung sehr kurz",IF(LEN(O418)&lt;Z_BKN,"Beschreibung knapp",""))),"")</f>
        <v/>
      </c>
      <c r="V418" s="66" t="str">
        <f t="shared" si="76"/>
        <v/>
      </c>
      <c r="W418" s="66" t="str">
        <f>IF(AND(M418&lt;&gt;""),IF(M418&gt;Z_THAZ,"Wurde die Tageshöchstarbeitszeit ("&amp;Z_THAZ&amp;" h) beachtet?",""),"")</f>
        <v/>
      </c>
      <c r="X418" s="66" t="str">
        <f t="shared" si="69"/>
        <v/>
      </c>
    </row>
    <row r="419" spans="1:24" x14ac:dyDescent="0.25">
      <c r="A419" s="5"/>
      <c r="B419" s="67" t="str">
        <f t="shared" si="68"/>
        <v/>
      </c>
      <c r="C419" s="68" t="str">
        <f t="shared" si="70"/>
        <v/>
      </c>
      <c r="D419" s="6"/>
      <c r="E419" s="9"/>
      <c r="F419" s="6"/>
      <c r="G419" s="9"/>
      <c r="H419" s="64" t="str">
        <f t="shared" si="77"/>
        <v/>
      </c>
      <c r="I419" s="64" t="str">
        <f t="shared" si="78"/>
        <v/>
      </c>
      <c r="J419" s="65" t="str">
        <f t="shared" si="71"/>
        <v/>
      </c>
      <c r="K419" s="166" t="str">
        <f t="shared" si="72"/>
        <v/>
      </c>
      <c r="L419" s="167" t="str">
        <f t="shared" si="73"/>
        <v/>
      </c>
      <c r="M419" s="63" t="str">
        <f t="shared" si="74"/>
        <v/>
      </c>
      <c r="N419" s="7"/>
      <c r="O419" s="8"/>
      <c r="Q419" s="69" t="str">
        <f t="shared" si="75"/>
        <v/>
      </c>
      <c r="T419" s="66" t="str">
        <f>IF(AND(SU_Stufe&gt;=20,M419&lt;&gt;"",ISBLANK(N419)),"Zuweisung zu Arbeitspaket fehlt","")</f>
        <v/>
      </c>
      <c r="U419" s="66" t="str">
        <f>IF(AND(M419&lt;&gt;""),IF(ISBLANK(O419),"Beschreibung der Tätigkeit fehlt!",IF(LEN(O419)&lt;Z_BKU,"Beschreibung sehr kurz",IF(LEN(O419)&lt;Z_BKN,"Beschreibung knapp",""))),"")</f>
        <v/>
      </c>
      <c r="V419" s="66" t="str">
        <f t="shared" si="76"/>
        <v/>
      </c>
      <c r="W419" s="66" t="str">
        <f>IF(AND(M419&lt;&gt;""),IF(M419&gt;Z_THAZ,"Wurde die Tageshöchstarbeitszeit ("&amp;Z_THAZ&amp;" h) beachtet?",""),"")</f>
        <v/>
      </c>
      <c r="X419" s="66" t="str">
        <f t="shared" si="69"/>
        <v/>
      </c>
    </row>
    <row r="420" spans="1:24" x14ac:dyDescent="0.25">
      <c r="A420" s="5"/>
      <c r="B420" s="67" t="str">
        <f t="shared" si="68"/>
        <v/>
      </c>
      <c r="C420" s="68" t="str">
        <f t="shared" si="70"/>
        <v/>
      </c>
      <c r="D420" s="6"/>
      <c r="E420" s="9"/>
      <c r="F420" s="6"/>
      <c r="G420" s="9"/>
      <c r="H420" s="64" t="str">
        <f t="shared" si="77"/>
        <v/>
      </c>
      <c r="I420" s="64" t="str">
        <f t="shared" si="78"/>
        <v/>
      </c>
      <c r="J420" s="65" t="str">
        <f t="shared" si="71"/>
        <v/>
      </c>
      <c r="K420" s="166" t="str">
        <f t="shared" si="72"/>
        <v/>
      </c>
      <c r="L420" s="167" t="str">
        <f t="shared" si="73"/>
        <v/>
      </c>
      <c r="M420" s="63" t="str">
        <f t="shared" si="74"/>
        <v/>
      </c>
      <c r="N420" s="7"/>
      <c r="O420" s="8"/>
      <c r="Q420" s="69" t="str">
        <f t="shared" si="75"/>
        <v/>
      </c>
      <c r="T420" s="66" t="str">
        <f>IF(AND(SU_Stufe&gt;=20,M420&lt;&gt;"",ISBLANK(N420)),"Zuweisung zu Arbeitspaket fehlt","")</f>
        <v/>
      </c>
      <c r="U420" s="66" t="str">
        <f>IF(AND(M420&lt;&gt;""),IF(ISBLANK(O420),"Beschreibung der Tätigkeit fehlt!",IF(LEN(O420)&lt;Z_BKU,"Beschreibung sehr kurz",IF(LEN(O420)&lt;Z_BKN,"Beschreibung knapp",""))),"")</f>
        <v/>
      </c>
      <c r="V420" s="66" t="str">
        <f t="shared" si="76"/>
        <v/>
      </c>
      <c r="W420" s="66" t="str">
        <f>IF(AND(M420&lt;&gt;""),IF(M420&gt;Z_THAZ,"Wurde die Tageshöchstarbeitszeit ("&amp;Z_THAZ&amp;" h) beachtet?",""),"")</f>
        <v/>
      </c>
      <c r="X420" s="66" t="str">
        <f t="shared" si="69"/>
        <v/>
      </c>
    </row>
    <row r="421" spans="1:24" x14ac:dyDescent="0.25">
      <c r="A421" s="5"/>
      <c r="B421" s="67" t="str">
        <f t="shared" si="68"/>
        <v/>
      </c>
      <c r="C421" s="68" t="str">
        <f t="shared" si="70"/>
        <v/>
      </c>
      <c r="D421" s="6"/>
      <c r="E421" s="9"/>
      <c r="F421" s="6"/>
      <c r="G421" s="9"/>
      <c r="H421" s="64" t="str">
        <f t="shared" si="77"/>
        <v/>
      </c>
      <c r="I421" s="64" t="str">
        <f t="shared" si="78"/>
        <v/>
      </c>
      <c r="J421" s="65" t="str">
        <f t="shared" si="71"/>
        <v/>
      </c>
      <c r="K421" s="166" t="str">
        <f t="shared" si="72"/>
        <v/>
      </c>
      <c r="L421" s="167" t="str">
        <f t="shared" si="73"/>
        <v/>
      </c>
      <c r="M421" s="63" t="str">
        <f t="shared" si="74"/>
        <v/>
      </c>
      <c r="N421" s="7"/>
      <c r="O421" s="8"/>
      <c r="Q421" s="69" t="str">
        <f t="shared" si="75"/>
        <v/>
      </c>
      <c r="T421" s="66" t="str">
        <f>IF(AND(SU_Stufe&gt;=20,M421&lt;&gt;"",ISBLANK(N421)),"Zuweisung zu Arbeitspaket fehlt","")</f>
        <v/>
      </c>
      <c r="U421" s="66" t="str">
        <f>IF(AND(M421&lt;&gt;""),IF(ISBLANK(O421),"Beschreibung der Tätigkeit fehlt!",IF(LEN(O421)&lt;Z_BKU,"Beschreibung sehr kurz",IF(LEN(O421)&lt;Z_BKN,"Beschreibung knapp",""))),"")</f>
        <v/>
      </c>
      <c r="V421" s="66" t="str">
        <f t="shared" si="76"/>
        <v/>
      </c>
      <c r="W421" s="66" t="str">
        <f>IF(AND(M421&lt;&gt;""),IF(M421&gt;Z_THAZ,"Wurde die Tageshöchstarbeitszeit ("&amp;Z_THAZ&amp;" h) beachtet?",""),"")</f>
        <v/>
      </c>
      <c r="X421" s="66" t="str">
        <f t="shared" si="69"/>
        <v/>
      </c>
    </row>
    <row r="422" spans="1:24" x14ac:dyDescent="0.25">
      <c r="A422" s="5"/>
      <c r="B422" s="67" t="str">
        <f t="shared" si="68"/>
        <v/>
      </c>
      <c r="C422" s="68" t="str">
        <f t="shared" si="70"/>
        <v/>
      </c>
      <c r="D422" s="6"/>
      <c r="E422" s="9"/>
      <c r="F422" s="6"/>
      <c r="G422" s="9"/>
      <c r="H422" s="64" t="str">
        <f t="shared" si="77"/>
        <v/>
      </c>
      <c r="I422" s="64" t="str">
        <f t="shared" si="78"/>
        <v/>
      </c>
      <c r="J422" s="65" t="str">
        <f t="shared" si="71"/>
        <v/>
      </c>
      <c r="K422" s="166" t="str">
        <f t="shared" si="72"/>
        <v/>
      </c>
      <c r="L422" s="167" t="str">
        <f t="shared" si="73"/>
        <v/>
      </c>
      <c r="M422" s="63" t="str">
        <f t="shared" si="74"/>
        <v/>
      </c>
      <c r="N422" s="7"/>
      <c r="O422" s="8"/>
      <c r="Q422" s="69" t="str">
        <f t="shared" si="75"/>
        <v/>
      </c>
      <c r="T422" s="66" t="str">
        <f>IF(AND(SU_Stufe&gt;=20,M422&lt;&gt;"",ISBLANK(N422)),"Zuweisung zu Arbeitspaket fehlt","")</f>
        <v/>
      </c>
      <c r="U422" s="66" t="str">
        <f>IF(AND(M422&lt;&gt;""),IF(ISBLANK(O422),"Beschreibung der Tätigkeit fehlt!",IF(LEN(O422)&lt;Z_BKU,"Beschreibung sehr kurz",IF(LEN(O422)&lt;Z_BKN,"Beschreibung knapp",""))),"")</f>
        <v/>
      </c>
      <c r="V422" s="66" t="str">
        <f t="shared" si="76"/>
        <v/>
      </c>
      <c r="W422" s="66" t="str">
        <f>IF(AND(M422&lt;&gt;""),IF(M422&gt;Z_THAZ,"Wurde die Tageshöchstarbeitszeit ("&amp;Z_THAZ&amp;" h) beachtet?",""),"")</f>
        <v/>
      </c>
      <c r="X422" s="66" t="str">
        <f t="shared" si="69"/>
        <v/>
      </c>
    </row>
    <row r="423" spans="1:24" x14ac:dyDescent="0.25">
      <c r="A423" s="5"/>
      <c r="B423" s="67" t="str">
        <f t="shared" si="68"/>
        <v/>
      </c>
      <c r="C423" s="68" t="str">
        <f t="shared" si="70"/>
        <v/>
      </c>
      <c r="D423" s="6"/>
      <c r="E423" s="9"/>
      <c r="F423" s="6"/>
      <c r="G423" s="9"/>
      <c r="H423" s="64" t="str">
        <f t="shared" si="77"/>
        <v/>
      </c>
      <c r="I423" s="64" t="str">
        <f t="shared" si="78"/>
        <v/>
      </c>
      <c r="J423" s="65" t="str">
        <f t="shared" si="71"/>
        <v/>
      </c>
      <c r="K423" s="166" t="str">
        <f t="shared" si="72"/>
        <v/>
      </c>
      <c r="L423" s="167" t="str">
        <f t="shared" si="73"/>
        <v/>
      </c>
      <c r="M423" s="63" t="str">
        <f t="shared" si="74"/>
        <v/>
      </c>
      <c r="N423" s="7"/>
      <c r="O423" s="8"/>
      <c r="Q423" s="69" t="str">
        <f t="shared" si="75"/>
        <v/>
      </c>
      <c r="T423" s="66" t="str">
        <f>IF(AND(SU_Stufe&gt;=20,M423&lt;&gt;"",ISBLANK(N423)),"Zuweisung zu Arbeitspaket fehlt","")</f>
        <v/>
      </c>
      <c r="U423" s="66" t="str">
        <f>IF(AND(M423&lt;&gt;""),IF(ISBLANK(O423),"Beschreibung der Tätigkeit fehlt!",IF(LEN(O423)&lt;Z_BKU,"Beschreibung sehr kurz",IF(LEN(O423)&lt;Z_BKN,"Beschreibung knapp",""))),"")</f>
        <v/>
      </c>
      <c r="V423" s="66" t="str">
        <f t="shared" si="76"/>
        <v/>
      </c>
      <c r="W423" s="66" t="str">
        <f>IF(AND(M423&lt;&gt;""),IF(M423&gt;Z_THAZ,"Wurde die Tageshöchstarbeitszeit ("&amp;Z_THAZ&amp;" h) beachtet?",""),"")</f>
        <v/>
      </c>
      <c r="X423" s="66" t="str">
        <f t="shared" si="69"/>
        <v/>
      </c>
    </row>
    <row r="424" spans="1:24" x14ac:dyDescent="0.25">
      <c r="A424" s="5"/>
      <c r="B424" s="67" t="str">
        <f t="shared" si="68"/>
        <v/>
      </c>
      <c r="C424" s="68" t="str">
        <f t="shared" si="70"/>
        <v/>
      </c>
      <c r="D424" s="6"/>
      <c r="E424" s="9"/>
      <c r="F424" s="6"/>
      <c r="G424" s="9"/>
      <c r="H424" s="64" t="str">
        <f t="shared" si="77"/>
        <v/>
      </c>
      <c r="I424" s="64" t="str">
        <f t="shared" si="78"/>
        <v/>
      </c>
      <c r="J424" s="65" t="str">
        <f t="shared" si="71"/>
        <v/>
      </c>
      <c r="K424" s="166" t="str">
        <f t="shared" si="72"/>
        <v/>
      </c>
      <c r="L424" s="167" t="str">
        <f t="shared" si="73"/>
        <v/>
      </c>
      <c r="M424" s="63" t="str">
        <f t="shared" si="74"/>
        <v/>
      </c>
      <c r="N424" s="7"/>
      <c r="O424" s="8"/>
      <c r="Q424" s="69" t="str">
        <f t="shared" si="75"/>
        <v/>
      </c>
      <c r="T424" s="66" t="str">
        <f>IF(AND(SU_Stufe&gt;=20,M424&lt;&gt;"",ISBLANK(N424)),"Zuweisung zu Arbeitspaket fehlt","")</f>
        <v/>
      </c>
      <c r="U424" s="66" t="str">
        <f>IF(AND(M424&lt;&gt;""),IF(ISBLANK(O424),"Beschreibung der Tätigkeit fehlt!",IF(LEN(O424)&lt;Z_BKU,"Beschreibung sehr kurz",IF(LEN(O424)&lt;Z_BKN,"Beschreibung knapp",""))),"")</f>
        <v/>
      </c>
      <c r="V424" s="66" t="str">
        <f t="shared" si="76"/>
        <v/>
      </c>
      <c r="W424" s="66" t="str">
        <f>IF(AND(M424&lt;&gt;""),IF(M424&gt;Z_THAZ,"Wurde die Tageshöchstarbeitszeit ("&amp;Z_THAZ&amp;" h) beachtet?",""),"")</f>
        <v/>
      </c>
      <c r="X424" s="66" t="str">
        <f t="shared" si="69"/>
        <v/>
      </c>
    </row>
    <row r="425" spans="1:24" x14ac:dyDescent="0.25">
      <c r="A425" s="5"/>
      <c r="B425" s="67" t="str">
        <f t="shared" si="68"/>
        <v/>
      </c>
      <c r="C425" s="68" t="str">
        <f t="shared" si="70"/>
        <v/>
      </c>
      <c r="D425" s="6"/>
      <c r="E425" s="9"/>
      <c r="F425" s="6"/>
      <c r="G425" s="9"/>
      <c r="H425" s="64" t="str">
        <f t="shared" si="77"/>
        <v/>
      </c>
      <c r="I425" s="64" t="str">
        <f t="shared" si="78"/>
        <v/>
      </c>
      <c r="J425" s="65" t="str">
        <f t="shared" si="71"/>
        <v/>
      </c>
      <c r="K425" s="166" t="str">
        <f t="shared" si="72"/>
        <v/>
      </c>
      <c r="L425" s="167" t="str">
        <f t="shared" si="73"/>
        <v/>
      </c>
      <c r="M425" s="63" t="str">
        <f t="shared" si="74"/>
        <v/>
      </c>
      <c r="N425" s="7"/>
      <c r="O425" s="8"/>
      <c r="Q425" s="69" t="str">
        <f t="shared" si="75"/>
        <v/>
      </c>
      <c r="T425" s="66" t="str">
        <f>IF(AND(SU_Stufe&gt;=20,M425&lt;&gt;"",ISBLANK(N425)),"Zuweisung zu Arbeitspaket fehlt","")</f>
        <v/>
      </c>
      <c r="U425" s="66" t="str">
        <f>IF(AND(M425&lt;&gt;""),IF(ISBLANK(O425),"Beschreibung der Tätigkeit fehlt!",IF(LEN(O425)&lt;Z_BKU,"Beschreibung sehr kurz",IF(LEN(O425)&lt;Z_BKN,"Beschreibung knapp",""))),"")</f>
        <v/>
      </c>
      <c r="V425" s="66" t="str">
        <f t="shared" si="76"/>
        <v/>
      </c>
      <c r="W425" s="66" t="str">
        <f>IF(AND(M425&lt;&gt;""),IF(M425&gt;Z_THAZ,"Wurde die Tageshöchstarbeitszeit ("&amp;Z_THAZ&amp;" h) beachtet?",""),"")</f>
        <v/>
      </c>
      <c r="X425" s="66" t="str">
        <f t="shared" si="69"/>
        <v/>
      </c>
    </row>
    <row r="426" spans="1:24" x14ac:dyDescent="0.25">
      <c r="A426" s="5"/>
      <c r="B426" s="67" t="str">
        <f t="shared" si="68"/>
        <v/>
      </c>
      <c r="C426" s="68" t="str">
        <f t="shared" si="70"/>
        <v/>
      </c>
      <c r="D426" s="6"/>
      <c r="E426" s="9"/>
      <c r="F426" s="6"/>
      <c r="G426" s="9"/>
      <c r="H426" s="64" t="str">
        <f t="shared" si="77"/>
        <v/>
      </c>
      <c r="I426" s="64" t="str">
        <f t="shared" si="78"/>
        <v/>
      </c>
      <c r="J426" s="65" t="str">
        <f t="shared" si="71"/>
        <v/>
      </c>
      <c r="K426" s="166" t="str">
        <f t="shared" si="72"/>
        <v/>
      </c>
      <c r="L426" s="167" t="str">
        <f t="shared" si="73"/>
        <v/>
      </c>
      <c r="M426" s="63" t="str">
        <f t="shared" si="74"/>
        <v/>
      </c>
      <c r="N426" s="7"/>
      <c r="O426" s="8"/>
      <c r="Q426" s="69" t="str">
        <f t="shared" si="75"/>
        <v/>
      </c>
      <c r="T426" s="66" t="str">
        <f>IF(AND(SU_Stufe&gt;=20,M426&lt;&gt;"",ISBLANK(N426)),"Zuweisung zu Arbeitspaket fehlt","")</f>
        <v/>
      </c>
      <c r="U426" s="66" t="str">
        <f>IF(AND(M426&lt;&gt;""),IF(ISBLANK(O426),"Beschreibung der Tätigkeit fehlt!",IF(LEN(O426)&lt;Z_BKU,"Beschreibung sehr kurz",IF(LEN(O426)&lt;Z_BKN,"Beschreibung knapp",""))),"")</f>
        <v/>
      </c>
      <c r="V426" s="66" t="str">
        <f t="shared" si="76"/>
        <v/>
      </c>
      <c r="W426" s="66" t="str">
        <f>IF(AND(M426&lt;&gt;""),IF(M426&gt;Z_THAZ,"Wurde die Tageshöchstarbeitszeit ("&amp;Z_THAZ&amp;" h) beachtet?",""),"")</f>
        <v/>
      </c>
      <c r="X426" s="66" t="str">
        <f t="shared" si="69"/>
        <v/>
      </c>
    </row>
    <row r="427" spans="1:24" x14ac:dyDescent="0.25">
      <c r="A427" s="5"/>
      <c r="B427" s="67" t="str">
        <f t="shared" si="68"/>
        <v/>
      </c>
      <c r="C427" s="68" t="str">
        <f t="shared" si="70"/>
        <v/>
      </c>
      <c r="D427" s="6"/>
      <c r="E427" s="9"/>
      <c r="F427" s="6"/>
      <c r="G427" s="9"/>
      <c r="H427" s="64" t="str">
        <f t="shared" si="77"/>
        <v/>
      </c>
      <c r="I427" s="64" t="str">
        <f t="shared" si="78"/>
        <v/>
      </c>
      <c r="J427" s="65" t="str">
        <f t="shared" si="71"/>
        <v/>
      </c>
      <c r="K427" s="166" t="str">
        <f t="shared" si="72"/>
        <v/>
      </c>
      <c r="L427" s="167" t="str">
        <f t="shared" si="73"/>
        <v/>
      </c>
      <c r="M427" s="63" t="str">
        <f t="shared" si="74"/>
        <v/>
      </c>
      <c r="N427" s="7"/>
      <c r="O427" s="8"/>
      <c r="Q427" s="69" t="str">
        <f t="shared" si="75"/>
        <v/>
      </c>
      <c r="T427" s="66" t="str">
        <f>IF(AND(SU_Stufe&gt;=20,M427&lt;&gt;"",ISBLANK(N427)),"Zuweisung zu Arbeitspaket fehlt","")</f>
        <v/>
      </c>
      <c r="U427" s="66" t="str">
        <f>IF(AND(M427&lt;&gt;""),IF(ISBLANK(O427),"Beschreibung der Tätigkeit fehlt!",IF(LEN(O427)&lt;Z_BKU,"Beschreibung sehr kurz",IF(LEN(O427)&lt;Z_BKN,"Beschreibung knapp",""))),"")</f>
        <v/>
      </c>
      <c r="V427" s="66" t="str">
        <f t="shared" si="76"/>
        <v/>
      </c>
      <c r="W427" s="66" t="str">
        <f>IF(AND(M427&lt;&gt;""),IF(M427&gt;Z_THAZ,"Wurde die Tageshöchstarbeitszeit ("&amp;Z_THAZ&amp;" h) beachtet?",""),"")</f>
        <v/>
      </c>
      <c r="X427" s="66" t="str">
        <f t="shared" si="69"/>
        <v/>
      </c>
    </row>
    <row r="428" spans="1:24" x14ac:dyDescent="0.25">
      <c r="A428" s="5"/>
      <c r="B428" s="67" t="str">
        <f t="shared" si="68"/>
        <v/>
      </c>
      <c r="C428" s="68" t="str">
        <f t="shared" si="70"/>
        <v/>
      </c>
      <c r="D428" s="6"/>
      <c r="E428" s="9"/>
      <c r="F428" s="6"/>
      <c r="G428" s="9"/>
      <c r="H428" s="64" t="str">
        <f t="shared" si="77"/>
        <v/>
      </c>
      <c r="I428" s="64" t="str">
        <f t="shared" si="78"/>
        <v/>
      </c>
      <c r="J428" s="65" t="str">
        <f t="shared" si="71"/>
        <v/>
      </c>
      <c r="K428" s="166" t="str">
        <f t="shared" si="72"/>
        <v/>
      </c>
      <c r="L428" s="167" t="str">
        <f t="shared" si="73"/>
        <v/>
      </c>
      <c r="M428" s="63" t="str">
        <f t="shared" si="74"/>
        <v/>
      </c>
      <c r="N428" s="7"/>
      <c r="O428" s="8"/>
      <c r="Q428" s="69" t="str">
        <f t="shared" si="75"/>
        <v/>
      </c>
      <c r="T428" s="66" t="str">
        <f>IF(AND(SU_Stufe&gt;=20,M428&lt;&gt;"",ISBLANK(N428)),"Zuweisung zu Arbeitspaket fehlt","")</f>
        <v/>
      </c>
      <c r="U428" s="66" t="str">
        <f>IF(AND(M428&lt;&gt;""),IF(ISBLANK(O428),"Beschreibung der Tätigkeit fehlt!",IF(LEN(O428)&lt;Z_BKU,"Beschreibung sehr kurz",IF(LEN(O428)&lt;Z_BKN,"Beschreibung knapp",""))),"")</f>
        <v/>
      </c>
      <c r="V428" s="66" t="str">
        <f t="shared" si="76"/>
        <v/>
      </c>
      <c r="W428" s="66" t="str">
        <f>IF(AND(M428&lt;&gt;""),IF(M428&gt;Z_THAZ,"Wurde die Tageshöchstarbeitszeit ("&amp;Z_THAZ&amp;" h) beachtet?",""),"")</f>
        <v/>
      </c>
      <c r="X428" s="66" t="str">
        <f t="shared" si="69"/>
        <v/>
      </c>
    </row>
    <row r="429" spans="1:24" x14ac:dyDescent="0.25">
      <c r="A429" s="5"/>
      <c r="B429" s="67" t="str">
        <f t="shared" si="68"/>
        <v/>
      </c>
      <c r="C429" s="68" t="str">
        <f t="shared" si="70"/>
        <v/>
      </c>
      <c r="D429" s="6"/>
      <c r="E429" s="9"/>
      <c r="F429" s="6"/>
      <c r="G429" s="9"/>
      <c r="H429" s="64" t="str">
        <f t="shared" si="77"/>
        <v/>
      </c>
      <c r="I429" s="64" t="str">
        <f t="shared" si="78"/>
        <v/>
      </c>
      <c r="J429" s="65" t="str">
        <f t="shared" si="71"/>
        <v/>
      </c>
      <c r="K429" s="166" t="str">
        <f t="shared" si="72"/>
        <v/>
      </c>
      <c r="L429" s="167" t="str">
        <f t="shared" si="73"/>
        <v/>
      </c>
      <c r="M429" s="63" t="str">
        <f t="shared" si="74"/>
        <v/>
      </c>
      <c r="N429" s="7"/>
      <c r="O429" s="8"/>
      <c r="Q429" s="69" t="str">
        <f t="shared" si="75"/>
        <v/>
      </c>
      <c r="T429" s="66" t="str">
        <f>IF(AND(SU_Stufe&gt;=20,M429&lt;&gt;"",ISBLANK(N429)),"Zuweisung zu Arbeitspaket fehlt","")</f>
        <v/>
      </c>
      <c r="U429" s="66" t="str">
        <f>IF(AND(M429&lt;&gt;""),IF(ISBLANK(O429),"Beschreibung der Tätigkeit fehlt!",IF(LEN(O429)&lt;Z_BKU,"Beschreibung sehr kurz",IF(LEN(O429)&lt;Z_BKN,"Beschreibung knapp",""))),"")</f>
        <v/>
      </c>
      <c r="V429" s="66" t="str">
        <f t="shared" si="76"/>
        <v/>
      </c>
      <c r="W429" s="66" t="str">
        <f>IF(AND(M429&lt;&gt;""),IF(M429&gt;Z_THAZ,"Wurde die Tageshöchstarbeitszeit ("&amp;Z_THAZ&amp;" h) beachtet?",""),"")</f>
        <v/>
      </c>
      <c r="X429" s="66" t="str">
        <f t="shared" si="69"/>
        <v/>
      </c>
    </row>
    <row r="430" spans="1:24" x14ac:dyDescent="0.25">
      <c r="A430" s="5"/>
      <c r="B430" s="67" t="str">
        <f t="shared" si="68"/>
        <v/>
      </c>
      <c r="C430" s="68" t="str">
        <f t="shared" si="70"/>
        <v/>
      </c>
      <c r="D430" s="6"/>
      <c r="E430" s="9"/>
      <c r="F430" s="6"/>
      <c r="G430" s="9"/>
      <c r="H430" s="64" t="str">
        <f t="shared" si="77"/>
        <v/>
      </c>
      <c r="I430" s="64" t="str">
        <f t="shared" si="78"/>
        <v/>
      </c>
      <c r="J430" s="65" t="str">
        <f t="shared" si="71"/>
        <v/>
      </c>
      <c r="K430" s="166" t="str">
        <f t="shared" si="72"/>
        <v/>
      </c>
      <c r="L430" s="167" t="str">
        <f t="shared" si="73"/>
        <v/>
      </c>
      <c r="M430" s="63" t="str">
        <f t="shared" si="74"/>
        <v/>
      </c>
      <c r="N430" s="7"/>
      <c r="O430" s="8"/>
      <c r="Q430" s="69" t="str">
        <f t="shared" si="75"/>
        <v/>
      </c>
      <c r="T430" s="66" t="str">
        <f>IF(AND(SU_Stufe&gt;=20,M430&lt;&gt;"",ISBLANK(N430)),"Zuweisung zu Arbeitspaket fehlt","")</f>
        <v/>
      </c>
      <c r="U430" s="66" t="str">
        <f>IF(AND(M430&lt;&gt;""),IF(ISBLANK(O430),"Beschreibung der Tätigkeit fehlt!",IF(LEN(O430)&lt;Z_BKU,"Beschreibung sehr kurz",IF(LEN(O430)&lt;Z_BKN,"Beschreibung knapp",""))),"")</f>
        <v/>
      </c>
      <c r="V430" s="66" t="str">
        <f t="shared" si="76"/>
        <v/>
      </c>
      <c r="W430" s="66" t="str">
        <f>IF(AND(M430&lt;&gt;""),IF(M430&gt;Z_THAZ,"Wurde die Tageshöchstarbeitszeit ("&amp;Z_THAZ&amp;" h) beachtet?",""),"")</f>
        <v/>
      </c>
      <c r="X430" s="66" t="str">
        <f t="shared" si="69"/>
        <v/>
      </c>
    </row>
    <row r="431" spans="1:24" x14ac:dyDescent="0.25">
      <c r="A431" s="5"/>
      <c r="B431" s="67" t="str">
        <f t="shared" si="68"/>
        <v/>
      </c>
      <c r="C431" s="68" t="str">
        <f t="shared" si="70"/>
        <v/>
      </c>
      <c r="D431" s="6"/>
      <c r="E431" s="9"/>
      <c r="F431" s="6"/>
      <c r="G431" s="9"/>
      <c r="H431" s="64" t="str">
        <f t="shared" si="77"/>
        <v/>
      </c>
      <c r="I431" s="64" t="str">
        <f t="shared" si="78"/>
        <v/>
      </c>
      <c r="J431" s="65" t="str">
        <f t="shared" si="71"/>
        <v/>
      </c>
      <c r="K431" s="166" t="str">
        <f t="shared" si="72"/>
        <v/>
      </c>
      <c r="L431" s="167" t="str">
        <f t="shared" si="73"/>
        <v/>
      </c>
      <c r="M431" s="63" t="str">
        <f t="shared" si="74"/>
        <v/>
      </c>
      <c r="N431" s="7"/>
      <c r="O431" s="8"/>
      <c r="Q431" s="69" t="str">
        <f t="shared" si="75"/>
        <v/>
      </c>
      <c r="T431" s="66" t="str">
        <f>IF(AND(SU_Stufe&gt;=20,M431&lt;&gt;"",ISBLANK(N431)),"Zuweisung zu Arbeitspaket fehlt","")</f>
        <v/>
      </c>
      <c r="U431" s="66" t="str">
        <f>IF(AND(M431&lt;&gt;""),IF(ISBLANK(O431),"Beschreibung der Tätigkeit fehlt!",IF(LEN(O431)&lt;Z_BKU,"Beschreibung sehr kurz",IF(LEN(O431)&lt;Z_BKN,"Beschreibung knapp",""))),"")</f>
        <v/>
      </c>
      <c r="V431" s="66" t="str">
        <f t="shared" si="76"/>
        <v/>
      </c>
      <c r="W431" s="66" t="str">
        <f>IF(AND(M431&lt;&gt;""),IF(M431&gt;Z_THAZ,"Wurde die Tageshöchstarbeitszeit ("&amp;Z_THAZ&amp;" h) beachtet?",""),"")</f>
        <v/>
      </c>
      <c r="X431" s="66" t="str">
        <f t="shared" si="69"/>
        <v/>
      </c>
    </row>
    <row r="432" spans="1:24" x14ac:dyDescent="0.25">
      <c r="A432" s="5"/>
      <c r="B432" s="67" t="str">
        <f t="shared" si="68"/>
        <v/>
      </c>
      <c r="C432" s="68" t="str">
        <f t="shared" si="70"/>
        <v/>
      </c>
      <c r="D432" s="6"/>
      <c r="E432" s="9"/>
      <c r="F432" s="6"/>
      <c r="G432" s="9"/>
      <c r="H432" s="64" t="str">
        <f t="shared" si="77"/>
        <v/>
      </c>
      <c r="I432" s="64" t="str">
        <f t="shared" si="78"/>
        <v/>
      </c>
      <c r="J432" s="65" t="str">
        <f t="shared" si="71"/>
        <v/>
      </c>
      <c r="K432" s="166" t="str">
        <f t="shared" si="72"/>
        <v/>
      </c>
      <c r="L432" s="167" t="str">
        <f t="shared" si="73"/>
        <v/>
      </c>
      <c r="M432" s="63" t="str">
        <f t="shared" si="74"/>
        <v/>
      </c>
      <c r="N432" s="7"/>
      <c r="O432" s="8"/>
      <c r="Q432" s="69" t="str">
        <f t="shared" si="75"/>
        <v/>
      </c>
      <c r="T432" s="66" t="str">
        <f>IF(AND(SU_Stufe&gt;=20,M432&lt;&gt;"",ISBLANK(N432)),"Zuweisung zu Arbeitspaket fehlt","")</f>
        <v/>
      </c>
      <c r="U432" s="66" t="str">
        <f>IF(AND(M432&lt;&gt;""),IF(ISBLANK(O432),"Beschreibung der Tätigkeit fehlt!",IF(LEN(O432)&lt;Z_BKU,"Beschreibung sehr kurz",IF(LEN(O432)&lt;Z_BKN,"Beschreibung knapp",""))),"")</f>
        <v/>
      </c>
      <c r="V432" s="66" t="str">
        <f t="shared" si="76"/>
        <v/>
      </c>
      <c r="W432" s="66" t="str">
        <f>IF(AND(M432&lt;&gt;""),IF(M432&gt;Z_THAZ,"Wurde die Tageshöchstarbeitszeit ("&amp;Z_THAZ&amp;" h) beachtet?",""),"")</f>
        <v/>
      </c>
      <c r="X432" s="66" t="str">
        <f t="shared" si="69"/>
        <v/>
      </c>
    </row>
    <row r="433" spans="1:24" x14ac:dyDescent="0.25">
      <c r="A433" s="5"/>
      <c r="B433" s="67" t="str">
        <f t="shared" si="68"/>
        <v/>
      </c>
      <c r="C433" s="68" t="str">
        <f t="shared" si="70"/>
        <v/>
      </c>
      <c r="D433" s="6"/>
      <c r="E433" s="9"/>
      <c r="F433" s="6"/>
      <c r="G433" s="9"/>
      <c r="H433" s="64" t="str">
        <f t="shared" si="77"/>
        <v/>
      </c>
      <c r="I433" s="64" t="str">
        <f t="shared" si="78"/>
        <v/>
      </c>
      <c r="J433" s="65" t="str">
        <f t="shared" si="71"/>
        <v/>
      </c>
      <c r="K433" s="166" t="str">
        <f t="shared" si="72"/>
        <v/>
      </c>
      <c r="L433" s="167" t="str">
        <f t="shared" si="73"/>
        <v/>
      </c>
      <c r="M433" s="63" t="str">
        <f t="shared" si="74"/>
        <v/>
      </c>
      <c r="N433" s="7"/>
      <c r="O433" s="8"/>
      <c r="Q433" s="69" t="str">
        <f t="shared" si="75"/>
        <v/>
      </c>
      <c r="T433" s="66" t="str">
        <f>IF(AND(SU_Stufe&gt;=20,M433&lt;&gt;"",ISBLANK(N433)),"Zuweisung zu Arbeitspaket fehlt","")</f>
        <v/>
      </c>
      <c r="U433" s="66" t="str">
        <f>IF(AND(M433&lt;&gt;""),IF(ISBLANK(O433),"Beschreibung der Tätigkeit fehlt!",IF(LEN(O433)&lt;Z_BKU,"Beschreibung sehr kurz",IF(LEN(O433)&lt;Z_BKN,"Beschreibung knapp",""))),"")</f>
        <v/>
      </c>
      <c r="V433" s="66" t="str">
        <f t="shared" si="76"/>
        <v/>
      </c>
      <c r="W433" s="66" t="str">
        <f>IF(AND(M433&lt;&gt;""),IF(M433&gt;Z_THAZ,"Wurde die Tageshöchstarbeitszeit ("&amp;Z_THAZ&amp;" h) beachtet?",""),"")</f>
        <v/>
      </c>
      <c r="X433" s="66" t="str">
        <f t="shared" si="69"/>
        <v/>
      </c>
    </row>
    <row r="434" spans="1:24" x14ac:dyDescent="0.25">
      <c r="A434" s="5"/>
      <c r="B434" s="67" t="str">
        <f t="shared" si="68"/>
        <v/>
      </c>
      <c r="C434" s="68" t="str">
        <f t="shared" si="70"/>
        <v/>
      </c>
      <c r="D434" s="6"/>
      <c r="E434" s="9"/>
      <c r="F434" s="6"/>
      <c r="G434" s="9"/>
      <c r="H434" s="64" t="str">
        <f t="shared" si="77"/>
        <v/>
      </c>
      <c r="I434" s="64" t="str">
        <f t="shared" si="78"/>
        <v/>
      </c>
      <c r="J434" s="65" t="str">
        <f t="shared" si="71"/>
        <v/>
      </c>
      <c r="K434" s="166" t="str">
        <f t="shared" si="72"/>
        <v/>
      </c>
      <c r="L434" s="167" t="str">
        <f t="shared" si="73"/>
        <v/>
      </c>
      <c r="M434" s="63" t="str">
        <f t="shared" si="74"/>
        <v/>
      </c>
      <c r="N434" s="7"/>
      <c r="O434" s="8"/>
      <c r="Q434" s="69" t="str">
        <f t="shared" si="75"/>
        <v/>
      </c>
      <c r="T434" s="66" t="str">
        <f>IF(AND(SU_Stufe&gt;=20,M434&lt;&gt;"",ISBLANK(N434)),"Zuweisung zu Arbeitspaket fehlt","")</f>
        <v/>
      </c>
      <c r="U434" s="66" t="str">
        <f>IF(AND(M434&lt;&gt;""),IF(ISBLANK(O434),"Beschreibung der Tätigkeit fehlt!",IF(LEN(O434)&lt;Z_BKU,"Beschreibung sehr kurz",IF(LEN(O434)&lt;Z_BKN,"Beschreibung knapp",""))),"")</f>
        <v/>
      </c>
      <c r="V434" s="66" t="str">
        <f t="shared" si="76"/>
        <v/>
      </c>
      <c r="W434" s="66" t="str">
        <f>IF(AND(M434&lt;&gt;""),IF(M434&gt;Z_THAZ,"Wurde die Tageshöchstarbeitszeit ("&amp;Z_THAZ&amp;" h) beachtet?",""),"")</f>
        <v/>
      </c>
      <c r="X434" s="66" t="str">
        <f t="shared" si="69"/>
        <v/>
      </c>
    </row>
    <row r="435" spans="1:24" x14ac:dyDescent="0.25">
      <c r="A435" s="5"/>
      <c r="B435" s="67" t="str">
        <f t="shared" si="68"/>
        <v/>
      </c>
      <c r="C435" s="68" t="str">
        <f t="shared" si="70"/>
        <v/>
      </c>
      <c r="D435" s="6"/>
      <c r="E435" s="9"/>
      <c r="F435" s="6"/>
      <c r="G435" s="9"/>
      <c r="H435" s="64" t="str">
        <f t="shared" si="77"/>
        <v/>
      </c>
      <c r="I435" s="64" t="str">
        <f t="shared" si="78"/>
        <v/>
      </c>
      <c r="J435" s="65" t="str">
        <f t="shared" si="71"/>
        <v/>
      </c>
      <c r="K435" s="166" t="str">
        <f t="shared" si="72"/>
        <v/>
      </c>
      <c r="L435" s="167" t="str">
        <f t="shared" si="73"/>
        <v/>
      </c>
      <c r="M435" s="63" t="str">
        <f t="shared" si="74"/>
        <v/>
      </c>
      <c r="N435" s="7"/>
      <c r="O435" s="8"/>
      <c r="Q435" s="69" t="str">
        <f t="shared" si="75"/>
        <v/>
      </c>
      <c r="T435" s="66" t="str">
        <f>IF(AND(SU_Stufe&gt;=20,M435&lt;&gt;"",ISBLANK(N435)),"Zuweisung zu Arbeitspaket fehlt","")</f>
        <v/>
      </c>
      <c r="U435" s="66" t="str">
        <f>IF(AND(M435&lt;&gt;""),IF(ISBLANK(O435),"Beschreibung der Tätigkeit fehlt!",IF(LEN(O435)&lt;Z_BKU,"Beschreibung sehr kurz",IF(LEN(O435)&lt;Z_BKN,"Beschreibung knapp",""))),"")</f>
        <v/>
      </c>
      <c r="V435" s="66" t="str">
        <f t="shared" si="76"/>
        <v/>
      </c>
      <c r="W435" s="66" t="str">
        <f>IF(AND(M435&lt;&gt;""),IF(M435&gt;Z_THAZ,"Wurde die Tageshöchstarbeitszeit ("&amp;Z_THAZ&amp;" h) beachtet?",""),"")</f>
        <v/>
      </c>
      <c r="X435" s="66" t="str">
        <f t="shared" si="69"/>
        <v/>
      </c>
    </row>
    <row r="436" spans="1:24" x14ac:dyDescent="0.25">
      <c r="A436" s="5"/>
      <c r="B436" s="67" t="str">
        <f t="shared" si="68"/>
        <v/>
      </c>
      <c r="C436" s="68" t="str">
        <f t="shared" si="70"/>
        <v/>
      </c>
      <c r="D436" s="6"/>
      <c r="E436" s="9"/>
      <c r="F436" s="6"/>
      <c r="G436" s="9"/>
      <c r="H436" s="64" t="str">
        <f t="shared" si="77"/>
        <v/>
      </c>
      <c r="I436" s="64" t="str">
        <f t="shared" si="78"/>
        <v/>
      </c>
      <c r="J436" s="65" t="str">
        <f t="shared" si="71"/>
        <v/>
      </c>
      <c r="K436" s="166" t="str">
        <f t="shared" si="72"/>
        <v/>
      </c>
      <c r="L436" s="167" t="str">
        <f t="shared" si="73"/>
        <v/>
      </c>
      <c r="M436" s="63" t="str">
        <f t="shared" si="74"/>
        <v/>
      </c>
      <c r="N436" s="7"/>
      <c r="O436" s="8"/>
      <c r="Q436" s="69" t="str">
        <f t="shared" si="75"/>
        <v/>
      </c>
      <c r="T436" s="66" t="str">
        <f>IF(AND(SU_Stufe&gt;=20,M436&lt;&gt;"",ISBLANK(N436)),"Zuweisung zu Arbeitspaket fehlt","")</f>
        <v/>
      </c>
      <c r="U436" s="66" t="str">
        <f>IF(AND(M436&lt;&gt;""),IF(ISBLANK(O436),"Beschreibung der Tätigkeit fehlt!",IF(LEN(O436)&lt;Z_BKU,"Beschreibung sehr kurz",IF(LEN(O436)&lt;Z_BKN,"Beschreibung knapp",""))),"")</f>
        <v/>
      </c>
      <c r="V436" s="66" t="str">
        <f t="shared" si="76"/>
        <v/>
      </c>
      <c r="W436" s="66" t="str">
        <f>IF(AND(M436&lt;&gt;""),IF(M436&gt;Z_THAZ,"Wurde die Tageshöchstarbeitszeit ("&amp;Z_THAZ&amp;" h) beachtet?",""),"")</f>
        <v/>
      </c>
      <c r="X436" s="66" t="str">
        <f t="shared" si="69"/>
        <v/>
      </c>
    </row>
    <row r="437" spans="1:24" x14ac:dyDescent="0.25">
      <c r="A437" s="5"/>
      <c r="B437" s="67" t="str">
        <f t="shared" si="68"/>
        <v/>
      </c>
      <c r="C437" s="68" t="str">
        <f t="shared" si="70"/>
        <v/>
      </c>
      <c r="D437" s="6"/>
      <c r="E437" s="9"/>
      <c r="F437" s="6"/>
      <c r="G437" s="9"/>
      <c r="H437" s="64" t="str">
        <f t="shared" si="77"/>
        <v/>
      </c>
      <c r="I437" s="64" t="str">
        <f t="shared" si="78"/>
        <v/>
      </c>
      <c r="J437" s="65" t="str">
        <f t="shared" si="71"/>
        <v/>
      </c>
      <c r="K437" s="166" t="str">
        <f t="shared" si="72"/>
        <v/>
      </c>
      <c r="L437" s="167" t="str">
        <f t="shared" si="73"/>
        <v/>
      </c>
      <c r="M437" s="63" t="str">
        <f t="shared" si="74"/>
        <v/>
      </c>
      <c r="N437" s="7"/>
      <c r="O437" s="8"/>
      <c r="Q437" s="69" t="str">
        <f t="shared" si="75"/>
        <v/>
      </c>
      <c r="T437" s="66" t="str">
        <f>IF(AND(SU_Stufe&gt;=20,M437&lt;&gt;"",ISBLANK(N437)),"Zuweisung zu Arbeitspaket fehlt","")</f>
        <v/>
      </c>
      <c r="U437" s="66" t="str">
        <f>IF(AND(M437&lt;&gt;""),IF(ISBLANK(O437),"Beschreibung der Tätigkeit fehlt!",IF(LEN(O437)&lt;Z_BKU,"Beschreibung sehr kurz",IF(LEN(O437)&lt;Z_BKN,"Beschreibung knapp",""))),"")</f>
        <v/>
      </c>
      <c r="V437" s="66" t="str">
        <f t="shared" si="76"/>
        <v/>
      </c>
      <c r="W437" s="66" t="str">
        <f>IF(AND(M437&lt;&gt;""),IF(M437&gt;Z_THAZ,"Wurde die Tageshöchstarbeitszeit ("&amp;Z_THAZ&amp;" h) beachtet?",""),"")</f>
        <v/>
      </c>
      <c r="X437" s="66" t="str">
        <f t="shared" si="69"/>
        <v/>
      </c>
    </row>
    <row r="438" spans="1:24" x14ac:dyDescent="0.25">
      <c r="A438" s="5"/>
      <c r="B438" s="67" t="str">
        <f t="shared" si="68"/>
        <v/>
      </c>
      <c r="C438" s="68" t="str">
        <f t="shared" si="70"/>
        <v/>
      </c>
      <c r="D438" s="6"/>
      <c r="E438" s="9"/>
      <c r="F438" s="6"/>
      <c r="G438" s="9"/>
      <c r="H438" s="64" t="str">
        <f t="shared" si="77"/>
        <v/>
      </c>
      <c r="I438" s="64" t="str">
        <f t="shared" si="78"/>
        <v/>
      </c>
      <c r="J438" s="65" t="str">
        <f t="shared" si="71"/>
        <v/>
      </c>
      <c r="K438" s="166" t="str">
        <f t="shared" si="72"/>
        <v/>
      </c>
      <c r="L438" s="167" t="str">
        <f t="shared" si="73"/>
        <v/>
      </c>
      <c r="M438" s="63" t="str">
        <f t="shared" si="74"/>
        <v/>
      </c>
      <c r="N438" s="7"/>
      <c r="O438" s="8"/>
      <c r="Q438" s="69" t="str">
        <f t="shared" si="75"/>
        <v/>
      </c>
      <c r="T438" s="66" t="str">
        <f>IF(AND(SU_Stufe&gt;=20,M438&lt;&gt;"",ISBLANK(N438)),"Zuweisung zu Arbeitspaket fehlt","")</f>
        <v/>
      </c>
      <c r="U438" s="66" t="str">
        <f>IF(AND(M438&lt;&gt;""),IF(ISBLANK(O438),"Beschreibung der Tätigkeit fehlt!",IF(LEN(O438)&lt;Z_BKU,"Beschreibung sehr kurz",IF(LEN(O438)&lt;Z_BKN,"Beschreibung knapp",""))),"")</f>
        <v/>
      </c>
      <c r="V438" s="66" t="str">
        <f t="shared" si="76"/>
        <v/>
      </c>
      <c r="W438" s="66" t="str">
        <f>IF(AND(M438&lt;&gt;""),IF(M438&gt;Z_THAZ,"Wurde die Tageshöchstarbeitszeit ("&amp;Z_THAZ&amp;" h) beachtet?",""),"")</f>
        <v/>
      </c>
      <c r="X438" s="66" t="str">
        <f t="shared" si="69"/>
        <v/>
      </c>
    </row>
    <row r="439" spans="1:24" x14ac:dyDescent="0.25">
      <c r="A439" s="5"/>
      <c r="B439" s="67" t="str">
        <f t="shared" si="68"/>
        <v/>
      </c>
      <c r="C439" s="68" t="str">
        <f t="shared" si="70"/>
        <v/>
      </c>
      <c r="D439" s="6"/>
      <c r="E439" s="9"/>
      <c r="F439" s="6"/>
      <c r="G439" s="9"/>
      <c r="H439" s="64" t="str">
        <f t="shared" si="77"/>
        <v/>
      </c>
      <c r="I439" s="64" t="str">
        <f t="shared" si="78"/>
        <v/>
      </c>
      <c r="J439" s="65" t="str">
        <f t="shared" si="71"/>
        <v/>
      </c>
      <c r="K439" s="166" t="str">
        <f t="shared" si="72"/>
        <v/>
      </c>
      <c r="L439" s="167" t="str">
        <f t="shared" si="73"/>
        <v/>
      </c>
      <c r="M439" s="63" t="str">
        <f t="shared" si="74"/>
        <v/>
      </c>
      <c r="N439" s="7"/>
      <c r="O439" s="8"/>
      <c r="Q439" s="69" t="str">
        <f t="shared" si="75"/>
        <v/>
      </c>
      <c r="T439" s="66" t="str">
        <f>IF(AND(SU_Stufe&gt;=20,M439&lt;&gt;"",ISBLANK(N439)),"Zuweisung zu Arbeitspaket fehlt","")</f>
        <v/>
      </c>
      <c r="U439" s="66" t="str">
        <f>IF(AND(M439&lt;&gt;""),IF(ISBLANK(O439),"Beschreibung der Tätigkeit fehlt!",IF(LEN(O439)&lt;Z_BKU,"Beschreibung sehr kurz",IF(LEN(O439)&lt;Z_BKN,"Beschreibung knapp",""))),"")</f>
        <v/>
      </c>
      <c r="V439" s="66" t="str">
        <f t="shared" si="76"/>
        <v/>
      </c>
      <c r="W439" s="66" t="str">
        <f>IF(AND(M439&lt;&gt;""),IF(M439&gt;Z_THAZ,"Wurde die Tageshöchstarbeitszeit ("&amp;Z_THAZ&amp;" h) beachtet?",""),"")</f>
        <v/>
      </c>
      <c r="X439" s="66" t="str">
        <f t="shared" si="69"/>
        <v/>
      </c>
    </row>
    <row r="440" spans="1:24" x14ac:dyDescent="0.25">
      <c r="A440" s="5"/>
      <c r="B440" s="67" t="str">
        <f t="shared" si="68"/>
        <v/>
      </c>
      <c r="C440" s="68" t="str">
        <f t="shared" si="70"/>
        <v/>
      </c>
      <c r="D440" s="6"/>
      <c r="E440" s="9"/>
      <c r="F440" s="6"/>
      <c r="G440" s="9"/>
      <c r="H440" s="64" t="str">
        <f t="shared" si="77"/>
        <v/>
      </c>
      <c r="I440" s="64" t="str">
        <f t="shared" si="78"/>
        <v/>
      </c>
      <c r="J440" s="65" t="str">
        <f t="shared" si="71"/>
        <v/>
      </c>
      <c r="K440" s="166" t="str">
        <f t="shared" si="72"/>
        <v/>
      </c>
      <c r="L440" s="167" t="str">
        <f t="shared" si="73"/>
        <v/>
      </c>
      <c r="M440" s="63" t="str">
        <f t="shared" si="74"/>
        <v/>
      </c>
      <c r="N440" s="7"/>
      <c r="O440" s="8"/>
      <c r="Q440" s="69" t="str">
        <f t="shared" si="75"/>
        <v/>
      </c>
      <c r="T440" s="66" t="str">
        <f>IF(AND(SU_Stufe&gt;=20,M440&lt;&gt;"",ISBLANK(N440)),"Zuweisung zu Arbeitspaket fehlt","")</f>
        <v/>
      </c>
      <c r="U440" s="66" t="str">
        <f>IF(AND(M440&lt;&gt;""),IF(ISBLANK(O440),"Beschreibung der Tätigkeit fehlt!",IF(LEN(O440)&lt;Z_BKU,"Beschreibung sehr kurz",IF(LEN(O440)&lt;Z_BKN,"Beschreibung knapp",""))),"")</f>
        <v/>
      </c>
      <c r="V440" s="66" t="str">
        <f t="shared" si="76"/>
        <v/>
      </c>
      <c r="W440" s="66" t="str">
        <f>IF(AND(M440&lt;&gt;""),IF(M440&gt;Z_THAZ,"Wurde die Tageshöchstarbeitszeit ("&amp;Z_THAZ&amp;" h) beachtet?",""),"")</f>
        <v/>
      </c>
      <c r="X440" s="66" t="str">
        <f t="shared" si="69"/>
        <v/>
      </c>
    </row>
    <row r="441" spans="1:24" x14ac:dyDescent="0.25">
      <c r="A441" s="5"/>
      <c r="B441" s="67" t="str">
        <f t="shared" si="68"/>
        <v/>
      </c>
      <c r="C441" s="68" t="str">
        <f t="shared" si="70"/>
        <v/>
      </c>
      <c r="D441" s="6"/>
      <c r="E441" s="9"/>
      <c r="F441" s="6"/>
      <c r="G441" s="9"/>
      <c r="H441" s="64" t="str">
        <f t="shared" si="77"/>
        <v/>
      </c>
      <c r="I441" s="64" t="str">
        <f t="shared" si="78"/>
        <v/>
      </c>
      <c r="J441" s="65" t="str">
        <f t="shared" si="71"/>
        <v/>
      </c>
      <c r="K441" s="166" t="str">
        <f t="shared" si="72"/>
        <v/>
      </c>
      <c r="L441" s="167" t="str">
        <f t="shared" si="73"/>
        <v/>
      </c>
      <c r="M441" s="63" t="str">
        <f t="shared" si="74"/>
        <v/>
      </c>
      <c r="N441" s="7"/>
      <c r="O441" s="8"/>
      <c r="Q441" s="69" t="str">
        <f t="shared" si="75"/>
        <v/>
      </c>
      <c r="T441" s="66" t="str">
        <f>IF(AND(SU_Stufe&gt;=20,M441&lt;&gt;"",ISBLANK(N441)),"Zuweisung zu Arbeitspaket fehlt","")</f>
        <v/>
      </c>
      <c r="U441" s="66" t="str">
        <f>IF(AND(M441&lt;&gt;""),IF(ISBLANK(O441),"Beschreibung der Tätigkeit fehlt!",IF(LEN(O441)&lt;Z_BKU,"Beschreibung sehr kurz",IF(LEN(O441)&lt;Z_BKN,"Beschreibung knapp",""))),"")</f>
        <v/>
      </c>
      <c r="V441" s="66" t="str">
        <f t="shared" si="76"/>
        <v/>
      </c>
      <c r="W441" s="66" t="str">
        <f>IF(AND(M441&lt;&gt;""),IF(M441&gt;Z_THAZ,"Wurde die Tageshöchstarbeitszeit ("&amp;Z_THAZ&amp;" h) beachtet?",""),"")</f>
        <v/>
      </c>
      <c r="X441" s="66" t="str">
        <f t="shared" si="69"/>
        <v/>
      </c>
    </row>
    <row r="442" spans="1:24" x14ac:dyDescent="0.25">
      <c r="A442" s="5"/>
      <c r="B442" s="67" t="str">
        <f t="shared" si="68"/>
        <v/>
      </c>
      <c r="C442" s="68" t="str">
        <f t="shared" si="70"/>
        <v/>
      </c>
      <c r="D442" s="6"/>
      <c r="E442" s="9"/>
      <c r="F442" s="6"/>
      <c r="G442" s="9"/>
      <c r="H442" s="64" t="str">
        <f t="shared" si="77"/>
        <v/>
      </c>
      <c r="I442" s="64" t="str">
        <f t="shared" si="78"/>
        <v/>
      </c>
      <c r="J442" s="65" t="str">
        <f t="shared" si="71"/>
        <v/>
      </c>
      <c r="K442" s="166" t="str">
        <f t="shared" si="72"/>
        <v/>
      </c>
      <c r="L442" s="167" t="str">
        <f t="shared" si="73"/>
        <v/>
      </c>
      <c r="M442" s="63" t="str">
        <f t="shared" si="74"/>
        <v/>
      </c>
      <c r="N442" s="7"/>
      <c r="O442" s="8"/>
      <c r="Q442" s="69" t="str">
        <f t="shared" si="75"/>
        <v/>
      </c>
      <c r="T442" s="66" t="str">
        <f>IF(AND(SU_Stufe&gt;=20,M442&lt;&gt;"",ISBLANK(N442)),"Zuweisung zu Arbeitspaket fehlt","")</f>
        <v/>
      </c>
      <c r="U442" s="66" t="str">
        <f>IF(AND(M442&lt;&gt;""),IF(ISBLANK(O442),"Beschreibung der Tätigkeit fehlt!",IF(LEN(O442)&lt;Z_BKU,"Beschreibung sehr kurz",IF(LEN(O442)&lt;Z_BKN,"Beschreibung knapp",""))),"")</f>
        <v/>
      </c>
      <c r="V442" s="66" t="str">
        <f t="shared" si="76"/>
        <v/>
      </c>
      <c r="W442" s="66" t="str">
        <f>IF(AND(M442&lt;&gt;""),IF(M442&gt;Z_THAZ,"Wurde die Tageshöchstarbeitszeit ("&amp;Z_THAZ&amp;" h) beachtet?",""),"")</f>
        <v/>
      </c>
      <c r="X442" s="66" t="str">
        <f t="shared" si="69"/>
        <v/>
      </c>
    </row>
    <row r="443" spans="1:24" x14ac:dyDescent="0.25">
      <c r="A443" s="5"/>
      <c r="B443" s="67" t="str">
        <f t="shared" si="68"/>
        <v/>
      </c>
      <c r="C443" s="68" t="str">
        <f t="shared" si="70"/>
        <v/>
      </c>
      <c r="D443" s="6"/>
      <c r="E443" s="9"/>
      <c r="F443" s="6"/>
      <c r="G443" s="9"/>
      <c r="H443" s="64" t="str">
        <f t="shared" si="77"/>
        <v/>
      </c>
      <c r="I443" s="64" t="str">
        <f t="shared" si="78"/>
        <v/>
      </c>
      <c r="J443" s="65" t="str">
        <f t="shared" si="71"/>
        <v/>
      </c>
      <c r="K443" s="166" t="str">
        <f t="shared" si="72"/>
        <v/>
      </c>
      <c r="L443" s="167" t="str">
        <f t="shared" si="73"/>
        <v/>
      </c>
      <c r="M443" s="63" t="str">
        <f t="shared" si="74"/>
        <v/>
      </c>
      <c r="N443" s="7"/>
      <c r="O443" s="8"/>
      <c r="Q443" s="69" t="str">
        <f t="shared" si="75"/>
        <v/>
      </c>
      <c r="T443" s="66" t="str">
        <f>IF(AND(SU_Stufe&gt;=20,M443&lt;&gt;"",ISBLANK(N443)),"Zuweisung zu Arbeitspaket fehlt","")</f>
        <v/>
      </c>
      <c r="U443" s="66" t="str">
        <f>IF(AND(M443&lt;&gt;""),IF(ISBLANK(O443),"Beschreibung der Tätigkeit fehlt!",IF(LEN(O443)&lt;Z_BKU,"Beschreibung sehr kurz",IF(LEN(O443)&lt;Z_BKN,"Beschreibung knapp",""))),"")</f>
        <v/>
      </c>
      <c r="V443" s="66" t="str">
        <f t="shared" si="76"/>
        <v/>
      </c>
      <c r="W443" s="66" t="str">
        <f>IF(AND(M443&lt;&gt;""),IF(M443&gt;Z_THAZ,"Wurde die Tageshöchstarbeitszeit ("&amp;Z_THAZ&amp;" h) beachtet?",""),"")</f>
        <v/>
      </c>
      <c r="X443" s="66" t="str">
        <f t="shared" si="69"/>
        <v/>
      </c>
    </row>
    <row r="444" spans="1:24" x14ac:dyDescent="0.25">
      <c r="A444" s="5"/>
      <c r="B444" s="67" t="str">
        <f t="shared" si="68"/>
        <v/>
      </c>
      <c r="C444" s="68" t="str">
        <f t="shared" si="70"/>
        <v/>
      </c>
      <c r="D444" s="6"/>
      <c r="E444" s="9"/>
      <c r="F444" s="6"/>
      <c r="G444" s="9"/>
      <c r="H444" s="64" t="str">
        <f t="shared" si="77"/>
        <v/>
      </c>
      <c r="I444" s="64" t="str">
        <f t="shared" si="78"/>
        <v/>
      </c>
      <c r="J444" s="65" t="str">
        <f t="shared" si="71"/>
        <v/>
      </c>
      <c r="K444" s="166" t="str">
        <f t="shared" si="72"/>
        <v/>
      </c>
      <c r="L444" s="167" t="str">
        <f t="shared" si="73"/>
        <v/>
      </c>
      <c r="M444" s="63" t="str">
        <f t="shared" si="74"/>
        <v/>
      </c>
      <c r="N444" s="7"/>
      <c r="O444" s="8"/>
      <c r="Q444" s="69" t="str">
        <f t="shared" si="75"/>
        <v/>
      </c>
      <c r="T444" s="66" t="str">
        <f>IF(AND(SU_Stufe&gt;=20,M444&lt;&gt;"",ISBLANK(N444)),"Zuweisung zu Arbeitspaket fehlt","")</f>
        <v/>
      </c>
      <c r="U444" s="66" t="str">
        <f>IF(AND(M444&lt;&gt;""),IF(ISBLANK(O444),"Beschreibung der Tätigkeit fehlt!",IF(LEN(O444)&lt;Z_BKU,"Beschreibung sehr kurz",IF(LEN(O444)&lt;Z_BKN,"Beschreibung knapp",""))),"")</f>
        <v/>
      </c>
      <c r="V444" s="66" t="str">
        <f t="shared" si="76"/>
        <v/>
      </c>
      <c r="W444" s="66" t="str">
        <f>IF(AND(M444&lt;&gt;""),IF(M444&gt;Z_THAZ,"Wurde die Tageshöchstarbeitszeit ("&amp;Z_THAZ&amp;" h) beachtet?",""),"")</f>
        <v/>
      </c>
      <c r="X444" s="66" t="str">
        <f t="shared" si="69"/>
        <v/>
      </c>
    </row>
    <row r="445" spans="1:24" x14ac:dyDescent="0.25">
      <c r="A445" s="5"/>
      <c r="B445" s="67" t="str">
        <f t="shared" si="68"/>
        <v/>
      </c>
      <c r="C445" s="68" t="str">
        <f t="shared" si="70"/>
        <v/>
      </c>
      <c r="D445" s="6"/>
      <c r="E445" s="9"/>
      <c r="F445" s="6"/>
      <c r="G445" s="9"/>
      <c r="H445" s="64" t="str">
        <f t="shared" si="77"/>
        <v/>
      </c>
      <c r="I445" s="64" t="str">
        <f t="shared" si="78"/>
        <v/>
      </c>
      <c r="J445" s="65" t="str">
        <f t="shared" si="71"/>
        <v/>
      </c>
      <c r="K445" s="166" t="str">
        <f t="shared" si="72"/>
        <v/>
      </c>
      <c r="L445" s="167" t="str">
        <f t="shared" si="73"/>
        <v/>
      </c>
      <c r="M445" s="63" t="str">
        <f t="shared" si="74"/>
        <v/>
      </c>
      <c r="N445" s="7"/>
      <c r="O445" s="8"/>
      <c r="Q445" s="69" t="str">
        <f t="shared" si="75"/>
        <v/>
      </c>
      <c r="T445" s="66" t="str">
        <f>IF(AND(SU_Stufe&gt;=20,M445&lt;&gt;"",ISBLANK(N445)),"Zuweisung zu Arbeitspaket fehlt","")</f>
        <v/>
      </c>
      <c r="U445" s="66" t="str">
        <f>IF(AND(M445&lt;&gt;""),IF(ISBLANK(O445),"Beschreibung der Tätigkeit fehlt!",IF(LEN(O445)&lt;Z_BKU,"Beschreibung sehr kurz",IF(LEN(O445)&lt;Z_BKN,"Beschreibung knapp",""))),"")</f>
        <v/>
      </c>
      <c r="V445" s="66" t="str">
        <f t="shared" si="76"/>
        <v/>
      </c>
      <c r="W445" s="66" t="str">
        <f>IF(AND(M445&lt;&gt;""),IF(M445&gt;Z_THAZ,"Wurde die Tageshöchstarbeitszeit ("&amp;Z_THAZ&amp;" h) beachtet?",""),"")</f>
        <v/>
      </c>
      <c r="X445" s="66" t="str">
        <f t="shared" si="69"/>
        <v/>
      </c>
    </row>
    <row r="446" spans="1:24" x14ac:dyDescent="0.25">
      <c r="A446" s="5"/>
      <c r="B446" s="67" t="str">
        <f t="shared" si="68"/>
        <v/>
      </c>
      <c r="C446" s="68" t="str">
        <f t="shared" si="70"/>
        <v/>
      </c>
      <c r="D446" s="6"/>
      <c r="E446" s="9"/>
      <c r="F446" s="6"/>
      <c r="G446" s="9"/>
      <c r="H446" s="64" t="str">
        <f t="shared" si="77"/>
        <v/>
      </c>
      <c r="I446" s="64" t="str">
        <f t="shared" si="78"/>
        <v/>
      </c>
      <c r="J446" s="65" t="str">
        <f t="shared" si="71"/>
        <v/>
      </c>
      <c r="K446" s="166" t="str">
        <f t="shared" si="72"/>
        <v/>
      </c>
      <c r="L446" s="167" t="str">
        <f t="shared" si="73"/>
        <v/>
      </c>
      <c r="M446" s="63" t="str">
        <f t="shared" si="74"/>
        <v/>
      </c>
      <c r="N446" s="7"/>
      <c r="O446" s="8"/>
      <c r="Q446" s="69" t="str">
        <f t="shared" si="75"/>
        <v/>
      </c>
      <c r="T446" s="66" t="str">
        <f>IF(AND(SU_Stufe&gt;=20,M446&lt;&gt;"",ISBLANK(N446)),"Zuweisung zu Arbeitspaket fehlt","")</f>
        <v/>
      </c>
      <c r="U446" s="66" t="str">
        <f>IF(AND(M446&lt;&gt;""),IF(ISBLANK(O446),"Beschreibung der Tätigkeit fehlt!",IF(LEN(O446)&lt;Z_BKU,"Beschreibung sehr kurz",IF(LEN(O446)&lt;Z_BKN,"Beschreibung knapp",""))),"")</f>
        <v/>
      </c>
      <c r="V446" s="66" t="str">
        <f t="shared" si="76"/>
        <v/>
      </c>
      <c r="W446" s="66" t="str">
        <f>IF(AND(M446&lt;&gt;""),IF(M446&gt;Z_THAZ,"Wurde die Tageshöchstarbeitszeit ("&amp;Z_THAZ&amp;" h) beachtet?",""),"")</f>
        <v/>
      </c>
      <c r="X446" s="66" t="str">
        <f t="shared" si="69"/>
        <v/>
      </c>
    </row>
    <row r="447" spans="1:24" x14ac:dyDescent="0.25">
      <c r="A447" s="5"/>
      <c r="B447" s="67" t="str">
        <f t="shared" si="68"/>
        <v/>
      </c>
      <c r="C447" s="68" t="str">
        <f t="shared" si="70"/>
        <v/>
      </c>
      <c r="D447" s="6"/>
      <c r="E447" s="9"/>
      <c r="F447" s="6"/>
      <c r="G447" s="9"/>
      <c r="H447" s="64" t="str">
        <f t="shared" si="77"/>
        <v/>
      </c>
      <c r="I447" s="64" t="str">
        <f t="shared" si="78"/>
        <v/>
      </c>
      <c r="J447" s="65" t="str">
        <f t="shared" si="71"/>
        <v/>
      </c>
      <c r="K447" s="166" t="str">
        <f t="shared" si="72"/>
        <v/>
      </c>
      <c r="L447" s="167" t="str">
        <f t="shared" si="73"/>
        <v/>
      </c>
      <c r="M447" s="63" t="str">
        <f t="shared" si="74"/>
        <v/>
      </c>
      <c r="N447" s="7"/>
      <c r="O447" s="8"/>
      <c r="Q447" s="69" t="str">
        <f t="shared" si="75"/>
        <v/>
      </c>
      <c r="T447" s="66" t="str">
        <f>IF(AND(SU_Stufe&gt;=20,M447&lt;&gt;"",ISBLANK(N447)),"Zuweisung zu Arbeitspaket fehlt","")</f>
        <v/>
      </c>
      <c r="U447" s="66" t="str">
        <f>IF(AND(M447&lt;&gt;""),IF(ISBLANK(O447),"Beschreibung der Tätigkeit fehlt!",IF(LEN(O447)&lt;Z_BKU,"Beschreibung sehr kurz",IF(LEN(O447)&lt;Z_BKN,"Beschreibung knapp",""))),"")</f>
        <v/>
      </c>
      <c r="V447" s="66" t="str">
        <f t="shared" si="76"/>
        <v/>
      </c>
      <c r="W447" s="66" t="str">
        <f>IF(AND(M447&lt;&gt;""),IF(M447&gt;Z_THAZ,"Wurde die Tageshöchstarbeitszeit ("&amp;Z_THAZ&amp;" h) beachtet?",""),"")</f>
        <v/>
      </c>
      <c r="X447" s="66" t="str">
        <f t="shared" si="69"/>
        <v/>
      </c>
    </row>
    <row r="448" spans="1:24" x14ac:dyDescent="0.25">
      <c r="A448" s="5"/>
      <c r="B448" s="67" t="str">
        <f t="shared" si="68"/>
        <v/>
      </c>
      <c r="C448" s="68" t="str">
        <f t="shared" si="70"/>
        <v/>
      </c>
      <c r="D448" s="6"/>
      <c r="E448" s="9"/>
      <c r="F448" s="6"/>
      <c r="G448" s="9"/>
      <c r="H448" s="64" t="str">
        <f t="shared" si="77"/>
        <v/>
      </c>
      <c r="I448" s="64" t="str">
        <f t="shared" si="78"/>
        <v/>
      </c>
      <c r="J448" s="65" t="str">
        <f t="shared" si="71"/>
        <v/>
      </c>
      <c r="K448" s="166" t="str">
        <f t="shared" si="72"/>
        <v/>
      </c>
      <c r="L448" s="167" t="str">
        <f t="shared" si="73"/>
        <v/>
      </c>
      <c r="M448" s="63" t="str">
        <f t="shared" si="74"/>
        <v/>
      </c>
      <c r="N448" s="7"/>
      <c r="O448" s="8"/>
      <c r="Q448" s="69" t="str">
        <f t="shared" si="75"/>
        <v/>
      </c>
      <c r="T448" s="66" t="str">
        <f>IF(AND(SU_Stufe&gt;=20,M448&lt;&gt;"",ISBLANK(N448)),"Zuweisung zu Arbeitspaket fehlt","")</f>
        <v/>
      </c>
      <c r="U448" s="66" t="str">
        <f>IF(AND(M448&lt;&gt;""),IF(ISBLANK(O448),"Beschreibung der Tätigkeit fehlt!",IF(LEN(O448)&lt;Z_BKU,"Beschreibung sehr kurz",IF(LEN(O448)&lt;Z_BKN,"Beschreibung knapp",""))),"")</f>
        <v/>
      </c>
      <c r="V448" s="66" t="str">
        <f t="shared" si="76"/>
        <v/>
      </c>
      <c r="W448" s="66" t="str">
        <f>IF(AND(M448&lt;&gt;""),IF(M448&gt;Z_THAZ,"Wurde die Tageshöchstarbeitszeit ("&amp;Z_THAZ&amp;" h) beachtet?",""),"")</f>
        <v/>
      </c>
      <c r="X448" s="66" t="str">
        <f t="shared" si="69"/>
        <v/>
      </c>
    </row>
    <row r="449" spans="1:24" x14ac:dyDescent="0.25">
      <c r="A449" s="5"/>
      <c r="B449" s="67" t="str">
        <f t="shared" si="68"/>
        <v/>
      </c>
      <c r="C449" s="68" t="str">
        <f t="shared" si="70"/>
        <v/>
      </c>
      <c r="D449" s="6"/>
      <c r="E449" s="9"/>
      <c r="F449" s="6"/>
      <c r="G449" s="9"/>
      <c r="H449" s="64" t="str">
        <f t="shared" si="77"/>
        <v/>
      </c>
      <c r="I449" s="64" t="str">
        <f t="shared" si="78"/>
        <v/>
      </c>
      <c r="J449" s="65" t="str">
        <f t="shared" si="71"/>
        <v/>
      </c>
      <c r="K449" s="166" t="str">
        <f t="shared" si="72"/>
        <v/>
      </c>
      <c r="L449" s="167" t="str">
        <f t="shared" si="73"/>
        <v/>
      </c>
      <c r="M449" s="63" t="str">
        <f t="shared" si="74"/>
        <v/>
      </c>
      <c r="N449" s="7"/>
      <c r="O449" s="8"/>
      <c r="Q449" s="69" t="str">
        <f t="shared" si="75"/>
        <v/>
      </c>
      <c r="T449" s="66" t="str">
        <f>IF(AND(SU_Stufe&gt;=20,M449&lt;&gt;"",ISBLANK(N449)),"Zuweisung zu Arbeitspaket fehlt","")</f>
        <v/>
      </c>
      <c r="U449" s="66" t="str">
        <f>IF(AND(M449&lt;&gt;""),IF(ISBLANK(O449),"Beschreibung der Tätigkeit fehlt!",IF(LEN(O449)&lt;Z_BKU,"Beschreibung sehr kurz",IF(LEN(O449)&lt;Z_BKN,"Beschreibung knapp",""))),"")</f>
        <v/>
      </c>
      <c r="V449" s="66" t="str">
        <f t="shared" si="76"/>
        <v/>
      </c>
      <c r="W449" s="66" t="str">
        <f>IF(AND(M449&lt;&gt;""),IF(M449&gt;Z_THAZ,"Wurde die Tageshöchstarbeitszeit ("&amp;Z_THAZ&amp;" h) beachtet?",""),"")</f>
        <v/>
      </c>
      <c r="X449" s="66" t="str">
        <f t="shared" si="69"/>
        <v/>
      </c>
    </row>
    <row r="450" spans="1:24" x14ac:dyDescent="0.25">
      <c r="A450" s="5"/>
      <c r="B450" s="67" t="str">
        <f t="shared" si="68"/>
        <v/>
      </c>
      <c r="C450" s="68" t="str">
        <f t="shared" si="70"/>
        <v/>
      </c>
      <c r="D450" s="6"/>
      <c r="E450" s="9"/>
      <c r="F450" s="6"/>
      <c r="G450" s="9"/>
      <c r="H450" s="64" t="str">
        <f t="shared" si="77"/>
        <v/>
      </c>
      <c r="I450" s="64" t="str">
        <f t="shared" si="78"/>
        <v/>
      </c>
      <c r="J450" s="65" t="str">
        <f t="shared" si="71"/>
        <v/>
      </c>
      <c r="K450" s="166" t="str">
        <f t="shared" si="72"/>
        <v/>
      </c>
      <c r="L450" s="167" t="str">
        <f t="shared" si="73"/>
        <v/>
      </c>
      <c r="M450" s="63" t="str">
        <f t="shared" si="74"/>
        <v/>
      </c>
      <c r="N450" s="7"/>
      <c r="O450" s="8"/>
      <c r="Q450" s="69" t="str">
        <f t="shared" si="75"/>
        <v/>
      </c>
      <c r="T450" s="66" t="str">
        <f>IF(AND(SU_Stufe&gt;=20,M450&lt;&gt;"",ISBLANK(N450)),"Zuweisung zu Arbeitspaket fehlt","")</f>
        <v/>
      </c>
      <c r="U450" s="66" t="str">
        <f>IF(AND(M450&lt;&gt;""),IF(ISBLANK(O450),"Beschreibung der Tätigkeit fehlt!",IF(LEN(O450)&lt;Z_BKU,"Beschreibung sehr kurz",IF(LEN(O450)&lt;Z_BKN,"Beschreibung knapp",""))),"")</f>
        <v/>
      </c>
      <c r="V450" s="66" t="str">
        <f t="shared" si="76"/>
        <v/>
      </c>
      <c r="W450" s="66" t="str">
        <f>IF(AND(M450&lt;&gt;""),IF(M450&gt;Z_THAZ,"Wurde die Tageshöchstarbeitszeit ("&amp;Z_THAZ&amp;" h) beachtet?",""),"")</f>
        <v/>
      </c>
      <c r="X450" s="66" t="str">
        <f t="shared" si="69"/>
        <v/>
      </c>
    </row>
    <row r="451" spans="1:24" x14ac:dyDescent="0.25">
      <c r="A451" s="5"/>
      <c r="B451" s="67" t="str">
        <f t="shared" si="68"/>
        <v/>
      </c>
      <c r="C451" s="68" t="str">
        <f t="shared" si="70"/>
        <v/>
      </c>
      <c r="D451" s="6"/>
      <c r="E451" s="9"/>
      <c r="F451" s="6"/>
      <c r="G451" s="9"/>
      <c r="H451" s="64" t="str">
        <f t="shared" si="77"/>
        <v/>
      </c>
      <c r="I451" s="64" t="str">
        <f t="shared" si="78"/>
        <v/>
      </c>
      <c r="J451" s="65" t="str">
        <f t="shared" si="71"/>
        <v/>
      </c>
      <c r="K451" s="166" t="str">
        <f t="shared" si="72"/>
        <v/>
      </c>
      <c r="L451" s="167" t="str">
        <f t="shared" si="73"/>
        <v/>
      </c>
      <c r="M451" s="63" t="str">
        <f t="shared" si="74"/>
        <v/>
      </c>
      <c r="N451" s="7"/>
      <c r="O451" s="8"/>
      <c r="Q451" s="69" t="str">
        <f t="shared" si="75"/>
        <v/>
      </c>
      <c r="T451" s="66" t="str">
        <f>IF(AND(SU_Stufe&gt;=20,M451&lt;&gt;"",ISBLANK(N451)),"Zuweisung zu Arbeitspaket fehlt","")</f>
        <v/>
      </c>
      <c r="U451" s="66" t="str">
        <f>IF(AND(M451&lt;&gt;""),IF(ISBLANK(O451),"Beschreibung der Tätigkeit fehlt!",IF(LEN(O451)&lt;Z_BKU,"Beschreibung sehr kurz",IF(LEN(O451)&lt;Z_BKN,"Beschreibung knapp",""))),"")</f>
        <v/>
      </c>
      <c r="V451" s="66" t="str">
        <f t="shared" si="76"/>
        <v/>
      </c>
      <c r="W451" s="66" t="str">
        <f>IF(AND(M451&lt;&gt;""),IF(M451&gt;Z_THAZ,"Wurde die Tageshöchstarbeitszeit ("&amp;Z_THAZ&amp;" h) beachtet?",""),"")</f>
        <v/>
      </c>
      <c r="X451" s="66" t="str">
        <f t="shared" si="69"/>
        <v/>
      </c>
    </row>
    <row r="452" spans="1:24" x14ac:dyDescent="0.25">
      <c r="A452" s="5"/>
      <c r="B452" s="67" t="str">
        <f t="shared" si="68"/>
        <v/>
      </c>
      <c r="C452" s="68" t="str">
        <f t="shared" si="70"/>
        <v/>
      </c>
      <c r="D452" s="6"/>
      <c r="E452" s="9"/>
      <c r="F452" s="6"/>
      <c r="G452" s="9"/>
      <c r="H452" s="64" t="str">
        <f t="shared" si="77"/>
        <v/>
      </c>
      <c r="I452" s="64" t="str">
        <f t="shared" si="78"/>
        <v/>
      </c>
      <c r="J452" s="65" t="str">
        <f t="shared" si="71"/>
        <v/>
      </c>
      <c r="K452" s="166" t="str">
        <f t="shared" si="72"/>
        <v/>
      </c>
      <c r="L452" s="167" t="str">
        <f t="shared" si="73"/>
        <v/>
      </c>
      <c r="M452" s="63" t="str">
        <f t="shared" si="74"/>
        <v/>
      </c>
      <c r="N452" s="7"/>
      <c r="O452" s="8"/>
      <c r="Q452" s="69" t="str">
        <f t="shared" si="75"/>
        <v/>
      </c>
      <c r="T452" s="66" t="str">
        <f>IF(AND(SU_Stufe&gt;=20,M452&lt;&gt;"",ISBLANK(N452)),"Zuweisung zu Arbeitspaket fehlt","")</f>
        <v/>
      </c>
      <c r="U452" s="66" t="str">
        <f>IF(AND(M452&lt;&gt;""),IF(ISBLANK(O452),"Beschreibung der Tätigkeit fehlt!",IF(LEN(O452)&lt;Z_BKU,"Beschreibung sehr kurz",IF(LEN(O452)&lt;Z_BKN,"Beschreibung knapp",""))),"")</f>
        <v/>
      </c>
      <c r="V452" s="66" t="str">
        <f t="shared" si="76"/>
        <v/>
      </c>
      <c r="W452" s="66" t="str">
        <f>IF(AND(M452&lt;&gt;""),IF(M452&gt;Z_THAZ,"Wurde die Tageshöchstarbeitszeit ("&amp;Z_THAZ&amp;" h) beachtet?",""),"")</f>
        <v/>
      </c>
      <c r="X452" s="66" t="str">
        <f t="shared" si="69"/>
        <v/>
      </c>
    </row>
    <row r="453" spans="1:24" x14ac:dyDescent="0.25">
      <c r="A453" s="5"/>
      <c r="B453" s="67" t="str">
        <f t="shared" si="68"/>
        <v/>
      </c>
      <c r="C453" s="68" t="str">
        <f t="shared" si="70"/>
        <v/>
      </c>
      <c r="D453" s="6"/>
      <c r="E453" s="9"/>
      <c r="F453" s="6"/>
      <c r="G453" s="9"/>
      <c r="H453" s="64" t="str">
        <f t="shared" si="77"/>
        <v/>
      </c>
      <c r="I453" s="64" t="str">
        <f t="shared" si="78"/>
        <v/>
      </c>
      <c r="J453" s="65" t="str">
        <f t="shared" si="71"/>
        <v/>
      </c>
      <c r="K453" s="166" t="str">
        <f t="shared" si="72"/>
        <v/>
      </c>
      <c r="L453" s="167" t="str">
        <f t="shared" si="73"/>
        <v/>
      </c>
      <c r="M453" s="63" t="str">
        <f t="shared" si="74"/>
        <v/>
      </c>
      <c r="N453" s="7"/>
      <c r="O453" s="8"/>
      <c r="Q453" s="69" t="str">
        <f t="shared" si="75"/>
        <v/>
      </c>
      <c r="T453" s="66" t="str">
        <f>IF(AND(SU_Stufe&gt;=20,M453&lt;&gt;"",ISBLANK(N453)),"Zuweisung zu Arbeitspaket fehlt","")</f>
        <v/>
      </c>
      <c r="U453" s="66" t="str">
        <f>IF(AND(M453&lt;&gt;""),IF(ISBLANK(O453),"Beschreibung der Tätigkeit fehlt!",IF(LEN(O453)&lt;Z_BKU,"Beschreibung sehr kurz",IF(LEN(O453)&lt;Z_BKN,"Beschreibung knapp",""))),"")</f>
        <v/>
      </c>
      <c r="V453" s="66" t="str">
        <f t="shared" si="76"/>
        <v/>
      </c>
      <c r="W453" s="66" t="str">
        <f>IF(AND(M453&lt;&gt;""),IF(M453&gt;Z_THAZ,"Wurde die Tageshöchstarbeitszeit ("&amp;Z_THAZ&amp;" h) beachtet?",""),"")</f>
        <v/>
      </c>
      <c r="X453" s="66" t="str">
        <f t="shared" si="69"/>
        <v/>
      </c>
    </row>
    <row r="454" spans="1:24" x14ac:dyDescent="0.25">
      <c r="A454" s="5"/>
      <c r="B454" s="67" t="str">
        <f t="shared" si="68"/>
        <v/>
      </c>
      <c r="C454" s="68" t="str">
        <f t="shared" si="70"/>
        <v/>
      </c>
      <c r="D454" s="6"/>
      <c r="E454" s="9"/>
      <c r="F454" s="6"/>
      <c r="G454" s="9"/>
      <c r="H454" s="64" t="str">
        <f t="shared" si="77"/>
        <v/>
      </c>
      <c r="I454" s="64" t="str">
        <f t="shared" si="78"/>
        <v/>
      </c>
      <c r="J454" s="65" t="str">
        <f t="shared" si="71"/>
        <v/>
      </c>
      <c r="K454" s="166" t="str">
        <f t="shared" si="72"/>
        <v/>
      </c>
      <c r="L454" s="167" t="str">
        <f t="shared" si="73"/>
        <v/>
      </c>
      <c r="M454" s="63" t="str">
        <f t="shared" si="74"/>
        <v/>
      </c>
      <c r="N454" s="7"/>
      <c r="O454" s="8"/>
      <c r="Q454" s="69" t="str">
        <f t="shared" si="75"/>
        <v/>
      </c>
      <c r="T454" s="66" t="str">
        <f>IF(AND(SU_Stufe&gt;=20,M454&lt;&gt;"",ISBLANK(N454)),"Zuweisung zu Arbeitspaket fehlt","")</f>
        <v/>
      </c>
      <c r="U454" s="66" t="str">
        <f>IF(AND(M454&lt;&gt;""),IF(ISBLANK(O454),"Beschreibung der Tätigkeit fehlt!",IF(LEN(O454)&lt;Z_BKU,"Beschreibung sehr kurz",IF(LEN(O454)&lt;Z_BKN,"Beschreibung knapp",""))),"")</f>
        <v/>
      </c>
      <c r="V454" s="66" t="str">
        <f t="shared" si="76"/>
        <v/>
      </c>
      <c r="W454" s="66" t="str">
        <f>IF(AND(M454&lt;&gt;""),IF(M454&gt;Z_THAZ,"Wurde die Tageshöchstarbeitszeit ("&amp;Z_THAZ&amp;" h) beachtet?",""),"")</f>
        <v/>
      </c>
      <c r="X454" s="66" t="str">
        <f t="shared" si="69"/>
        <v/>
      </c>
    </row>
    <row r="455" spans="1:24" x14ac:dyDescent="0.25">
      <c r="A455" s="5"/>
      <c r="B455" s="67" t="str">
        <f t="shared" si="68"/>
        <v/>
      </c>
      <c r="C455" s="68" t="str">
        <f t="shared" si="70"/>
        <v/>
      </c>
      <c r="D455" s="6"/>
      <c r="E455" s="9"/>
      <c r="F455" s="6"/>
      <c r="G455" s="9"/>
      <c r="H455" s="64" t="str">
        <f t="shared" si="77"/>
        <v/>
      </c>
      <c r="I455" s="64" t="str">
        <f t="shared" si="78"/>
        <v/>
      </c>
      <c r="J455" s="65" t="str">
        <f t="shared" si="71"/>
        <v/>
      </c>
      <c r="K455" s="166" t="str">
        <f t="shared" si="72"/>
        <v/>
      </c>
      <c r="L455" s="167" t="str">
        <f t="shared" si="73"/>
        <v/>
      </c>
      <c r="M455" s="63" t="str">
        <f t="shared" si="74"/>
        <v/>
      </c>
      <c r="N455" s="7"/>
      <c r="O455" s="8"/>
      <c r="Q455" s="69" t="str">
        <f t="shared" si="75"/>
        <v/>
      </c>
      <c r="T455" s="66" t="str">
        <f>IF(AND(SU_Stufe&gt;=20,M455&lt;&gt;"",ISBLANK(N455)),"Zuweisung zu Arbeitspaket fehlt","")</f>
        <v/>
      </c>
      <c r="U455" s="66" t="str">
        <f>IF(AND(M455&lt;&gt;""),IF(ISBLANK(O455),"Beschreibung der Tätigkeit fehlt!",IF(LEN(O455)&lt;Z_BKU,"Beschreibung sehr kurz",IF(LEN(O455)&lt;Z_BKN,"Beschreibung knapp",""))),"")</f>
        <v/>
      </c>
      <c r="V455" s="66" t="str">
        <f t="shared" si="76"/>
        <v/>
      </c>
      <c r="W455" s="66" t="str">
        <f>IF(AND(M455&lt;&gt;""),IF(M455&gt;Z_THAZ,"Wurde die Tageshöchstarbeitszeit ("&amp;Z_THAZ&amp;" h) beachtet?",""),"")</f>
        <v/>
      </c>
      <c r="X455" s="66" t="str">
        <f t="shared" si="69"/>
        <v/>
      </c>
    </row>
    <row r="456" spans="1:24" x14ac:dyDescent="0.25">
      <c r="A456" s="5"/>
      <c r="B456" s="67" t="str">
        <f t="shared" si="68"/>
        <v/>
      </c>
      <c r="C456" s="68" t="str">
        <f t="shared" si="70"/>
        <v/>
      </c>
      <c r="D456" s="6"/>
      <c r="E456" s="9"/>
      <c r="F456" s="6"/>
      <c r="G456" s="9"/>
      <c r="H456" s="64" t="str">
        <f t="shared" si="77"/>
        <v/>
      </c>
      <c r="I456" s="64" t="str">
        <f t="shared" si="78"/>
        <v/>
      </c>
      <c r="J456" s="65" t="str">
        <f t="shared" si="71"/>
        <v/>
      </c>
      <c r="K456" s="166" t="str">
        <f t="shared" si="72"/>
        <v/>
      </c>
      <c r="L456" s="167" t="str">
        <f t="shared" si="73"/>
        <v/>
      </c>
      <c r="M456" s="63" t="str">
        <f t="shared" si="74"/>
        <v/>
      </c>
      <c r="N456" s="7"/>
      <c r="O456" s="8"/>
      <c r="Q456" s="69" t="str">
        <f t="shared" si="75"/>
        <v/>
      </c>
      <c r="T456" s="66" t="str">
        <f>IF(AND(SU_Stufe&gt;=20,M456&lt;&gt;"",ISBLANK(N456)),"Zuweisung zu Arbeitspaket fehlt","")</f>
        <v/>
      </c>
      <c r="U456" s="66" t="str">
        <f>IF(AND(M456&lt;&gt;""),IF(ISBLANK(O456),"Beschreibung der Tätigkeit fehlt!",IF(LEN(O456)&lt;Z_BKU,"Beschreibung sehr kurz",IF(LEN(O456)&lt;Z_BKN,"Beschreibung knapp",""))),"")</f>
        <v/>
      </c>
      <c r="V456" s="66" t="str">
        <f t="shared" si="76"/>
        <v/>
      </c>
      <c r="W456" s="66" t="str">
        <f>IF(AND(M456&lt;&gt;""),IF(M456&gt;Z_THAZ,"Wurde die Tageshöchstarbeitszeit ("&amp;Z_THAZ&amp;" h) beachtet?",""),"")</f>
        <v/>
      </c>
      <c r="X456" s="66" t="str">
        <f t="shared" si="69"/>
        <v/>
      </c>
    </row>
    <row r="457" spans="1:24" x14ac:dyDescent="0.25">
      <c r="A457" s="5"/>
      <c r="B457" s="67" t="str">
        <f t="shared" si="68"/>
        <v/>
      </c>
      <c r="C457" s="68" t="str">
        <f t="shared" si="70"/>
        <v/>
      </c>
      <c r="D457" s="6"/>
      <c r="E457" s="9"/>
      <c r="F457" s="6"/>
      <c r="G457" s="9"/>
      <c r="H457" s="64" t="str">
        <f t="shared" si="77"/>
        <v/>
      </c>
      <c r="I457" s="64" t="str">
        <f t="shared" si="78"/>
        <v/>
      </c>
      <c r="J457" s="65" t="str">
        <f t="shared" si="71"/>
        <v/>
      </c>
      <c r="K457" s="166" t="str">
        <f t="shared" si="72"/>
        <v/>
      </c>
      <c r="L457" s="167" t="str">
        <f t="shared" si="73"/>
        <v/>
      </c>
      <c r="M457" s="63" t="str">
        <f t="shared" si="74"/>
        <v/>
      </c>
      <c r="N457" s="7"/>
      <c r="O457" s="8"/>
      <c r="Q457" s="69" t="str">
        <f t="shared" si="75"/>
        <v/>
      </c>
      <c r="T457" s="66" t="str">
        <f>IF(AND(SU_Stufe&gt;=20,M457&lt;&gt;"",ISBLANK(N457)),"Zuweisung zu Arbeitspaket fehlt","")</f>
        <v/>
      </c>
      <c r="U457" s="66" t="str">
        <f>IF(AND(M457&lt;&gt;""),IF(ISBLANK(O457),"Beschreibung der Tätigkeit fehlt!",IF(LEN(O457)&lt;Z_BKU,"Beschreibung sehr kurz",IF(LEN(O457)&lt;Z_BKN,"Beschreibung knapp",""))),"")</f>
        <v/>
      </c>
      <c r="V457" s="66" t="str">
        <f t="shared" si="76"/>
        <v/>
      </c>
      <c r="W457" s="66" t="str">
        <f>IF(AND(M457&lt;&gt;""),IF(M457&gt;Z_THAZ,"Wurde die Tageshöchstarbeitszeit ("&amp;Z_THAZ&amp;" h) beachtet?",""),"")</f>
        <v/>
      </c>
      <c r="X457" s="66" t="str">
        <f t="shared" si="69"/>
        <v/>
      </c>
    </row>
    <row r="458" spans="1:24" x14ac:dyDescent="0.25">
      <c r="A458" s="5"/>
      <c r="B458" s="67" t="str">
        <f t="shared" si="68"/>
        <v/>
      </c>
      <c r="C458" s="68" t="str">
        <f t="shared" si="70"/>
        <v/>
      </c>
      <c r="D458" s="6"/>
      <c r="E458" s="9"/>
      <c r="F458" s="6"/>
      <c r="G458" s="9"/>
      <c r="H458" s="64" t="str">
        <f t="shared" si="77"/>
        <v/>
      </c>
      <c r="I458" s="64" t="str">
        <f t="shared" si="78"/>
        <v/>
      </c>
      <c r="J458" s="65" t="str">
        <f t="shared" si="71"/>
        <v/>
      </c>
      <c r="K458" s="166" t="str">
        <f t="shared" si="72"/>
        <v/>
      </c>
      <c r="L458" s="167" t="str">
        <f t="shared" si="73"/>
        <v/>
      </c>
      <c r="M458" s="63" t="str">
        <f t="shared" si="74"/>
        <v/>
      </c>
      <c r="N458" s="7"/>
      <c r="O458" s="8"/>
      <c r="Q458" s="69" t="str">
        <f t="shared" si="75"/>
        <v/>
      </c>
      <c r="T458" s="66" t="str">
        <f>IF(AND(SU_Stufe&gt;=20,M458&lt;&gt;"",ISBLANK(N458)),"Zuweisung zu Arbeitspaket fehlt","")</f>
        <v/>
      </c>
      <c r="U458" s="66" t="str">
        <f>IF(AND(M458&lt;&gt;""),IF(ISBLANK(O458),"Beschreibung der Tätigkeit fehlt!",IF(LEN(O458)&lt;Z_BKU,"Beschreibung sehr kurz",IF(LEN(O458)&lt;Z_BKN,"Beschreibung knapp",""))),"")</f>
        <v/>
      </c>
      <c r="V458" s="66" t="str">
        <f t="shared" si="76"/>
        <v/>
      </c>
      <c r="W458" s="66" t="str">
        <f>IF(AND(M458&lt;&gt;""),IF(M458&gt;Z_THAZ,"Wurde die Tageshöchstarbeitszeit ("&amp;Z_THAZ&amp;" h) beachtet?",""),"")</f>
        <v/>
      </c>
      <c r="X458" s="66" t="str">
        <f t="shared" si="69"/>
        <v/>
      </c>
    </row>
    <row r="459" spans="1:24" x14ac:dyDescent="0.25">
      <c r="A459" s="5"/>
      <c r="B459" s="67" t="str">
        <f t="shared" si="68"/>
        <v/>
      </c>
      <c r="C459" s="68" t="str">
        <f t="shared" si="70"/>
        <v/>
      </c>
      <c r="D459" s="6"/>
      <c r="E459" s="9"/>
      <c r="F459" s="6"/>
      <c r="G459" s="9"/>
      <c r="H459" s="64" t="str">
        <f t="shared" si="77"/>
        <v/>
      </c>
      <c r="I459" s="64" t="str">
        <f t="shared" si="78"/>
        <v/>
      </c>
      <c r="J459" s="65" t="str">
        <f t="shared" si="71"/>
        <v/>
      </c>
      <c r="K459" s="166" t="str">
        <f t="shared" si="72"/>
        <v/>
      </c>
      <c r="L459" s="167" t="str">
        <f t="shared" si="73"/>
        <v/>
      </c>
      <c r="M459" s="63" t="str">
        <f t="shared" si="74"/>
        <v/>
      </c>
      <c r="N459" s="7"/>
      <c r="O459" s="8"/>
      <c r="Q459" s="69" t="str">
        <f t="shared" si="75"/>
        <v/>
      </c>
      <c r="T459" s="66" t="str">
        <f>IF(AND(SU_Stufe&gt;=20,M459&lt;&gt;"",ISBLANK(N459)),"Zuweisung zu Arbeitspaket fehlt","")</f>
        <v/>
      </c>
      <c r="U459" s="66" t="str">
        <f>IF(AND(M459&lt;&gt;""),IF(ISBLANK(O459),"Beschreibung der Tätigkeit fehlt!",IF(LEN(O459)&lt;Z_BKU,"Beschreibung sehr kurz",IF(LEN(O459)&lt;Z_BKN,"Beschreibung knapp",""))),"")</f>
        <v/>
      </c>
      <c r="V459" s="66" t="str">
        <f t="shared" si="76"/>
        <v/>
      </c>
      <c r="W459" s="66" t="str">
        <f>IF(AND(M459&lt;&gt;""),IF(M459&gt;Z_THAZ,"Wurde die Tageshöchstarbeitszeit ("&amp;Z_THAZ&amp;" h) beachtet?",""),"")</f>
        <v/>
      </c>
      <c r="X459" s="66" t="str">
        <f t="shared" si="69"/>
        <v/>
      </c>
    </row>
    <row r="460" spans="1:24" x14ac:dyDescent="0.25">
      <c r="A460" s="5"/>
      <c r="B460" s="67" t="str">
        <f t="shared" si="68"/>
        <v/>
      </c>
      <c r="C460" s="68" t="str">
        <f t="shared" si="70"/>
        <v/>
      </c>
      <c r="D460" s="6"/>
      <c r="E460" s="9"/>
      <c r="F460" s="6"/>
      <c r="G460" s="9"/>
      <c r="H460" s="64" t="str">
        <f t="shared" si="77"/>
        <v/>
      </c>
      <c r="I460" s="64" t="str">
        <f t="shared" si="78"/>
        <v/>
      </c>
      <c r="J460" s="65" t="str">
        <f t="shared" si="71"/>
        <v/>
      </c>
      <c r="K460" s="166" t="str">
        <f t="shared" si="72"/>
        <v/>
      </c>
      <c r="L460" s="167" t="str">
        <f t="shared" si="73"/>
        <v/>
      </c>
      <c r="M460" s="63" t="str">
        <f t="shared" si="74"/>
        <v/>
      </c>
      <c r="N460" s="7"/>
      <c r="O460" s="8"/>
      <c r="Q460" s="69" t="str">
        <f t="shared" si="75"/>
        <v/>
      </c>
      <c r="T460" s="66" t="str">
        <f>IF(AND(SU_Stufe&gt;=20,M460&lt;&gt;"",ISBLANK(N460)),"Zuweisung zu Arbeitspaket fehlt","")</f>
        <v/>
      </c>
      <c r="U460" s="66" t="str">
        <f>IF(AND(M460&lt;&gt;""),IF(ISBLANK(O460),"Beschreibung der Tätigkeit fehlt!",IF(LEN(O460)&lt;Z_BKU,"Beschreibung sehr kurz",IF(LEN(O460)&lt;Z_BKN,"Beschreibung knapp",""))),"")</f>
        <v/>
      </c>
      <c r="V460" s="66" t="str">
        <f t="shared" si="76"/>
        <v/>
      </c>
      <c r="W460" s="66" t="str">
        <f>IF(AND(M460&lt;&gt;""),IF(M460&gt;Z_THAZ,"Wurde die Tageshöchstarbeitszeit ("&amp;Z_THAZ&amp;" h) beachtet?",""),"")</f>
        <v/>
      </c>
      <c r="X460" s="66" t="str">
        <f t="shared" si="69"/>
        <v/>
      </c>
    </row>
    <row r="461" spans="1:24" x14ac:dyDescent="0.25">
      <c r="A461" s="5"/>
      <c r="B461" s="67" t="str">
        <f t="shared" si="68"/>
        <v/>
      </c>
      <c r="C461" s="68" t="str">
        <f t="shared" si="70"/>
        <v/>
      </c>
      <c r="D461" s="6"/>
      <c r="E461" s="9"/>
      <c r="F461" s="6"/>
      <c r="G461" s="9"/>
      <c r="H461" s="64" t="str">
        <f t="shared" si="77"/>
        <v/>
      </c>
      <c r="I461" s="64" t="str">
        <f t="shared" si="78"/>
        <v/>
      </c>
      <c r="J461" s="65" t="str">
        <f t="shared" si="71"/>
        <v/>
      </c>
      <c r="K461" s="166" t="str">
        <f t="shared" si="72"/>
        <v/>
      </c>
      <c r="L461" s="167" t="str">
        <f t="shared" si="73"/>
        <v/>
      </c>
      <c r="M461" s="63" t="str">
        <f t="shared" si="74"/>
        <v/>
      </c>
      <c r="N461" s="7"/>
      <c r="O461" s="8"/>
      <c r="Q461" s="69" t="str">
        <f t="shared" si="75"/>
        <v/>
      </c>
      <c r="T461" s="66" t="str">
        <f>IF(AND(SU_Stufe&gt;=20,M461&lt;&gt;"",ISBLANK(N461)),"Zuweisung zu Arbeitspaket fehlt","")</f>
        <v/>
      </c>
      <c r="U461" s="66" t="str">
        <f>IF(AND(M461&lt;&gt;""),IF(ISBLANK(O461),"Beschreibung der Tätigkeit fehlt!",IF(LEN(O461)&lt;Z_BKU,"Beschreibung sehr kurz",IF(LEN(O461)&lt;Z_BKN,"Beschreibung knapp",""))),"")</f>
        <v/>
      </c>
      <c r="V461" s="66" t="str">
        <f t="shared" si="76"/>
        <v/>
      </c>
      <c r="W461" s="66" t="str">
        <f>IF(AND(M461&lt;&gt;""),IF(M461&gt;Z_THAZ,"Wurde die Tageshöchstarbeitszeit ("&amp;Z_THAZ&amp;" h) beachtet?",""),"")</f>
        <v/>
      </c>
      <c r="X461" s="66" t="str">
        <f t="shared" si="69"/>
        <v/>
      </c>
    </row>
    <row r="462" spans="1:24" x14ac:dyDescent="0.25">
      <c r="A462" s="5"/>
      <c r="B462" s="67" t="str">
        <f t="shared" ref="B462:B525" si="79">IF(ISNUMBER(A462),ZU_Kuerzel,"")</f>
        <v/>
      </c>
      <c r="C462" s="68" t="str">
        <f t="shared" si="70"/>
        <v/>
      </c>
      <c r="D462" s="6"/>
      <c r="E462" s="9"/>
      <c r="F462" s="6"/>
      <c r="G462" s="9"/>
      <c r="H462" s="64" t="str">
        <f t="shared" si="77"/>
        <v/>
      </c>
      <c r="I462" s="64" t="str">
        <f t="shared" si="78"/>
        <v/>
      </c>
      <c r="J462" s="65" t="str">
        <f t="shared" si="71"/>
        <v/>
      </c>
      <c r="K462" s="166" t="str">
        <f t="shared" si="72"/>
        <v/>
      </c>
      <c r="L462" s="167" t="str">
        <f t="shared" si="73"/>
        <v/>
      </c>
      <c r="M462" s="63" t="str">
        <f t="shared" si="74"/>
        <v/>
      </c>
      <c r="N462" s="7"/>
      <c r="O462" s="8"/>
      <c r="Q462" s="69" t="str">
        <f t="shared" si="75"/>
        <v/>
      </c>
      <c r="T462" s="66" t="str">
        <f>IF(AND(SU_Stufe&gt;=20,M462&lt;&gt;"",ISBLANK(N462)),"Zuweisung zu Arbeitspaket fehlt","")</f>
        <v/>
      </c>
      <c r="U462" s="66" t="str">
        <f>IF(AND(M462&lt;&gt;""),IF(ISBLANK(O462),"Beschreibung der Tätigkeit fehlt!",IF(LEN(O462)&lt;Z_BKU,"Beschreibung sehr kurz",IF(LEN(O462)&lt;Z_BKN,"Beschreibung knapp",""))),"")</f>
        <v/>
      </c>
      <c r="V462" s="66" t="str">
        <f t="shared" si="76"/>
        <v/>
      </c>
      <c r="W462" s="66" t="str">
        <f>IF(AND(M462&lt;&gt;""),IF(M462&gt;Z_THAZ,"Wurde die Tageshöchstarbeitszeit ("&amp;Z_THAZ&amp;" h) beachtet?",""),"")</f>
        <v/>
      </c>
      <c r="X462" s="66" t="str">
        <f t="shared" ref="X462:X525" si="80">IF(ISNUMBER(A462),IF(YEAR(A462)&lt;&gt;ZU_Jahr,"Jahr nicht zulässig",""),"")</f>
        <v/>
      </c>
    </row>
    <row r="463" spans="1:24" x14ac:dyDescent="0.25">
      <c r="A463" s="5"/>
      <c r="B463" s="67" t="str">
        <f t="shared" si="79"/>
        <v/>
      </c>
      <c r="C463" s="68" t="str">
        <f t="shared" ref="C463:C526" si="81">IF(ISBLANK(A463),"",MONTH(A463))</f>
        <v/>
      </c>
      <c r="D463" s="6"/>
      <c r="E463" s="9"/>
      <c r="F463" s="6"/>
      <c r="G463" s="9"/>
      <c r="H463" s="64" t="str">
        <f t="shared" si="77"/>
        <v/>
      </c>
      <c r="I463" s="64" t="str">
        <f t="shared" si="78"/>
        <v/>
      </c>
      <c r="J463" s="65" t="str">
        <f t="shared" ref="J463:J526" si="82">IF(AND(ISNUMBER(D463),ISNUMBER(E463),ISNUMBER(F463),ISNUMBER(G463)),TIME(D463,E463,0),"")</f>
        <v/>
      </c>
      <c r="K463" s="166" t="str">
        <f t="shared" ref="K463:K526" si="83">IF(AND(ISNUMBER(D463),ISNUMBER(E463),ISNUMBER(F463),ISNUMBER(G463)),TIME(F463,G463,0),"")</f>
        <v/>
      </c>
      <c r="L463" s="167" t="str">
        <f t="shared" ref="L463:L526" si="84">IF(AND(ISNUMBER(D463),ISNUMBER(E463),ISNUMBER(F463),ISNUMBER(G463)),K463-J463,"")</f>
        <v/>
      </c>
      <c r="M463" s="63" t="str">
        <f t="shared" ref="M463:M526" si="85">IF(AND(ISNUMBER(D463),ISNUMBER(E463),ISNUMBER(F463),ISNUMBER(G463)),HOUR(L463)+MINUTE(L463)/60,"")</f>
        <v/>
      </c>
      <c r="N463" s="7"/>
      <c r="O463" s="8"/>
      <c r="Q463" s="69" t="str">
        <f t="shared" ref="Q463:Q526" si="86">T463&amp;IF(U463&lt;&gt;"","  "&amp;U463,"")&amp;IF(V463&lt;&gt;"","   "&amp;V463,"")&amp;IF(W463&lt;&gt;"","   "&amp;W463,"")&amp;IF(X463&lt;&gt;"","  "&amp;X463,"")</f>
        <v/>
      </c>
      <c r="T463" s="66" t="str">
        <f>IF(AND(SU_Stufe&gt;=20,M463&lt;&gt;"",ISBLANK(N463)),"Zuweisung zu Arbeitspaket fehlt","")</f>
        <v/>
      </c>
      <c r="U463" s="66" t="str">
        <f>IF(AND(M463&lt;&gt;""),IF(ISBLANK(O463),"Beschreibung der Tätigkeit fehlt!",IF(LEN(O463)&lt;Z_BKU,"Beschreibung sehr kurz",IF(LEN(O463)&lt;Z_BKN,"Beschreibung knapp",""))),"")</f>
        <v/>
      </c>
      <c r="V463" s="66" t="str">
        <f t="shared" ref="V463:V526" si="87">IF(AND(M463&lt;&gt;""),IF(M463&gt;6,"Wurde die Pausenregel (6 h) beachtet?",""),"")</f>
        <v/>
      </c>
      <c r="W463" s="66" t="str">
        <f>IF(AND(M463&lt;&gt;""),IF(M463&gt;Z_THAZ,"Wurde die Tageshöchstarbeitszeit ("&amp;Z_THAZ&amp;" h) beachtet?",""),"")</f>
        <v/>
      </c>
      <c r="X463" s="66" t="str">
        <f t="shared" si="80"/>
        <v/>
      </c>
    </row>
    <row r="464" spans="1:24" x14ac:dyDescent="0.25">
      <c r="A464" s="5"/>
      <c r="B464" s="67" t="str">
        <f t="shared" si="79"/>
        <v/>
      </c>
      <c r="C464" s="68" t="str">
        <f t="shared" si="81"/>
        <v/>
      </c>
      <c r="D464" s="6"/>
      <c r="E464" s="9"/>
      <c r="F464" s="6"/>
      <c r="G464" s="9"/>
      <c r="H464" s="64" t="str">
        <f t="shared" ref="H464:H527" si="88">IF(AND(ISNUMBER(D464),ISNUMBER(E464),ISNUMBER(F464),ISNUMBER(G464)),TRUNC(((F464*60+G464)-(D464*60+E464))/60,0),"")</f>
        <v/>
      </c>
      <c r="I464" s="64" t="str">
        <f t="shared" ref="I464:I527" si="89">IF(AND(ISNUMBER(D464),ISNUMBER(E464),ISNUMBER(F464),ISNUMBER(G464)),MOD(((F464*60+G464)-(D464*60+E464))/60,1)*60,"")</f>
        <v/>
      </c>
      <c r="J464" s="65" t="str">
        <f t="shared" si="82"/>
        <v/>
      </c>
      <c r="K464" s="166" t="str">
        <f t="shared" si="83"/>
        <v/>
      </c>
      <c r="L464" s="167" t="str">
        <f t="shared" si="84"/>
        <v/>
      </c>
      <c r="M464" s="63" t="str">
        <f t="shared" si="85"/>
        <v/>
      </c>
      <c r="N464" s="7"/>
      <c r="O464" s="8"/>
      <c r="Q464" s="69" t="str">
        <f t="shared" si="86"/>
        <v/>
      </c>
      <c r="T464" s="66" t="str">
        <f>IF(AND(SU_Stufe&gt;=20,M464&lt;&gt;"",ISBLANK(N464)),"Zuweisung zu Arbeitspaket fehlt","")</f>
        <v/>
      </c>
      <c r="U464" s="66" t="str">
        <f>IF(AND(M464&lt;&gt;""),IF(ISBLANK(O464),"Beschreibung der Tätigkeit fehlt!",IF(LEN(O464)&lt;Z_BKU,"Beschreibung sehr kurz",IF(LEN(O464)&lt;Z_BKN,"Beschreibung knapp",""))),"")</f>
        <v/>
      </c>
      <c r="V464" s="66" t="str">
        <f t="shared" si="87"/>
        <v/>
      </c>
      <c r="W464" s="66" t="str">
        <f>IF(AND(M464&lt;&gt;""),IF(M464&gt;Z_THAZ,"Wurde die Tageshöchstarbeitszeit ("&amp;Z_THAZ&amp;" h) beachtet?",""),"")</f>
        <v/>
      </c>
      <c r="X464" s="66" t="str">
        <f t="shared" si="80"/>
        <v/>
      </c>
    </row>
    <row r="465" spans="1:24" x14ac:dyDescent="0.25">
      <c r="A465" s="5"/>
      <c r="B465" s="67" t="str">
        <f t="shared" si="79"/>
        <v/>
      </c>
      <c r="C465" s="68" t="str">
        <f t="shared" si="81"/>
        <v/>
      </c>
      <c r="D465" s="6"/>
      <c r="E465" s="9"/>
      <c r="F465" s="6"/>
      <c r="G465" s="9"/>
      <c r="H465" s="64" t="str">
        <f t="shared" si="88"/>
        <v/>
      </c>
      <c r="I465" s="64" t="str">
        <f t="shared" si="89"/>
        <v/>
      </c>
      <c r="J465" s="65" t="str">
        <f t="shared" si="82"/>
        <v/>
      </c>
      <c r="K465" s="166" t="str">
        <f t="shared" si="83"/>
        <v/>
      </c>
      <c r="L465" s="167" t="str">
        <f t="shared" si="84"/>
        <v/>
      </c>
      <c r="M465" s="63" t="str">
        <f t="shared" si="85"/>
        <v/>
      </c>
      <c r="N465" s="7"/>
      <c r="O465" s="8"/>
      <c r="Q465" s="69" t="str">
        <f t="shared" si="86"/>
        <v/>
      </c>
      <c r="T465" s="66" t="str">
        <f>IF(AND(SU_Stufe&gt;=20,M465&lt;&gt;"",ISBLANK(N465)),"Zuweisung zu Arbeitspaket fehlt","")</f>
        <v/>
      </c>
      <c r="U465" s="66" t="str">
        <f>IF(AND(M465&lt;&gt;""),IF(ISBLANK(O465),"Beschreibung der Tätigkeit fehlt!",IF(LEN(O465)&lt;Z_BKU,"Beschreibung sehr kurz",IF(LEN(O465)&lt;Z_BKN,"Beschreibung knapp",""))),"")</f>
        <v/>
      </c>
      <c r="V465" s="66" t="str">
        <f t="shared" si="87"/>
        <v/>
      </c>
      <c r="W465" s="66" t="str">
        <f>IF(AND(M465&lt;&gt;""),IF(M465&gt;Z_THAZ,"Wurde die Tageshöchstarbeitszeit ("&amp;Z_THAZ&amp;" h) beachtet?",""),"")</f>
        <v/>
      </c>
      <c r="X465" s="66" t="str">
        <f t="shared" si="80"/>
        <v/>
      </c>
    </row>
    <row r="466" spans="1:24" x14ac:dyDescent="0.25">
      <c r="A466" s="5"/>
      <c r="B466" s="67" t="str">
        <f t="shared" si="79"/>
        <v/>
      </c>
      <c r="C466" s="68" t="str">
        <f t="shared" si="81"/>
        <v/>
      </c>
      <c r="D466" s="6"/>
      <c r="E466" s="9"/>
      <c r="F466" s="6"/>
      <c r="G466" s="9"/>
      <c r="H466" s="64" t="str">
        <f t="shared" si="88"/>
        <v/>
      </c>
      <c r="I466" s="64" t="str">
        <f t="shared" si="89"/>
        <v/>
      </c>
      <c r="J466" s="65" t="str">
        <f t="shared" si="82"/>
        <v/>
      </c>
      <c r="K466" s="166" t="str">
        <f t="shared" si="83"/>
        <v/>
      </c>
      <c r="L466" s="167" t="str">
        <f t="shared" si="84"/>
        <v/>
      </c>
      <c r="M466" s="63" t="str">
        <f t="shared" si="85"/>
        <v/>
      </c>
      <c r="N466" s="7"/>
      <c r="O466" s="8"/>
      <c r="Q466" s="69" t="str">
        <f t="shared" si="86"/>
        <v/>
      </c>
      <c r="T466" s="66" t="str">
        <f>IF(AND(SU_Stufe&gt;=20,M466&lt;&gt;"",ISBLANK(N466)),"Zuweisung zu Arbeitspaket fehlt","")</f>
        <v/>
      </c>
      <c r="U466" s="66" t="str">
        <f>IF(AND(M466&lt;&gt;""),IF(ISBLANK(O466),"Beschreibung der Tätigkeit fehlt!",IF(LEN(O466)&lt;Z_BKU,"Beschreibung sehr kurz",IF(LEN(O466)&lt;Z_BKN,"Beschreibung knapp",""))),"")</f>
        <v/>
      </c>
      <c r="V466" s="66" t="str">
        <f t="shared" si="87"/>
        <v/>
      </c>
      <c r="W466" s="66" t="str">
        <f>IF(AND(M466&lt;&gt;""),IF(M466&gt;Z_THAZ,"Wurde die Tageshöchstarbeitszeit ("&amp;Z_THAZ&amp;" h) beachtet?",""),"")</f>
        <v/>
      </c>
      <c r="X466" s="66" t="str">
        <f t="shared" si="80"/>
        <v/>
      </c>
    </row>
    <row r="467" spans="1:24" x14ac:dyDescent="0.25">
      <c r="A467" s="5"/>
      <c r="B467" s="67" t="str">
        <f t="shared" si="79"/>
        <v/>
      </c>
      <c r="C467" s="68" t="str">
        <f t="shared" si="81"/>
        <v/>
      </c>
      <c r="D467" s="6"/>
      <c r="E467" s="9"/>
      <c r="F467" s="6"/>
      <c r="G467" s="9"/>
      <c r="H467" s="64" t="str">
        <f t="shared" si="88"/>
        <v/>
      </c>
      <c r="I467" s="64" t="str">
        <f t="shared" si="89"/>
        <v/>
      </c>
      <c r="J467" s="65" t="str">
        <f t="shared" si="82"/>
        <v/>
      </c>
      <c r="K467" s="166" t="str">
        <f t="shared" si="83"/>
        <v/>
      </c>
      <c r="L467" s="167" t="str">
        <f t="shared" si="84"/>
        <v/>
      </c>
      <c r="M467" s="63" t="str">
        <f t="shared" si="85"/>
        <v/>
      </c>
      <c r="N467" s="7"/>
      <c r="O467" s="8"/>
      <c r="Q467" s="69" t="str">
        <f t="shared" si="86"/>
        <v/>
      </c>
      <c r="T467" s="66" t="str">
        <f>IF(AND(SU_Stufe&gt;=20,M467&lt;&gt;"",ISBLANK(N467)),"Zuweisung zu Arbeitspaket fehlt","")</f>
        <v/>
      </c>
      <c r="U467" s="66" t="str">
        <f>IF(AND(M467&lt;&gt;""),IF(ISBLANK(O467),"Beschreibung der Tätigkeit fehlt!",IF(LEN(O467)&lt;Z_BKU,"Beschreibung sehr kurz",IF(LEN(O467)&lt;Z_BKN,"Beschreibung knapp",""))),"")</f>
        <v/>
      </c>
      <c r="V467" s="66" t="str">
        <f t="shared" si="87"/>
        <v/>
      </c>
      <c r="W467" s="66" t="str">
        <f>IF(AND(M467&lt;&gt;""),IF(M467&gt;Z_THAZ,"Wurde die Tageshöchstarbeitszeit ("&amp;Z_THAZ&amp;" h) beachtet?",""),"")</f>
        <v/>
      </c>
      <c r="X467" s="66" t="str">
        <f t="shared" si="80"/>
        <v/>
      </c>
    </row>
    <row r="468" spans="1:24" x14ac:dyDescent="0.25">
      <c r="A468" s="5"/>
      <c r="B468" s="67" t="str">
        <f t="shared" si="79"/>
        <v/>
      </c>
      <c r="C468" s="68" t="str">
        <f t="shared" si="81"/>
        <v/>
      </c>
      <c r="D468" s="6"/>
      <c r="E468" s="9"/>
      <c r="F468" s="6"/>
      <c r="G468" s="9"/>
      <c r="H468" s="64" t="str">
        <f t="shared" si="88"/>
        <v/>
      </c>
      <c r="I468" s="64" t="str">
        <f t="shared" si="89"/>
        <v/>
      </c>
      <c r="J468" s="65" t="str">
        <f t="shared" si="82"/>
        <v/>
      </c>
      <c r="K468" s="166" t="str">
        <f t="shared" si="83"/>
        <v/>
      </c>
      <c r="L468" s="167" t="str">
        <f t="shared" si="84"/>
        <v/>
      </c>
      <c r="M468" s="63" t="str">
        <f t="shared" si="85"/>
        <v/>
      </c>
      <c r="N468" s="7"/>
      <c r="O468" s="8"/>
      <c r="Q468" s="69" t="str">
        <f t="shared" si="86"/>
        <v/>
      </c>
      <c r="T468" s="66" t="str">
        <f>IF(AND(SU_Stufe&gt;=20,M468&lt;&gt;"",ISBLANK(N468)),"Zuweisung zu Arbeitspaket fehlt","")</f>
        <v/>
      </c>
      <c r="U468" s="66" t="str">
        <f>IF(AND(M468&lt;&gt;""),IF(ISBLANK(O468),"Beschreibung der Tätigkeit fehlt!",IF(LEN(O468)&lt;Z_BKU,"Beschreibung sehr kurz",IF(LEN(O468)&lt;Z_BKN,"Beschreibung knapp",""))),"")</f>
        <v/>
      </c>
      <c r="V468" s="66" t="str">
        <f t="shared" si="87"/>
        <v/>
      </c>
      <c r="W468" s="66" t="str">
        <f>IF(AND(M468&lt;&gt;""),IF(M468&gt;Z_THAZ,"Wurde die Tageshöchstarbeitszeit ("&amp;Z_THAZ&amp;" h) beachtet?",""),"")</f>
        <v/>
      </c>
      <c r="X468" s="66" t="str">
        <f t="shared" si="80"/>
        <v/>
      </c>
    </row>
    <row r="469" spans="1:24" x14ac:dyDescent="0.25">
      <c r="A469" s="5"/>
      <c r="B469" s="67" t="str">
        <f t="shared" si="79"/>
        <v/>
      </c>
      <c r="C469" s="68" t="str">
        <f t="shared" si="81"/>
        <v/>
      </c>
      <c r="D469" s="6"/>
      <c r="E469" s="9"/>
      <c r="F469" s="6"/>
      <c r="G469" s="9"/>
      <c r="H469" s="64" t="str">
        <f t="shared" si="88"/>
        <v/>
      </c>
      <c r="I469" s="64" t="str">
        <f t="shared" si="89"/>
        <v/>
      </c>
      <c r="J469" s="65" t="str">
        <f t="shared" si="82"/>
        <v/>
      </c>
      <c r="K469" s="166" t="str">
        <f t="shared" si="83"/>
        <v/>
      </c>
      <c r="L469" s="167" t="str">
        <f t="shared" si="84"/>
        <v/>
      </c>
      <c r="M469" s="63" t="str">
        <f t="shared" si="85"/>
        <v/>
      </c>
      <c r="N469" s="7"/>
      <c r="O469" s="8"/>
      <c r="Q469" s="69" t="str">
        <f t="shared" si="86"/>
        <v/>
      </c>
      <c r="T469" s="66" t="str">
        <f>IF(AND(SU_Stufe&gt;=20,M469&lt;&gt;"",ISBLANK(N469)),"Zuweisung zu Arbeitspaket fehlt","")</f>
        <v/>
      </c>
      <c r="U469" s="66" t="str">
        <f>IF(AND(M469&lt;&gt;""),IF(ISBLANK(O469),"Beschreibung der Tätigkeit fehlt!",IF(LEN(O469)&lt;Z_BKU,"Beschreibung sehr kurz",IF(LEN(O469)&lt;Z_BKN,"Beschreibung knapp",""))),"")</f>
        <v/>
      </c>
      <c r="V469" s="66" t="str">
        <f t="shared" si="87"/>
        <v/>
      </c>
      <c r="W469" s="66" t="str">
        <f>IF(AND(M469&lt;&gt;""),IF(M469&gt;Z_THAZ,"Wurde die Tageshöchstarbeitszeit ("&amp;Z_THAZ&amp;" h) beachtet?",""),"")</f>
        <v/>
      </c>
      <c r="X469" s="66" t="str">
        <f t="shared" si="80"/>
        <v/>
      </c>
    </row>
    <row r="470" spans="1:24" x14ac:dyDescent="0.25">
      <c r="A470" s="5"/>
      <c r="B470" s="67" t="str">
        <f t="shared" si="79"/>
        <v/>
      </c>
      <c r="C470" s="68" t="str">
        <f t="shared" si="81"/>
        <v/>
      </c>
      <c r="D470" s="6"/>
      <c r="E470" s="9"/>
      <c r="F470" s="6"/>
      <c r="G470" s="9"/>
      <c r="H470" s="64" t="str">
        <f t="shared" si="88"/>
        <v/>
      </c>
      <c r="I470" s="64" t="str">
        <f t="shared" si="89"/>
        <v/>
      </c>
      <c r="J470" s="65" t="str">
        <f t="shared" si="82"/>
        <v/>
      </c>
      <c r="K470" s="166" t="str">
        <f t="shared" si="83"/>
        <v/>
      </c>
      <c r="L470" s="167" t="str">
        <f t="shared" si="84"/>
        <v/>
      </c>
      <c r="M470" s="63" t="str">
        <f t="shared" si="85"/>
        <v/>
      </c>
      <c r="N470" s="7"/>
      <c r="O470" s="8"/>
      <c r="Q470" s="69" t="str">
        <f t="shared" si="86"/>
        <v/>
      </c>
      <c r="T470" s="66" t="str">
        <f>IF(AND(SU_Stufe&gt;=20,M470&lt;&gt;"",ISBLANK(N470)),"Zuweisung zu Arbeitspaket fehlt","")</f>
        <v/>
      </c>
      <c r="U470" s="66" t="str">
        <f>IF(AND(M470&lt;&gt;""),IF(ISBLANK(O470),"Beschreibung der Tätigkeit fehlt!",IF(LEN(O470)&lt;Z_BKU,"Beschreibung sehr kurz",IF(LEN(O470)&lt;Z_BKN,"Beschreibung knapp",""))),"")</f>
        <v/>
      </c>
      <c r="V470" s="66" t="str">
        <f t="shared" si="87"/>
        <v/>
      </c>
      <c r="W470" s="66" t="str">
        <f>IF(AND(M470&lt;&gt;""),IF(M470&gt;Z_THAZ,"Wurde die Tageshöchstarbeitszeit ("&amp;Z_THAZ&amp;" h) beachtet?",""),"")</f>
        <v/>
      </c>
      <c r="X470" s="66" t="str">
        <f t="shared" si="80"/>
        <v/>
      </c>
    </row>
    <row r="471" spans="1:24" x14ac:dyDescent="0.25">
      <c r="A471" s="5"/>
      <c r="B471" s="67" t="str">
        <f t="shared" si="79"/>
        <v/>
      </c>
      <c r="C471" s="68" t="str">
        <f t="shared" si="81"/>
        <v/>
      </c>
      <c r="D471" s="6"/>
      <c r="E471" s="9"/>
      <c r="F471" s="6"/>
      <c r="G471" s="9"/>
      <c r="H471" s="64" t="str">
        <f t="shared" si="88"/>
        <v/>
      </c>
      <c r="I471" s="64" t="str">
        <f t="shared" si="89"/>
        <v/>
      </c>
      <c r="J471" s="65" t="str">
        <f t="shared" si="82"/>
        <v/>
      </c>
      <c r="K471" s="166" t="str">
        <f t="shared" si="83"/>
        <v/>
      </c>
      <c r="L471" s="167" t="str">
        <f t="shared" si="84"/>
        <v/>
      </c>
      <c r="M471" s="63" t="str">
        <f t="shared" si="85"/>
        <v/>
      </c>
      <c r="N471" s="7"/>
      <c r="O471" s="8"/>
      <c r="Q471" s="69" t="str">
        <f t="shared" si="86"/>
        <v/>
      </c>
      <c r="T471" s="66" t="str">
        <f>IF(AND(SU_Stufe&gt;=20,M471&lt;&gt;"",ISBLANK(N471)),"Zuweisung zu Arbeitspaket fehlt","")</f>
        <v/>
      </c>
      <c r="U471" s="66" t="str">
        <f>IF(AND(M471&lt;&gt;""),IF(ISBLANK(O471),"Beschreibung der Tätigkeit fehlt!",IF(LEN(O471)&lt;Z_BKU,"Beschreibung sehr kurz",IF(LEN(O471)&lt;Z_BKN,"Beschreibung knapp",""))),"")</f>
        <v/>
      </c>
      <c r="V471" s="66" t="str">
        <f t="shared" si="87"/>
        <v/>
      </c>
      <c r="W471" s="66" t="str">
        <f>IF(AND(M471&lt;&gt;""),IF(M471&gt;Z_THAZ,"Wurde die Tageshöchstarbeitszeit ("&amp;Z_THAZ&amp;" h) beachtet?",""),"")</f>
        <v/>
      </c>
      <c r="X471" s="66" t="str">
        <f t="shared" si="80"/>
        <v/>
      </c>
    </row>
    <row r="472" spans="1:24" x14ac:dyDescent="0.25">
      <c r="A472" s="5"/>
      <c r="B472" s="67" t="str">
        <f t="shared" si="79"/>
        <v/>
      </c>
      <c r="C472" s="68" t="str">
        <f t="shared" si="81"/>
        <v/>
      </c>
      <c r="D472" s="6"/>
      <c r="E472" s="9"/>
      <c r="F472" s="6"/>
      <c r="G472" s="9"/>
      <c r="H472" s="64" t="str">
        <f t="shared" si="88"/>
        <v/>
      </c>
      <c r="I472" s="64" t="str">
        <f t="shared" si="89"/>
        <v/>
      </c>
      <c r="J472" s="65" t="str">
        <f t="shared" si="82"/>
        <v/>
      </c>
      <c r="K472" s="166" t="str">
        <f t="shared" si="83"/>
        <v/>
      </c>
      <c r="L472" s="167" t="str">
        <f t="shared" si="84"/>
        <v/>
      </c>
      <c r="M472" s="63" t="str">
        <f t="shared" si="85"/>
        <v/>
      </c>
      <c r="N472" s="7"/>
      <c r="O472" s="8"/>
      <c r="Q472" s="69" t="str">
        <f t="shared" si="86"/>
        <v/>
      </c>
      <c r="T472" s="66" t="str">
        <f>IF(AND(SU_Stufe&gt;=20,M472&lt;&gt;"",ISBLANK(N472)),"Zuweisung zu Arbeitspaket fehlt","")</f>
        <v/>
      </c>
      <c r="U472" s="66" t="str">
        <f>IF(AND(M472&lt;&gt;""),IF(ISBLANK(O472),"Beschreibung der Tätigkeit fehlt!",IF(LEN(O472)&lt;Z_BKU,"Beschreibung sehr kurz",IF(LEN(O472)&lt;Z_BKN,"Beschreibung knapp",""))),"")</f>
        <v/>
      </c>
      <c r="V472" s="66" t="str">
        <f t="shared" si="87"/>
        <v/>
      </c>
      <c r="W472" s="66" t="str">
        <f>IF(AND(M472&lt;&gt;""),IF(M472&gt;Z_THAZ,"Wurde die Tageshöchstarbeitszeit ("&amp;Z_THAZ&amp;" h) beachtet?",""),"")</f>
        <v/>
      </c>
      <c r="X472" s="66" t="str">
        <f t="shared" si="80"/>
        <v/>
      </c>
    </row>
    <row r="473" spans="1:24" x14ac:dyDescent="0.25">
      <c r="A473" s="5"/>
      <c r="B473" s="67" t="str">
        <f t="shared" si="79"/>
        <v/>
      </c>
      <c r="C473" s="68" t="str">
        <f t="shared" si="81"/>
        <v/>
      </c>
      <c r="D473" s="6"/>
      <c r="E473" s="9"/>
      <c r="F473" s="6"/>
      <c r="G473" s="9"/>
      <c r="H473" s="64" t="str">
        <f t="shared" si="88"/>
        <v/>
      </c>
      <c r="I473" s="64" t="str">
        <f t="shared" si="89"/>
        <v/>
      </c>
      <c r="J473" s="65" t="str">
        <f t="shared" si="82"/>
        <v/>
      </c>
      <c r="K473" s="166" t="str">
        <f t="shared" si="83"/>
        <v/>
      </c>
      <c r="L473" s="167" t="str">
        <f t="shared" si="84"/>
        <v/>
      </c>
      <c r="M473" s="63" t="str">
        <f t="shared" si="85"/>
        <v/>
      </c>
      <c r="N473" s="7"/>
      <c r="O473" s="8"/>
      <c r="Q473" s="69" t="str">
        <f t="shared" si="86"/>
        <v/>
      </c>
      <c r="T473" s="66" t="str">
        <f>IF(AND(SU_Stufe&gt;=20,M473&lt;&gt;"",ISBLANK(N473)),"Zuweisung zu Arbeitspaket fehlt","")</f>
        <v/>
      </c>
      <c r="U473" s="66" t="str">
        <f>IF(AND(M473&lt;&gt;""),IF(ISBLANK(O473),"Beschreibung der Tätigkeit fehlt!",IF(LEN(O473)&lt;Z_BKU,"Beschreibung sehr kurz",IF(LEN(O473)&lt;Z_BKN,"Beschreibung knapp",""))),"")</f>
        <v/>
      </c>
      <c r="V473" s="66" t="str">
        <f t="shared" si="87"/>
        <v/>
      </c>
      <c r="W473" s="66" t="str">
        <f>IF(AND(M473&lt;&gt;""),IF(M473&gt;Z_THAZ,"Wurde die Tageshöchstarbeitszeit ("&amp;Z_THAZ&amp;" h) beachtet?",""),"")</f>
        <v/>
      </c>
      <c r="X473" s="66" t="str">
        <f t="shared" si="80"/>
        <v/>
      </c>
    </row>
    <row r="474" spans="1:24" x14ac:dyDescent="0.25">
      <c r="A474" s="5"/>
      <c r="B474" s="67" t="str">
        <f t="shared" si="79"/>
        <v/>
      </c>
      <c r="C474" s="68" t="str">
        <f t="shared" si="81"/>
        <v/>
      </c>
      <c r="D474" s="6"/>
      <c r="E474" s="9"/>
      <c r="F474" s="6"/>
      <c r="G474" s="9"/>
      <c r="H474" s="64" t="str">
        <f t="shared" si="88"/>
        <v/>
      </c>
      <c r="I474" s="64" t="str">
        <f t="shared" si="89"/>
        <v/>
      </c>
      <c r="J474" s="65" t="str">
        <f t="shared" si="82"/>
        <v/>
      </c>
      <c r="K474" s="166" t="str">
        <f t="shared" si="83"/>
        <v/>
      </c>
      <c r="L474" s="167" t="str">
        <f t="shared" si="84"/>
        <v/>
      </c>
      <c r="M474" s="63" t="str">
        <f t="shared" si="85"/>
        <v/>
      </c>
      <c r="N474" s="7"/>
      <c r="O474" s="8"/>
      <c r="Q474" s="69" t="str">
        <f t="shared" si="86"/>
        <v/>
      </c>
      <c r="T474" s="66" t="str">
        <f>IF(AND(SU_Stufe&gt;=20,M474&lt;&gt;"",ISBLANK(N474)),"Zuweisung zu Arbeitspaket fehlt","")</f>
        <v/>
      </c>
      <c r="U474" s="66" t="str">
        <f>IF(AND(M474&lt;&gt;""),IF(ISBLANK(O474),"Beschreibung der Tätigkeit fehlt!",IF(LEN(O474)&lt;Z_BKU,"Beschreibung sehr kurz",IF(LEN(O474)&lt;Z_BKN,"Beschreibung knapp",""))),"")</f>
        <v/>
      </c>
      <c r="V474" s="66" t="str">
        <f t="shared" si="87"/>
        <v/>
      </c>
      <c r="W474" s="66" t="str">
        <f>IF(AND(M474&lt;&gt;""),IF(M474&gt;Z_THAZ,"Wurde die Tageshöchstarbeitszeit ("&amp;Z_THAZ&amp;" h) beachtet?",""),"")</f>
        <v/>
      </c>
      <c r="X474" s="66" t="str">
        <f t="shared" si="80"/>
        <v/>
      </c>
    </row>
    <row r="475" spans="1:24" x14ac:dyDescent="0.25">
      <c r="A475" s="5"/>
      <c r="B475" s="67" t="str">
        <f t="shared" si="79"/>
        <v/>
      </c>
      <c r="C475" s="68" t="str">
        <f t="shared" si="81"/>
        <v/>
      </c>
      <c r="D475" s="6"/>
      <c r="E475" s="9"/>
      <c r="F475" s="6"/>
      <c r="G475" s="9"/>
      <c r="H475" s="64" t="str">
        <f t="shared" si="88"/>
        <v/>
      </c>
      <c r="I475" s="64" t="str">
        <f t="shared" si="89"/>
        <v/>
      </c>
      <c r="J475" s="65" t="str">
        <f t="shared" si="82"/>
        <v/>
      </c>
      <c r="K475" s="166" t="str">
        <f t="shared" si="83"/>
        <v/>
      </c>
      <c r="L475" s="167" t="str">
        <f t="shared" si="84"/>
        <v/>
      </c>
      <c r="M475" s="63" t="str">
        <f t="shared" si="85"/>
        <v/>
      </c>
      <c r="N475" s="7"/>
      <c r="O475" s="8"/>
      <c r="Q475" s="69" t="str">
        <f t="shared" si="86"/>
        <v/>
      </c>
      <c r="T475" s="66" t="str">
        <f>IF(AND(SU_Stufe&gt;=20,M475&lt;&gt;"",ISBLANK(N475)),"Zuweisung zu Arbeitspaket fehlt","")</f>
        <v/>
      </c>
      <c r="U475" s="66" t="str">
        <f>IF(AND(M475&lt;&gt;""),IF(ISBLANK(O475),"Beschreibung der Tätigkeit fehlt!",IF(LEN(O475)&lt;Z_BKU,"Beschreibung sehr kurz",IF(LEN(O475)&lt;Z_BKN,"Beschreibung knapp",""))),"")</f>
        <v/>
      </c>
      <c r="V475" s="66" t="str">
        <f t="shared" si="87"/>
        <v/>
      </c>
      <c r="W475" s="66" t="str">
        <f>IF(AND(M475&lt;&gt;""),IF(M475&gt;Z_THAZ,"Wurde die Tageshöchstarbeitszeit ("&amp;Z_THAZ&amp;" h) beachtet?",""),"")</f>
        <v/>
      </c>
      <c r="X475" s="66" t="str">
        <f t="shared" si="80"/>
        <v/>
      </c>
    </row>
    <row r="476" spans="1:24" x14ac:dyDescent="0.25">
      <c r="A476" s="5"/>
      <c r="B476" s="67" t="str">
        <f t="shared" si="79"/>
        <v/>
      </c>
      <c r="C476" s="68" t="str">
        <f t="shared" si="81"/>
        <v/>
      </c>
      <c r="D476" s="6"/>
      <c r="E476" s="9"/>
      <c r="F476" s="6"/>
      <c r="G476" s="9"/>
      <c r="H476" s="64" t="str">
        <f t="shared" si="88"/>
        <v/>
      </c>
      <c r="I476" s="64" t="str">
        <f t="shared" si="89"/>
        <v/>
      </c>
      <c r="J476" s="65" t="str">
        <f t="shared" si="82"/>
        <v/>
      </c>
      <c r="K476" s="166" t="str">
        <f t="shared" si="83"/>
        <v/>
      </c>
      <c r="L476" s="167" t="str">
        <f t="shared" si="84"/>
        <v/>
      </c>
      <c r="M476" s="63" t="str">
        <f t="shared" si="85"/>
        <v/>
      </c>
      <c r="N476" s="7"/>
      <c r="O476" s="8"/>
      <c r="Q476" s="69" t="str">
        <f t="shared" si="86"/>
        <v/>
      </c>
      <c r="T476" s="66" t="str">
        <f>IF(AND(SU_Stufe&gt;=20,M476&lt;&gt;"",ISBLANK(N476)),"Zuweisung zu Arbeitspaket fehlt","")</f>
        <v/>
      </c>
      <c r="U476" s="66" t="str">
        <f>IF(AND(M476&lt;&gt;""),IF(ISBLANK(O476),"Beschreibung der Tätigkeit fehlt!",IF(LEN(O476)&lt;Z_BKU,"Beschreibung sehr kurz",IF(LEN(O476)&lt;Z_BKN,"Beschreibung knapp",""))),"")</f>
        <v/>
      </c>
      <c r="V476" s="66" t="str">
        <f t="shared" si="87"/>
        <v/>
      </c>
      <c r="W476" s="66" t="str">
        <f>IF(AND(M476&lt;&gt;""),IF(M476&gt;Z_THAZ,"Wurde die Tageshöchstarbeitszeit ("&amp;Z_THAZ&amp;" h) beachtet?",""),"")</f>
        <v/>
      </c>
      <c r="X476" s="66" t="str">
        <f t="shared" si="80"/>
        <v/>
      </c>
    </row>
    <row r="477" spans="1:24" x14ac:dyDescent="0.25">
      <c r="A477" s="5"/>
      <c r="B477" s="67" t="str">
        <f t="shared" si="79"/>
        <v/>
      </c>
      <c r="C477" s="68" t="str">
        <f t="shared" si="81"/>
        <v/>
      </c>
      <c r="D477" s="6"/>
      <c r="E477" s="9"/>
      <c r="F477" s="6"/>
      <c r="G477" s="9"/>
      <c r="H477" s="64" t="str">
        <f t="shared" si="88"/>
        <v/>
      </c>
      <c r="I477" s="64" t="str">
        <f t="shared" si="89"/>
        <v/>
      </c>
      <c r="J477" s="65" t="str">
        <f t="shared" si="82"/>
        <v/>
      </c>
      <c r="K477" s="166" t="str">
        <f t="shared" si="83"/>
        <v/>
      </c>
      <c r="L477" s="167" t="str">
        <f t="shared" si="84"/>
        <v/>
      </c>
      <c r="M477" s="63" t="str">
        <f t="shared" si="85"/>
        <v/>
      </c>
      <c r="N477" s="7"/>
      <c r="O477" s="8"/>
      <c r="Q477" s="69" t="str">
        <f t="shared" si="86"/>
        <v/>
      </c>
      <c r="T477" s="66" t="str">
        <f>IF(AND(SU_Stufe&gt;=20,M477&lt;&gt;"",ISBLANK(N477)),"Zuweisung zu Arbeitspaket fehlt","")</f>
        <v/>
      </c>
      <c r="U477" s="66" t="str">
        <f>IF(AND(M477&lt;&gt;""),IF(ISBLANK(O477),"Beschreibung der Tätigkeit fehlt!",IF(LEN(O477)&lt;Z_BKU,"Beschreibung sehr kurz",IF(LEN(O477)&lt;Z_BKN,"Beschreibung knapp",""))),"")</f>
        <v/>
      </c>
      <c r="V477" s="66" t="str">
        <f t="shared" si="87"/>
        <v/>
      </c>
      <c r="W477" s="66" t="str">
        <f>IF(AND(M477&lt;&gt;""),IF(M477&gt;Z_THAZ,"Wurde die Tageshöchstarbeitszeit ("&amp;Z_THAZ&amp;" h) beachtet?",""),"")</f>
        <v/>
      </c>
      <c r="X477" s="66" t="str">
        <f t="shared" si="80"/>
        <v/>
      </c>
    </row>
    <row r="478" spans="1:24" x14ac:dyDescent="0.25">
      <c r="A478" s="5"/>
      <c r="B478" s="67" t="str">
        <f t="shared" si="79"/>
        <v/>
      </c>
      <c r="C478" s="68" t="str">
        <f t="shared" si="81"/>
        <v/>
      </c>
      <c r="D478" s="6"/>
      <c r="E478" s="9"/>
      <c r="F478" s="6"/>
      <c r="G478" s="9"/>
      <c r="H478" s="64" t="str">
        <f t="shared" si="88"/>
        <v/>
      </c>
      <c r="I478" s="64" t="str">
        <f t="shared" si="89"/>
        <v/>
      </c>
      <c r="J478" s="65" t="str">
        <f t="shared" si="82"/>
        <v/>
      </c>
      <c r="K478" s="166" t="str">
        <f t="shared" si="83"/>
        <v/>
      </c>
      <c r="L478" s="167" t="str">
        <f t="shared" si="84"/>
        <v/>
      </c>
      <c r="M478" s="63" t="str">
        <f t="shared" si="85"/>
        <v/>
      </c>
      <c r="N478" s="7"/>
      <c r="O478" s="8"/>
      <c r="Q478" s="69" t="str">
        <f t="shared" si="86"/>
        <v/>
      </c>
      <c r="T478" s="66" t="str">
        <f>IF(AND(SU_Stufe&gt;=20,M478&lt;&gt;"",ISBLANK(N478)),"Zuweisung zu Arbeitspaket fehlt","")</f>
        <v/>
      </c>
      <c r="U478" s="66" t="str">
        <f>IF(AND(M478&lt;&gt;""),IF(ISBLANK(O478),"Beschreibung der Tätigkeit fehlt!",IF(LEN(O478)&lt;Z_BKU,"Beschreibung sehr kurz",IF(LEN(O478)&lt;Z_BKN,"Beschreibung knapp",""))),"")</f>
        <v/>
      </c>
      <c r="V478" s="66" t="str">
        <f t="shared" si="87"/>
        <v/>
      </c>
      <c r="W478" s="66" t="str">
        <f>IF(AND(M478&lt;&gt;""),IF(M478&gt;Z_THAZ,"Wurde die Tageshöchstarbeitszeit ("&amp;Z_THAZ&amp;" h) beachtet?",""),"")</f>
        <v/>
      </c>
      <c r="X478" s="66" t="str">
        <f t="shared" si="80"/>
        <v/>
      </c>
    </row>
    <row r="479" spans="1:24" x14ac:dyDescent="0.25">
      <c r="A479" s="5"/>
      <c r="B479" s="67" t="str">
        <f t="shared" si="79"/>
        <v/>
      </c>
      <c r="C479" s="68" t="str">
        <f t="shared" si="81"/>
        <v/>
      </c>
      <c r="D479" s="6"/>
      <c r="E479" s="9"/>
      <c r="F479" s="6"/>
      <c r="G479" s="9"/>
      <c r="H479" s="64" t="str">
        <f t="shared" si="88"/>
        <v/>
      </c>
      <c r="I479" s="64" t="str">
        <f t="shared" si="89"/>
        <v/>
      </c>
      <c r="J479" s="65" t="str">
        <f t="shared" si="82"/>
        <v/>
      </c>
      <c r="K479" s="166" t="str">
        <f t="shared" si="83"/>
        <v/>
      </c>
      <c r="L479" s="167" t="str">
        <f t="shared" si="84"/>
        <v/>
      </c>
      <c r="M479" s="63" t="str">
        <f t="shared" si="85"/>
        <v/>
      </c>
      <c r="N479" s="7"/>
      <c r="O479" s="8"/>
      <c r="Q479" s="69" t="str">
        <f t="shared" si="86"/>
        <v/>
      </c>
      <c r="T479" s="66" t="str">
        <f>IF(AND(SU_Stufe&gt;=20,M479&lt;&gt;"",ISBLANK(N479)),"Zuweisung zu Arbeitspaket fehlt","")</f>
        <v/>
      </c>
      <c r="U479" s="66" t="str">
        <f>IF(AND(M479&lt;&gt;""),IF(ISBLANK(O479),"Beschreibung der Tätigkeit fehlt!",IF(LEN(O479)&lt;Z_BKU,"Beschreibung sehr kurz",IF(LEN(O479)&lt;Z_BKN,"Beschreibung knapp",""))),"")</f>
        <v/>
      </c>
      <c r="V479" s="66" t="str">
        <f t="shared" si="87"/>
        <v/>
      </c>
      <c r="W479" s="66" t="str">
        <f>IF(AND(M479&lt;&gt;""),IF(M479&gt;Z_THAZ,"Wurde die Tageshöchstarbeitszeit ("&amp;Z_THAZ&amp;" h) beachtet?",""),"")</f>
        <v/>
      </c>
      <c r="X479" s="66" t="str">
        <f t="shared" si="80"/>
        <v/>
      </c>
    </row>
    <row r="480" spans="1:24" x14ac:dyDescent="0.25">
      <c r="A480" s="5"/>
      <c r="B480" s="67" t="str">
        <f t="shared" si="79"/>
        <v/>
      </c>
      <c r="C480" s="68" t="str">
        <f t="shared" si="81"/>
        <v/>
      </c>
      <c r="D480" s="6"/>
      <c r="E480" s="9"/>
      <c r="F480" s="6"/>
      <c r="G480" s="9"/>
      <c r="H480" s="64" t="str">
        <f t="shared" si="88"/>
        <v/>
      </c>
      <c r="I480" s="64" t="str">
        <f t="shared" si="89"/>
        <v/>
      </c>
      <c r="J480" s="65" t="str">
        <f t="shared" si="82"/>
        <v/>
      </c>
      <c r="K480" s="166" t="str">
        <f t="shared" si="83"/>
        <v/>
      </c>
      <c r="L480" s="167" t="str">
        <f t="shared" si="84"/>
        <v/>
      </c>
      <c r="M480" s="63" t="str">
        <f t="shared" si="85"/>
        <v/>
      </c>
      <c r="N480" s="7"/>
      <c r="O480" s="8"/>
      <c r="Q480" s="69" t="str">
        <f t="shared" si="86"/>
        <v/>
      </c>
      <c r="T480" s="66" t="str">
        <f>IF(AND(SU_Stufe&gt;=20,M480&lt;&gt;"",ISBLANK(N480)),"Zuweisung zu Arbeitspaket fehlt","")</f>
        <v/>
      </c>
      <c r="U480" s="66" t="str">
        <f>IF(AND(M480&lt;&gt;""),IF(ISBLANK(O480),"Beschreibung der Tätigkeit fehlt!",IF(LEN(O480)&lt;Z_BKU,"Beschreibung sehr kurz",IF(LEN(O480)&lt;Z_BKN,"Beschreibung knapp",""))),"")</f>
        <v/>
      </c>
      <c r="V480" s="66" t="str">
        <f t="shared" si="87"/>
        <v/>
      </c>
      <c r="W480" s="66" t="str">
        <f>IF(AND(M480&lt;&gt;""),IF(M480&gt;Z_THAZ,"Wurde die Tageshöchstarbeitszeit ("&amp;Z_THAZ&amp;" h) beachtet?",""),"")</f>
        <v/>
      </c>
      <c r="X480" s="66" t="str">
        <f t="shared" si="80"/>
        <v/>
      </c>
    </row>
    <row r="481" spans="1:24" x14ac:dyDescent="0.25">
      <c r="A481" s="5"/>
      <c r="B481" s="67" t="str">
        <f t="shared" si="79"/>
        <v/>
      </c>
      <c r="C481" s="68" t="str">
        <f t="shared" si="81"/>
        <v/>
      </c>
      <c r="D481" s="6"/>
      <c r="E481" s="9"/>
      <c r="F481" s="6"/>
      <c r="G481" s="9"/>
      <c r="H481" s="64" t="str">
        <f t="shared" si="88"/>
        <v/>
      </c>
      <c r="I481" s="64" t="str">
        <f t="shared" si="89"/>
        <v/>
      </c>
      <c r="J481" s="65" t="str">
        <f t="shared" si="82"/>
        <v/>
      </c>
      <c r="K481" s="166" t="str">
        <f t="shared" si="83"/>
        <v/>
      </c>
      <c r="L481" s="167" t="str">
        <f t="shared" si="84"/>
        <v/>
      </c>
      <c r="M481" s="63" t="str">
        <f t="shared" si="85"/>
        <v/>
      </c>
      <c r="N481" s="7"/>
      <c r="O481" s="8"/>
      <c r="Q481" s="69" t="str">
        <f t="shared" si="86"/>
        <v/>
      </c>
      <c r="T481" s="66" t="str">
        <f>IF(AND(SU_Stufe&gt;=20,M481&lt;&gt;"",ISBLANK(N481)),"Zuweisung zu Arbeitspaket fehlt","")</f>
        <v/>
      </c>
      <c r="U481" s="66" t="str">
        <f>IF(AND(M481&lt;&gt;""),IF(ISBLANK(O481),"Beschreibung der Tätigkeit fehlt!",IF(LEN(O481)&lt;Z_BKU,"Beschreibung sehr kurz",IF(LEN(O481)&lt;Z_BKN,"Beschreibung knapp",""))),"")</f>
        <v/>
      </c>
      <c r="V481" s="66" t="str">
        <f t="shared" si="87"/>
        <v/>
      </c>
      <c r="W481" s="66" t="str">
        <f>IF(AND(M481&lt;&gt;""),IF(M481&gt;Z_THAZ,"Wurde die Tageshöchstarbeitszeit ("&amp;Z_THAZ&amp;" h) beachtet?",""),"")</f>
        <v/>
      </c>
      <c r="X481" s="66" t="str">
        <f t="shared" si="80"/>
        <v/>
      </c>
    </row>
    <row r="482" spans="1:24" x14ac:dyDescent="0.25">
      <c r="A482" s="5"/>
      <c r="B482" s="67" t="str">
        <f t="shared" si="79"/>
        <v/>
      </c>
      <c r="C482" s="68" t="str">
        <f t="shared" si="81"/>
        <v/>
      </c>
      <c r="D482" s="6"/>
      <c r="E482" s="9"/>
      <c r="F482" s="6"/>
      <c r="G482" s="9"/>
      <c r="H482" s="64" t="str">
        <f t="shared" si="88"/>
        <v/>
      </c>
      <c r="I482" s="64" t="str">
        <f t="shared" si="89"/>
        <v/>
      </c>
      <c r="J482" s="65" t="str">
        <f t="shared" si="82"/>
        <v/>
      </c>
      <c r="K482" s="166" t="str">
        <f t="shared" si="83"/>
        <v/>
      </c>
      <c r="L482" s="167" t="str">
        <f t="shared" si="84"/>
        <v/>
      </c>
      <c r="M482" s="63" t="str">
        <f t="shared" si="85"/>
        <v/>
      </c>
      <c r="N482" s="7"/>
      <c r="O482" s="8"/>
      <c r="Q482" s="69" t="str">
        <f t="shared" si="86"/>
        <v/>
      </c>
      <c r="T482" s="66" t="str">
        <f>IF(AND(SU_Stufe&gt;=20,M482&lt;&gt;"",ISBLANK(N482)),"Zuweisung zu Arbeitspaket fehlt","")</f>
        <v/>
      </c>
      <c r="U482" s="66" t="str">
        <f>IF(AND(M482&lt;&gt;""),IF(ISBLANK(O482),"Beschreibung der Tätigkeit fehlt!",IF(LEN(O482)&lt;Z_BKU,"Beschreibung sehr kurz",IF(LEN(O482)&lt;Z_BKN,"Beschreibung knapp",""))),"")</f>
        <v/>
      </c>
      <c r="V482" s="66" t="str">
        <f t="shared" si="87"/>
        <v/>
      </c>
      <c r="W482" s="66" t="str">
        <f>IF(AND(M482&lt;&gt;""),IF(M482&gt;Z_THAZ,"Wurde die Tageshöchstarbeitszeit ("&amp;Z_THAZ&amp;" h) beachtet?",""),"")</f>
        <v/>
      </c>
      <c r="X482" s="66" t="str">
        <f t="shared" si="80"/>
        <v/>
      </c>
    </row>
    <row r="483" spans="1:24" x14ac:dyDescent="0.25">
      <c r="A483" s="5"/>
      <c r="B483" s="67" t="str">
        <f t="shared" si="79"/>
        <v/>
      </c>
      <c r="C483" s="68" t="str">
        <f t="shared" si="81"/>
        <v/>
      </c>
      <c r="D483" s="6"/>
      <c r="E483" s="9"/>
      <c r="F483" s="6"/>
      <c r="G483" s="9"/>
      <c r="H483" s="64" t="str">
        <f t="shared" si="88"/>
        <v/>
      </c>
      <c r="I483" s="64" t="str">
        <f t="shared" si="89"/>
        <v/>
      </c>
      <c r="J483" s="65" t="str">
        <f t="shared" si="82"/>
        <v/>
      </c>
      <c r="K483" s="166" t="str">
        <f t="shared" si="83"/>
        <v/>
      </c>
      <c r="L483" s="167" t="str">
        <f t="shared" si="84"/>
        <v/>
      </c>
      <c r="M483" s="63" t="str">
        <f t="shared" si="85"/>
        <v/>
      </c>
      <c r="N483" s="7"/>
      <c r="O483" s="8"/>
      <c r="Q483" s="69" t="str">
        <f t="shared" si="86"/>
        <v/>
      </c>
      <c r="T483" s="66" t="str">
        <f>IF(AND(SU_Stufe&gt;=20,M483&lt;&gt;"",ISBLANK(N483)),"Zuweisung zu Arbeitspaket fehlt","")</f>
        <v/>
      </c>
      <c r="U483" s="66" t="str">
        <f>IF(AND(M483&lt;&gt;""),IF(ISBLANK(O483),"Beschreibung der Tätigkeit fehlt!",IF(LEN(O483)&lt;Z_BKU,"Beschreibung sehr kurz",IF(LEN(O483)&lt;Z_BKN,"Beschreibung knapp",""))),"")</f>
        <v/>
      </c>
      <c r="V483" s="66" t="str">
        <f t="shared" si="87"/>
        <v/>
      </c>
      <c r="W483" s="66" t="str">
        <f>IF(AND(M483&lt;&gt;""),IF(M483&gt;Z_THAZ,"Wurde die Tageshöchstarbeitszeit ("&amp;Z_THAZ&amp;" h) beachtet?",""),"")</f>
        <v/>
      </c>
      <c r="X483" s="66" t="str">
        <f t="shared" si="80"/>
        <v/>
      </c>
    </row>
    <row r="484" spans="1:24" x14ac:dyDescent="0.25">
      <c r="A484" s="5"/>
      <c r="B484" s="67" t="str">
        <f t="shared" si="79"/>
        <v/>
      </c>
      <c r="C484" s="68" t="str">
        <f t="shared" si="81"/>
        <v/>
      </c>
      <c r="D484" s="6"/>
      <c r="E484" s="9"/>
      <c r="F484" s="6"/>
      <c r="G484" s="9"/>
      <c r="H484" s="64" t="str">
        <f t="shared" si="88"/>
        <v/>
      </c>
      <c r="I484" s="64" t="str">
        <f t="shared" si="89"/>
        <v/>
      </c>
      <c r="J484" s="65" t="str">
        <f t="shared" si="82"/>
        <v/>
      </c>
      <c r="K484" s="166" t="str">
        <f t="shared" si="83"/>
        <v/>
      </c>
      <c r="L484" s="167" t="str">
        <f t="shared" si="84"/>
        <v/>
      </c>
      <c r="M484" s="63" t="str">
        <f t="shared" si="85"/>
        <v/>
      </c>
      <c r="N484" s="7"/>
      <c r="O484" s="8"/>
      <c r="Q484" s="69" t="str">
        <f t="shared" si="86"/>
        <v/>
      </c>
      <c r="T484" s="66" t="str">
        <f>IF(AND(SU_Stufe&gt;=20,M484&lt;&gt;"",ISBLANK(N484)),"Zuweisung zu Arbeitspaket fehlt","")</f>
        <v/>
      </c>
      <c r="U484" s="66" t="str">
        <f>IF(AND(M484&lt;&gt;""),IF(ISBLANK(O484),"Beschreibung der Tätigkeit fehlt!",IF(LEN(O484)&lt;Z_BKU,"Beschreibung sehr kurz",IF(LEN(O484)&lt;Z_BKN,"Beschreibung knapp",""))),"")</f>
        <v/>
      </c>
      <c r="V484" s="66" t="str">
        <f t="shared" si="87"/>
        <v/>
      </c>
      <c r="W484" s="66" t="str">
        <f>IF(AND(M484&lt;&gt;""),IF(M484&gt;Z_THAZ,"Wurde die Tageshöchstarbeitszeit ("&amp;Z_THAZ&amp;" h) beachtet?",""),"")</f>
        <v/>
      </c>
      <c r="X484" s="66" t="str">
        <f t="shared" si="80"/>
        <v/>
      </c>
    </row>
    <row r="485" spans="1:24" x14ac:dyDescent="0.25">
      <c r="A485" s="5"/>
      <c r="B485" s="67" t="str">
        <f t="shared" si="79"/>
        <v/>
      </c>
      <c r="C485" s="68" t="str">
        <f t="shared" si="81"/>
        <v/>
      </c>
      <c r="D485" s="6"/>
      <c r="E485" s="9"/>
      <c r="F485" s="6"/>
      <c r="G485" s="9"/>
      <c r="H485" s="64" t="str">
        <f t="shared" si="88"/>
        <v/>
      </c>
      <c r="I485" s="64" t="str">
        <f t="shared" si="89"/>
        <v/>
      </c>
      <c r="J485" s="65" t="str">
        <f t="shared" si="82"/>
        <v/>
      </c>
      <c r="K485" s="166" t="str">
        <f t="shared" si="83"/>
        <v/>
      </c>
      <c r="L485" s="167" t="str">
        <f t="shared" si="84"/>
        <v/>
      </c>
      <c r="M485" s="63" t="str">
        <f t="shared" si="85"/>
        <v/>
      </c>
      <c r="N485" s="7"/>
      <c r="O485" s="8"/>
      <c r="Q485" s="69" t="str">
        <f t="shared" si="86"/>
        <v/>
      </c>
      <c r="T485" s="66" t="str">
        <f>IF(AND(SU_Stufe&gt;=20,M485&lt;&gt;"",ISBLANK(N485)),"Zuweisung zu Arbeitspaket fehlt","")</f>
        <v/>
      </c>
      <c r="U485" s="66" t="str">
        <f>IF(AND(M485&lt;&gt;""),IF(ISBLANK(O485),"Beschreibung der Tätigkeit fehlt!",IF(LEN(O485)&lt;Z_BKU,"Beschreibung sehr kurz",IF(LEN(O485)&lt;Z_BKN,"Beschreibung knapp",""))),"")</f>
        <v/>
      </c>
      <c r="V485" s="66" t="str">
        <f t="shared" si="87"/>
        <v/>
      </c>
      <c r="W485" s="66" t="str">
        <f>IF(AND(M485&lt;&gt;""),IF(M485&gt;Z_THAZ,"Wurde die Tageshöchstarbeitszeit ("&amp;Z_THAZ&amp;" h) beachtet?",""),"")</f>
        <v/>
      </c>
      <c r="X485" s="66" t="str">
        <f t="shared" si="80"/>
        <v/>
      </c>
    </row>
    <row r="486" spans="1:24" x14ac:dyDescent="0.25">
      <c r="A486" s="5"/>
      <c r="B486" s="67" t="str">
        <f t="shared" si="79"/>
        <v/>
      </c>
      <c r="C486" s="68" t="str">
        <f t="shared" si="81"/>
        <v/>
      </c>
      <c r="D486" s="6"/>
      <c r="E486" s="9"/>
      <c r="F486" s="6"/>
      <c r="G486" s="9"/>
      <c r="H486" s="64" t="str">
        <f t="shared" si="88"/>
        <v/>
      </c>
      <c r="I486" s="64" t="str">
        <f t="shared" si="89"/>
        <v/>
      </c>
      <c r="J486" s="65" t="str">
        <f t="shared" si="82"/>
        <v/>
      </c>
      <c r="K486" s="166" t="str">
        <f t="shared" si="83"/>
        <v/>
      </c>
      <c r="L486" s="167" t="str">
        <f t="shared" si="84"/>
        <v/>
      </c>
      <c r="M486" s="63" t="str">
        <f t="shared" si="85"/>
        <v/>
      </c>
      <c r="N486" s="7"/>
      <c r="O486" s="8"/>
      <c r="Q486" s="69" t="str">
        <f t="shared" si="86"/>
        <v/>
      </c>
      <c r="T486" s="66" t="str">
        <f>IF(AND(SU_Stufe&gt;=20,M486&lt;&gt;"",ISBLANK(N486)),"Zuweisung zu Arbeitspaket fehlt","")</f>
        <v/>
      </c>
      <c r="U486" s="66" t="str">
        <f>IF(AND(M486&lt;&gt;""),IF(ISBLANK(O486),"Beschreibung der Tätigkeit fehlt!",IF(LEN(O486)&lt;Z_BKU,"Beschreibung sehr kurz",IF(LEN(O486)&lt;Z_BKN,"Beschreibung knapp",""))),"")</f>
        <v/>
      </c>
      <c r="V486" s="66" t="str">
        <f t="shared" si="87"/>
        <v/>
      </c>
      <c r="W486" s="66" t="str">
        <f>IF(AND(M486&lt;&gt;""),IF(M486&gt;Z_THAZ,"Wurde die Tageshöchstarbeitszeit ("&amp;Z_THAZ&amp;" h) beachtet?",""),"")</f>
        <v/>
      </c>
      <c r="X486" s="66" t="str">
        <f t="shared" si="80"/>
        <v/>
      </c>
    </row>
    <row r="487" spans="1:24" x14ac:dyDescent="0.25">
      <c r="A487" s="5"/>
      <c r="B487" s="67" t="str">
        <f t="shared" si="79"/>
        <v/>
      </c>
      <c r="C487" s="68" t="str">
        <f t="shared" si="81"/>
        <v/>
      </c>
      <c r="D487" s="6"/>
      <c r="E487" s="9"/>
      <c r="F487" s="6"/>
      <c r="G487" s="9"/>
      <c r="H487" s="64" t="str">
        <f t="shared" si="88"/>
        <v/>
      </c>
      <c r="I487" s="64" t="str">
        <f t="shared" si="89"/>
        <v/>
      </c>
      <c r="J487" s="65" t="str">
        <f t="shared" si="82"/>
        <v/>
      </c>
      <c r="K487" s="166" t="str">
        <f t="shared" si="83"/>
        <v/>
      </c>
      <c r="L487" s="167" t="str">
        <f t="shared" si="84"/>
        <v/>
      </c>
      <c r="M487" s="63" t="str">
        <f t="shared" si="85"/>
        <v/>
      </c>
      <c r="N487" s="7"/>
      <c r="O487" s="8"/>
      <c r="Q487" s="69" t="str">
        <f t="shared" si="86"/>
        <v/>
      </c>
      <c r="T487" s="66" t="str">
        <f>IF(AND(SU_Stufe&gt;=20,M487&lt;&gt;"",ISBLANK(N487)),"Zuweisung zu Arbeitspaket fehlt","")</f>
        <v/>
      </c>
      <c r="U487" s="66" t="str">
        <f>IF(AND(M487&lt;&gt;""),IF(ISBLANK(O487),"Beschreibung der Tätigkeit fehlt!",IF(LEN(O487)&lt;Z_BKU,"Beschreibung sehr kurz",IF(LEN(O487)&lt;Z_BKN,"Beschreibung knapp",""))),"")</f>
        <v/>
      </c>
      <c r="V487" s="66" t="str">
        <f t="shared" si="87"/>
        <v/>
      </c>
      <c r="W487" s="66" t="str">
        <f>IF(AND(M487&lt;&gt;""),IF(M487&gt;Z_THAZ,"Wurde die Tageshöchstarbeitszeit ("&amp;Z_THAZ&amp;" h) beachtet?",""),"")</f>
        <v/>
      </c>
      <c r="X487" s="66" t="str">
        <f t="shared" si="80"/>
        <v/>
      </c>
    </row>
    <row r="488" spans="1:24" x14ac:dyDescent="0.25">
      <c r="A488" s="5"/>
      <c r="B488" s="67" t="str">
        <f t="shared" si="79"/>
        <v/>
      </c>
      <c r="C488" s="68" t="str">
        <f t="shared" si="81"/>
        <v/>
      </c>
      <c r="D488" s="6"/>
      <c r="E488" s="9"/>
      <c r="F488" s="6"/>
      <c r="G488" s="9"/>
      <c r="H488" s="64" t="str">
        <f t="shared" si="88"/>
        <v/>
      </c>
      <c r="I488" s="64" t="str">
        <f t="shared" si="89"/>
        <v/>
      </c>
      <c r="J488" s="65" t="str">
        <f t="shared" si="82"/>
        <v/>
      </c>
      <c r="K488" s="166" t="str">
        <f t="shared" si="83"/>
        <v/>
      </c>
      <c r="L488" s="167" t="str">
        <f t="shared" si="84"/>
        <v/>
      </c>
      <c r="M488" s="63" t="str">
        <f t="shared" si="85"/>
        <v/>
      </c>
      <c r="N488" s="7"/>
      <c r="O488" s="8"/>
      <c r="Q488" s="69" t="str">
        <f t="shared" si="86"/>
        <v/>
      </c>
      <c r="T488" s="66" t="str">
        <f>IF(AND(SU_Stufe&gt;=20,M488&lt;&gt;"",ISBLANK(N488)),"Zuweisung zu Arbeitspaket fehlt","")</f>
        <v/>
      </c>
      <c r="U488" s="66" t="str">
        <f>IF(AND(M488&lt;&gt;""),IF(ISBLANK(O488),"Beschreibung der Tätigkeit fehlt!",IF(LEN(O488)&lt;Z_BKU,"Beschreibung sehr kurz",IF(LEN(O488)&lt;Z_BKN,"Beschreibung knapp",""))),"")</f>
        <v/>
      </c>
      <c r="V488" s="66" t="str">
        <f t="shared" si="87"/>
        <v/>
      </c>
      <c r="W488" s="66" t="str">
        <f>IF(AND(M488&lt;&gt;""),IF(M488&gt;Z_THAZ,"Wurde die Tageshöchstarbeitszeit ("&amp;Z_THAZ&amp;" h) beachtet?",""),"")</f>
        <v/>
      </c>
      <c r="X488" s="66" t="str">
        <f t="shared" si="80"/>
        <v/>
      </c>
    </row>
    <row r="489" spans="1:24" x14ac:dyDescent="0.25">
      <c r="A489" s="5"/>
      <c r="B489" s="67" t="str">
        <f t="shared" si="79"/>
        <v/>
      </c>
      <c r="C489" s="68" t="str">
        <f t="shared" si="81"/>
        <v/>
      </c>
      <c r="D489" s="6"/>
      <c r="E489" s="9"/>
      <c r="F489" s="6"/>
      <c r="G489" s="9"/>
      <c r="H489" s="64" t="str">
        <f t="shared" si="88"/>
        <v/>
      </c>
      <c r="I489" s="64" t="str">
        <f t="shared" si="89"/>
        <v/>
      </c>
      <c r="J489" s="65" t="str">
        <f t="shared" si="82"/>
        <v/>
      </c>
      <c r="K489" s="166" t="str">
        <f t="shared" si="83"/>
        <v/>
      </c>
      <c r="L489" s="167" t="str">
        <f t="shared" si="84"/>
        <v/>
      </c>
      <c r="M489" s="63" t="str">
        <f t="shared" si="85"/>
        <v/>
      </c>
      <c r="N489" s="7"/>
      <c r="O489" s="8"/>
      <c r="Q489" s="69" t="str">
        <f t="shared" si="86"/>
        <v/>
      </c>
      <c r="T489" s="66" t="str">
        <f>IF(AND(SU_Stufe&gt;=20,M489&lt;&gt;"",ISBLANK(N489)),"Zuweisung zu Arbeitspaket fehlt","")</f>
        <v/>
      </c>
      <c r="U489" s="66" t="str">
        <f>IF(AND(M489&lt;&gt;""),IF(ISBLANK(O489),"Beschreibung der Tätigkeit fehlt!",IF(LEN(O489)&lt;Z_BKU,"Beschreibung sehr kurz",IF(LEN(O489)&lt;Z_BKN,"Beschreibung knapp",""))),"")</f>
        <v/>
      </c>
      <c r="V489" s="66" t="str">
        <f t="shared" si="87"/>
        <v/>
      </c>
      <c r="W489" s="66" t="str">
        <f>IF(AND(M489&lt;&gt;""),IF(M489&gt;Z_THAZ,"Wurde die Tageshöchstarbeitszeit ("&amp;Z_THAZ&amp;" h) beachtet?",""),"")</f>
        <v/>
      </c>
      <c r="X489" s="66" t="str">
        <f t="shared" si="80"/>
        <v/>
      </c>
    </row>
    <row r="490" spans="1:24" x14ac:dyDescent="0.25">
      <c r="A490" s="5"/>
      <c r="B490" s="67" t="str">
        <f t="shared" si="79"/>
        <v/>
      </c>
      <c r="C490" s="68" t="str">
        <f t="shared" si="81"/>
        <v/>
      </c>
      <c r="D490" s="6"/>
      <c r="E490" s="9"/>
      <c r="F490" s="6"/>
      <c r="G490" s="9"/>
      <c r="H490" s="64" t="str">
        <f t="shared" si="88"/>
        <v/>
      </c>
      <c r="I490" s="64" t="str">
        <f t="shared" si="89"/>
        <v/>
      </c>
      <c r="J490" s="65" t="str">
        <f t="shared" si="82"/>
        <v/>
      </c>
      <c r="K490" s="166" t="str">
        <f t="shared" si="83"/>
        <v/>
      </c>
      <c r="L490" s="167" t="str">
        <f t="shared" si="84"/>
        <v/>
      </c>
      <c r="M490" s="63" t="str">
        <f t="shared" si="85"/>
        <v/>
      </c>
      <c r="N490" s="7"/>
      <c r="O490" s="8"/>
      <c r="Q490" s="69" t="str">
        <f t="shared" si="86"/>
        <v/>
      </c>
      <c r="T490" s="66" t="str">
        <f>IF(AND(SU_Stufe&gt;=20,M490&lt;&gt;"",ISBLANK(N490)),"Zuweisung zu Arbeitspaket fehlt","")</f>
        <v/>
      </c>
      <c r="U490" s="66" t="str">
        <f>IF(AND(M490&lt;&gt;""),IF(ISBLANK(O490),"Beschreibung der Tätigkeit fehlt!",IF(LEN(O490)&lt;Z_BKU,"Beschreibung sehr kurz",IF(LEN(O490)&lt;Z_BKN,"Beschreibung knapp",""))),"")</f>
        <v/>
      </c>
      <c r="V490" s="66" t="str">
        <f t="shared" si="87"/>
        <v/>
      </c>
      <c r="W490" s="66" t="str">
        <f>IF(AND(M490&lt;&gt;""),IF(M490&gt;Z_THAZ,"Wurde die Tageshöchstarbeitszeit ("&amp;Z_THAZ&amp;" h) beachtet?",""),"")</f>
        <v/>
      </c>
      <c r="X490" s="66" t="str">
        <f t="shared" si="80"/>
        <v/>
      </c>
    </row>
    <row r="491" spans="1:24" x14ac:dyDescent="0.25">
      <c r="A491" s="5"/>
      <c r="B491" s="67" t="str">
        <f t="shared" si="79"/>
        <v/>
      </c>
      <c r="C491" s="68" t="str">
        <f t="shared" si="81"/>
        <v/>
      </c>
      <c r="D491" s="6"/>
      <c r="E491" s="9"/>
      <c r="F491" s="6"/>
      <c r="G491" s="9"/>
      <c r="H491" s="64" t="str">
        <f t="shared" si="88"/>
        <v/>
      </c>
      <c r="I491" s="64" t="str">
        <f t="shared" si="89"/>
        <v/>
      </c>
      <c r="J491" s="65" t="str">
        <f t="shared" si="82"/>
        <v/>
      </c>
      <c r="K491" s="166" t="str">
        <f t="shared" si="83"/>
        <v/>
      </c>
      <c r="L491" s="167" t="str">
        <f t="shared" si="84"/>
        <v/>
      </c>
      <c r="M491" s="63" t="str">
        <f t="shared" si="85"/>
        <v/>
      </c>
      <c r="N491" s="7"/>
      <c r="O491" s="8"/>
      <c r="Q491" s="69" t="str">
        <f t="shared" si="86"/>
        <v/>
      </c>
      <c r="T491" s="66" t="str">
        <f>IF(AND(SU_Stufe&gt;=20,M491&lt;&gt;"",ISBLANK(N491)),"Zuweisung zu Arbeitspaket fehlt","")</f>
        <v/>
      </c>
      <c r="U491" s="66" t="str">
        <f>IF(AND(M491&lt;&gt;""),IF(ISBLANK(O491),"Beschreibung der Tätigkeit fehlt!",IF(LEN(O491)&lt;Z_BKU,"Beschreibung sehr kurz",IF(LEN(O491)&lt;Z_BKN,"Beschreibung knapp",""))),"")</f>
        <v/>
      </c>
      <c r="V491" s="66" t="str">
        <f t="shared" si="87"/>
        <v/>
      </c>
      <c r="W491" s="66" t="str">
        <f>IF(AND(M491&lt;&gt;""),IF(M491&gt;Z_THAZ,"Wurde die Tageshöchstarbeitszeit ("&amp;Z_THAZ&amp;" h) beachtet?",""),"")</f>
        <v/>
      </c>
      <c r="X491" s="66" t="str">
        <f t="shared" si="80"/>
        <v/>
      </c>
    </row>
    <row r="492" spans="1:24" x14ac:dyDescent="0.25">
      <c r="A492" s="5"/>
      <c r="B492" s="67" t="str">
        <f t="shared" si="79"/>
        <v/>
      </c>
      <c r="C492" s="68" t="str">
        <f t="shared" si="81"/>
        <v/>
      </c>
      <c r="D492" s="6"/>
      <c r="E492" s="9"/>
      <c r="F492" s="6"/>
      <c r="G492" s="9"/>
      <c r="H492" s="64" t="str">
        <f t="shared" si="88"/>
        <v/>
      </c>
      <c r="I492" s="64" t="str">
        <f t="shared" si="89"/>
        <v/>
      </c>
      <c r="J492" s="65" t="str">
        <f t="shared" si="82"/>
        <v/>
      </c>
      <c r="K492" s="166" t="str">
        <f t="shared" si="83"/>
        <v/>
      </c>
      <c r="L492" s="167" t="str">
        <f t="shared" si="84"/>
        <v/>
      </c>
      <c r="M492" s="63" t="str">
        <f t="shared" si="85"/>
        <v/>
      </c>
      <c r="N492" s="7"/>
      <c r="O492" s="8"/>
      <c r="Q492" s="69" t="str">
        <f t="shared" si="86"/>
        <v/>
      </c>
      <c r="T492" s="66" t="str">
        <f>IF(AND(SU_Stufe&gt;=20,M492&lt;&gt;"",ISBLANK(N492)),"Zuweisung zu Arbeitspaket fehlt","")</f>
        <v/>
      </c>
      <c r="U492" s="66" t="str">
        <f>IF(AND(M492&lt;&gt;""),IF(ISBLANK(O492),"Beschreibung der Tätigkeit fehlt!",IF(LEN(O492)&lt;Z_BKU,"Beschreibung sehr kurz",IF(LEN(O492)&lt;Z_BKN,"Beschreibung knapp",""))),"")</f>
        <v/>
      </c>
      <c r="V492" s="66" t="str">
        <f t="shared" si="87"/>
        <v/>
      </c>
      <c r="W492" s="66" t="str">
        <f>IF(AND(M492&lt;&gt;""),IF(M492&gt;Z_THAZ,"Wurde die Tageshöchstarbeitszeit ("&amp;Z_THAZ&amp;" h) beachtet?",""),"")</f>
        <v/>
      </c>
      <c r="X492" s="66" t="str">
        <f t="shared" si="80"/>
        <v/>
      </c>
    </row>
    <row r="493" spans="1:24" x14ac:dyDescent="0.25">
      <c r="A493" s="5"/>
      <c r="B493" s="67" t="str">
        <f t="shared" si="79"/>
        <v/>
      </c>
      <c r="C493" s="68" t="str">
        <f t="shared" si="81"/>
        <v/>
      </c>
      <c r="D493" s="6"/>
      <c r="E493" s="9"/>
      <c r="F493" s="6"/>
      <c r="G493" s="9"/>
      <c r="H493" s="64" t="str">
        <f t="shared" si="88"/>
        <v/>
      </c>
      <c r="I493" s="64" t="str">
        <f t="shared" si="89"/>
        <v/>
      </c>
      <c r="J493" s="65" t="str">
        <f t="shared" si="82"/>
        <v/>
      </c>
      <c r="K493" s="166" t="str">
        <f t="shared" si="83"/>
        <v/>
      </c>
      <c r="L493" s="167" t="str">
        <f t="shared" si="84"/>
        <v/>
      </c>
      <c r="M493" s="63" t="str">
        <f t="shared" si="85"/>
        <v/>
      </c>
      <c r="N493" s="7"/>
      <c r="O493" s="8"/>
      <c r="Q493" s="69" t="str">
        <f t="shared" si="86"/>
        <v/>
      </c>
      <c r="T493" s="66" t="str">
        <f>IF(AND(SU_Stufe&gt;=20,M493&lt;&gt;"",ISBLANK(N493)),"Zuweisung zu Arbeitspaket fehlt","")</f>
        <v/>
      </c>
      <c r="U493" s="66" t="str">
        <f>IF(AND(M493&lt;&gt;""),IF(ISBLANK(O493),"Beschreibung der Tätigkeit fehlt!",IF(LEN(O493)&lt;Z_BKU,"Beschreibung sehr kurz",IF(LEN(O493)&lt;Z_BKN,"Beschreibung knapp",""))),"")</f>
        <v/>
      </c>
      <c r="V493" s="66" t="str">
        <f t="shared" si="87"/>
        <v/>
      </c>
      <c r="W493" s="66" t="str">
        <f>IF(AND(M493&lt;&gt;""),IF(M493&gt;Z_THAZ,"Wurde die Tageshöchstarbeitszeit ("&amp;Z_THAZ&amp;" h) beachtet?",""),"")</f>
        <v/>
      </c>
      <c r="X493" s="66" t="str">
        <f t="shared" si="80"/>
        <v/>
      </c>
    </row>
    <row r="494" spans="1:24" x14ac:dyDescent="0.25">
      <c r="A494" s="5"/>
      <c r="B494" s="67" t="str">
        <f t="shared" si="79"/>
        <v/>
      </c>
      <c r="C494" s="68" t="str">
        <f t="shared" si="81"/>
        <v/>
      </c>
      <c r="D494" s="6"/>
      <c r="E494" s="9"/>
      <c r="F494" s="6"/>
      <c r="G494" s="9"/>
      <c r="H494" s="64" t="str">
        <f t="shared" si="88"/>
        <v/>
      </c>
      <c r="I494" s="64" t="str">
        <f t="shared" si="89"/>
        <v/>
      </c>
      <c r="J494" s="65" t="str">
        <f t="shared" si="82"/>
        <v/>
      </c>
      <c r="K494" s="166" t="str">
        <f t="shared" si="83"/>
        <v/>
      </c>
      <c r="L494" s="167" t="str">
        <f t="shared" si="84"/>
        <v/>
      </c>
      <c r="M494" s="63" t="str">
        <f t="shared" si="85"/>
        <v/>
      </c>
      <c r="N494" s="7"/>
      <c r="O494" s="8"/>
      <c r="Q494" s="69" t="str">
        <f t="shared" si="86"/>
        <v/>
      </c>
      <c r="T494" s="66" t="str">
        <f>IF(AND(SU_Stufe&gt;=20,M494&lt;&gt;"",ISBLANK(N494)),"Zuweisung zu Arbeitspaket fehlt","")</f>
        <v/>
      </c>
      <c r="U494" s="66" t="str">
        <f>IF(AND(M494&lt;&gt;""),IF(ISBLANK(O494),"Beschreibung der Tätigkeit fehlt!",IF(LEN(O494)&lt;Z_BKU,"Beschreibung sehr kurz",IF(LEN(O494)&lt;Z_BKN,"Beschreibung knapp",""))),"")</f>
        <v/>
      </c>
      <c r="V494" s="66" t="str">
        <f t="shared" si="87"/>
        <v/>
      </c>
      <c r="W494" s="66" t="str">
        <f>IF(AND(M494&lt;&gt;""),IF(M494&gt;Z_THAZ,"Wurde die Tageshöchstarbeitszeit ("&amp;Z_THAZ&amp;" h) beachtet?",""),"")</f>
        <v/>
      </c>
      <c r="X494" s="66" t="str">
        <f t="shared" si="80"/>
        <v/>
      </c>
    </row>
    <row r="495" spans="1:24" x14ac:dyDescent="0.25">
      <c r="A495" s="5"/>
      <c r="B495" s="67" t="str">
        <f t="shared" si="79"/>
        <v/>
      </c>
      <c r="C495" s="68" t="str">
        <f t="shared" si="81"/>
        <v/>
      </c>
      <c r="D495" s="6"/>
      <c r="E495" s="9"/>
      <c r="F495" s="6"/>
      <c r="G495" s="9"/>
      <c r="H495" s="64" t="str">
        <f t="shared" si="88"/>
        <v/>
      </c>
      <c r="I495" s="64" t="str">
        <f t="shared" si="89"/>
        <v/>
      </c>
      <c r="J495" s="65" t="str">
        <f t="shared" si="82"/>
        <v/>
      </c>
      <c r="K495" s="166" t="str">
        <f t="shared" si="83"/>
        <v/>
      </c>
      <c r="L495" s="167" t="str">
        <f t="shared" si="84"/>
        <v/>
      </c>
      <c r="M495" s="63" t="str">
        <f t="shared" si="85"/>
        <v/>
      </c>
      <c r="N495" s="7"/>
      <c r="O495" s="8"/>
      <c r="Q495" s="69" t="str">
        <f t="shared" si="86"/>
        <v/>
      </c>
      <c r="T495" s="66" t="str">
        <f>IF(AND(SU_Stufe&gt;=20,M495&lt;&gt;"",ISBLANK(N495)),"Zuweisung zu Arbeitspaket fehlt","")</f>
        <v/>
      </c>
      <c r="U495" s="66" t="str">
        <f>IF(AND(M495&lt;&gt;""),IF(ISBLANK(O495),"Beschreibung der Tätigkeit fehlt!",IF(LEN(O495)&lt;Z_BKU,"Beschreibung sehr kurz",IF(LEN(O495)&lt;Z_BKN,"Beschreibung knapp",""))),"")</f>
        <v/>
      </c>
      <c r="V495" s="66" t="str">
        <f t="shared" si="87"/>
        <v/>
      </c>
      <c r="W495" s="66" t="str">
        <f>IF(AND(M495&lt;&gt;""),IF(M495&gt;Z_THAZ,"Wurde die Tageshöchstarbeitszeit ("&amp;Z_THAZ&amp;" h) beachtet?",""),"")</f>
        <v/>
      </c>
      <c r="X495" s="66" t="str">
        <f t="shared" si="80"/>
        <v/>
      </c>
    </row>
    <row r="496" spans="1:24" x14ac:dyDescent="0.25">
      <c r="A496" s="5"/>
      <c r="B496" s="67" t="str">
        <f t="shared" si="79"/>
        <v/>
      </c>
      <c r="C496" s="68" t="str">
        <f t="shared" si="81"/>
        <v/>
      </c>
      <c r="D496" s="6"/>
      <c r="E496" s="9"/>
      <c r="F496" s="6"/>
      <c r="G496" s="9"/>
      <c r="H496" s="64" t="str">
        <f t="shared" si="88"/>
        <v/>
      </c>
      <c r="I496" s="64" t="str">
        <f t="shared" si="89"/>
        <v/>
      </c>
      <c r="J496" s="65" t="str">
        <f t="shared" si="82"/>
        <v/>
      </c>
      <c r="K496" s="166" t="str">
        <f t="shared" si="83"/>
        <v/>
      </c>
      <c r="L496" s="167" t="str">
        <f t="shared" si="84"/>
        <v/>
      </c>
      <c r="M496" s="63" t="str">
        <f t="shared" si="85"/>
        <v/>
      </c>
      <c r="N496" s="7"/>
      <c r="O496" s="8"/>
      <c r="Q496" s="69" t="str">
        <f t="shared" si="86"/>
        <v/>
      </c>
      <c r="T496" s="66" t="str">
        <f>IF(AND(SU_Stufe&gt;=20,M496&lt;&gt;"",ISBLANK(N496)),"Zuweisung zu Arbeitspaket fehlt","")</f>
        <v/>
      </c>
      <c r="U496" s="66" t="str">
        <f>IF(AND(M496&lt;&gt;""),IF(ISBLANK(O496),"Beschreibung der Tätigkeit fehlt!",IF(LEN(O496)&lt;Z_BKU,"Beschreibung sehr kurz",IF(LEN(O496)&lt;Z_BKN,"Beschreibung knapp",""))),"")</f>
        <v/>
      </c>
      <c r="V496" s="66" t="str">
        <f t="shared" si="87"/>
        <v/>
      </c>
      <c r="W496" s="66" t="str">
        <f>IF(AND(M496&lt;&gt;""),IF(M496&gt;Z_THAZ,"Wurde die Tageshöchstarbeitszeit ("&amp;Z_THAZ&amp;" h) beachtet?",""),"")</f>
        <v/>
      </c>
      <c r="X496" s="66" t="str">
        <f t="shared" si="80"/>
        <v/>
      </c>
    </row>
    <row r="497" spans="1:24" x14ac:dyDescent="0.25">
      <c r="A497" s="5"/>
      <c r="B497" s="67" t="str">
        <f t="shared" si="79"/>
        <v/>
      </c>
      <c r="C497" s="68" t="str">
        <f t="shared" si="81"/>
        <v/>
      </c>
      <c r="D497" s="6"/>
      <c r="E497" s="9"/>
      <c r="F497" s="6"/>
      <c r="G497" s="9"/>
      <c r="H497" s="64" t="str">
        <f t="shared" si="88"/>
        <v/>
      </c>
      <c r="I497" s="64" t="str">
        <f t="shared" si="89"/>
        <v/>
      </c>
      <c r="J497" s="65" t="str">
        <f t="shared" si="82"/>
        <v/>
      </c>
      <c r="K497" s="166" t="str">
        <f t="shared" si="83"/>
        <v/>
      </c>
      <c r="L497" s="167" t="str">
        <f t="shared" si="84"/>
        <v/>
      </c>
      <c r="M497" s="63" t="str">
        <f t="shared" si="85"/>
        <v/>
      </c>
      <c r="N497" s="7"/>
      <c r="O497" s="8"/>
      <c r="Q497" s="69" t="str">
        <f t="shared" si="86"/>
        <v/>
      </c>
      <c r="T497" s="66" t="str">
        <f>IF(AND(SU_Stufe&gt;=20,M497&lt;&gt;"",ISBLANK(N497)),"Zuweisung zu Arbeitspaket fehlt","")</f>
        <v/>
      </c>
      <c r="U497" s="66" t="str">
        <f>IF(AND(M497&lt;&gt;""),IF(ISBLANK(O497),"Beschreibung der Tätigkeit fehlt!",IF(LEN(O497)&lt;Z_BKU,"Beschreibung sehr kurz",IF(LEN(O497)&lt;Z_BKN,"Beschreibung knapp",""))),"")</f>
        <v/>
      </c>
      <c r="V497" s="66" t="str">
        <f t="shared" si="87"/>
        <v/>
      </c>
      <c r="W497" s="66" t="str">
        <f>IF(AND(M497&lt;&gt;""),IF(M497&gt;Z_THAZ,"Wurde die Tageshöchstarbeitszeit ("&amp;Z_THAZ&amp;" h) beachtet?",""),"")</f>
        <v/>
      </c>
      <c r="X497" s="66" t="str">
        <f t="shared" si="80"/>
        <v/>
      </c>
    </row>
    <row r="498" spans="1:24" x14ac:dyDescent="0.25">
      <c r="A498" s="5"/>
      <c r="B498" s="67" t="str">
        <f t="shared" si="79"/>
        <v/>
      </c>
      <c r="C498" s="68" t="str">
        <f t="shared" si="81"/>
        <v/>
      </c>
      <c r="D498" s="6"/>
      <c r="E498" s="9"/>
      <c r="F498" s="6"/>
      <c r="G498" s="9"/>
      <c r="H498" s="64" t="str">
        <f t="shared" si="88"/>
        <v/>
      </c>
      <c r="I498" s="64" t="str">
        <f t="shared" si="89"/>
        <v/>
      </c>
      <c r="J498" s="65" t="str">
        <f t="shared" si="82"/>
        <v/>
      </c>
      <c r="K498" s="166" t="str">
        <f t="shared" si="83"/>
        <v/>
      </c>
      <c r="L498" s="167" t="str">
        <f t="shared" si="84"/>
        <v/>
      </c>
      <c r="M498" s="63" t="str">
        <f t="shared" si="85"/>
        <v/>
      </c>
      <c r="N498" s="7"/>
      <c r="O498" s="8"/>
      <c r="Q498" s="69" t="str">
        <f t="shared" si="86"/>
        <v/>
      </c>
      <c r="T498" s="66" t="str">
        <f>IF(AND(SU_Stufe&gt;=20,M498&lt;&gt;"",ISBLANK(N498)),"Zuweisung zu Arbeitspaket fehlt","")</f>
        <v/>
      </c>
      <c r="U498" s="66" t="str">
        <f>IF(AND(M498&lt;&gt;""),IF(ISBLANK(O498),"Beschreibung der Tätigkeit fehlt!",IF(LEN(O498)&lt;Z_BKU,"Beschreibung sehr kurz",IF(LEN(O498)&lt;Z_BKN,"Beschreibung knapp",""))),"")</f>
        <v/>
      </c>
      <c r="V498" s="66" t="str">
        <f t="shared" si="87"/>
        <v/>
      </c>
      <c r="W498" s="66" t="str">
        <f>IF(AND(M498&lt;&gt;""),IF(M498&gt;Z_THAZ,"Wurde die Tageshöchstarbeitszeit ("&amp;Z_THAZ&amp;" h) beachtet?",""),"")</f>
        <v/>
      </c>
      <c r="X498" s="66" t="str">
        <f t="shared" si="80"/>
        <v/>
      </c>
    </row>
    <row r="499" spans="1:24" x14ac:dyDescent="0.25">
      <c r="A499" s="5"/>
      <c r="B499" s="67" t="str">
        <f t="shared" si="79"/>
        <v/>
      </c>
      <c r="C499" s="68" t="str">
        <f t="shared" si="81"/>
        <v/>
      </c>
      <c r="D499" s="6"/>
      <c r="E499" s="9"/>
      <c r="F499" s="6"/>
      <c r="G499" s="9"/>
      <c r="H499" s="64" t="str">
        <f t="shared" si="88"/>
        <v/>
      </c>
      <c r="I499" s="64" t="str">
        <f t="shared" si="89"/>
        <v/>
      </c>
      <c r="J499" s="65" t="str">
        <f t="shared" si="82"/>
        <v/>
      </c>
      <c r="K499" s="166" t="str">
        <f t="shared" si="83"/>
        <v/>
      </c>
      <c r="L499" s="167" t="str">
        <f t="shared" si="84"/>
        <v/>
      </c>
      <c r="M499" s="63" t="str">
        <f t="shared" si="85"/>
        <v/>
      </c>
      <c r="N499" s="7"/>
      <c r="O499" s="8"/>
      <c r="Q499" s="69" t="str">
        <f t="shared" si="86"/>
        <v/>
      </c>
      <c r="T499" s="66" t="str">
        <f>IF(AND(SU_Stufe&gt;=20,M499&lt;&gt;"",ISBLANK(N499)),"Zuweisung zu Arbeitspaket fehlt","")</f>
        <v/>
      </c>
      <c r="U499" s="66" t="str">
        <f>IF(AND(M499&lt;&gt;""),IF(ISBLANK(O499),"Beschreibung der Tätigkeit fehlt!",IF(LEN(O499)&lt;Z_BKU,"Beschreibung sehr kurz",IF(LEN(O499)&lt;Z_BKN,"Beschreibung knapp",""))),"")</f>
        <v/>
      </c>
      <c r="V499" s="66" t="str">
        <f t="shared" si="87"/>
        <v/>
      </c>
      <c r="W499" s="66" t="str">
        <f>IF(AND(M499&lt;&gt;""),IF(M499&gt;Z_THAZ,"Wurde die Tageshöchstarbeitszeit ("&amp;Z_THAZ&amp;" h) beachtet?",""),"")</f>
        <v/>
      </c>
      <c r="X499" s="66" t="str">
        <f t="shared" si="80"/>
        <v/>
      </c>
    </row>
    <row r="500" spans="1:24" x14ac:dyDescent="0.25">
      <c r="A500" s="5"/>
      <c r="B500" s="67" t="str">
        <f t="shared" si="79"/>
        <v/>
      </c>
      <c r="C500" s="68" t="str">
        <f t="shared" si="81"/>
        <v/>
      </c>
      <c r="D500" s="6"/>
      <c r="E500" s="9"/>
      <c r="F500" s="6"/>
      <c r="G500" s="9"/>
      <c r="H500" s="64" t="str">
        <f t="shared" si="88"/>
        <v/>
      </c>
      <c r="I500" s="64" t="str">
        <f t="shared" si="89"/>
        <v/>
      </c>
      <c r="J500" s="65" t="str">
        <f t="shared" si="82"/>
        <v/>
      </c>
      <c r="K500" s="166" t="str">
        <f t="shared" si="83"/>
        <v/>
      </c>
      <c r="L500" s="167" t="str">
        <f t="shared" si="84"/>
        <v/>
      </c>
      <c r="M500" s="63" t="str">
        <f t="shared" si="85"/>
        <v/>
      </c>
      <c r="N500" s="7"/>
      <c r="O500" s="8"/>
      <c r="Q500" s="69" t="str">
        <f t="shared" si="86"/>
        <v/>
      </c>
      <c r="T500" s="66" t="str">
        <f>IF(AND(SU_Stufe&gt;=20,M500&lt;&gt;"",ISBLANK(N500)),"Zuweisung zu Arbeitspaket fehlt","")</f>
        <v/>
      </c>
      <c r="U500" s="66" t="str">
        <f>IF(AND(M500&lt;&gt;""),IF(ISBLANK(O500),"Beschreibung der Tätigkeit fehlt!",IF(LEN(O500)&lt;Z_BKU,"Beschreibung sehr kurz",IF(LEN(O500)&lt;Z_BKN,"Beschreibung knapp",""))),"")</f>
        <v/>
      </c>
      <c r="V500" s="66" t="str">
        <f t="shared" si="87"/>
        <v/>
      </c>
      <c r="W500" s="66" t="str">
        <f>IF(AND(M500&lt;&gt;""),IF(M500&gt;Z_THAZ,"Wurde die Tageshöchstarbeitszeit ("&amp;Z_THAZ&amp;" h) beachtet?",""),"")</f>
        <v/>
      </c>
      <c r="X500" s="66" t="str">
        <f t="shared" si="80"/>
        <v/>
      </c>
    </row>
    <row r="501" spans="1:24" x14ac:dyDescent="0.25">
      <c r="A501" s="5"/>
      <c r="B501" s="67" t="str">
        <f t="shared" si="79"/>
        <v/>
      </c>
      <c r="C501" s="68" t="str">
        <f t="shared" si="81"/>
        <v/>
      </c>
      <c r="D501" s="6"/>
      <c r="E501" s="9"/>
      <c r="F501" s="6"/>
      <c r="G501" s="9"/>
      <c r="H501" s="64" t="str">
        <f t="shared" si="88"/>
        <v/>
      </c>
      <c r="I501" s="64" t="str">
        <f t="shared" si="89"/>
        <v/>
      </c>
      <c r="J501" s="65" t="str">
        <f t="shared" si="82"/>
        <v/>
      </c>
      <c r="K501" s="166" t="str">
        <f t="shared" si="83"/>
        <v/>
      </c>
      <c r="L501" s="167" t="str">
        <f t="shared" si="84"/>
        <v/>
      </c>
      <c r="M501" s="63" t="str">
        <f t="shared" si="85"/>
        <v/>
      </c>
      <c r="N501" s="7"/>
      <c r="O501" s="8"/>
      <c r="Q501" s="69" t="str">
        <f t="shared" si="86"/>
        <v/>
      </c>
      <c r="T501" s="66" t="str">
        <f>IF(AND(SU_Stufe&gt;=20,M501&lt;&gt;"",ISBLANK(N501)),"Zuweisung zu Arbeitspaket fehlt","")</f>
        <v/>
      </c>
      <c r="U501" s="66" t="str">
        <f>IF(AND(M501&lt;&gt;""),IF(ISBLANK(O501),"Beschreibung der Tätigkeit fehlt!",IF(LEN(O501)&lt;Z_BKU,"Beschreibung sehr kurz",IF(LEN(O501)&lt;Z_BKN,"Beschreibung knapp",""))),"")</f>
        <v/>
      </c>
      <c r="V501" s="66" t="str">
        <f t="shared" si="87"/>
        <v/>
      </c>
      <c r="W501" s="66" t="str">
        <f>IF(AND(M501&lt;&gt;""),IF(M501&gt;Z_THAZ,"Wurde die Tageshöchstarbeitszeit ("&amp;Z_THAZ&amp;" h) beachtet?",""),"")</f>
        <v/>
      </c>
      <c r="X501" s="66" t="str">
        <f t="shared" si="80"/>
        <v/>
      </c>
    </row>
    <row r="502" spans="1:24" x14ac:dyDescent="0.25">
      <c r="A502" s="5"/>
      <c r="B502" s="67" t="str">
        <f t="shared" si="79"/>
        <v/>
      </c>
      <c r="C502" s="68" t="str">
        <f t="shared" si="81"/>
        <v/>
      </c>
      <c r="D502" s="6"/>
      <c r="E502" s="9"/>
      <c r="F502" s="6"/>
      <c r="G502" s="9"/>
      <c r="H502" s="64" t="str">
        <f t="shared" si="88"/>
        <v/>
      </c>
      <c r="I502" s="64" t="str">
        <f t="shared" si="89"/>
        <v/>
      </c>
      <c r="J502" s="65" t="str">
        <f t="shared" si="82"/>
        <v/>
      </c>
      <c r="K502" s="166" t="str">
        <f t="shared" si="83"/>
        <v/>
      </c>
      <c r="L502" s="167" t="str">
        <f t="shared" si="84"/>
        <v/>
      </c>
      <c r="M502" s="63" t="str">
        <f t="shared" si="85"/>
        <v/>
      </c>
      <c r="N502" s="7"/>
      <c r="O502" s="8"/>
      <c r="Q502" s="69" t="str">
        <f t="shared" si="86"/>
        <v/>
      </c>
      <c r="T502" s="66" t="str">
        <f>IF(AND(SU_Stufe&gt;=20,M502&lt;&gt;"",ISBLANK(N502)),"Zuweisung zu Arbeitspaket fehlt","")</f>
        <v/>
      </c>
      <c r="U502" s="66" t="str">
        <f>IF(AND(M502&lt;&gt;""),IF(ISBLANK(O502),"Beschreibung der Tätigkeit fehlt!",IF(LEN(O502)&lt;Z_BKU,"Beschreibung sehr kurz",IF(LEN(O502)&lt;Z_BKN,"Beschreibung knapp",""))),"")</f>
        <v/>
      </c>
      <c r="V502" s="66" t="str">
        <f t="shared" si="87"/>
        <v/>
      </c>
      <c r="W502" s="66" t="str">
        <f>IF(AND(M502&lt;&gt;""),IF(M502&gt;Z_THAZ,"Wurde die Tageshöchstarbeitszeit ("&amp;Z_THAZ&amp;" h) beachtet?",""),"")</f>
        <v/>
      </c>
      <c r="X502" s="66" t="str">
        <f t="shared" si="80"/>
        <v/>
      </c>
    </row>
    <row r="503" spans="1:24" x14ac:dyDescent="0.25">
      <c r="A503" s="5"/>
      <c r="B503" s="67" t="str">
        <f t="shared" si="79"/>
        <v/>
      </c>
      <c r="C503" s="68" t="str">
        <f t="shared" si="81"/>
        <v/>
      </c>
      <c r="D503" s="6"/>
      <c r="E503" s="9"/>
      <c r="F503" s="6"/>
      <c r="G503" s="9"/>
      <c r="H503" s="64" t="str">
        <f t="shared" si="88"/>
        <v/>
      </c>
      <c r="I503" s="64" t="str">
        <f t="shared" si="89"/>
        <v/>
      </c>
      <c r="J503" s="65" t="str">
        <f t="shared" si="82"/>
        <v/>
      </c>
      <c r="K503" s="166" t="str">
        <f t="shared" si="83"/>
        <v/>
      </c>
      <c r="L503" s="167" t="str">
        <f t="shared" si="84"/>
        <v/>
      </c>
      <c r="M503" s="63" t="str">
        <f t="shared" si="85"/>
        <v/>
      </c>
      <c r="N503" s="7"/>
      <c r="O503" s="8"/>
      <c r="Q503" s="69" t="str">
        <f t="shared" si="86"/>
        <v/>
      </c>
      <c r="T503" s="66" t="str">
        <f>IF(AND(SU_Stufe&gt;=20,M503&lt;&gt;"",ISBLANK(N503)),"Zuweisung zu Arbeitspaket fehlt","")</f>
        <v/>
      </c>
      <c r="U503" s="66" t="str">
        <f>IF(AND(M503&lt;&gt;""),IF(ISBLANK(O503),"Beschreibung der Tätigkeit fehlt!",IF(LEN(O503)&lt;Z_BKU,"Beschreibung sehr kurz",IF(LEN(O503)&lt;Z_BKN,"Beschreibung knapp",""))),"")</f>
        <v/>
      </c>
      <c r="V503" s="66" t="str">
        <f t="shared" si="87"/>
        <v/>
      </c>
      <c r="W503" s="66" t="str">
        <f>IF(AND(M503&lt;&gt;""),IF(M503&gt;Z_THAZ,"Wurde die Tageshöchstarbeitszeit ("&amp;Z_THAZ&amp;" h) beachtet?",""),"")</f>
        <v/>
      </c>
      <c r="X503" s="66" t="str">
        <f t="shared" si="80"/>
        <v/>
      </c>
    </row>
    <row r="504" spans="1:24" x14ac:dyDescent="0.25">
      <c r="A504" s="5"/>
      <c r="B504" s="67" t="str">
        <f t="shared" si="79"/>
        <v/>
      </c>
      <c r="C504" s="68" t="str">
        <f t="shared" si="81"/>
        <v/>
      </c>
      <c r="D504" s="6"/>
      <c r="E504" s="9"/>
      <c r="F504" s="6"/>
      <c r="G504" s="9"/>
      <c r="H504" s="64" t="str">
        <f t="shared" si="88"/>
        <v/>
      </c>
      <c r="I504" s="64" t="str">
        <f t="shared" si="89"/>
        <v/>
      </c>
      <c r="J504" s="65" t="str">
        <f t="shared" si="82"/>
        <v/>
      </c>
      <c r="K504" s="166" t="str">
        <f t="shared" si="83"/>
        <v/>
      </c>
      <c r="L504" s="167" t="str">
        <f t="shared" si="84"/>
        <v/>
      </c>
      <c r="M504" s="63" t="str">
        <f t="shared" si="85"/>
        <v/>
      </c>
      <c r="N504" s="7"/>
      <c r="O504" s="8"/>
      <c r="Q504" s="69" t="str">
        <f t="shared" si="86"/>
        <v/>
      </c>
      <c r="T504" s="66" t="str">
        <f>IF(AND(SU_Stufe&gt;=20,M504&lt;&gt;"",ISBLANK(N504)),"Zuweisung zu Arbeitspaket fehlt","")</f>
        <v/>
      </c>
      <c r="U504" s="66" t="str">
        <f>IF(AND(M504&lt;&gt;""),IF(ISBLANK(O504),"Beschreibung der Tätigkeit fehlt!",IF(LEN(O504)&lt;Z_BKU,"Beschreibung sehr kurz",IF(LEN(O504)&lt;Z_BKN,"Beschreibung knapp",""))),"")</f>
        <v/>
      </c>
      <c r="V504" s="66" t="str">
        <f t="shared" si="87"/>
        <v/>
      </c>
      <c r="W504" s="66" t="str">
        <f>IF(AND(M504&lt;&gt;""),IF(M504&gt;Z_THAZ,"Wurde die Tageshöchstarbeitszeit ("&amp;Z_THAZ&amp;" h) beachtet?",""),"")</f>
        <v/>
      </c>
      <c r="X504" s="66" t="str">
        <f t="shared" si="80"/>
        <v/>
      </c>
    </row>
    <row r="505" spans="1:24" x14ac:dyDescent="0.25">
      <c r="A505" s="5"/>
      <c r="B505" s="67" t="str">
        <f t="shared" si="79"/>
        <v/>
      </c>
      <c r="C505" s="68" t="str">
        <f t="shared" si="81"/>
        <v/>
      </c>
      <c r="D505" s="6"/>
      <c r="E505" s="9"/>
      <c r="F505" s="6"/>
      <c r="G505" s="9"/>
      <c r="H505" s="64" t="str">
        <f t="shared" si="88"/>
        <v/>
      </c>
      <c r="I505" s="64" t="str">
        <f t="shared" si="89"/>
        <v/>
      </c>
      <c r="J505" s="65" t="str">
        <f t="shared" si="82"/>
        <v/>
      </c>
      <c r="K505" s="166" t="str">
        <f t="shared" si="83"/>
        <v/>
      </c>
      <c r="L505" s="167" t="str">
        <f t="shared" si="84"/>
        <v/>
      </c>
      <c r="M505" s="63" t="str">
        <f t="shared" si="85"/>
        <v/>
      </c>
      <c r="N505" s="7"/>
      <c r="O505" s="8"/>
      <c r="Q505" s="69" t="str">
        <f t="shared" si="86"/>
        <v/>
      </c>
      <c r="T505" s="66" t="str">
        <f>IF(AND(SU_Stufe&gt;=20,M505&lt;&gt;"",ISBLANK(N505)),"Zuweisung zu Arbeitspaket fehlt","")</f>
        <v/>
      </c>
      <c r="U505" s="66" t="str">
        <f>IF(AND(M505&lt;&gt;""),IF(ISBLANK(O505),"Beschreibung der Tätigkeit fehlt!",IF(LEN(O505)&lt;Z_BKU,"Beschreibung sehr kurz",IF(LEN(O505)&lt;Z_BKN,"Beschreibung knapp",""))),"")</f>
        <v/>
      </c>
      <c r="V505" s="66" t="str">
        <f t="shared" si="87"/>
        <v/>
      </c>
      <c r="W505" s="66" t="str">
        <f>IF(AND(M505&lt;&gt;""),IF(M505&gt;Z_THAZ,"Wurde die Tageshöchstarbeitszeit ("&amp;Z_THAZ&amp;" h) beachtet?",""),"")</f>
        <v/>
      </c>
      <c r="X505" s="66" t="str">
        <f t="shared" si="80"/>
        <v/>
      </c>
    </row>
    <row r="506" spans="1:24" x14ac:dyDescent="0.25">
      <c r="A506" s="5"/>
      <c r="B506" s="67" t="str">
        <f t="shared" si="79"/>
        <v/>
      </c>
      <c r="C506" s="68" t="str">
        <f t="shared" si="81"/>
        <v/>
      </c>
      <c r="D506" s="6"/>
      <c r="E506" s="9"/>
      <c r="F506" s="6"/>
      <c r="G506" s="9"/>
      <c r="H506" s="64" t="str">
        <f t="shared" si="88"/>
        <v/>
      </c>
      <c r="I506" s="64" t="str">
        <f t="shared" si="89"/>
        <v/>
      </c>
      <c r="J506" s="65" t="str">
        <f t="shared" si="82"/>
        <v/>
      </c>
      <c r="K506" s="166" t="str">
        <f t="shared" si="83"/>
        <v/>
      </c>
      <c r="L506" s="167" t="str">
        <f t="shared" si="84"/>
        <v/>
      </c>
      <c r="M506" s="63" t="str">
        <f t="shared" si="85"/>
        <v/>
      </c>
      <c r="N506" s="7"/>
      <c r="O506" s="8"/>
      <c r="Q506" s="69" t="str">
        <f t="shared" si="86"/>
        <v/>
      </c>
      <c r="T506" s="66" t="str">
        <f>IF(AND(SU_Stufe&gt;=20,M506&lt;&gt;"",ISBLANK(N506)),"Zuweisung zu Arbeitspaket fehlt","")</f>
        <v/>
      </c>
      <c r="U506" s="66" t="str">
        <f>IF(AND(M506&lt;&gt;""),IF(ISBLANK(O506),"Beschreibung der Tätigkeit fehlt!",IF(LEN(O506)&lt;Z_BKU,"Beschreibung sehr kurz",IF(LEN(O506)&lt;Z_BKN,"Beschreibung knapp",""))),"")</f>
        <v/>
      </c>
      <c r="V506" s="66" t="str">
        <f t="shared" si="87"/>
        <v/>
      </c>
      <c r="W506" s="66" t="str">
        <f>IF(AND(M506&lt;&gt;""),IF(M506&gt;Z_THAZ,"Wurde die Tageshöchstarbeitszeit ("&amp;Z_THAZ&amp;" h) beachtet?",""),"")</f>
        <v/>
      </c>
      <c r="X506" s="66" t="str">
        <f t="shared" si="80"/>
        <v/>
      </c>
    </row>
    <row r="507" spans="1:24" x14ac:dyDescent="0.25">
      <c r="A507" s="5"/>
      <c r="B507" s="67" t="str">
        <f t="shared" si="79"/>
        <v/>
      </c>
      <c r="C507" s="68" t="str">
        <f t="shared" si="81"/>
        <v/>
      </c>
      <c r="D507" s="6"/>
      <c r="E507" s="9"/>
      <c r="F507" s="6"/>
      <c r="G507" s="9"/>
      <c r="H507" s="64" t="str">
        <f t="shared" si="88"/>
        <v/>
      </c>
      <c r="I507" s="64" t="str">
        <f t="shared" si="89"/>
        <v/>
      </c>
      <c r="J507" s="65" t="str">
        <f t="shared" si="82"/>
        <v/>
      </c>
      <c r="K507" s="166" t="str">
        <f t="shared" si="83"/>
        <v/>
      </c>
      <c r="L507" s="167" t="str">
        <f t="shared" si="84"/>
        <v/>
      </c>
      <c r="M507" s="63" t="str">
        <f t="shared" si="85"/>
        <v/>
      </c>
      <c r="N507" s="7"/>
      <c r="O507" s="8"/>
      <c r="Q507" s="69" t="str">
        <f t="shared" si="86"/>
        <v/>
      </c>
      <c r="T507" s="66" t="str">
        <f>IF(AND(SU_Stufe&gt;=20,M507&lt;&gt;"",ISBLANK(N507)),"Zuweisung zu Arbeitspaket fehlt","")</f>
        <v/>
      </c>
      <c r="U507" s="66" t="str">
        <f>IF(AND(M507&lt;&gt;""),IF(ISBLANK(O507),"Beschreibung der Tätigkeit fehlt!",IF(LEN(O507)&lt;Z_BKU,"Beschreibung sehr kurz",IF(LEN(O507)&lt;Z_BKN,"Beschreibung knapp",""))),"")</f>
        <v/>
      </c>
      <c r="V507" s="66" t="str">
        <f t="shared" si="87"/>
        <v/>
      </c>
      <c r="W507" s="66" t="str">
        <f>IF(AND(M507&lt;&gt;""),IF(M507&gt;Z_THAZ,"Wurde die Tageshöchstarbeitszeit ("&amp;Z_THAZ&amp;" h) beachtet?",""),"")</f>
        <v/>
      </c>
      <c r="X507" s="66" t="str">
        <f t="shared" si="80"/>
        <v/>
      </c>
    </row>
    <row r="508" spans="1:24" x14ac:dyDescent="0.25">
      <c r="A508" s="5"/>
      <c r="B508" s="67" t="str">
        <f t="shared" si="79"/>
        <v/>
      </c>
      <c r="C508" s="68" t="str">
        <f t="shared" si="81"/>
        <v/>
      </c>
      <c r="D508" s="6"/>
      <c r="E508" s="9"/>
      <c r="F508" s="6"/>
      <c r="G508" s="9"/>
      <c r="H508" s="64" t="str">
        <f t="shared" si="88"/>
        <v/>
      </c>
      <c r="I508" s="64" t="str">
        <f t="shared" si="89"/>
        <v/>
      </c>
      <c r="J508" s="65" t="str">
        <f t="shared" si="82"/>
        <v/>
      </c>
      <c r="K508" s="166" t="str">
        <f t="shared" si="83"/>
        <v/>
      </c>
      <c r="L508" s="167" t="str">
        <f t="shared" si="84"/>
        <v/>
      </c>
      <c r="M508" s="63" t="str">
        <f t="shared" si="85"/>
        <v/>
      </c>
      <c r="N508" s="7"/>
      <c r="O508" s="8"/>
      <c r="Q508" s="69" t="str">
        <f t="shared" si="86"/>
        <v/>
      </c>
      <c r="T508" s="66" t="str">
        <f>IF(AND(SU_Stufe&gt;=20,M508&lt;&gt;"",ISBLANK(N508)),"Zuweisung zu Arbeitspaket fehlt","")</f>
        <v/>
      </c>
      <c r="U508" s="66" t="str">
        <f>IF(AND(M508&lt;&gt;""),IF(ISBLANK(O508),"Beschreibung der Tätigkeit fehlt!",IF(LEN(O508)&lt;Z_BKU,"Beschreibung sehr kurz",IF(LEN(O508)&lt;Z_BKN,"Beschreibung knapp",""))),"")</f>
        <v/>
      </c>
      <c r="V508" s="66" t="str">
        <f t="shared" si="87"/>
        <v/>
      </c>
      <c r="W508" s="66" t="str">
        <f>IF(AND(M508&lt;&gt;""),IF(M508&gt;Z_THAZ,"Wurde die Tageshöchstarbeitszeit ("&amp;Z_THAZ&amp;" h) beachtet?",""),"")</f>
        <v/>
      </c>
      <c r="X508" s="66" t="str">
        <f t="shared" si="80"/>
        <v/>
      </c>
    </row>
    <row r="509" spans="1:24" x14ac:dyDescent="0.25">
      <c r="A509" s="5"/>
      <c r="B509" s="67" t="str">
        <f t="shared" si="79"/>
        <v/>
      </c>
      <c r="C509" s="68" t="str">
        <f t="shared" si="81"/>
        <v/>
      </c>
      <c r="D509" s="6"/>
      <c r="E509" s="9"/>
      <c r="F509" s="6"/>
      <c r="G509" s="9"/>
      <c r="H509" s="64" t="str">
        <f t="shared" si="88"/>
        <v/>
      </c>
      <c r="I509" s="64" t="str">
        <f t="shared" si="89"/>
        <v/>
      </c>
      <c r="J509" s="65" t="str">
        <f t="shared" si="82"/>
        <v/>
      </c>
      <c r="K509" s="166" t="str">
        <f t="shared" si="83"/>
        <v/>
      </c>
      <c r="L509" s="167" t="str">
        <f t="shared" si="84"/>
        <v/>
      </c>
      <c r="M509" s="63" t="str">
        <f t="shared" si="85"/>
        <v/>
      </c>
      <c r="N509" s="7"/>
      <c r="O509" s="8"/>
      <c r="Q509" s="69" t="str">
        <f t="shared" si="86"/>
        <v/>
      </c>
      <c r="T509" s="66" t="str">
        <f>IF(AND(SU_Stufe&gt;=20,M509&lt;&gt;"",ISBLANK(N509)),"Zuweisung zu Arbeitspaket fehlt","")</f>
        <v/>
      </c>
      <c r="U509" s="66" t="str">
        <f>IF(AND(M509&lt;&gt;""),IF(ISBLANK(O509),"Beschreibung der Tätigkeit fehlt!",IF(LEN(O509)&lt;Z_BKU,"Beschreibung sehr kurz",IF(LEN(O509)&lt;Z_BKN,"Beschreibung knapp",""))),"")</f>
        <v/>
      </c>
      <c r="V509" s="66" t="str">
        <f t="shared" si="87"/>
        <v/>
      </c>
      <c r="W509" s="66" t="str">
        <f>IF(AND(M509&lt;&gt;""),IF(M509&gt;Z_THAZ,"Wurde die Tageshöchstarbeitszeit ("&amp;Z_THAZ&amp;" h) beachtet?",""),"")</f>
        <v/>
      </c>
      <c r="X509" s="66" t="str">
        <f t="shared" si="80"/>
        <v/>
      </c>
    </row>
    <row r="510" spans="1:24" x14ac:dyDescent="0.25">
      <c r="A510" s="5"/>
      <c r="B510" s="67" t="str">
        <f t="shared" si="79"/>
        <v/>
      </c>
      <c r="C510" s="68" t="str">
        <f t="shared" si="81"/>
        <v/>
      </c>
      <c r="D510" s="6"/>
      <c r="E510" s="9"/>
      <c r="F510" s="6"/>
      <c r="G510" s="9"/>
      <c r="H510" s="64" t="str">
        <f t="shared" si="88"/>
        <v/>
      </c>
      <c r="I510" s="64" t="str">
        <f t="shared" si="89"/>
        <v/>
      </c>
      <c r="J510" s="65" t="str">
        <f t="shared" si="82"/>
        <v/>
      </c>
      <c r="K510" s="166" t="str">
        <f t="shared" si="83"/>
        <v/>
      </c>
      <c r="L510" s="167" t="str">
        <f t="shared" si="84"/>
        <v/>
      </c>
      <c r="M510" s="63" t="str">
        <f t="shared" si="85"/>
        <v/>
      </c>
      <c r="N510" s="7"/>
      <c r="O510" s="8"/>
      <c r="Q510" s="69" t="str">
        <f t="shared" si="86"/>
        <v/>
      </c>
      <c r="T510" s="66" t="str">
        <f>IF(AND(SU_Stufe&gt;=20,M510&lt;&gt;"",ISBLANK(N510)),"Zuweisung zu Arbeitspaket fehlt","")</f>
        <v/>
      </c>
      <c r="U510" s="66" t="str">
        <f>IF(AND(M510&lt;&gt;""),IF(ISBLANK(O510),"Beschreibung der Tätigkeit fehlt!",IF(LEN(O510)&lt;Z_BKU,"Beschreibung sehr kurz",IF(LEN(O510)&lt;Z_BKN,"Beschreibung knapp",""))),"")</f>
        <v/>
      </c>
      <c r="V510" s="66" t="str">
        <f t="shared" si="87"/>
        <v/>
      </c>
      <c r="W510" s="66" t="str">
        <f>IF(AND(M510&lt;&gt;""),IF(M510&gt;Z_THAZ,"Wurde die Tageshöchstarbeitszeit ("&amp;Z_THAZ&amp;" h) beachtet?",""),"")</f>
        <v/>
      </c>
      <c r="X510" s="66" t="str">
        <f t="shared" si="80"/>
        <v/>
      </c>
    </row>
    <row r="511" spans="1:24" x14ac:dyDescent="0.25">
      <c r="A511" s="5"/>
      <c r="B511" s="67" t="str">
        <f t="shared" si="79"/>
        <v/>
      </c>
      <c r="C511" s="68" t="str">
        <f t="shared" si="81"/>
        <v/>
      </c>
      <c r="D511" s="6"/>
      <c r="E511" s="9"/>
      <c r="F511" s="6"/>
      <c r="G511" s="9"/>
      <c r="H511" s="64" t="str">
        <f t="shared" si="88"/>
        <v/>
      </c>
      <c r="I511" s="64" t="str">
        <f t="shared" si="89"/>
        <v/>
      </c>
      <c r="J511" s="65" t="str">
        <f t="shared" si="82"/>
        <v/>
      </c>
      <c r="K511" s="166" t="str">
        <f t="shared" si="83"/>
        <v/>
      </c>
      <c r="L511" s="167" t="str">
        <f t="shared" si="84"/>
        <v/>
      </c>
      <c r="M511" s="63" t="str">
        <f t="shared" si="85"/>
        <v/>
      </c>
      <c r="N511" s="7"/>
      <c r="O511" s="8"/>
      <c r="Q511" s="69" t="str">
        <f t="shared" si="86"/>
        <v/>
      </c>
      <c r="T511" s="66" t="str">
        <f>IF(AND(SU_Stufe&gt;=20,M511&lt;&gt;"",ISBLANK(N511)),"Zuweisung zu Arbeitspaket fehlt","")</f>
        <v/>
      </c>
      <c r="U511" s="66" t="str">
        <f>IF(AND(M511&lt;&gt;""),IF(ISBLANK(O511),"Beschreibung der Tätigkeit fehlt!",IF(LEN(O511)&lt;Z_BKU,"Beschreibung sehr kurz",IF(LEN(O511)&lt;Z_BKN,"Beschreibung knapp",""))),"")</f>
        <v/>
      </c>
      <c r="V511" s="66" t="str">
        <f t="shared" si="87"/>
        <v/>
      </c>
      <c r="W511" s="66" t="str">
        <f>IF(AND(M511&lt;&gt;""),IF(M511&gt;Z_THAZ,"Wurde die Tageshöchstarbeitszeit ("&amp;Z_THAZ&amp;" h) beachtet?",""),"")</f>
        <v/>
      </c>
      <c r="X511" s="66" t="str">
        <f t="shared" si="80"/>
        <v/>
      </c>
    </row>
    <row r="512" spans="1:24" x14ac:dyDescent="0.25">
      <c r="A512" s="5"/>
      <c r="B512" s="67" t="str">
        <f t="shared" si="79"/>
        <v/>
      </c>
      <c r="C512" s="68" t="str">
        <f t="shared" si="81"/>
        <v/>
      </c>
      <c r="D512" s="6"/>
      <c r="E512" s="9"/>
      <c r="F512" s="6"/>
      <c r="G512" s="9"/>
      <c r="H512" s="64" t="str">
        <f t="shared" si="88"/>
        <v/>
      </c>
      <c r="I512" s="64" t="str">
        <f t="shared" si="89"/>
        <v/>
      </c>
      <c r="J512" s="65" t="str">
        <f t="shared" si="82"/>
        <v/>
      </c>
      <c r="K512" s="166" t="str">
        <f t="shared" si="83"/>
        <v/>
      </c>
      <c r="L512" s="167" t="str">
        <f t="shared" si="84"/>
        <v/>
      </c>
      <c r="M512" s="63" t="str">
        <f t="shared" si="85"/>
        <v/>
      </c>
      <c r="N512" s="7"/>
      <c r="O512" s="8"/>
      <c r="Q512" s="69" t="str">
        <f t="shared" si="86"/>
        <v/>
      </c>
      <c r="T512" s="66" t="str">
        <f>IF(AND(SU_Stufe&gt;=20,M512&lt;&gt;"",ISBLANK(N512)),"Zuweisung zu Arbeitspaket fehlt","")</f>
        <v/>
      </c>
      <c r="U512" s="66" t="str">
        <f>IF(AND(M512&lt;&gt;""),IF(ISBLANK(O512),"Beschreibung der Tätigkeit fehlt!",IF(LEN(O512)&lt;Z_BKU,"Beschreibung sehr kurz",IF(LEN(O512)&lt;Z_BKN,"Beschreibung knapp",""))),"")</f>
        <v/>
      </c>
      <c r="V512" s="66" t="str">
        <f t="shared" si="87"/>
        <v/>
      </c>
      <c r="W512" s="66" t="str">
        <f>IF(AND(M512&lt;&gt;""),IF(M512&gt;Z_THAZ,"Wurde die Tageshöchstarbeitszeit ("&amp;Z_THAZ&amp;" h) beachtet?",""),"")</f>
        <v/>
      </c>
      <c r="X512" s="66" t="str">
        <f t="shared" si="80"/>
        <v/>
      </c>
    </row>
    <row r="513" spans="1:24" x14ac:dyDescent="0.25">
      <c r="A513" s="5"/>
      <c r="B513" s="67" t="str">
        <f t="shared" si="79"/>
        <v/>
      </c>
      <c r="C513" s="68" t="str">
        <f t="shared" si="81"/>
        <v/>
      </c>
      <c r="D513" s="6"/>
      <c r="E513" s="9"/>
      <c r="F513" s="6"/>
      <c r="G513" s="9"/>
      <c r="H513" s="64" t="str">
        <f t="shared" si="88"/>
        <v/>
      </c>
      <c r="I513" s="64" t="str">
        <f t="shared" si="89"/>
        <v/>
      </c>
      <c r="J513" s="65" t="str">
        <f t="shared" si="82"/>
        <v/>
      </c>
      <c r="K513" s="166" t="str">
        <f t="shared" si="83"/>
        <v/>
      </c>
      <c r="L513" s="167" t="str">
        <f t="shared" si="84"/>
        <v/>
      </c>
      <c r="M513" s="63" t="str">
        <f t="shared" si="85"/>
        <v/>
      </c>
      <c r="N513" s="7"/>
      <c r="O513" s="8"/>
      <c r="Q513" s="69" t="str">
        <f t="shared" si="86"/>
        <v/>
      </c>
      <c r="T513" s="66" t="str">
        <f>IF(AND(SU_Stufe&gt;=20,M513&lt;&gt;"",ISBLANK(N513)),"Zuweisung zu Arbeitspaket fehlt","")</f>
        <v/>
      </c>
      <c r="U513" s="66" t="str">
        <f>IF(AND(M513&lt;&gt;""),IF(ISBLANK(O513),"Beschreibung der Tätigkeit fehlt!",IF(LEN(O513)&lt;Z_BKU,"Beschreibung sehr kurz",IF(LEN(O513)&lt;Z_BKN,"Beschreibung knapp",""))),"")</f>
        <v/>
      </c>
      <c r="V513" s="66" t="str">
        <f t="shared" si="87"/>
        <v/>
      </c>
      <c r="W513" s="66" t="str">
        <f>IF(AND(M513&lt;&gt;""),IF(M513&gt;Z_THAZ,"Wurde die Tageshöchstarbeitszeit ("&amp;Z_THAZ&amp;" h) beachtet?",""),"")</f>
        <v/>
      </c>
      <c r="X513" s="66" t="str">
        <f t="shared" si="80"/>
        <v/>
      </c>
    </row>
    <row r="514" spans="1:24" x14ac:dyDescent="0.25">
      <c r="A514" s="5"/>
      <c r="B514" s="67" t="str">
        <f t="shared" si="79"/>
        <v/>
      </c>
      <c r="C514" s="68" t="str">
        <f t="shared" si="81"/>
        <v/>
      </c>
      <c r="D514" s="6"/>
      <c r="E514" s="9"/>
      <c r="F514" s="6"/>
      <c r="G514" s="9"/>
      <c r="H514" s="64" t="str">
        <f t="shared" si="88"/>
        <v/>
      </c>
      <c r="I514" s="64" t="str">
        <f t="shared" si="89"/>
        <v/>
      </c>
      <c r="J514" s="65" t="str">
        <f t="shared" si="82"/>
        <v/>
      </c>
      <c r="K514" s="166" t="str">
        <f t="shared" si="83"/>
        <v/>
      </c>
      <c r="L514" s="167" t="str">
        <f t="shared" si="84"/>
        <v/>
      </c>
      <c r="M514" s="63" t="str">
        <f t="shared" si="85"/>
        <v/>
      </c>
      <c r="N514" s="7"/>
      <c r="O514" s="8"/>
      <c r="Q514" s="69" t="str">
        <f t="shared" si="86"/>
        <v/>
      </c>
      <c r="T514" s="66" t="str">
        <f>IF(AND(SU_Stufe&gt;=20,M514&lt;&gt;"",ISBLANK(N514)),"Zuweisung zu Arbeitspaket fehlt","")</f>
        <v/>
      </c>
      <c r="U514" s="66" t="str">
        <f>IF(AND(M514&lt;&gt;""),IF(ISBLANK(O514),"Beschreibung der Tätigkeit fehlt!",IF(LEN(O514)&lt;Z_BKU,"Beschreibung sehr kurz",IF(LEN(O514)&lt;Z_BKN,"Beschreibung knapp",""))),"")</f>
        <v/>
      </c>
      <c r="V514" s="66" t="str">
        <f t="shared" si="87"/>
        <v/>
      </c>
      <c r="W514" s="66" t="str">
        <f>IF(AND(M514&lt;&gt;""),IF(M514&gt;Z_THAZ,"Wurde die Tageshöchstarbeitszeit ("&amp;Z_THAZ&amp;" h) beachtet?",""),"")</f>
        <v/>
      </c>
      <c r="X514" s="66" t="str">
        <f t="shared" si="80"/>
        <v/>
      </c>
    </row>
    <row r="515" spans="1:24" x14ac:dyDescent="0.25">
      <c r="A515" s="5"/>
      <c r="B515" s="67" t="str">
        <f t="shared" si="79"/>
        <v/>
      </c>
      <c r="C515" s="68" t="str">
        <f t="shared" si="81"/>
        <v/>
      </c>
      <c r="D515" s="6"/>
      <c r="E515" s="9"/>
      <c r="F515" s="6"/>
      <c r="G515" s="9"/>
      <c r="H515" s="64" t="str">
        <f t="shared" si="88"/>
        <v/>
      </c>
      <c r="I515" s="64" t="str">
        <f t="shared" si="89"/>
        <v/>
      </c>
      <c r="J515" s="65" t="str">
        <f t="shared" si="82"/>
        <v/>
      </c>
      <c r="K515" s="166" t="str">
        <f t="shared" si="83"/>
        <v/>
      </c>
      <c r="L515" s="167" t="str">
        <f t="shared" si="84"/>
        <v/>
      </c>
      <c r="M515" s="63" t="str">
        <f t="shared" si="85"/>
        <v/>
      </c>
      <c r="N515" s="7"/>
      <c r="O515" s="8"/>
      <c r="Q515" s="69" t="str">
        <f t="shared" si="86"/>
        <v/>
      </c>
      <c r="T515" s="66" t="str">
        <f>IF(AND(SU_Stufe&gt;=20,M515&lt;&gt;"",ISBLANK(N515)),"Zuweisung zu Arbeitspaket fehlt","")</f>
        <v/>
      </c>
      <c r="U515" s="66" t="str">
        <f>IF(AND(M515&lt;&gt;""),IF(ISBLANK(O515),"Beschreibung der Tätigkeit fehlt!",IF(LEN(O515)&lt;Z_BKU,"Beschreibung sehr kurz",IF(LEN(O515)&lt;Z_BKN,"Beschreibung knapp",""))),"")</f>
        <v/>
      </c>
      <c r="V515" s="66" t="str">
        <f t="shared" si="87"/>
        <v/>
      </c>
      <c r="W515" s="66" t="str">
        <f>IF(AND(M515&lt;&gt;""),IF(M515&gt;Z_THAZ,"Wurde die Tageshöchstarbeitszeit ("&amp;Z_THAZ&amp;" h) beachtet?",""),"")</f>
        <v/>
      </c>
      <c r="X515" s="66" t="str">
        <f t="shared" si="80"/>
        <v/>
      </c>
    </row>
    <row r="516" spans="1:24" x14ac:dyDescent="0.25">
      <c r="A516" s="5"/>
      <c r="B516" s="67" t="str">
        <f t="shared" si="79"/>
        <v/>
      </c>
      <c r="C516" s="68" t="str">
        <f t="shared" si="81"/>
        <v/>
      </c>
      <c r="D516" s="6"/>
      <c r="E516" s="9"/>
      <c r="F516" s="6"/>
      <c r="G516" s="9"/>
      <c r="H516" s="64" t="str">
        <f t="shared" si="88"/>
        <v/>
      </c>
      <c r="I516" s="64" t="str">
        <f t="shared" si="89"/>
        <v/>
      </c>
      <c r="J516" s="65" t="str">
        <f t="shared" si="82"/>
        <v/>
      </c>
      <c r="K516" s="166" t="str">
        <f t="shared" si="83"/>
        <v/>
      </c>
      <c r="L516" s="167" t="str">
        <f t="shared" si="84"/>
        <v/>
      </c>
      <c r="M516" s="63" t="str">
        <f t="shared" si="85"/>
        <v/>
      </c>
      <c r="N516" s="7"/>
      <c r="O516" s="8"/>
      <c r="Q516" s="69" t="str">
        <f t="shared" si="86"/>
        <v/>
      </c>
      <c r="T516" s="66" t="str">
        <f>IF(AND(SU_Stufe&gt;=20,M516&lt;&gt;"",ISBLANK(N516)),"Zuweisung zu Arbeitspaket fehlt","")</f>
        <v/>
      </c>
      <c r="U516" s="66" t="str">
        <f>IF(AND(M516&lt;&gt;""),IF(ISBLANK(O516),"Beschreibung der Tätigkeit fehlt!",IF(LEN(O516)&lt;Z_BKU,"Beschreibung sehr kurz",IF(LEN(O516)&lt;Z_BKN,"Beschreibung knapp",""))),"")</f>
        <v/>
      </c>
      <c r="V516" s="66" t="str">
        <f t="shared" si="87"/>
        <v/>
      </c>
      <c r="W516" s="66" t="str">
        <f>IF(AND(M516&lt;&gt;""),IF(M516&gt;Z_THAZ,"Wurde die Tageshöchstarbeitszeit ("&amp;Z_THAZ&amp;" h) beachtet?",""),"")</f>
        <v/>
      </c>
      <c r="X516" s="66" t="str">
        <f t="shared" si="80"/>
        <v/>
      </c>
    </row>
    <row r="517" spans="1:24" x14ac:dyDescent="0.25">
      <c r="A517" s="5"/>
      <c r="B517" s="67" t="str">
        <f t="shared" si="79"/>
        <v/>
      </c>
      <c r="C517" s="68" t="str">
        <f t="shared" si="81"/>
        <v/>
      </c>
      <c r="D517" s="6"/>
      <c r="E517" s="9"/>
      <c r="F517" s="6"/>
      <c r="G517" s="9"/>
      <c r="H517" s="64" t="str">
        <f t="shared" si="88"/>
        <v/>
      </c>
      <c r="I517" s="64" t="str">
        <f t="shared" si="89"/>
        <v/>
      </c>
      <c r="J517" s="65" t="str">
        <f t="shared" si="82"/>
        <v/>
      </c>
      <c r="K517" s="166" t="str">
        <f t="shared" si="83"/>
        <v/>
      </c>
      <c r="L517" s="167" t="str">
        <f t="shared" si="84"/>
        <v/>
      </c>
      <c r="M517" s="63" t="str">
        <f t="shared" si="85"/>
        <v/>
      </c>
      <c r="N517" s="7"/>
      <c r="O517" s="8"/>
      <c r="Q517" s="69" t="str">
        <f t="shared" si="86"/>
        <v/>
      </c>
      <c r="T517" s="66" t="str">
        <f>IF(AND(SU_Stufe&gt;=20,M517&lt;&gt;"",ISBLANK(N517)),"Zuweisung zu Arbeitspaket fehlt","")</f>
        <v/>
      </c>
      <c r="U517" s="66" t="str">
        <f>IF(AND(M517&lt;&gt;""),IF(ISBLANK(O517),"Beschreibung der Tätigkeit fehlt!",IF(LEN(O517)&lt;Z_BKU,"Beschreibung sehr kurz",IF(LEN(O517)&lt;Z_BKN,"Beschreibung knapp",""))),"")</f>
        <v/>
      </c>
      <c r="V517" s="66" t="str">
        <f t="shared" si="87"/>
        <v/>
      </c>
      <c r="W517" s="66" t="str">
        <f>IF(AND(M517&lt;&gt;""),IF(M517&gt;Z_THAZ,"Wurde die Tageshöchstarbeitszeit ("&amp;Z_THAZ&amp;" h) beachtet?",""),"")</f>
        <v/>
      </c>
      <c r="X517" s="66" t="str">
        <f t="shared" si="80"/>
        <v/>
      </c>
    </row>
    <row r="518" spans="1:24" x14ac:dyDescent="0.25">
      <c r="A518" s="5"/>
      <c r="B518" s="67" t="str">
        <f t="shared" si="79"/>
        <v/>
      </c>
      <c r="C518" s="68" t="str">
        <f t="shared" si="81"/>
        <v/>
      </c>
      <c r="D518" s="6"/>
      <c r="E518" s="9"/>
      <c r="F518" s="6"/>
      <c r="G518" s="9"/>
      <c r="H518" s="64" t="str">
        <f t="shared" si="88"/>
        <v/>
      </c>
      <c r="I518" s="64" t="str">
        <f t="shared" si="89"/>
        <v/>
      </c>
      <c r="J518" s="65" t="str">
        <f t="shared" si="82"/>
        <v/>
      </c>
      <c r="K518" s="166" t="str">
        <f t="shared" si="83"/>
        <v/>
      </c>
      <c r="L518" s="167" t="str">
        <f t="shared" si="84"/>
        <v/>
      </c>
      <c r="M518" s="63" t="str">
        <f t="shared" si="85"/>
        <v/>
      </c>
      <c r="N518" s="7"/>
      <c r="O518" s="8"/>
      <c r="Q518" s="69" t="str">
        <f t="shared" si="86"/>
        <v/>
      </c>
      <c r="T518" s="66" t="str">
        <f>IF(AND(SU_Stufe&gt;=20,M518&lt;&gt;"",ISBLANK(N518)),"Zuweisung zu Arbeitspaket fehlt","")</f>
        <v/>
      </c>
      <c r="U518" s="66" t="str">
        <f>IF(AND(M518&lt;&gt;""),IF(ISBLANK(O518),"Beschreibung der Tätigkeit fehlt!",IF(LEN(O518)&lt;Z_BKU,"Beschreibung sehr kurz",IF(LEN(O518)&lt;Z_BKN,"Beschreibung knapp",""))),"")</f>
        <v/>
      </c>
      <c r="V518" s="66" t="str">
        <f t="shared" si="87"/>
        <v/>
      </c>
      <c r="W518" s="66" t="str">
        <f>IF(AND(M518&lt;&gt;""),IF(M518&gt;Z_THAZ,"Wurde die Tageshöchstarbeitszeit ("&amp;Z_THAZ&amp;" h) beachtet?",""),"")</f>
        <v/>
      </c>
      <c r="X518" s="66" t="str">
        <f t="shared" si="80"/>
        <v/>
      </c>
    </row>
    <row r="519" spans="1:24" x14ac:dyDescent="0.25">
      <c r="A519" s="5"/>
      <c r="B519" s="67" t="str">
        <f t="shared" si="79"/>
        <v/>
      </c>
      <c r="C519" s="68" t="str">
        <f t="shared" si="81"/>
        <v/>
      </c>
      <c r="D519" s="6"/>
      <c r="E519" s="9"/>
      <c r="F519" s="6"/>
      <c r="G519" s="9"/>
      <c r="H519" s="64" t="str">
        <f t="shared" si="88"/>
        <v/>
      </c>
      <c r="I519" s="64" t="str">
        <f t="shared" si="89"/>
        <v/>
      </c>
      <c r="J519" s="65" t="str">
        <f t="shared" si="82"/>
        <v/>
      </c>
      <c r="K519" s="166" t="str">
        <f t="shared" si="83"/>
        <v/>
      </c>
      <c r="L519" s="167" t="str">
        <f t="shared" si="84"/>
        <v/>
      </c>
      <c r="M519" s="63" t="str">
        <f t="shared" si="85"/>
        <v/>
      </c>
      <c r="N519" s="7"/>
      <c r="O519" s="8"/>
      <c r="Q519" s="69" t="str">
        <f t="shared" si="86"/>
        <v/>
      </c>
      <c r="T519" s="66" t="str">
        <f>IF(AND(SU_Stufe&gt;=20,M519&lt;&gt;"",ISBLANK(N519)),"Zuweisung zu Arbeitspaket fehlt","")</f>
        <v/>
      </c>
      <c r="U519" s="66" t="str">
        <f>IF(AND(M519&lt;&gt;""),IF(ISBLANK(O519),"Beschreibung der Tätigkeit fehlt!",IF(LEN(O519)&lt;Z_BKU,"Beschreibung sehr kurz",IF(LEN(O519)&lt;Z_BKN,"Beschreibung knapp",""))),"")</f>
        <v/>
      </c>
      <c r="V519" s="66" t="str">
        <f t="shared" si="87"/>
        <v/>
      </c>
      <c r="W519" s="66" t="str">
        <f>IF(AND(M519&lt;&gt;""),IF(M519&gt;Z_THAZ,"Wurde die Tageshöchstarbeitszeit ("&amp;Z_THAZ&amp;" h) beachtet?",""),"")</f>
        <v/>
      </c>
      <c r="X519" s="66" t="str">
        <f t="shared" si="80"/>
        <v/>
      </c>
    </row>
    <row r="520" spans="1:24" x14ac:dyDescent="0.25">
      <c r="A520" s="5"/>
      <c r="B520" s="67" t="str">
        <f t="shared" si="79"/>
        <v/>
      </c>
      <c r="C520" s="68" t="str">
        <f t="shared" si="81"/>
        <v/>
      </c>
      <c r="D520" s="6"/>
      <c r="E520" s="9"/>
      <c r="F520" s="6"/>
      <c r="G520" s="9"/>
      <c r="H520" s="64" t="str">
        <f t="shared" si="88"/>
        <v/>
      </c>
      <c r="I520" s="64" t="str">
        <f t="shared" si="89"/>
        <v/>
      </c>
      <c r="J520" s="65" t="str">
        <f t="shared" si="82"/>
        <v/>
      </c>
      <c r="K520" s="166" t="str">
        <f t="shared" si="83"/>
        <v/>
      </c>
      <c r="L520" s="167" t="str">
        <f t="shared" si="84"/>
        <v/>
      </c>
      <c r="M520" s="63" t="str">
        <f t="shared" si="85"/>
        <v/>
      </c>
      <c r="N520" s="7"/>
      <c r="O520" s="8"/>
      <c r="Q520" s="69" t="str">
        <f t="shared" si="86"/>
        <v/>
      </c>
      <c r="T520" s="66" t="str">
        <f>IF(AND(SU_Stufe&gt;=20,M520&lt;&gt;"",ISBLANK(N520)),"Zuweisung zu Arbeitspaket fehlt","")</f>
        <v/>
      </c>
      <c r="U520" s="66" t="str">
        <f>IF(AND(M520&lt;&gt;""),IF(ISBLANK(O520),"Beschreibung der Tätigkeit fehlt!",IF(LEN(O520)&lt;Z_BKU,"Beschreibung sehr kurz",IF(LEN(O520)&lt;Z_BKN,"Beschreibung knapp",""))),"")</f>
        <v/>
      </c>
      <c r="V520" s="66" t="str">
        <f t="shared" si="87"/>
        <v/>
      </c>
      <c r="W520" s="66" t="str">
        <f>IF(AND(M520&lt;&gt;""),IF(M520&gt;Z_THAZ,"Wurde die Tageshöchstarbeitszeit ("&amp;Z_THAZ&amp;" h) beachtet?",""),"")</f>
        <v/>
      </c>
      <c r="X520" s="66" t="str">
        <f t="shared" si="80"/>
        <v/>
      </c>
    </row>
    <row r="521" spans="1:24" x14ac:dyDescent="0.25">
      <c r="A521" s="5"/>
      <c r="B521" s="67" t="str">
        <f t="shared" si="79"/>
        <v/>
      </c>
      <c r="C521" s="68" t="str">
        <f t="shared" si="81"/>
        <v/>
      </c>
      <c r="D521" s="6"/>
      <c r="E521" s="9"/>
      <c r="F521" s="6"/>
      <c r="G521" s="9"/>
      <c r="H521" s="64" t="str">
        <f t="shared" si="88"/>
        <v/>
      </c>
      <c r="I521" s="64" t="str">
        <f t="shared" si="89"/>
        <v/>
      </c>
      <c r="J521" s="65" t="str">
        <f t="shared" si="82"/>
        <v/>
      </c>
      <c r="K521" s="166" t="str">
        <f t="shared" si="83"/>
        <v/>
      </c>
      <c r="L521" s="167" t="str">
        <f t="shared" si="84"/>
        <v/>
      </c>
      <c r="M521" s="63" t="str">
        <f t="shared" si="85"/>
        <v/>
      </c>
      <c r="N521" s="7"/>
      <c r="O521" s="8"/>
      <c r="Q521" s="69" t="str">
        <f t="shared" si="86"/>
        <v/>
      </c>
      <c r="T521" s="66" t="str">
        <f>IF(AND(SU_Stufe&gt;=20,M521&lt;&gt;"",ISBLANK(N521)),"Zuweisung zu Arbeitspaket fehlt","")</f>
        <v/>
      </c>
      <c r="U521" s="66" t="str">
        <f>IF(AND(M521&lt;&gt;""),IF(ISBLANK(O521),"Beschreibung der Tätigkeit fehlt!",IF(LEN(O521)&lt;Z_BKU,"Beschreibung sehr kurz",IF(LEN(O521)&lt;Z_BKN,"Beschreibung knapp",""))),"")</f>
        <v/>
      </c>
      <c r="V521" s="66" t="str">
        <f t="shared" si="87"/>
        <v/>
      </c>
      <c r="W521" s="66" t="str">
        <f>IF(AND(M521&lt;&gt;""),IF(M521&gt;Z_THAZ,"Wurde die Tageshöchstarbeitszeit ("&amp;Z_THAZ&amp;" h) beachtet?",""),"")</f>
        <v/>
      </c>
      <c r="X521" s="66" t="str">
        <f t="shared" si="80"/>
        <v/>
      </c>
    </row>
    <row r="522" spans="1:24" x14ac:dyDescent="0.25">
      <c r="A522" s="5"/>
      <c r="B522" s="67" t="str">
        <f t="shared" si="79"/>
        <v/>
      </c>
      <c r="C522" s="68" t="str">
        <f t="shared" si="81"/>
        <v/>
      </c>
      <c r="D522" s="6"/>
      <c r="E522" s="9"/>
      <c r="F522" s="6"/>
      <c r="G522" s="9"/>
      <c r="H522" s="64" t="str">
        <f t="shared" si="88"/>
        <v/>
      </c>
      <c r="I522" s="64" t="str">
        <f t="shared" si="89"/>
        <v/>
      </c>
      <c r="J522" s="65" t="str">
        <f t="shared" si="82"/>
        <v/>
      </c>
      <c r="K522" s="166" t="str">
        <f t="shared" si="83"/>
        <v/>
      </c>
      <c r="L522" s="167" t="str">
        <f t="shared" si="84"/>
        <v/>
      </c>
      <c r="M522" s="63" t="str">
        <f t="shared" si="85"/>
        <v/>
      </c>
      <c r="N522" s="7"/>
      <c r="O522" s="8"/>
      <c r="Q522" s="69" t="str">
        <f t="shared" si="86"/>
        <v/>
      </c>
      <c r="T522" s="66" t="str">
        <f>IF(AND(SU_Stufe&gt;=20,M522&lt;&gt;"",ISBLANK(N522)),"Zuweisung zu Arbeitspaket fehlt","")</f>
        <v/>
      </c>
      <c r="U522" s="66" t="str">
        <f>IF(AND(M522&lt;&gt;""),IF(ISBLANK(O522),"Beschreibung der Tätigkeit fehlt!",IF(LEN(O522)&lt;Z_BKU,"Beschreibung sehr kurz",IF(LEN(O522)&lt;Z_BKN,"Beschreibung knapp",""))),"")</f>
        <v/>
      </c>
      <c r="V522" s="66" t="str">
        <f t="shared" si="87"/>
        <v/>
      </c>
      <c r="W522" s="66" t="str">
        <f>IF(AND(M522&lt;&gt;""),IF(M522&gt;Z_THAZ,"Wurde die Tageshöchstarbeitszeit ("&amp;Z_THAZ&amp;" h) beachtet?",""),"")</f>
        <v/>
      </c>
      <c r="X522" s="66" t="str">
        <f t="shared" si="80"/>
        <v/>
      </c>
    </row>
    <row r="523" spans="1:24" x14ac:dyDescent="0.25">
      <c r="A523" s="5"/>
      <c r="B523" s="67" t="str">
        <f t="shared" si="79"/>
        <v/>
      </c>
      <c r="C523" s="68" t="str">
        <f t="shared" si="81"/>
        <v/>
      </c>
      <c r="D523" s="6"/>
      <c r="E523" s="9"/>
      <c r="F523" s="6"/>
      <c r="G523" s="9"/>
      <c r="H523" s="64" t="str">
        <f t="shared" si="88"/>
        <v/>
      </c>
      <c r="I523" s="64" t="str">
        <f t="shared" si="89"/>
        <v/>
      </c>
      <c r="J523" s="65" t="str">
        <f t="shared" si="82"/>
        <v/>
      </c>
      <c r="K523" s="166" t="str">
        <f t="shared" si="83"/>
        <v/>
      </c>
      <c r="L523" s="167" t="str">
        <f t="shared" si="84"/>
        <v/>
      </c>
      <c r="M523" s="63" t="str">
        <f t="shared" si="85"/>
        <v/>
      </c>
      <c r="N523" s="7"/>
      <c r="O523" s="8"/>
      <c r="Q523" s="69" t="str">
        <f t="shared" si="86"/>
        <v/>
      </c>
      <c r="T523" s="66" t="str">
        <f>IF(AND(SU_Stufe&gt;=20,M523&lt;&gt;"",ISBLANK(N523)),"Zuweisung zu Arbeitspaket fehlt","")</f>
        <v/>
      </c>
      <c r="U523" s="66" t="str">
        <f>IF(AND(M523&lt;&gt;""),IF(ISBLANK(O523),"Beschreibung der Tätigkeit fehlt!",IF(LEN(O523)&lt;Z_BKU,"Beschreibung sehr kurz",IF(LEN(O523)&lt;Z_BKN,"Beschreibung knapp",""))),"")</f>
        <v/>
      </c>
      <c r="V523" s="66" t="str">
        <f t="shared" si="87"/>
        <v/>
      </c>
      <c r="W523" s="66" t="str">
        <f>IF(AND(M523&lt;&gt;""),IF(M523&gt;Z_THAZ,"Wurde die Tageshöchstarbeitszeit ("&amp;Z_THAZ&amp;" h) beachtet?",""),"")</f>
        <v/>
      </c>
      <c r="X523" s="66" t="str">
        <f t="shared" si="80"/>
        <v/>
      </c>
    </row>
    <row r="524" spans="1:24" x14ac:dyDescent="0.25">
      <c r="A524" s="5"/>
      <c r="B524" s="67" t="str">
        <f t="shared" si="79"/>
        <v/>
      </c>
      <c r="C524" s="68" t="str">
        <f t="shared" si="81"/>
        <v/>
      </c>
      <c r="D524" s="6"/>
      <c r="E524" s="9"/>
      <c r="F524" s="6"/>
      <c r="G524" s="9"/>
      <c r="H524" s="64" t="str">
        <f t="shared" si="88"/>
        <v/>
      </c>
      <c r="I524" s="64" t="str">
        <f t="shared" si="89"/>
        <v/>
      </c>
      <c r="J524" s="65" t="str">
        <f t="shared" si="82"/>
        <v/>
      </c>
      <c r="K524" s="166" t="str">
        <f t="shared" si="83"/>
        <v/>
      </c>
      <c r="L524" s="167" t="str">
        <f t="shared" si="84"/>
        <v/>
      </c>
      <c r="M524" s="63" t="str">
        <f t="shared" si="85"/>
        <v/>
      </c>
      <c r="N524" s="7"/>
      <c r="O524" s="8"/>
      <c r="Q524" s="69" t="str">
        <f t="shared" si="86"/>
        <v/>
      </c>
      <c r="T524" s="66" t="str">
        <f>IF(AND(SU_Stufe&gt;=20,M524&lt;&gt;"",ISBLANK(N524)),"Zuweisung zu Arbeitspaket fehlt","")</f>
        <v/>
      </c>
      <c r="U524" s="66" t="str">
        <f>IF(AND(M524&lt;&gt;""),IF(ISBLANK(O524),"Beschreibung der Tätigkeit fehlt!",IF(LEN(O524)&lt;Z_BKU,"Beschreibung sehr kurz",IF(LEN(O524)&lt;Z_BKN,"Beschreibung knapp",""))),"")</f>
        <v/>
      </c>
      <c r="V524" s="66" t="str">
        <f t="shared" si="87"/>
        <v/>
      </c>
      <c r="W524" s="66" t="str">
        <f>IF(AND(M524&lt;&gt;""),IF(M524&gt;Z_THAZ,"Wurde die Tageshöchstarbeitszeit ("&amp;Z_THAZ&amp;" h) beachtet?",""),"")</f>
        <v/>
      </c>
      <c r="X524" s="66" t="str">
        <f t="shared" si="80"/>
        <v/>
      </c>
    </row>
    <row r="525" spans="1:24" x14ac:dyDescent="0.25">
      <c r="A525" s="5"/>
      <c r="B525" s="67" t="str">
        <f t="shared" si="79"/>
        <v/>
      </c>
      <c r="C525" s="68" t="str">
        <f t="shared" si="81"/>
        <v/>
      </c>
      <c r="D525" s="6"/>
      <c r="E525" s="9"/>
      <c r="F525" s="6"/>
      <c r="G525" s="9"/>
      <c r="H525" s="64" t="str">
        <f t="shared" si="88"/>
        <v/>
      </c>
      <c r="I525" s="64" t="str">
        <f t="shared" si="89"/>
        <v/>
      </c>
      <c r="J525" s="65" t="str">
        <f t="shared" si="82"/>
        <v/>
      </c>
      <c r="K525" s="166" t="str">
        <f t="shared" si="83"/>
        <v/>
      </c>
      <c r="L525" s="167" t="str">
        <f t="shared" si="84"/>
        <v/>
      </c>
      <c r="M525" s="63" t="str">
        <f t="shared" si="85"/>
        <v/>
      </c>
      <c r="N525" s="7"/>
      <c r="O525" s="8"/>
      <c r="Q525" s="69" t="str">
        <f t="shared" si="86"/>
        <v/>
      </c>
      <c r="T525" s="66" t="str">
        <f>IF(AND(SU_Stufe&gt;=20,M525&lt;&gt;"",ISBLANK(N525)),"Zuweisung zu Arbeitspaket fehlt","")</f>
        <v/>
      </c>
      <c r="U525" s="66" t="str">
        <f>IF(AND(M525&lt;&gt;""),IF(ISBLANK(O525),"Beschreibung der Tätigkeit fehlt!",IF(LEN(O525)&lt;Z_BKU,"Beschreibung sehr kurz",IF(LEN(O525)&lt;Z_BKN,"Beschreibung knapp",""))),"")</f>
        <v/>
      </c>
      <c r="V525" s="66" t="str">
        <f t="shared" si="87"/>
        <v/>
      </c>
      <c r="W525" s="66" t="str">
        <f>IF(AND(M525&lt;&gt;""),IF(M525&gt;Z_THAZ,"Wurde die Tageshöchstarbeitszeit ("&amp;Z_THAZ&amp;" h) beachtet?",""),"")</f>
        <v/>
      </c>
      <c r="X525" s="66" t="str">
        <f t="shared" si="80"/>
        <v/>
      </c>
    </row>
    <row r="526" spans="1:24" x14ac:dyDescent="0.25">
      <c r="A526" s="5"/>
      <c r="B526" s="67" t="str">
        <f t="shared" ref="B526:B589" si="90">IF(ISNUMBER(A526),ZU_Kuerzel,"")</f>
        <v/>
      </c>
      <c r="C526" s="68" t="str">
        <f t="shared" si="81"/>
        <v/>
      </c>
      <c r="D526" s="6"/>
      <c r="E526" s="9"/>
      <c r="F526" s="6"/>
      <c r="G526" s="9"/>
      <c r="H526" s="64" t="str">
        <f t="shared" si="88"/>
        <v/>
      </c>
      <c r="I526" s="64" t="str">
        <f t="shared" si="89"/>
        <v/>
      </c>
      <c r="J526" s="65" t="str">
        <f t="shared" si="82"/>
        <v/>
      </c>
      <c r="K526" s="166" t="str">
        <f t="shared" si="83"/>
        <v/>
      </c>
      <c r="L526" s="167" t="str">
        <f t="shared" si="84"/>
        <v/>
      </c>
      <c r="M526" s="63" t="str">
        <f t="shared" si="85"/>
        <v/>
      </c>
      <c r="N526" s="7"/>
      <c r="O526" s="8"/>
      <c r="Q526" s="69" t="str">
        <f t="shared" si="86"/>
        <v/>
      </c>
      <c r="T526" s="66" t="str">
        <f>IF(AND(SU_Stufe&gt;=20,M526&lt;&gt;"",ISBLANK(N526)),"Zuweisung zu Arbeitspaket fehlt","")</f>
        <v/>
      </c>
      <c r="U526" s="66" t="str">
        <f>IF(AND(M526&lt;&gt;""),IF(ISBLANK(O526),"Beschreibung der Tätigkeit fehlt!",IF(LEN(O526)&lt;Z_BKU,"Beschreibung sehr kurz",IF(LEN(O526)&lt;Z_BKN,"Beschreibung knapp",""))),"")</f>
        <v/>
      </c>
      <c r="V526" s="66" t="str">
        <f t="shared" si="87"/>
        <v/>
      </c>
      <c r="W526" s="66" t="str">
        <f>IF(AND(M526&lt;&gt;""),IF(M526&gt;Z_THAZ,"Wurde die Tageshöchstarbeitszeit ("&amp;Z_THAZ&amp;" h) beachtet?",""),"")</f>
        <v/>
      </c>
      <c r="X526" s="66" t="str">
        <f t="shared" ref="X526:X589" si="91">IF(ISNUMBER(A526),IF(YEAR(A526)&lt;&gt;ZU_Jahr,"Jahr nicht zulässig",""),"")</f>
        <v/>
      </c>
    </row>
    <row r="527" spans="1:24" x14ac:dyDescent="0.25">
      <c r="A527" s="5"/>
      <c r="B527" s="67" t="str">
        <f t="shared" si="90"/>
        <v/>
      </c>
      <c r="C527" s="68" t="str">
        <f t="shared" ref="C527:C590" si="92">IF(ISBLANK(A527),"",MONTH(A527))</f>
        <v/>
      </c>
      <c r="D527" s="6"/>
      <c r="E527" s="9"/>
      <c r="F527" s="6"/>
      <c r="G527" s="9"/>
      <c r="H527" s="64" t="str">
        <f t="shared" si="88"/>
        <v/>
      </c>
      <c r="I527" s="64" t="str">
        <f t="shared" si="89"/>
        <v/>
      </c>
      <c r="J527" s="65" t="str">
        <f t="shared" ref="J527:J590" si="93">IF(AND(ISNUMBER(D527),ISNUMBER(E527),ISNUMBER(F527),ISNUMBER(G527)),TIME(D527,E527,0),"")</f>
        <v/>
      </c>
      <c r="K527" s="166" t="str">
        <f t="shared" ref="K527:K590" si="94">IF(AND(ISNUMBER(D527),ISNUMBER(E527),ISNUMBER(F527),ISNUMBER(G527)),TIME(F527,G527,0),"")</f>
        <v/>
      </c>
      <c r="L527" s="167" t="str">
        <f t="shared" ref="L527:L590" si="95">IF(AND(ISNUMBER(D527),ISNUMBER(E527),ISNUMBER(F527),ISNUMBER(G527)),K527-J527,"")</f>
        <v/>
      </c>
      <c r="M527" s="63" t="str">
        <f t="shared" ref="M527:M590" si="96">IF(AND(ISNUMBER(D527),ISNUMBER(E527),ISNUMBER(F527),ISNUMBER(G527)),HOUR(L527)+MINUTE(L527)/60,"")</f>
        <v/>
      </c>
      <c r="N527" s="7"/>
      <c r="O527" s="8"/>
      <c r="Q527" s="69" t="str">
        <f t="shared" ref="Q527:Q590" si="97">T527&amp;IF(U527&lt;&gt;"","  "&amp;U527,"")&amp;IF(V527&lt;&gt;"","   "&amp;V527,"")&amp;IF(W527&lt;&gt;"","   "&amp;W527,"")&amp;IF(X527&lt;&gt;"","  "&amp;X527,"")</f>
        <v/>
      </c>
      <c r="T527" s="66" t="str">
        <f>IF(AND(SU_Stufe&gt;=20,M527&lt;&gt;"",ISBLANK(N527)),"Zuweisung zu Arbeitspaket fehlt","")</f>
        <v/>
      </c>
      <c r="U527" s="66" t="str">
        <f>IF(AND(M527&lt;&gt;""),IF(ISBLANK(O527),"Beschreibung der Tätigkeit fehlt!",IF(LEN(O527)&lt;Z_BKU,"Beschreibung sehr kurz",IF(LEN(O527)&lt;Z_BKN,"Beschreibung knapp",""))),"")</f>
        <v/>
      </c>
      <c r="V527" s="66" t="str">
        <f t="shared" ref="V527:V590" si="98">IF(AND(M527&lt;&gt;""),IF(M527&gt;6,"Wurde die Pausenregel (6 h) beachtet?",""),"")</f>
        <v/>
      </c>
      <c r="W527" s="66" t="str">
        <f>IF(AND(M527&lt;&gt;""),IF(M527&gt;Z_THAZ,"Wurde die Tageshöchstarbeitszeit ("&amp;Z_THAZ&amp;" h) beachtet?",""),"")</f>
        <v/>
      </c>
      <c r="X527" s="66" t="str">
        <f t="shared" si="91"/>
        <v/>
      </c>
    </row>
    <row r="528" spans="1:24" x14ac:dyDescent="0.25">
      <c r="A528" s="5"/>
      <c r="B528" s="67" t="str">
        <f t="shared" si="90"/>
        <v/>
      </c>
      <c r="C528" s="68" t="str">
        <f t="shared" si="92"/>
        <v/>
      </c>
      <c r="D528" s="6"/>
      <c r="E528" s="9"/>
      <c r="F528" s="6"/>
      <c r="G528" s="9"/>
      <c r="H528" s="64" t="str">
        <f t="shared" ref="H528:H591" si="99">IF(AND(ISNUMBER(D528),ISNUMBER(E528),ISNUMBER(F528),ISNUMBER(G528)),TRUNC(((F528*60+G528)-(D528*60+E528))/60,0),"")</f>
        <v/>
      </c>
      <c r="I528" s="64" t="str">
        <f t="shared" ref="I528:I591" si="100">IF(AND(ISNUMBER(D528),ISNUMBER(E528),ISNUMBER(F528),ISNUMBER(G528)),MOD(((F528*60+G528)-(D528*60+E528))/60,1)*60,"")</f>
        <v/>
      </c>
      <c r="J528" s="65" t="str">
        <f t="shared" si="93"/>
        <v/>
      </c>
      <c r="K528" s="166" t="str">
        <f t="shared" si="94"/>
        <v/>
      </c>
      <c r="L528" s="167" t="str">
        <f t="shared" si="95"/>
        <v/>
      </c>
      <c r="M528" s="63" t="str">
        <f t="shared" si="96"/>
        <v/>
      </c>
      <c r="N528" s="7"/>
      <c r="O528" s="8"/>
      <c r="Q528" s="69" t="str">
        <f t="shared" si="97"/>
        <v/>
      </c>
      <c r="T528" s="66" t="str">
        <f>IF(AND(SU_Stufe&gt;=20,M528&lt;&gt;"",ISBLANK(N528)),"Zuweisung zu Arbeitspaket fehlt","")</f>
        <v/>
      </c>
      <c r="U528" s="66" t="str">
        <f>IF(AND(M528&lt;&gt;""),IF(ISBLANK(O528),"Beschreibung der Tätigkeit fehlt!",IF(LEN(O528)&lt;Z_BKU,"Beschreibung sehr kurz",IF(LEN(O528)&lt;Z_BKN,"Beschreibung knapp",""))),"")</f>
        <v/>
      </c>
      <c r="V528" s="66" t="str">
        <f t="shared" si="98"/>
        <v/>
      </c>
      <c r="W528" s="66" t="str">
        <f>IF(AND(M528&lt;&gt;""),IF(M528&gt;Z_THAZ,"Wurde die Tageshöchstarbeitszeit ("&amp;Z_THAZ&amp;" h) beachtet?",""),"")</f>
        <v/>
      </c>
      <c r="X528" s="66" t="str">
        <f t="shared" si="91"/>
        <v/>
      </c>
    </row>
    <row r="529" spans="1:24" x14ac:dyDescent="0.25">
      <c r="A529" s="5"/>
      <c r="B529" s="67" t="str">
        <f t="shared" si="90"/>
        <v/>
      </c>
      <c r="C529" s="68" t="str">
        <f t="shared" si="92"/>
        <v/>
      </c>
      <c r="D529" s="6"/>
      <c r="E529" s="9"/>
      <c r="F529" s="6"/>
      <c r="G529" s="9"/>
      <c r="H529" s="64" t="str">
        <f t="shared" si="99"/>
        <v/>
      </c>
      <c r="I529" s="64" t="str">
        <f t="shared" si="100"/>
        <v/>
      </c>
      <c r="J529" s="65" t="str">
        <f t="shared" si="93"/>
        <v/>
      </c>
      <c r="K529" s="166" t="str">
        <f t="shared" si="94"/>
        <v/>
      </c>
      <c r="L529" s="167" t="str">
        <f t="shared" si="95"/>
        <v/>
      </c>
      <c r="M529" s="63" t="str">
        <f t="shared" si="96"/>
        <v/>
      </c>
      <c r="N529" s="7"/>
      <c r="O529" s="8"/>
      <c r="Q529" s="69" t="str">
        <f t="shared" si="97"/>
        <v/>
      </c>
      <c r="T529" s="66" t="str">
        <f>IF(AND(SU_Stufe&gt;=20,M529&lt;&gt;"",ISBLANK(N529)),"Zuweisung zu Arbeitspaket fehlt","")</f>
        <v/>
      </c>
      <c r="U529" s="66" t="str">
        <f>IF(AND(M529&lt;&gt;""),IF(ISBLANK(O529),"Beschreibung der Tätigkeit fehlt!",IF(LEN(O529)&lt;Z_BKU,"Beschreibung sehr kurz",IF(LEN(O529)&lt;Z_BKN,"Beschreibung knapp",""))),"")</f>
        <v/>
      </c>
      <c r="V529" s="66" t="str">
        <f t="shared" si="98"/>
        <v/>
      </c>
      <c r="W529" s="66" t="str">
        <f>IF(AND(M529&lt;&gt;""),IF(M529&gt;Z_THAZ,"Wurde die Tageshöchstarbeitszeit ("&amp;Z_THAZ&amp;" h) beachtet?",""),"")</f>
        <v/>
      </c>
      <c r="X529" s="66" t="str">
        <f t="shared" si="91"/>
        <v/>
      </c>
    </row>
    <row r="530" spans="1:24" x14ac:dyDescent="0.25">
      <c r="A530" s="5"/>
      <c r="B530" s="67" t="str">
        <f t="shared" si="90"/>
        <v/>
      </c>
      <c r="C530" s="68" t="str">
        <f t="shared" si="92"/>
        <v/>
      </c>
      <c r="D530" s="6"/>
      <c r="E530" s="9"/>
      <c r="F530" s="6"/>
      <c r="G530" s="9"/>
      <c r="H530" s="64" t="str">
        <f t="shared" si="99"/>
        <v/>
      </c>
      <c r="I530" s="64" t="str">
        <f t="shared" si="100"/>
        <v/>
      </c>
      <c r="J530" s="65" t="str">
        <f t="shared" si="93"/>
        <v/>
      </c>
      <c r="K530" s="166" t="str">
        <f t="shared" si="94"/>
        <v/>
      </c>
      <c r="L530" s="167" t="str">
        <f t="shared" si="95"/>
        <v/>
      </c>
      <c r="M530" s="63" t="str">
        <f t="shared" si="96"/>
        <v/>
      </c>
      <c r="N530" s="7"/>
      <c r="O530" s="8"/>
      <c r="Q530" s="69" t="str">
        <f t="shared" si="97"/>
        <v/>
      </c>
      <c r="T530" s="66" t="str">
        <f>IF(AND(SU_Stufe&gt;=20,M530&lt;&gt;"",ISBLANK(N530)),"Zuweisung zu Arbeitspaket fehlt","")</f>
        <v/>
      </c>
      <c r="U530" s="66" t="str">
        <f>IF(AND(M530&lt;&gt;""),IF(ISBLANK(O530),"Beschreibung der Tätigkeit fehlt!",IF(LEN(O530)&lt;Z_BKU,"Beschreibung sehr kurz",IF(LEN(O530)&lt;Z_BKN,"Beschreibung knapp",""))),"")</f>
        <v/>
      </c>
      <c r="V530" s="66" t="str">
        <f t="shared" si="98"/>
        <v/>
      </c>
      <c r="W530" s="66" t="str">
        <f>IF(AND(M530&lt;&gt;""),IF(M530&gt;Z_THAZ,"Wurde die Tageshöchstarbeitszeit ("&amp;Z_THAZ&amp;" h) beachtet?",""),"")</f>
        <v/>
      </c>
      <c r="X530" s="66" t="str">
        <f t="shared" si="91"/>
        <v/>
      </c>
    </row>
    <row r="531" spans="1:24" x14ac:dyDescent="0.25">
      <c r="A531" s="5"/>
      <c r="B531" s="67" t="str">
        <f t="shared" si="90"/>
        <v/>
      </c>
      <c r="C531" s="68" t="str">
        <f t="shared" si="92"/>
        <v/>
      </c>
      <c r="D531" s="6"/>
      <c r="E531" s="9"/>
      <c r="F531" s="6"/>
      <c r="G531" s="9"/>
      <c r="H531" s="64" t="str">
        <f t="shared" si="99"/>
        <v/>
      </c>
      <c r="I531" s="64" t="str">
        <f t="shared" si="100"/>
        <v/>
      </c>
      <c r="J531" s="65" t="str">
        <f t="shared" si="93"/>
        <v/>
      </c>
      <c r="K531" s="166" t="str">
        <f t="shared" si="94"/>
        <v/>
      </c>
      <c r="L531" s="167" t="str">
        <f t="shared" si="95"/>
        <v/>
      </c>
      <c r="M531" s="63" t="str">
        <f t="shared" si="96"/>
        <v/>
      </c>
      <c r="N531" s="7"/>
      <c r="O531" s="8"/>
      <c r="Q531" s="69" t="str">
        <f t="shared" si="97"/>
        <v/>
      </c>
      <c r="T531" s="66" t="str">
        <f>IF(AND(SU_Stufe&gt;=20,M531&lt;&gt;"",ISBLANK(N531)),"Zuweisung zu Arbeitspaket fehlt","")</f>
        <v/>
      </c>
      <c r="U531" s="66" t="str">
        <f>IF(AND(M531&lt;&gt;""),IF(ISBLANK(O531),"Beschreibung der Tätigkeit fehlt!",IF(LEN(O531)&lt;Z_BKU,"Beschreibung sehr kurz",IF(LEN(O531)&lt;Z_BKN,"Beschreibung knapp",""))),"")</f>
        <v/>
      </c>
      <c r="V531" s="66" t="str">
        <f t="shared" si="98"/>
        <v/>
      </c>
      <c r="W531" s="66" t="str">
        <f>IF(AND(M531&lt;&gt;""),IF(M531&gt;Z_THAZ,"Wurde die Tageshöchstarbeitszeit ("&amp;Z_THAZ&amp;" h) beachtet?",""),"")</f>
        <v/>
      </c>
      <c r="X531" s="66" t="str">
        <f t="shared" si="91"/>
        <v/>
      </c>
    </row>
    <row r="532" spans="1:24" x14ac:dyDescent="0.25">
      <c r="A532" s="5"/>
      <c r="B532" s="67" t="str">
        <f t="shared" si="90"/>
        <v/>
      </c>
      <c r="C532" s="68" t="str">
        <f t="shared" si="92"/>
        <v/>
      </c>
      <c r="D532" s="6"/>
      <c r="E532" s="9"/>
      <c r="F532" s="6"/>
      <c r="G532" s="9"/>
      <c r="H532" s="64" t="str">
        <f t="shared" si="99"/>
        <v/>
      </c>
      <c r="I532" s="64" t="str">
        <f t="shared" si="100"/>
        <v/>
      </c>
      <c r="J532" s="65" t="str">
        <f t="shared" si="93"/>
        <v/>
      </c>
      <c r="K532" s="166" t="str">
        <f t="shared" si="94"/>
        <v/>
      </c>
      <c r="L532" s="167" t="str">
        <f t="shared" si="95"/>
        <v/>
      </c>
      <c r="M532" s="63" t="str">
        <f t="shared" si="96"/>
        <v/>
      </c>
      <c r="N532" s="7"/>
      <c r="O532" s="8"/>
      <c r="Q532" s="69" t="str">
        <f t="shared" si="97"/>
        <v/>
      </c>
      <c r="T532" s="66" t="str">
        <f>IF(AND(SU_Stufe&gt;=20,M532&lt;&gt;"",ISBLANK(N532)),"Zuweisung zu Arbeitspaket fehlt","")</f>
        <v/>
      </c>
      <c r="U532" s="66" t="str">
        <f>IF(AND(M532&lt;&gt;""),IF(ISBLANK(O532),"Beschreibung der Tätigkeit fehlt!",IF(LEN(O532)&lt;Z_BKU,"Beschreibung sehr kurz",IF(LEN(O532)&lt;Z_BKN,"Beschreibung knapp",""))),"")</f>
        <v/>
      </c>
      <c r="V532" s="66" t="str">
        <f t="shared" si="98"/>
        <v/>
      </c>
      <c r="W532" s="66" t="str">
        <f>IF(AND(M532&lt;&gt;""),IF(M532&gt;Z_THAZ,"Wurde die Tageshöchstarbeitszeit ("&amp;Z_THAZ&amp;" h) beachtet?",""),"")</f>
        <v/>
      </c>
      <c r="X532" s="66" t="str">
        <f t="shared" si="91"/>
        <v/>
      </c>
    </row>
    <row r="533" spans="1:24" x14ac:dyDescent="0.25">
      <c r="A533" s="5"/>
      <c r="B533" s="67" t="str">
        <f t="shared" si="90"/>
        <v/>
      </c>
      <c r="C533" s="68" t="str">
        <f t="shared" si="92"/>
        <v/>
      </c>
      <c r="D533" s="6"/>
      <c r="E533" s="9"/>
      <c r="F533" s="6"/>
      <c r="G533" s="9"/>
      <c r="H533" s="64" t="str">
        <f t="shared" si="99"/>
        <v/>
      </c>
      <c r="I533" s="64" t="str">
        <f t="shared" si="100"/>
        <v/>
      </c>
      <c r="J533" s="65" t="str">
        <f t="shared" si="93"/>
        <v/>
      </c>
      <c r="K533" s="166" t="str">
        <f t="shared" si="94"/>
        <v/>
      </c>
      <c r="L533" s="167" t="str">
        <f t="shared" si="95"/>
        <v/>
      </c>
      <c r="M533" s="63" t="str">
        <f t="shared" si="96"/>
        <v/>
      </c>
      <c r="N533" s="7"/>
      <c r="O533" s="8"/>
      <c r="Q533" s="69" t="str">
        <f t="shared" si="97"/>
        <v/>
      </c>
      <c r="T533" s="66" t="str">
        <f>IF(AND(SU_Stufe&gt;=20,M533&lt;&gt;"",ISBLANK(N533)),"Zuweisung zu Arbeitspaket fehlt","")</f>
        <v/>
      </c>
      <c r="U533" s="66" t="str">
        <f>IF(AND(M533&lt;&gt;""),IF(ISBLANK(O533),"Beschreibung der Tätigkeit fehlt!",IF(LEN(O533)&lt;Z_BKU,"Beschreibung sehr kurz",IF(LEN(O533)&lt;Z_BKN,"Beschreibung knapp",""))),"")</f>
        <v/>
      </c>
      <c r="V533" s="66" t="str">
        <f t="shared" si="98"/>
        <v/>
      </c>
      <c r="W533" s="66" t="str">
        <f>IF(AND(M533&lt;&gt;""),IF(M533&gt;Z_THAZ,"Wurde die Tageshöchstarbeitszeit ("&amp;Z_THAZ&amp;" h) beachtet?",""),"")</f>
        <v/>
      </c>
      <c r="X533" s="66" t="str">
        <f t="shared" si="91"/>
        <v/>
      </c>
    </row>
    <row r="534" spans="1:24" x14ac:dyDescent="0.25">
      <c r="A534" s="5"/>
      <c r="B534" s="67" t="str">
        <f t="shared" si="90"/>
        <v/>
      </c>
      <c r="C534" s="68" t="str">
        <f t="shared" si="92"/>
        <v/>
      </c>
      <c r="D534" s="6"/>
      <c r="E534" s="9"/>
      <c r="F534" s="6"/>
      <c r="G534" s="9"/>
      <c r="H534" s="64" t="str">
        <f t="shared" si="99"/>
        <v/>
      </c>
      <c r="I534" s="64" t="str">
        <f t="shared" si="100"/>
        <v/>
      </c>
      <c r="J534" s="65" t="str">
        <f t="shared" si="93"/>
        <v/>
      </c>
      <c r="K534" s="166" t="str">
        <f t="shared" si="94"/>
        <v/>
      </c>
      <c r="L534" s="167" t="str">
        <f t="shared" si="95"/>
        <v/>
      </c>
      <c r="M534" s="63" t="str">
        <f t="shared" si="96"/>
        <v/>
      </c>
      <c r="N534" s="7"/>
      <c r="O534" s="8"/>
      <c r="Q534" s="69" t="str">
        <f t="shared" si="97"/>
        <v/>
      </c>
      <c r="T534" s="66" t="str">
        <f>IF(AND(SU_Stufe&gt;=20,M534&lt;&gt;"",ISBLANK(N534)),"Zuweisung zu Arbeitspaket fehlt","")</f>
        <v/>
      </c>
      <c r="U534" s="66" t="str">
        <f>IF(AND(M534&lt;&gt;""),IF(ISBLANK(O534),"Beschreibung der Tätigkeit fehlt!",IF(LEN(O534)&lt;Z_BKU,"Beschreibung sehr kurz",IF(LEN(O534)&lt;Z_BKN,"Beschreibung knapp",""))),"")</f>
        <v/>
      </c>
      <c r="V534" s="66" t="str">
        <f t="shared" si="98"/>
        <v/>
      </c>
      <c r="W534" s="66" t="str">
        <f>IF(AND(M534&lt;&gt;""),IF(M534&gt;Z_THAZ,"Wurde die Tageshöchstarbeitszeit ("&amp;Z_THAZ&amp;" h) beachtet?",""),"")</f>
        <v/>
      </c>
      <c r="X534" s="66" t="str">
        <f t="shared" si="91"/>
        <v/>
      </c>
    </row>
    <row r="535" spans="1:24" x14ac:dyDescent="0.25">
      <c r="A535" s="5"/>
      <c r="B535" s="67" t="str">
        <f t="shared" si="90"/>
        <v/>
      </c>
      <c r="C535" s="68" t="str">
        <f t="shared" si="92"/>
        <v/>
      </c>
      <c r="D535" s="6"/>
      <c r="E535" s="9"/>
      <c r="F535" s="6"/>
      <c r="G535" s="9"/>
      <c r="H535" s="64" t="str">
        <f t="shared" si="99"/>
        <v/>
      </c>
      <c r="I535" s="64" t="str">
        <f t="shared" si="100"/>
        <v/>
      </c>
      <c r="J535" s="65" t="str">
        <f t="shared" si="93"/>
        <v/>
      </c>
      <c r="K535" s="166" t="str">
        <f t="shared" si="94"/>
        <v/>
      </c>
      <c r="L535" s="167" t="str">
        <f t="shared" si="95"/>
        <v/>
      </c>
      <c r="M535" s="63" t="str">
        <f t="shared" si="96"/>
        <v/>
      </c>
      <c r="N535" s="7"/>
      <c r="O535" s="8"/>
      <c r="Q535" s="69" t="str">
        <f t="shared" si="97"/>
        <v/>
      </c>
      <c r="T535" s="66" t="str">
        <f>IF(AND(SU_Stufe&gt;=20,M535&lt;&gt;"",ISBLANK(N535)),"Zuweisung zu Arbeitspaket fehlt","")</f>
        <v/>
      </c>
      <c r="U535" s="66" t="str">
        <f>IF(AND(M535&lt;&gt;""),IF(ISBLANK(O535),"Beschreibung der Tätigkeit fehlt!",IF(LEN(O535)&lt;Z_BKU,"Beschreibung sehr kurz",IF(LEN(O535)&lt;Z_BKN,"Beschreibung knapp",""))),"")</f>
        <v/>
      </c>
      <c r="V535" s="66" t="str">
        <f t="shared" si="98"/>
        <v/>
      </c>
      <c r="W535" s="66" t="str">
        <f>IF(AND(M535&lt;&gt;""),IF(M535&gt;Z_THAZ,"Wurde die Tageshöchstarbeitszeit ("&amp;Z_THAZ&amp;" h) beachtet?",""),"")</f>
        <v/>
      </c>
      <c r="X535" s="66" t="str">
        <f t="shared" si="91"/>
        <v/>
      </c>
    </row>
    <row r="536" spans="1:24" x14ac:dyDescent="0.25">
      <c r="A536" s="5"/>
      <c r="B536" s="67" t="str">
        <f t="shared" si="90"/>
        <v/>
      </c>
      <c r="C536" s="68" t="str">
        <f t="shared" si="92"/>
        <v/>
      </c>
      <c r="D536" s="6"/>
      <c r="E536" s="9"/>
      <c r="F536" s="6"/>
      <c r="G536" s="9"/>
      <c r="H536" s="64" t="str">
        <f t="shared" si="99"/>
        <v/>
      </c>
      <c r="I536" s="64" t="str">
        <f t="shared" si="100"/>
        <v/>
      </c>
      <c r="J536" s="65" t="str">
        <f t="shared" si="93"/>
        <v/>
      </c>
      <c r="K536" s="166" t="str">
        <f t="shared" si="94"/>
        <v/>
      </c>
      <c r="L536" s="167" t="str">
        <f t="shared" si="95"/>
        <v/>
      </c>
      <c r="M536" s="63" t="str">
        <f t="shared" si="96"/>
        <v/>
      </c>
      <c r="N536" s="7"/>
      <c r="O536" s="8"/>
      <c r="Q536" s="69" t="str">
        <f t="shared" si="97"/>
        <v/>
      </c>
      <c r="T536" s="66" t="str">
        <f>IF(AND(SU_Stufe&gt;=20,M536&lt;&gt;"",ISBLANK(N536)),"Zuweisung zu Arbeitspaket fehlt","")</f>
        <v/>
      </c>
      <c r="U536" s="66" t="str">
        <f>IF(AND(M536&lt;&gt;""),IF(ISBLANK(O536),"Beschreibung der Tätigkeit fehlt!",IF(LEN(O536)&lt;Z_BKU,"Beschreibung sehr kurz",IF(LEN(O536)&lt;Z_BKN,"Beschreibung knapp",""))),"")</f>
        <v/>
      </c>
      <c r="V536" s="66" t="str">
        <f t="shared" si="98"/>
        <v/>
      </c>
      <c r="W536" s="66" t="str">
        <f>IF(AND(M536&lt;&gt;""),IF(M536&gt;Z_THAZ,"Wurde die Tageshöchstarbeitszeit ("&amp;Z_THAZ&amp;" h) beachtet?",""),"")</f>
        <v/>
      </c>
      <c r="X536" s="66" t="str">
        <f t="shared" si="91"/>
        <v/>
      </c>
    </row>
    <row r="537" spans="1:24" x14ac:dyDescent="0.25">
      <c r="A537" s="5"/>
      <c r="B537" s="67" t="str">
        <f t="shared" si="90"/>
        <v/>
      </c>
      <c r="C537" s="68" t="str">
        <f t="shared" si="92"/>
        <v/>
      </c>
      <c r="D537" s="6"/>
      <c r="E537" s="9"/>
      <c r="F537" s="6"/>
      <c r="G537" s="9"/>
      <c r="H537" s="64" t="str">
        <f t="shared" si="99"/>
        <v/>
      </c>
      <c r="I537" s="64" t="str">
        <f t="shared" si="100"/>
        <v/>
      </c>
      <c r="J537" s="65" t="str">
        <f t="shared" si="93"/>
        <v/>
      </c>
      <c r="K537" s="166" t="str">
        <f t="shared" si="94"/>
        <v/>
      </c>
      <c r="L537" s="167" t="str">
        <f t="shared" si="95"/>
        <v/>
      </c>
      <c r="M537" s="63" t="str">
        <f t="shared" si="96"/>
        <v/>
      </c>
      <c r="N537" s="7"/>
      <c r="O537" s="8"/>
      <c r="Q537" s="69" t="str">
        <f t="shared" si="97"/>
        <v/>
      </c>
      <c r="T537" s="66" t="str">
        <f>IF(AND(SU_Stufe&gt;=20,M537&lt;&gt;"",ISBLANK(N537)),"Zuweisung zu Arbeitspaket fehlt","")</f>
        <v/>
      </c>
      <c r="U537" s="66" t="str">
        <f>IF(AND(M537&lt;&gt;""),IF(ISBLANK(O537),"Beschreibung der Tätigkeit fehlt!",IF(LEN(O537)&lt;Z_BKU,"Beschreibung sehr kurz",IF(LEN(O537)&lt;Z_BKN,"Beschreibung knapp",""))),"")</f>
        <v/>
      </c>
      <c r="V537" s="66" t="str">
        <f t="shared" si="98"/>
        <v/>
      </c>
      <c r="W537" s="66" t="str">
        <f>IF(AND(M537&lt;&gt;""),IF(M537&gt;Z_THAZ,"Wurde die Tageshöchstarbeitszeit ("&amp;Z_THAZ&amp;" h) beachtet?",""),"")</f>
        <v/>
      </c>
      <c r="X537" s="66" t="str">
        <f t="shared" si="91"/>
        <v/>
      </c>
    </row>
    <row r="538" spans="1:24" x14ac:dyDescent="0.25">
      <c r="A538" s="5"/>
      <c r="B538" s="67" t="str">
        <f t="shared" si="90"/>
        <v/>
      </c>
      <c r="C538" s="68" t="str">
        <f t="shared" si="92"/>
        <v/>
      </c>
      <c r="D538" s="6"/>
      <c r="E538" s="9"/>
      <c r="F538" s="6"/>
      <c r="G538" s="9"/>
      <c r="H538" s="64" t="str">
        <f t="shared" si="99"/>
        <v/>
      </c>
      <c r="I538" s="64" t="str">
        <f t="shared" si="100"/>
        <v/>
      </c>
      <c r="J538" s="65" t="str">
        <f t="shared" si="93"/>
        <v/>
      </c>
      <c r="K538" s="166" t="str">
        <f t="shared" si="94"/>
        <v/>
      </c>
      <c r="L538" s="167" t="str">
        <f t="shared" si="95"/>
        <v/>
      </c>
      <c r="M538" s="63" t="str">
        <f t="shared" si="96"/>
        <v/>
      </c>
      <c r="N538" s="7"/>
      <c r="O538" s="8"/>
      <c r="Q538" s="69" t="str">
        <f t="shared" si="97"/>
        <v/>
      </c>
      <c r="T538" s="66" t="str">
        <f>IF(AND(SU_Stufe&gt;=20,M538&lt;&gt;"",ISBLANK(N538)),"Zuweisung zu Arbeitspaket fehlt","")</f>
        <v/>
      </c>
      <c r="U538" s="66" t="str">
        <f>IF(AND(M538&lt;&gt;""),IF(ISBLANK(O538),"Beschreibung der Tätigkeit fehlt!",IF(LEN(O538)&lt;Z_BKU,"Beschreibung sehr kurz",IF(LEN(O538)&lt;Z_BKN,"Beschreibung knapp",""))),"")</f>
        <v/>
      </c>
      <c r="V538" s="66" t="str">
        <f t="shared" si="98"/>
        <v/>
      </c>
      <c r="W538" s="66" t="str">
        <f>IF(AND(M538&lt;&gt;""),IF(M538&gt;Z_THAZ,"Wurde die Tageshöchstarbeitszeit ("&amp;Z_THAZ&amp;" h) beachtet?",""),"")</f>
        <v/>
      </c>
      <c r="X538" s="66" t="str">
        <f t="shared" si="91"/>
        <v/>
      </c>
    </row>
    <row r="539" spans="1:24" x14ac:dyDescent="0.25">
      <c r="A539" s="5"/>
      <c r="B539" s="67" t="str">
        <f t="shared" si="90"/>
        <v/>
      </c>
      <c r="C539" s="68" t="str">
        <f t="shared" si="92"/>
        <v/>
      </c>
      <c r="D539" s="6"/>
      <c r="E539" s="9"/>
      <c r="F539" s="6"/>
      <c r="G539" s="9"/>
      <c r="H539" s="64" t="str">
        <f t="shared" si="99"/>
        <v/>
      </c>
      <c r="I539" s="64" t="str">
        <f t="shared" si="100"/>
        <v/>
      </c>
      <c r="J539" s="65" t="str">
        <f t="shared" si="93"/>
        <v/>
      </c>
      <c r="K539" s="166" t="str">
        <f t="shared" si="94"/>
        <v/>
      </c>
      <c r="L539" s="167" t="str">
        <f t="shared" si="95"/>
        <v/>
      </c>
      <c r="M539" s="63" t="str">
        <f t="shared" si="96"/>
        <v/>
      </c>
      <c r="N539" s="7"/>
      <c r="O539" s="8"/>
      <c r="Q539" s="69" t="str">
        <f t="shared" si="97"/>
        <v/>
      </c>
      <c r="T539" s="66" t="str">
        <f>IF(AND(SU_Stufe&gt;=20,M539&lt;&gt;"",ISBLANK(N539)),"Zuweisung zu Arbeitspaket fehlt","")</f>
        <v/>
      </c>
      <c r="U539" s="66" t="str">
        <f>IF(AND(M539&lt;&gt;""),IF(ISBLANK(O539),"Beschreibung der Tätigkeit fehlt!",IF(LEN(O539)&lt;Z_BKU,"Beschreibung sehr kurz",IF(LEN(O539)&lt;Z_BKN,"Beschreibung knapp",""))),"")</f>
        <v/>
      </c>
      <c r="V539" s="66" t="str">
        <f t="shared" si="98"/>
        <v/>
      </c>
      <c r="W539" s="66" t="str">
        <f>IF(AND(M539&lt;&gt;""),IF(M539&gt;Z_THAZ,"Wurde die Tageshöchstarbeitszeit ("&amp;Z_THAZ&amp;" h) beachtet?",""),"")</f>
        <v/>
      </c>
      <c r="X539" s="66" t="str">
        <f t="shared" si="91"/>
        <v/>
      </c>
    </row>
    <row r="540" spans="1:24" x14ac:dyDescent="0.25">
      <c r="A540" s="5"/>
      <c r="B540" s="67" t="str">
        <f t="shared" si="90"/>
        <v/>
      </c>
      <c r="C540" s="68" t="str">
        <f t="shared" si="92"/>
        <v/>
      </c>
      <c r="D540" s="6"/>
      <c r="E540" s="9"/>
      <c r="F540" s="6"/>
      <c r="G540" s="9"/>
      <c r="H540" s="64" t="str">
        <f t="shared" si="99"/>
        <v/>
      </c>
      <c r="I540" s="64" t="str">
        <f t="shared" si="100"/>
        <v/>
      </c>
      <c r="J540" s="65" t="str">
        <f t="shared" si="93"/>
        <v/>
      </c>
      <c r="K540" s="166" t="str">
        <f t="shared" si="94"/>
        <v/>
      </c>
      <c r="L540" s="167" t="str">
        <f t="shared" si="95"/>
        <v/>
      </c>
      <c r="M540" s="63" t="str">
        <f t="shared" si="96"/>
        <v/>
      </c>
      <c r="N540" s="7"/>
      <c r="O540" s="8"/>
      <c r="Q540" s="69" t="str">
        <f t="shared" si="97"/>
        <v/>
      </c>
      <c r="T540" s="66" t="str">
        <f>IF(AND(SU_Stufe&gt;=20,M540&lt;&gt;"",ISBLANK(N540)),"Zuweisung zu Arbeitspaket fehlt","")</f>
        <v/>
      </c>
      <c r="U540" s="66" t="str">
        <f>IF(AND(M540&lt;&gt;""),IF(ISBLANK(O540),"Beschreibung der Tätigkeit fehlt!",IF(LEN(O540)&lt;Z_BKU,"Beschreibung sehr kurz",IF(LEN(O540)&lt;Z_BKN,"Beschreibung knapp",""))),"")</f>
        <v/>
      </c>
      <c r="V540" s="66" t="str">
        <f t="shared" si="98"/>
        <v/>
      </c>
      <c r="W540" s="66" t="str">
        <f>IF(AND(M540&lt;&gt;""),IF(M540&gt;Z_THAZ,"Wurde die Tageshöchstarbeitszeit ("&amp;Z_THAZ&amp;" h) beachtet?",""),"")</f>
        <v/>
      </c>
      <c r="X540" s="66" t="str">
        <f t="shared" si="91"/>
        <v/>
      </c>
    </row>
    <row r="541" spans="1:24" x14ac:dyDescent="0.25">
      <c r="A541" s="5"/>
      <c r="B541" s="67" t="str">
        <f t="shared" si="90"/>
        <v/>
      </c>
      <c r="C541" s="68" t="str">
        <f t="shared" si="92"/>
        <v/>
      </c>
      <c r="D541" s="6"/>
      <c r="E541" s="9"/>
      <c r="F541" s="6"/>
      <c r="G541" s="9"/>
      <c r="H541" s="64" t="str">
        <f t="shared" si="99"/>
        <v/>
      </c>
      <c r="I541" s="64" t="str">
        <f t="shared" si="100"/>
        <v/>
      </c>
      <c r="J541" s="65" t="str">
        <f t="shared" si="93"/>
        <v/>
      </c>
      <c r="K541" s="166" t="str">
        <f t="shared" si="94"/>
        <v/>
      </c>
      <c r="L541" s="167" t="str">
        <f t="shared" si="95"/>
        <v/>
      </c>
      <c r="M541" s="63" t="str">
        <f t="shared" si="96"/>
        <v/>
      </c>
      <c r="N541" s="7"/>
      <c r="O541" s="8"/>
      <c r="Q541" s="69" t="str">
        <f t="shared" si="97"/>
        <v/>
      </c>
      <c r="T541" s="66" t="str">
        <f>IF(AND(SU_Stufe&gt;=20,M541&lt;&gt;"",ISBLANK(N541)),"Zuweisung zu Arbeitspaket fehlt","")</f>
        <v/>
      </c>
      <c r="U541" s="66" t="str">
        <f>IF(AND(M541&lt;&gt;""),IF(ISBLANK(O541),"Beschreibung der Tätigkeit fehlt!",IF(LEN(O541)&lt;Z_BKU,"Beschreibung sehr kurz",IF(LEN(O541)&lt;Z_BKN,"Beschreibung knapp",""))),"")</f>
        <v/>
      </c>
      <c r="V541" s="66" t="str">
        <f t="shared" si="98"/>
        <v/>
      </c>
      <c r="W541" s="66" t="str">
        <f>IF(AND(M541&lt;&gt;""),IF(M541&gt;Z_THAZ,"Wurde die Tageshöchstarbeitszeit ("&amp;Z_THAZ&amp;" h) beachtet?",""),"")</f>
        <v/>
      </c>
      <c r="X541" s="66" t="str">
        <f t="shared" si="91"/>
        <v/>
      </c>
    </row>
    <row r="542" spans="1:24" x14ac:dyDescent="0.25">
      <c r="A542" s="5"/>
      <c r="B542" s="67" t="str">
        <f t="shared" si="90"/>
        <v/>
      </c>
      <c r="C542" s="68" t="str">
        <f t="shared" si="92"/>
        <v/>
      </c>
      <c r="D542" s="6"/>
      <c r="E542" s="9"/>
      <c r="F542" s="6"/>
      <c r="G542" s="9"/>
      <c r="H542" s="64" t="str">
        <f t="shared" si="99"/>
        <v/>
      </c>
      <c r="I542" s="64" t="str">
        <f t="shared" si="100"/>
        <v/>
      </c>
      <c r="J542" s="65" t="str">
        <f t="shared" si="93"/>
        <v/>
      </c>
      <c r="K542" s="166" t="str">
        <f t="shared" si="94"/>
        <v/>
      </c>
      <c r="L542" s="167" t="str">
        <f t="shared" si="95"/>
        <v/>
      </c>
      <c r="M542" s="63" t="str">
        <f t="shared" si="96"/>
        <v/>
      </c>
      <c r="N542" s="7"/>
      <c r="O542" s="8"/>
      <c r="Q542" s="69" t="str">
        <f t="shared" si="97"/>
        <v/>
      </c>
      <c r="T542" s="66" t="str">
        <f>IF(AND(SU_Stufe&gt;=20,M542&lt;&gt;"",ISBLANK(N542)),"Zuweisung zu Arbeitspaket fehlt","")</f>
        <v/>
      </c>
      <c r="U542" s="66" t="str">
        <f>IF(AND(M542&lt;&gt;""),IF(ISBLANK(O542),"Beschreibung der Tätigkeit fehlt!",IF(LEN(O542)&lt;Z_BKU,"Beschreibung sehr kurz",IF(LEN(O542)&lt;Z_BKN,"Beschreibung knapp",""))),"")</f>
        <v/>
      </c>
      <c r="V542" s="66" t="str">
        <f t="shared" si="98"/>
        <v/>
      </c>
      <c r="W542" s="66" t="str">
        <f>IF(AND(M542&lt;&gt;""),IF(M542&gt;Z_THAZ,"Wurde die Tageshöchstarbeitszeit ("&amp;Z_THAZ&amp;" h) beachtet?",""),"")</f>
        <v/>
      </c>
      <c r="X542" s="66" t="str">
        <f t="shared" si="91"/>
        <v/>
      </c>
    </row>
    <row r="543" spans="1:24" x14ac:dyDescent="0.25">
      <c r="A543" s="5"/>
      <c r="B543" s="67" t="str">
        <f t="shared" si="90"/>
        <v/>
      </c>
      <c r="C543" s="68" t="str">
        <f t="shared" si="92"/>
        <v/>
      </c>
      <c r="D543" s="6"/>
      <c r="E543" s="9"/>
      <c r="F543" s="6"/>
      <c r="G543" s="9"/>
      <c r="H543" s="64" t="str">
        <f t="shared" si="99"/>
        <v/>
      </c>
      <c r="I543" s="64" t="str">
        <f t="shared" si="100"/>
        <v/>
      </c>
      <c r="J543" s="65" t="str">
        <f t="shared" si="93"/>
        <v/>
      </c>
      <c r="K543" s="166" t="str">
        <f t="shared" si="94"/>
        <v/>
      </c>
      <c r="L543" s="167" t="str">
        <f t="shared" si="95"/>
        <v/>
      </c>
      <c r="M543" s="63" t="str">
        <f t="shared" si="96"/>
        <v/>
      </c>
      <c r="N543" s="7"/>
      <c r="O543" s="8"/>
      <c r="Q543" s="69" t="str">
        <f t="shared" si="97"/>
        <v/>
      </c>
      <c r="T543" s="66" t="str">
        <f>IF(AND(SU_Stufe&gt;=20,M543&lt;&gt;"",ISBLANK(N543)),"Zuweisung zu Arbeitspaket fehlt","")</f>
        <v/>
      </c>
      <c r="U543" s="66" t="str">
        <f>IF(AND(M543&lt;&gt;""),IF(ISBLANK(O543),"Beschreibung der Tätigkeit fehlt!",IF(LEN(O543)&lt;Z_BKU,"Beschreibung sehr kurz",IF(LEN(O543)&lt;Z_BKN,"Beschreibung knapp",""))),"")</f>
        <v/>
      </c>
      <c r="V543" s="66" t="str">
        <f t="shared" si="98"/>
        <v/>
      </c>
      <c r="W543" s="66" t="str">
        <f>IF(AND(M543&lt;&gt;""),IF(M543&gt;Z_THAZ,"Wurde die Tageshöchstarbeitszeit ("&amp;Z_THAZ&amp;" h) beachtet?",""),"")</f>
        <v/>
      </c>
      <c r="X543" s="66" t="str">
        <f t="shared" si="91"/>
        <v/>
      </c>
    </row>
    <row r="544" spans="1:24" x14ac:dyDescent="0.25">
      <c r="A544" s="5"/>
      <c r="B544" s="67" t="str">
        <f t="shared" si="90"/>
        <v/>
      </c>
      <c r="C544" s="68" t="str">
        <f t="shared" si="92"/>
        <v/>
      </c>
      <c r="D544" s="6"/>
      <c r="E544" s="9"/>
      <c r="F544" s="6"/>
      <c r="G544" s="9"/>
      <c r="H544" s="64" t="str">
        <f t="shared" si="99"/>
        <v/>
      </c>
      <c r="I544" s="64" t="str">
        <f t="shared" si="100"/>
        <v/>
      </c>
      <c r="J544" s="65" t="str">
        <f t="shared" si="93"/>
        <v/>
      </c>
      <c r="K544" s="166" t="str">
        <f t="shared" si="94"/>
        <v/>
      </c>
      <c r="L544" s="167" t="str">
        <f t="shared" si="95"/>
        <v/>
      </c>
      <c r="M544" s="63" t="str">
        <f t="shared" si="96"/>
        <v/>
      </c>
      <c r="N544" s="7"/>
      <c r="O544" s="8"/>
      <c r="Q544" s="69" t="str">
        <f t="shared" si="97"/>
        <v/>
      </c>
      <c r="T544" s="66" t="str">
        <f>IF(AND(SU_Stufe&gt;=20,M544&lt;&gt;"",ISBLANK(N544)),"Zuweisung zu Arbeitspaket fehlt","")</f>
        <v/>
      </c>
      <c r="U544" s="66" t="str">
        <f>IF(AND(M544&lt;&gt;""),IF(ISBLANK(O544),"Beschreibung der Tätigkeit fehlt!",IF(LEN(O544)&lt;Z_BKU,"Beschreibung sehr kurz",IF(LEN(O544)&lt;Z_BKN,"Beschreibung knapp",""))),"")</f>
        <v/>
      </c>
      <c r="V544" s="66" t="str">
        <f t="shared" si="98"/>
        <v/>
      </c>
      <c r="W544" s="66" t="str">
        <f>IF(AND(M544&lt;&gt;""),IF(M544&gt;Z_THAZ,"Wurde die Tageshöchstarbeitszeit ("&amp;Z_THAZ&amp;" h) beachtet?",""),"")</f>
        <v/>
      </c>
      <c r="X544" s="66" t="str">
        <f t="shared" si="91"/>
        <v/>
      </c>
    </row>
    <row r="545" spans="1:24" x14ac:dyDescent="0.25">
      <c r="A545" s="5"/>
      <c r="B545" s="67" t="str">
        <f t="shared" si="90"/>
        <v/>
      </c>
      <c r="C545" s="68" t="str">
        <f t="shared" si="92"/>
        <v/>
      </c>
      <c r="D545" s="6"/>
      <c r="E545" s="9"/>
      <c r="F545" s="6"/>
      <c r="G545" s="9"/>
      <c r="H545" s="64" t="str">
        <f t="shared" si="99"/>
        <v/>
      </c>
      <c r="I545" s="64" t="str">
        <f t="shared" si="100"/>
        <v/>
      </c>
      <c r="J545" s="65" t="str">
        <f t="shared" si="93"/>
        <v/>
      </c>
      <c r="K545" s="166" t="str">
        <f t="shared" si="94"/>
        <v/>
      </c>
      <c r="L545" s="167" t="str">
        <f t="shared" si="95"/>
        <v/>
      </c>
      <c r="M545" s="63" t="str">
        <f t="shared" si="96"/>
        <v/>
      </c>
      <c r="N545" s="7"/>
      <c r="O545" s="8"/>
      <c r="Q545" s="69" t="str">
        <f t="shared" si="97"/>
        <v/>
      </c>
      <c r="T545" s="66" t="str">
        <f>IF(AND(SU_Stufe&gt;=20,M545&lt;&gt;"",ISBLANK(N545)),"Zuweisung zu Arbeitspaket fehlt","")</f>
        <v/>
      </c>
      <c r="U545" s="66" t="str">
        <f>IF(AND(M545&lt;&gt;""),IF(ISBLANK(O545),"Beschreibung der Tätigkeit fehlt!",IF(LEN(O545)&lt;Z_BKU,"Beschreibung sehr kurz",IF(LEN(O545)&lt;Z_BKN,"Beschreibung knapp",""))),"")</f>
        <v/>
      </c>
      <c r="V545" s="66" t="str">
        <f t="shared" si="98"/>
        <v/>
      </c>
      <c r="W545" s="66" t="str">
        <f>IF(AND(M545&lt;&gt;""),IF(M545&gt;Z_THAZ,"Wurde die Tageshöchstarbeitszeit ("&amp;Z_THAZ&amp;" h) beachtet?",""),"")</f>
        <v/>
      </c>
      <c r="X545" s="66" t="str">
        <f t="shared" si="91"/>
        <v/>
      </c>
    </row>
    <row r="546" spans="1:24" x14ac:dyDescent="0.25">
      <c r="A546" s="5"/>
      <c r="B546" s="67" t="str">
        <f t="shared" si="90"/>
        <v/>
      </c>
      <c r="C546" s="68" t="str">
        <f t="shared" si="92"/>
        <v/>
      </c>
      <c r="D546" s="6"/>
      <c r="E546" s="9"/>
      <c r="F546" s="6"/>
      <c r="G546" s="9"/>
      <c r="H546" s="64" t="str">
        <f t="shared" si="99"/>
        <v/>
      </c>
      <c r="I546" s="64" t="str">
        <f t="shared" si="100"/>
        <v/>
      </c>
      <c r="J546" s="65" t="str">
        <f t="shared" si="93"/>
        <v/>
      </c>
      <c r="K546" s="166" t="str">
        <f t="shared" si="94"/>
        <v/>
      </c>
      <c r="L546" s="167" t="str">
        <f t="shared" si="95"/>
        <v/>
      </c>
      <c r="M546" s="63" t="str">
        <f t="shared" si="96"/>
        <v/>
      </c>
      <c r="N546" s="7"/>
      <c r="O546" s="8"/>
      <c r="Q546" s="69" t="str">
        <f t="shared" si="97"/>
        <v/>
      </c>
      <c r="T546" s="66" t="str">
        <f>IF(AND(SU_Stufe&gt;=20,M546&lt;&gt;"",ISBLANK(N546)),"Zuweisung zu Arbeitspaket fehlt","")</f>
        <v/>
      </c>
      <c r="U546" s="66" t="str">
        <f>IF(AND(M546&lt;&gt;""),IF(ISBLANK(O546),"Beschreibung der Tätigkeit fehlt!",IF(LEN(O546)&lt;Z_BKU,"Beschreibung sehr kurz",IF(LEN(O546)&lt;Z_BKN,"Beschreibung knapp",""))),"")</f>
        <v/>
      </c>
      <c r="V546" s="66" t="str">
        <f t="shared" si="98"/>
        <v/>
      </c>
      <c r="W546" s="66" t="str">
        <f>IF(AND(M546&lt;&gt;""),IF(M546&gt;Z_THAZ,"Wurde die Tageshöchstarbeitszeit ("&amp;Z_THAZ&amp;" h) beachtet?",""),"")</f>
        <v/>
      </c>
      <c r="X546" s="66" t="str">
        <f t="shared" si="91"/>
        <v/>
      </c>
    </row>
    <row r="547" spans="1:24" x14ac:dyDescent="0.25">
      <c r="A547" s="5"/>
      <c r="B547" s="67" t="str">
        <f t="shared" si="90"/>
        <v/>
      </c>
      <c r="C547" s="68" t="str">
        <f t="shared" si="92"/>
        <v/>
      </c>
      <c r="D547" s="6"/>
      <c r="E547" s="9"/>
      <c r="F547" s="6"/>
      <c r="G547" s="9"/>
      <c r="H547" s="64" t="str">
        <f t="shared" si="99"/>
        <v/>
      </c>
      <c r="I547" s="64" t="str">
        <f t="shared" si="100"/>
        <v/>
      </c>
      <c r="J547" s="65" t="str">
        <f t="shared" si="93"/>
        <v/>
      </c>
      <c r="K547" s="166" t="str">
        <f t="shared" si="94"/>
        <v/>
      </c>
      <c r="L547" s="167" t="str">
        <f t="shared" si="95"/>
        <v/>
      </c>
      <c r="M547" s="63" t="str">
        <f t="shared" si="96"/>
        <v/>
      </c>
      <c r="N547" s="7"/>
      <c r="O547" s="8"/>
      <c r="Q547" s="69" t="str">
        <f t="shared" si="97"/>
        <v/>
      </c>
      <c r="T547" s="66" t="str">
        <f>IF(AND(SU_Stufe&gt;=20,M547&lt;&gt;"",ISBLANK(N547)),"Zuweisung zu Arbeitspaket fehlt","")</f>
        <v/>
      </c>
      <c r="U547" s="66" t="str">
        <f>IF(AND(M547&lt;&gt;""),IF(ISBLANK(O547),"Beschreibung der Tätigkeit fehlt!",IF(LEN(O547)&lt;Z_BKU,"Beschreibung sehr kurz",IF(LEN(O547)&lt;Z_BKN,"Beschreibung knapp",""))),"")</f>
        <v/>
      </c>
      <c r="V547" s="66" t="str">
        <f t="shared" si="98"/>
        <v/>
      </c>
      <c r="W547" s="66" t="str">
        <f>IF(AND(M547&lt;&gt;""),IF(M547&gt;Z_THAZ,"Wurde die Tageshöchstarbeitszeit ("&amp;Z_THAZ&amp;" h) beachtet?",""),"")</f>
        <v/>
      </c>
      <c r="X547" s="66" t="str">
        <f t="shared" si="91"/>
        <v/>
      </c>
    </row>
    <row r="548" spans="1:24" x14ac:dyDescent="0.25">
      <c r="A548" s="5"/>
      <c r="B548" s="67" t="str">
        <f t="shared" si="90"/>
        <v/>
      </c>
      <c r="C548" s="68" t="str">
        <f t="shared" si="92"/>
        <v/>
      </c>
      <c r="D548" s="6"/>
      <c r="E548" s="9"/>
      <c r="F548" s="6"/>
      <c r="G548" s="9"/>
      <c r="H548" s="64" t="str">
        <f t="shared" si="99"/>
        <v/>
      </c>
      <c r="I548" s="64" t="str">
        <f t="shared" si="100"/>
        <v/>
      </c>
      <c r="J548" s="65" t="str">
        <f t="shared" si="93"/>
        <v/>
      </c>
      <c r="K548" s="166" t="str">
        <f t="shared" si="94"/>
        <v/>
      </c>
      <c r="L548" s="167" t="str">
        <f t="shared" si="95"/>
        <v/>
      </c>
      <c r="M548" s="63" t="str">
        <f t="shared" si="96"/>
        <v/>
      </c>
      <c r="N548" s="7"/>
      <c r="O548" s="8"/>
      <c r="Q548" s="69" t="str">
        <f t="shared" si="97"/>
        <v/>
      </c>
      <c r="T548" s="66" t="str">
        <f>IF(AND(SU_Stufe&gt;=20,M548&lt;&gt;"",ISBLANK(N548)),"Zuweisung zu Arbeitspaket fehlt","")</f>
        <v/>
      </c>
      <c r="U548" s="66" t="str">
        <f>IF(AND(M548&lt;&gt;""),IF(ISBLANK(O548),"Beschreibung der Tätigkeit fehlt!",IF(LEN(O548)&lt;Z_BKU,"Beschreibung sehr kurz",IF(LEN(O548)&lt;Z_BKN,"Beschreibung knapp",""))),"")</f>
        <v/>
      </c>
      <c r="V548" s="66" t="str">
        <f t="shared" si="98"/>
        <v/>
      </c>
      <c r="W548" s="66" t="str">
        <f>IF(AND(M548&lt;&gt;""),IF(M548&gt;Z_THAZ,"Wurde die Tageshöchstarbeitszeit ("&amp;Z_THAZ&amp;" h) beachtet?",""),"")</f>
        <v/>
      </c>
      <c r="X548" s="66" t="str">
        <f t="shared" si="91"/>
        <v/>
      </c>
    </row>
    <row r="549" spans="1:24" x14ac:dyDescent="0.25">
      <c r="A549" s="5"/>
      <c r="B549" s="67" t="str">
        <f t="shared" si="90"/>
        <v/>
      </c>
      <c r="C549" s="68" t="str">
        <f t="shared" si="92"/>
        <v/>
      </c>
      <c r="D549" s="6"/>
      <c r="E549" s="9"/>
      <c r="F549" s="6"/>
      <c r="G549" s="9"/>
      <c r="H549" s="64" t="str">
        <f t="shared" si="99"/>
        <v/>
      </c>
      <c r="I549" s="64" t="str">
        <f t="shared" si="100"/>
        <v/>
      </c>
      <c r="J549" s="65" t="str">
        <f t="shared" si="93"/>
        <v/>
      </c>
      <c r="K549" s="166" t="str">
        <f t="shared" si="94"/>
        <v/>
      </c>
      <c r="L549" s="167" t="str">
        <f t="shared" si="95"/>
        <v/>
      </c>
      <c r="M549" s="63" t="str">
        <f t="shared" si="96"/>
        <v/>
      </c>
      <c r="N549" s="7"/>
      <c r="O549" s="8"/>
      <c r="Q549" s="69" t="str">
        <f t="shared" si="97"/>
        <v/>
      </c>
      <c r="T549" s="66" t="str">
        <f>IF(AND(SU_Stufe&gt;=20,M549&lt;&gt;"",ISBLANK(N549)),"Zuweisung zu Arbeitspaket fehlt","")</f>
        <v/>
      </c>
      <c r="U549" s="66" t="str">
        <f>IF(AND(M549&lt;&gt;""),IF(ISBLANK(O549),"Beschreibung der Tätigkeit fehlt!",IF(LEN(O549)&lt;Z_BKU,"Beschreibung sehr kurz",IF(LEN(O549)&lt;Z_BKN,"Beschreibung knapp",""))),"")</f>
        <v/>
      </c>
      <c r="V549" s="66" t="str">
        <f t="shared" si="98"/>
        <v/>
      </c>
      <c r="W549" s="66" t="str">
        <f>IF(AND(M549&lt;&gt;""),IF(M549&gt;Z_THAZ,"Wurde die Tageshöchstarbeitszeit ("&amp;Z_THAZ&amp;" h) beachtet?",""),"")</f>
        <v/>
      </c>
      <c r="X549" s="66" t="str">
        <f t="shared" si="91"/>
        <v/>
      </c>
    </row>
    <row r="550" spans="1:24" x14ac:dyDescent="0.25">
      <c r="A550" s="5"/>
      <c r="B550" s="67" t="str">
        <f t="shared" si="90"/>
        <v/>
      </c>
      <c r="C550" s="68" t="str">
        <f t="shared" si="92"/>
        <v/>
      </c>
      <c r="D550" s="6"/>
      <c r="E550" s="9"/>
      <c r="F550" s="6"/>
      <c r="G550" s="9"/>
      <c r="H550" s="64" t="str">
        <f t="shared" si="99"/>
        <v/>
      </c>
      <c r="I550" s="64" t="str">
        <f t="shared" si="100"/>
        <v/>
      </c>
      <c r="J550" s="65" t="str">
        <f t="shared" si="93"/>
        <v/>
      </c>
      <c r="K550" s="166" t="str">
        <f t="shared" si="94"/>
        <v/>
      </c>
      <c r="L550" s="167" t="str">
        <f t="shared" si="95"/>
        <v/>
      </c>
      <c r="M550" s="63" t="str">
        <f t="shared" si="96"/>
        <v/>
      </c>
      <c r="N550" s="7"/>
      <c r="O550" s="8"/>
      <c r="Q550" s="69" t="str">
        <f t="shared" si="97"/>
        <v/>
      </c>
      <c r="T550" s="66" t="str">
        <f>IF(AND(SU_Stufe&gt;=20,M550&lt;&gt;"",ISBLANK(N550)),"Zuweisung zu Arbeitspaket fehlt","")</f>
        <v/>
      </c>
      <c r="U550" s="66" t="str">
        <f>IF(AND(M550&lt;&gt;""),IF(ISBLANK(O550),"Beschreibung der Tätigkeit fehlt!",IF(LEN(O550)&lt;Z_BKU,"Beschreibung sehr kurz",IF(LEN(O550)&lt;Z_BKN,"Beschreibung knapp",""))),"")</f>
        <v/>
      </c>
      <c r="V550" s="66" t="str">
        <f t="shared" si="98"/>
        <v/>
      </c>
      <c r="W550" s="66" t="str">
        <f>IF(AND(M550&lt;&gt;""),IF(M550&gt;Z_THAZ,"Wurde die Tageshöchstarbeitszeit ("&amp;Z_THAZ&amp;" h) beachtet?",""),"")</f>
        <v/>
      </c>
      <c r="X550" s="66" t="str">
        <f t="shared" si="91"/>
        <v/>
      </c>
    </row>
    <row r="551" spans="1:24" x14ac:dyDescent="0.25">
      <c r="A551" s="5"/>
      <c r="B551" s="67" t="str">
        <f t="shared" si="90"/>
        <v/>
      </c>
      <c r="C551" s="68" t="str">
        <f t="shared" si="92"/>
        <v/>
      </c>
      <c r="D551" s="6"/>
      <c r="E551" s="9"/>
      <c r="F551" s="6"/>
      <c r="G551" s="9"/>
      <c r="H551" s="64" t="str">
        <f t="shared" si="99"/>
        <v/>
      </c>
      <c r="I551" s="64" t="str">
        <f t="shared" si="100"/>
        <v/>
      </c>
      <c r="J551" s="65" t="str">
        <f t="shared" si="93"/>
        <v/>
      </c>
      <c r="K551" s="166" t="str">
        <f t="shared" si="94"/>
        <v/>
      </c>
      <c r="L551" s="167" t="str">
        <f t="shared" si="95"/>
        <v/>
      </c>
      <c r="M551" s="63" t="str">
        <f t="shared" si="96"/>
        <v/>
      </c>
      <c r="N551" s="7"/>
      <c r="O551" s="8"/>
      <c r="Q551" s="69" t="str">
        <f t="shared" si="97"/>
        <v/>
      </c>
      <c r="T551" s="66" t="str">
        <f>IF(AND(SU_Stufe&gt;=20,M551&lt;&gt;"",ISBLANK(N551)),"Zuweisung zu Arbeitspaket fehlt","")</f>
        <v/>
      </c>
      <c r="U551" s="66" t="str">
        <f>IF(AND(M551&lt;&gt;""),IF(ISBLANK(O551),"Beschreibung der Tätigkeit fehlt!",IF(LEN(O551)&lt;Z_BKU,"Beschreibung sehr kurz",IF(LEN(O551)&lt;Z_BKN,"Beschreibung knapp",""))),"")</f>
        <v/>
      </c>
      <c r="V551" s="66" t="str">
        <f t="shared" si="98"/>
        <v/>
      </c>
      <c r="W551" s="66" t="str">
        <f>IF(AND(M551&lt;&gt;""),IF(M551&gt;Z_THAZ,"Wurde die Tageshöchstarbeitszeit ("&amp;Z_THAZ&amp;" h) beachtet?",""),"")</f>
        <v/>
      </c>
      <c r="X551" s="66" t="str">
        <f t="shared" si="91"/>
        <v/>
      </c>
    </row>
    <row r="552" spans="1:24" x14ac:dyDescent="0.25">
      <c r="A552" s="5"/>
      <c r="B552" s="67" t="str">
        <f t="shared" si="90"/>
        <v/>
      </c>
      <c r="C552" s="68" t="str">
        <f t="shared" si="92"/>
        <v/>
      </c>
      <c r="D552" s="6"/>
      <c r="E552" s="9"/>
      <c r="F552" s="6"/>
      <c r="G552" s="9"/>
      <c r="H552" s="64" t="str">
        <f t="shared" si="99"/>
        <v/>
      </c>
      <c r="I552" s="64" t="str">
        <f t="shared" si="100"/>
        <v/>
      </c>
      <c r="J552" s="65" t="str">
        <f t="shared" si="93"/>
        <v/>
      </c>
      <c r="K552" s="166" t="str">
        <f t="shared" si="94"/>
        <v/>
      </c>
      <c r="L552" s="167" t="str">
        <f t="shared" si="95"/>
        <v/>
      </c>
      <c r="M552" s="63" t="str">
        <f t="shared" si="96"/>
        <v/>
      </c>
      <c r="N552" s="7"/>
      <c r="O552" s="8"/>
      <c r="Q552" s="69" t="str">
        <f t="shared" si="97"/>
        <v/>
      </c>
      <c r="T552" s="66" t="str">
        <f>IF(AND(SU_Stufe&gt;=20,M552&lt;&gt;"",ISBLANK(N552)),"Zuweisung zu Arbeitspaket fehlt","")</f>
        <v/>
      </c>
      <c r="U552" s="66" t="str">
        <f>IF(AND(M552&lt;&gt;""),IF(ISBLANK(O552),"Beschreibung der Tätigkeit fehlt!",IF(LEN(O552)&lt;Z_BKU,"Beschreibung sehr kurz",IF(LEN(O552)&lt;Z_BKN,"Beschreibung knapp",""))),"")</f>
        <v/>
      </c>
      <c r="V552" s="66" t="str">
        <f t="shared" si="98"/>
        <v/>
      </c>
      <c r="W552" s="66" t="str">
        <f>IF(AND(M552&lt;&gt;""),IF(M552&gt;Z_THAZ,"Wurde die Tageshöchstarbeitszeit ("&amp;Z_THAZ&amp;" h) beachtet?",""),"")</f>
        <v/>
      </c>
      <c r="X552" s="66" t="str">
        <f t="shared" si="91"/>
        <v/>
      </c>
    </row>
    <row r="553" spans="1:24" x14ac:dyDescent="0.25">
      <c r="A553" s="5"/>
      <c r="B553" s="67" t="str">
        <f t="shared" si="90"/>
        <v/>
      </c>
      <c r="C553" s="68" t="str">
        <f t="shared" si="92"/>
        <v/>
      </c>
      <c r="D553" s="6"/>
      <c r="E553" s="9"/>
      <c r="F553" s="6"/>
      <c r="G553" s="9"/>
      <c r="H553" s="64" t="str">
        <f t="shared" si="99"/>
        <v/>
      </c>
      <c r="I553" s="64" t="str">
        <f t="shared" si="100"/>
        <v/>
      </c>
      <c r="J553" s="65" t="str">
        <f t="shared" si="93"/>
        <v/>
      </c>
      <c r="K553" s="166" t="str">
        <f t="shared" si="94"/>
        <v/>
      </c>
      <c r="L553" s="167" t="str">
        <f t="shared" si="95"/>
        <v/>
      </c>
      <c r="M553" s="63" t="str">
        <f t="shared" si="96"/>
        <v/>
      </c>
      <c r="N553" s="7"/>
      <c r="O553" s="8"/>
      <c r="Q553" s="69" t="str">
        <f t="shared" si="97"/>
        <v/>
      </c>
      <c r="T553" s="66" t="str">
        <f>IF(AND(SU_Stufe&gt;=20,M553&lt;&gt;"",ISBLANK(N553)),"Zuweisung zu Arbeitspaket fehlt","")</f>
        <v/>
      </c>
      <c r="U553" s="66" t="str">
        <f>IF(AND(M553&lt;&gt;""),IF(ISBLANK(O553),"Beschreibung der Tätigkeit fehlt!",IF(LEN(O553)&lt;Z_BKU,"Beschreibung sehr kurz",IF(LEN(O553)&lt;Z_BKN,"Beschreibung knapp",""))),"")</f>
        <v/>
      </c>
      <c r="V553" s="66" t="str">
        <f t="shared" si="98"/>
        <v/>
      </c>
      <c r="W553" s="66" t="str">
        <f>IF(AND(M553&lt;&gt;""),IF(M553&gt;Z_THAZ,"Wurde die Tageshöchstarbeitszeit ("&amp;Z_THAZ&amp;" h) beachtet?",""),"")</f>
        <v/>
      </c>
      <c r="X553" s="66" t="str">
        <f t="shared" si="91"/>
        <v/>
      </c>
    </row>
    <row r="554" spans="1:24" x14ac:dyDescent="0.25">
      <c r="A554" s="5"/>
      <c r="B554" s="67" t="str">
        <f t="shared" si="90"/>
        <v/>
      </c>
      <c r="C554" s="68" t="str">
        <f t="shared" si="92"/>
        <v/>
      </c>
      <c r="D554" s="6"/>
      <c r="E554" s="9"/>
      <c r="F554" s="6"/>
      <c r="G554" s="9"/>
      <c r="H554" s="64" t="str">
        <f t="shared" si="99"/>
        <v/>
      </c>
      <c r="I554" s="64" t="str">
        <f t="shared" si="100"/>
        <v/>
      </c>
      <c r="J554" s="65" t="str">
        <f t="shared" si="93"/>
        <v/>
      </c>
      <c r="K554" s="166" t="str">
        <f t="shared" si="94"/>
        <v/>
      </c>
      <c r="L554" s="167" t="str">
        <f t="shared" si="95"/>
        <v/>
      </c>
      <c r="M554" s="63" t="str">
        <f t="shared" si="96"/>
        <v/>
      </c>
      <c r="N554" s="7"/>
      <c r="O554" s="8"/>
      <c r="Q554" s="69" t="str">
        <f t="shared" si="97"/>
        <v/>
      </c>
      <c r="T554" s="66" t="str">
        <f>IF(AND(SU_Stufe&gt;=20,M554&lt;&gt;"",ISBLANK(N554)),"Zuweisung zu Arbeitspaket fehlt","")</f>
        <v/>
      </c>
      <c r="U554" s="66" t="str">
        <f>IF(AND(M554&lt;&gt;""),IF(ISBLANK(O554),"Beschreibung der Tätigkeit fehlt!",IF(LEN(O554)&lt;Z_BKU,"Beschreibung sehr kurz",IF(LEN(O554)&lt;Z_BKN,"Beschreibung knapp",""))),"")</f>
        <v/>
      </c>
      <c r="V554" s="66" t="str">
        <f t="shared" si="98"/>
        <v/>
      </c>
      <c r="W554" s="66" t="str">
        <f>IF(AND(M554&lt;&gt;""),IF(M554&gt;Z_THAZ,"Wurde die Tageshöchstarbeitszeit ("&amp;Z_THAZ&amp;" h) beachtet?",""),"")</f>
        <v/>
      </c>
      <c r="X554" s="66" t="str">
        <f t="shared" si="91"/>
        <v/>
      </c>
    </row>
    <row r="555" spans="1:24" x14ac:dyDescent="0.25">
      <c r="A555" s="5"/>
      <c r="B555" s="67" t="str">
        <f t="shared" si="90"/>
        <v/>
      </c>
      <c r="C555" s="68" t="str">
        <f t="shared" si="92"/>
        <v/>
      </c>
      <c r="D555" s="6"/>
      <c r="E555" s="9"/>
      <c r="F555" s="6"/>
      <c r="G555" s="9"/>
      <c r="H555" s="64" t="str">
        <f t="shared" si="99"/>
        <v/>
      </c>
      <c r="I555" s="64" t="str">
        <f t="shared" si="100"/>
        <v/>
      </c>
      <c r="J555" s="65" t="str">
        <f t="shared" si="93"/>
        <v/>
      </c>
      <c r="K555" s="166" t="str">
        <f t="shared" si="94"/>
        <v/>
      </c>
      <c r="L555" s="167" t="str">
        <f t="shared" si="95"/>
        <v/>
      </c>
      <c r="M555" s="63" t="str">
        <f t="shared" si="96"/>
        <v/>
      </c>
      <c r="N555" s="7"/>
      <c r="O555" s="8"/>
      <c r="Q555" s="69" t="str">
        <f t="shared" si="97"/>
        <v/>
      </c>
      <c r="T555" s="66" t="str">
        <f>IF(AND(SU_Stufe&gt;=20,M555&lt;&gt;"",ISBLANK(N555)),"Zuweisung zu Arbeitspaket fehlt","")</f>
        <v/>
      </c>
      <c r="U555" s="66" t="str">
        <f>IF(AND(M555&lt;&gt;""),IF(ISBLANK(O555),"Beschreibung der Tätigkeit fehlt!",IF(LEN(O555)&lt;Z_BKU,"Beschreibung sehr kurz",IF(LEN(O555)&lt;Z_BKN,"Beschreibung knapp",""))),"")</f>
        <v/>
      </c>
      <c r="V555" s="66" t="str">
        <f t="shared" si="98"/>
        <v/>
      </c>
      <c r="W555" s="66" t="str">
        <f>IF(AND(M555&lt;&gt;""),IF(M555&gt;Z_THAZ,"Wurde die Tageshöchstarbeitszeit ("&amp;Z_THAZ&amp;" h) beachtet?",""),"")</f>
        <v/>
      </c>
      <c r="X555" s="66" t="str">
        <f t="shared" si="91"/>
        <v/>
      </c>
    </row>
    <row r="556" spans="1:24" x14ac:dyDescent="0.25">
      <c r="A556" s="5"/>
      <c r="B556" s="67" t="str">
        <f t="shared" si="90"/>
        <v/>
      </c>
      <c r="C556" s="68" t="str">
        <f t="shared" si="92"/>
        <v/>
      </c>
      <c r="D556" s="6"/>
      <c r="E556" s="9"/>
      <c r="F556" s="6"/>
      <c r="G556" s="9"/>
      <c r="H556" s="64" t="str">
        <f t="shared" si="99"/>
        <v/>
      </c>
      <c r="I556" s="64" t="str">
        <f t="shared" si="100"/>
        <v/>
      </c>
      <c r="J556" s="65" t="str">
        <f t="shared" si="93"/>
        <v/>
      </c>
      <c r="K556" s="166" t="str">
        <f t="shared" si="94"/>
        <v/>
      </c>
      <c r="L556" s="167" t="str">
        <f t="shared" si="95"/>
        <v/>
      </c>
      <c r="M556" s="63" t="str">
        <f t="shared" si="96"/>
        <v/>
      </c>
      <c r="N556" s="7"/>
      <c r="O556" s="8"/>
      <c r="Q556" s="69" t="str">
        <f t="shared" si="97"/>
        <v/>
      </c>
      <c r="T556" s="66" t="str">
        <f>IF(AND(SU_Stufe&gt;=20,M556&lt;&gt;"",ISBLANK(N556)),"Zuweisung zu Arbeitspaket fehlt","")</f>
        <v/>
      </c>
      <c r="U556" s="66" t="str">
        <f>IF(AND(M556&lt;&gt;""),IF(ISBLANK(O556),"Beschreibung der Tätigkeit fehlt!",IF(LEN(O556)&lt;Z_BKU,"Beschreibung sehr kurz",IF(LEN(O556)&lt;Z_BKN,"Beschreibung knapp",""))),"")</f>
        <v/>
      </c>
      <c r="V556" s="66" t="str">
        <f t="shared" si="98"/>
        <v/>
      </c>
      <c r="W556" s="66" t="str">
        <f>IF(AND(M556&lt;&gt;""),IF(M556&gt;Z_THAZ,"Wurde die Tageshöchstarbeitszeit ("&amp;Z_THAZ&amp;" h) beachtet?",""),"")</f>
        <v/>
      </c>
      <c r="X556" s="66" t="str">
        <f t="shared" si="91"/>
        <v/>
      </c>
    </row>
    <row r="557" spans="1:24" x14ac:dyDescent="0.25">
      <c r="A557" s="5"/>
      <c r="B557" s="67" t="str">
        <f t="shared" si="90"/>
        <v/>
      </c>
      <c r="C557" s="68" t="str">
        <f t="shared" si="92"/>
        <v/>
      </c>
      <c r="D557" s="6"/>
      <c r="E557" s="9"/>
      <c r="F557" s="6"/>
      <c r="G557" s="9"/>
      <c r="H557" s="64" t="str">
        <f t="shared" si="99"/>
        <v/>
      </c>
      <c r="I557" s="64" t="str">
        <f t="shared" si="100"/>
        <v/>
      </c>
      <c r="J557" s="65" t="str">
        <f t="shared" si="93"/>
        <v/>
      </c>
      <c r="K557" s="166" t="str">
        <f t="shared" si="94"/>
        <v/>
      </c>
      <c r="L557" s="167" t="str">
        <f t="shared" si="95"/>
        <v/>
      </c>
      <c r="M557" s="63" t="str">
        <f t="shared" si="96"/>
        <v/>
      </c>
      <c r="N557" s="7"/>
      <c r="O557" s="8"/>
      <c r="Q557" s="69" t="str">
        <f t="shared" si="97"/>
        <v/>
      </c>
      <c r="T557" s="66" t="str">
        <f>IF(AND(SU_Stufe&gt;=20,M557&lt;&gt;"",ISBLANK(N557)),"Zuweisung zu Arbeitspaket fehlt","")</f>
        <v/>
      </c>
      <c r="U557" s="66" t="str">
        <f>IF(AND(M557&lt;&gt;""),IF(ISBLANK(O557),"Beschreibung der Tätigkeit fehlt!",IF(LEN(O557)&lt;Z_BKU,"Beschreibung sehr kurz",IF(LEN(O557)&lt;Z_BKN,"Beschreibung knapp",""))),"")</f>
        <v/>
      </c>
      <c r="V557" s="66" t="str">
        <f t="shared" si="98"/>
        <v/>
      </c>
      <c r="W557" s="66" t="str">
        <f>IF(AND(M557&lt;&gt;""),IF(M557&gt;Z_THAZ,"Wurde die Tageshöchstarbeitszeit ("&amp;Z_THAZ&amp;" h) beachtet?",""),"")</f>
        <v/>
      </c>
      <c r="X557" s="66" t="str">
        <f t="shared" si="91"/>
        <v/>
      </c>
    </row>
    <row r="558" spans="1:24" x14ac:dyDescent="0.25">
      <c r="A558" s="5"/>
      <c r="B558" s="67" t="str">
        <f t="shared" si="90"/>
        <v/>
      </c>
      <c r="C558" s="68" t="str">
        <f t="shared" si="92"/>
        <v/>
      </c>
      <c r="D558" s="6"/>
      <c r="E558" s="9"/>
      <c r="F558" s="6"/>
      <c r="G558" s="9"/>
      <c r="H558" s="64" t="str">
        <f t="shared" si="99"/>
        <v/>
      </c>
      <c r="I558" s="64" t="str">
        <f t="shared" si="100"/>
        <v/>
      </c>
      <c r="J558" s="65" t="str">
        <f t="shared" si="93"/>
        <v/>
      </c>
      <c r="K558" s="166" t="str">
        <f t="shared" si="94"/>
        <v/>
      </c>
      <c r="L558" s="167" t="str">
        <f t="shared" si="95"/>
        <v/>
      </c>
      <c r="M558" s="63" t="str">
        <f t="shared" si="96"/>
        <v/>
      </c>
      <c r="N558" s="7"/>
      <c r="O558" s="8"/>
      <c r="Q558" s="69" t="str">
        <f t="shared" si="97"/>
        <v/>
      </c>
      <c r="T558" s="66" t="str">
        <f>IF(AND(SU_Stufe&gt;=20,M558&lt;&gt;"",ISBLANK(N558)),"Zuweisung zu Arbeitspaket fehlt","")</f>
        <v/>
      </c>
      <c r="U558" s="66" t="str">
        <f>IF(AND(M558&lt;&gt;""),IF(ISBLANK(O558),"Beschreibung der Tätigkeit fehlt!",IF(LEN(O558)&lt;Z_BKU,"Beschreibung sehr kurz",IF(LEN(O558)&lt;Z_BKN,"Beschreibung knapp",""))),"")</f>
        <v/>
      </c>
      <c r="V558" s="66" t="str">
        <f t="shared" si="98"/>
        <v/>
      </c>
      <c r="W558" s="66" t="str">
        <f>IF(AND(M558&lt;&gt;""),IF(M558&gt;Z_THAZ,"Wurde die Tageshöchstarbeitszeit ("&amp;Z_THAZ&amp;" h) beachtet?",""),"")</f>
        <v/>
      </c>
      <c r="X558" s="66" t="str">
        <f t="shared" si="91"/>
        <v/>
      </c>
    </row>
    <row r="559" spans="1:24" x14ac:dyDescent="0.25">
      <c r="A559" s="5"/>
      <c r="B559" s="67" t="str">
        <f t="shared" si="90"/>
        <v/>
      </c>
      <c r="C559" s="68" t="str">
        <f t="shared" si="92"/>
        <v/>
      </c>
      <c r="D559" s="6"/>
      <c r="E559" s="9"/>
      <c r="F559" s="6"/>
      <c r="G559" s="9"/>
      <c r="H559" s="64" t="str">
        <f t="shared" si="99"/>
        <v/>
      </c>
      <c r="I559" s="64" t="str">
        <f t="shared" si="100"/>
        <v/>
      </c>
      <c r="J559" s="65" t="str">
        <f t="shared" si="93"/>
        <v/>
      </c>
      <c r="K559" s="166" t="str">
        <f t="shared" si="94"/>
        <v/>
      </c>
      <c r="L559" s="167" t="str">
        <f t="shared" si="95"/>
        <v/>
      </c>
      <c r="M559" s="63" t="str">
        <f t="shared" si="96"/>
        <v/>
      </c>
      <c r="N559" s="7"/>
      <c r="O559" s="8"/>
      <c r="Q559" s="69" t="str">
        <f t="shared" si="97"/>
        <v/>
      </c>
      <c r="T559" s="66" t="str">
        <f>IF(AND(SU_Stufe&gt;=20,M559&lt;&gt;"",ISBLANK(N559)),"Zuweisung zu Arbeitspaket fehlt","")</f>
        <v/>
      </c>
      <c r="U559" s="66" t="str">
        <f>IF(AND(M559&lt;&gt;""),IF(ISBLANK(O559),"Beschreibung der Tätigkeit fehlt!",IF(LEN(O559)&lt;Z_BKU,"Beschreibung sehr kurz",IF(LEN(O559)&lt;Z_BKN,"Beschreibung knapp",""))),"")</f>
        <v/>
      </c>
      <c r="V559" s="66" t="str">
        <f t="shared" si="98"/>
        <v/>
      </c>
      <c r="W559" s="66" t="str">
        <f>IF(AND(M559&lt;&gt;""),IF(M559&gt;Z_THAZ,"Wurde die Tageshöchstarbeitszeit ("&amp;Z_THAZ&amp;" h) beachtet?",""),"")</f>
        <v/>
      </c>
      <c r="X559" s="66" t="str">
        <f t="shared" si="91"/>
        <v/>
      </c>
    </row>
    <row r="560" spans="1:24" x14ac:dyDescent="0.25">
      <c r="A560" s="5"/>
      <c r="B560" s="67" t="str">
        <f t="shared" si="90"/>
        <v/>
      </c>
      <c r="C560" s="68" t="str">
        <f t="shared" si="92"/>
        <v/>
      </c>
      <c r="D560" s="6"/>
      <c r="E560" s="9"/>
      <c r="F560" s="6"/>
      <c r="G560" s="9"/>
      <c r="H560" s="64" t="str">
        <f t="shared" si="99"/>
        <v/>
      </c>
      <c r="I560" s="64" t="str">
        <f t="shared" si="100"/>
        <v/>
      </c>
      <c r="J560" s="65" t="str">
        <f t="shared" si="93"/>
        <v/>
      </c>
      <c r="K560" s="166" t="str">
        <f t="shared" si="94"/>
        <v/>
      </c>
      <c r="L560" s="167" t="str">
        <f t="shared" si="95"/>
        <v/>
      </c>
      <c r="M560" s="63" t="str">
        <f t="shared" si="96"/>
        <v/>
      </c>
      <c r="N560" s="7"/>
      <c r="O560" s="8"/>
      <c r="Q560" s="69" t="str">
        <f t="shared" si="97"/>
        <v/>
      </c>
      <c r="T560" s="66" t="str">
        <f>IF(AND(SU_Stufe&gt;=20,M560&lt;&gt;"",ISBLANK(N560)),"Zuweisung zu Arbeitspaket fehlt","")</f>
        <v/>
      </c>
      <c r="U560" s="66" t="str">
        <f>IF(AND(M560&lt;&gt;""),IF(ISBLANK(O560),"Beschreibung der Tätigkeit fehlt!",IF(LEN(O560)&lt;Z_BKU,"Beschreibung sehr kurz",IF(LEN(O560)&lt;Z_BKN,"Beschreibung knapp",""))),"")</f>
        <v/>
      </c>
      <c r="V560" s="66" t="str">
        <f t="shared" si="98"/>
        <v/>
      </c>
      <c r="W560" s="66" t="str">
        <f>IF(AND(M560&lt;&gt;""),IF(M560&gt;Z_THAZ,"Wurde die Tageshöchstarbeitszeit ("&amp;Z_THAZ&amp;" h) beachtet?",""),"")</f>
        <v/>
      </c>
      <c r="X560" s="66" t="str">
        <f t="shared" si="91"/>
        <v/>
      </c>
    </row>
    <row r="561" spans="1:24" x14ac:dyDescent="0.25">
      <c r="A561" s="5"/>
      <c r="B561" s="67" t="str">
        <f t="shared" si="90"/>
        <v/>
      </c>
      <c r="C561" s="68" t="str">
        <f t="shared" si="92"/>
        <v/>
      </c>
      <c r="D561" s="6"/>
      <c r="E561" s="9"/>
      <c r="F561" s="6"/>
      <c r="G561" s="9"/>
      <c r="H561" s="64" t="str">
        <f t="shared" si="99"/>
        <v/>
      </c>
      <c r="I561" s="64" t="str">
        <f t="shared" si="100"/>
        <v/>
      </c>
      <c r="J561" s="65" t="str">
        <f t="shared" si="93"/>
        <v/>
      </c>
      <c r="K561" s="166" t="str">
        <f t="shared" si="94"/>
        <v/>
      </c>
      <c r="L561" s="167" t="str">
        <f t="shared" si="95"/>
        <v/>
      </c>
      <c r="M561" s="63" t="str">
        <f t="shared" si="96"/>
        <v/>
      </c>
      <c r="N561" s="7"/>
      <c r="O561" s="8"/>
      <c r="Q561" s="69" t="str">
        <f t="shared" si="97"/>
        <v/>
      </c>
      <c r="T561" s="66" t="str">
        <f>IF(AND(SU_Stufe&gt;=20,M561&lt;&gt;"",ISBLANK(N561)),"Zuweisung zu Arbeitspaket fehlt","")</f>
        <v/>
      </c>
      <c r="U561" s="66" t="str">
        <f>IF(AND(M561&lt;&gt;""),IF(ISBLANK(O561),"Beschreibung der Tätigkeit fehlt!",IF(LEN(O561)&lt;Z_BKU,"Beschreibung sehr kurz",IF(LEN(O561)&lt;Z_BKN,"Beschreibung knapp",""))),"")</f>
        <v/>
      </c>
      <c r="V561" s="66" t="str">
        <f t="shared" si="98"/>
        <v/>
      </c>
      <c r="W561" s="66" t="str">
        <f>IF(AND(M561&lt;&gt;""),IF(M561&gt;Z_THAZ,"Wurde die Tageshöchstarbeitszeit ("&amp;Z_THAZ&amp;" h) beachtet?",""),"")</f>
        <v/>
      </c>
      <c r="X561" s="66" t="str">
        <f t="shared" si="91"/>
        <v/>
      </c>
    </row>
    <row r="562" spans="1:24" x14ac:dyDescent="0.25">
      <c r="A562" s="5"/>
      <c r="B562" s="67" t="str">
        <f t="shared" si="90"/>
        <v/>
      </c>
      <c r="C562" s="68" t="str">
        <f t="shared" si="92"/>
        <v/>
      </c>
      <c r="D562" s="6"/>
      <c r="E562" s="9"/>
      <c r="F562" s="6"/>
      <c r="G562" s="9"/>
      <c r="H562" s="64" t="str">
        <f t="shared" si="99"/>
        <v/>
      </c>
      <c r="I562" s="64" t="str">
        <f t="shared" si="100"/>
        <v/>
      </c>
      <c r="J562" s="65" t="str">
        <f t="shared" si="93"/>
        <v/>
      </c>
      <c r="K562" s="166" t="str">
        <f t="shared" si="94"/>
        <v/>
      </c>
      <c r="L562" s="167" t="str">
        <f t="shared" si="95"/>
        <v/>
      </c>
      <c r="M562" s="63" t="str">
        <f t="shared" si="96"/>
        <v/>
      </c>
      <c r="N562" s="7"/>
      <c r="O562" s="8"/>
      <c r="Q562" s="69" t="str">
        <f t="shared" si="97"/>
        <v/>
      </c>
      <c r="T562" s="66" t="str">
        <f>IF(AND(SU_Stufe&gt;=20,M562&lt;&gt;"",ISBLANK(N562)),"Zuweisung zu Arbeitspaket fehlt","")</f>
        <v/>
      </c>
      <c r="U562" s="66" t="str">
        <f>IF(AND(M562&lt;&gt;""),IF(ISBLANK(O562),"Beschreibung der Tätigkeit fehlt!",IF(LEN(O562)&lt;Z_BKU,"Beschreibung sehr kurz",IF(LEN(O562)&lt;Z_BKN,"Beschreibung knapp",""))),"")</f>
        <v/>
      </c>
      <c r="V562" s="66" t="str">
        <f t="shared" si="98"/>
        <v/>
      </c>
      <c r="W562" s="66" t="str">
        <f>IF(AND(M562&lt;&gt;""),IF(M562&gt;Z_THAZ,"Wurde die Tageshöchstarbeitszeit ("&amp;Z_THAZ&amp;" h) beachtet?",""),"")</f>
        <v/>
      </c>
      <c r="X562" s="66" t="str">
        <f t="shared" si="91"/>
        <v/>
      </c>
    </row>
    <row r="563" spans="1:24" x14ac:dyDescent="0.25">
      <c r="A563" s="5"/>
      <c r="B563" s="67" t="str">
        <f t="shared" si="90"/>
        <v/>
      </c>
      <c r="C563" s="68" t="str">
        <f t="shared" si="92"/>
        <v/>
      </c>
      <c r="D563" s="6"/>
      <c r="E563" s="9"/>
      <c r="F563" s="6"/>
      <c r="G563" s="9"/>
      <c r="H563" s="64" t="str">
        <f t="shared" si="99"/>
        <v/>
      </c>
      <c r="I563" s="64" t="str">
        <f t="shared" si="100"/>
        <v/>
      </c>
      <c r="J563" s="65" t="str">
        <f t="shared" si="93"/>
        <v/>
      </c>
      <c r="K563" s="166" t="str">
        <f t="shared" si="94"/>
        <v/>
      </c>
      <c r="L563" s="167" t="str">
        <f t="shared" si="95"/>
        <v/>
      </c>
      <c r="M563" s="63" t="str">
        <f t="shared" si="96"/>
        <v/>
      </c>
      <c r="N563" s="7"/>
      <c r="O563" s="8"/>
      <c r="Q563" s="69" t="str">
        <f t="shared" si="97"/>
        <v/>
      </c>
      <c r="T563" s="66" t="str">
        <f>IF(AND(SU_Stufe&gt;=20,M563&lt;&gt;"",ISBLANK(N563)),"Zuweisung zu Arbeitspaket fehlt","")</f>
        <v/>
      </c>
      <c r="U563" s="66" t="str">
        <f>IF(AND(M563&lt;&gt;""),IF(ISBLANK(O563),"Beschreibung der Tätigkeit fehlt!",IF(LEN(O563)&lt;Z_BKU,"Beschreibung sehr kurz",IF(LEN(O563)&lt;Z_BKN,"Beschreibung knapp",""))),"")</f>
        <v/>
      </c>
      <c r="V563" s="66" t="str">
        <f t="shared" si="98"/>
        <v/>
      </c>
      <c r="W563" s="66" t="str">
        <f>IF(AND(M563&lt;&gt;""),IF(M563&gt;Z_THAZ,"Wurde die Tageshöchstarbeitszeit ("&amp;Z_THAZ&amp;" h) beachtet?",""),"")</f>
        <v/>
      </c>
      <c r="X563" s="66" t="str">
        <f t="shared" si="91"/>
        <v/>
      </c>
    </row>
    <row r="564" spans="1:24" x14ac:dyDescent="0.25">
      <c r="A564" s="5"/>
      <c r="B564" s="67" t="str">
        <f t="shared" si="90"/>
        <v/>
      </c>
      <c r="C564" s="68" t="str">
        <f t="shared" si="92"/>
        <v/>
      </c>
      <c r="D564" s="6"/>
      <c r="E564" s="9"/>
      <c r="F564" s="6"/>
      <c r="G564" s="9"/>
      <c r="H564" s="64" t="str">
        <f t="shared" si="99"/>
        <v/>
      </c>
      <c r="I564" s="64" t="str">
        <f t="shared" si="100"/>
        <v/>
      </c>
      <c r="J564" s="65" t="str">
        <f t="shared" si="93"/>
        <v/>
      </c>
      <c r="K564" s="166" t="str">
        <f t="shared" si="94"/>
        <v/>
      </c>
      <c r="L564" s="167" t="str">
        <f t="shared" si="95"/>
        <v/>
      </c>
      <c r="M564" s="63" t="str">
        <f t="shared" si="96"/>
        <v/>
      </c>
      <c r="N564" s="7"/>
      <c r="O564" s="8"/>
      <c r="Q564" s="69" t="str">
        <f t="shared" si="97"/>
        <v/>
      </c>
      <c r="T564" s="66" t="str">
        <f>IF(AND(SU_Stufe&gt;=20,M564&lt;&gt;"",ISBLANK(N564)),"Zuweisung zu Arbeitspaket fehlt","")</f>
        <v/>
      </c>
      <c r="U564" s="66" t="str">
        <f>IF(AND(M564&lt;&gt;""),IF(ISBLANK(O564),"Beschreibung der Tätigkeit fehlt!",IF(LEN(O564)&lt;Z_BKU,"Beschreibung sehr kurz",IF(LEN(O564)&lt;Z_BKN,"Beschreibung knapp",""))),"")</f>
        <v/>
      </c>
      <c r="V564" s="66" t="str">
        <f t="shared" si="98"/>
        <v/>
      </c>
      <c r="W564" s="66" t="str">
        <f>IF(AND(M564&lt;&gt;""),IF(M564&gt;Z_THAZ,"Wurde die Tageshöchstarbeitszeit ("&amp;Z_THAZ&amp;" h) beachtet?",""),"")</f>
        <v/>
      </c>
      <c r="X564" s="66" t="str">
        <f t="shared" si="91"/>
        <v/>
      </c>
    </row>
    <row r="565" spans="1:24" x14ac:dyDescent="0.25">
      <c r="A565" s="5"/>
      <c r="B565" s="67" t="str">
        <f t="shared" si="90"/>
        <v/>
      </c>
      <c r="C565" s="68" t="str">
        <f t="shared" si="92"/>
        <v/>
      </c>
      <c r="D565" s="6"/>
      <c r="E565" s="9"/>
      <c r="F565" s="6"/>
      <c r="G565" s="9"/>
      <c r="H565" s="64" t="str">
        <f t="shared" si="99"/>
        <v/>
      </c>
      <c r="I565" s="64" t="str">
        <f t="shared" si="100"/>
        <v/>
      </c>
      <c r="J565" s="65" t="str">
        <f t="shared" si="93"/>
        <v/>
      </c>
      <c r="K565" s="166" t="str">
        <f t="shared" si="94"/>
        <v/>
      </c>
      <c r="L565" s="167" t="str">
        <f t="shared" si="95"/>
        <v/>
      </c>
      <c r="M565" s="63" t="str">
        <f t="shared" si="96"/>
        <v/>
      </c>
      <c r="N565" s="7"/>
      <c r="O565" s="8"/>
      <c r="Q565" s="69" t="str">
        <f t="shared" si="97"/>
        <v/>
      </c>
      <c r="T565" s="66" t="str">
        <f>IF(AND(SU_Stufe&gt;=20,M565&lt;&gt;"",ISBLANK(N565)),"Zuweisung zu Arbeitspaket fehlt","")</f>
        <v/>
      </c>
      <c r="U565" s="66" t="str">
        <f>IF(AND(M565&lt;&gt;""),IF(ISBLANK(O565),"Beschreibung der Tätigkeit fehlt!",IF(LEN(O565)&lt;Z_BKU,"Beschreibung sehr kurz",IF(LEN(O565)&lt;Z_BKN,"Beschreibung knapp",""))),"")</f>
        <v/>
      </c>
      <c r="V565" s="66" t="str">
        <f t="shared" si="98"/>
        <v/>
      </c>
      <c r="W565" s="66" t="str">
        <f>IF(AND(M565&lt;&gt;""),IF(M565&gt;Z_THAZ,"Wurde die Tageshöchstarbeitszeit ("&amp;Z_THAZ&amp;" h) beachtet?",""),"")</f>
        <v/>
      </c>
      <c r="X565" s="66" t="str">
        <f t="shared" si="91"/>
        <v/>
      </c>
    </row>
    <row r="566" spans="1:24" x14ac:dyDescent="0.25">
      <c r="A566" s="5"/>
      <c r="B566" s="67" t="str">
        <f t="shared" si="90"/>
        <v/>
      </c>
      <c r="C566" s="68" t="str">
        <f t="shared" si="92"/>
        <v/>
      </c>
      <c r="D566" s="6"/>
      <c r="E566" s="9"/>
      <c r="F566" s="6"/>
      <c r="G566" s="9"/>
      <c r="H566" s="64" t="str">
        <f t="shared" si="99"/>
        <v/>
      </c>
      <c r="I566" s="64" t="str">
        <f t="shared" si="100"/>
        <v/>
      </c>
      <c r="J566" s="65" t="str">
        <f t="shared" si="93"/>
        <v/>
      </c>
      <c r="K566" s="166" t="str">
        <f t="shared" si="94"/>
        <v/>
      </c>
      <c r="L566" s="167" t="str">
        <f t="shared" si="95"/>
        <v/>
      </c>
      <c r="M566" s="63" t="str">
        <f t="shared" si="96"/>
        <v/>
      </c>
      <c r="N566" s="7"/>
      <c r="O566" s="8"/>
      <c r="Q566" s="69" t="str">
        <f t="shared" si="97"/>
        <v/>
      </c>
      <c r="T566" s="66" t="str">
        <f>IF(AND(SU_Stufe&gt;=20,M566&lt;&gt;"",ISBLANK(N566)),"Zuweisung zu Arbeitspaket fehlt","")</f>
        <v/>
      </c>
      <c r="U566" s="66" t="str">
        <f>IF(AND(M566&lt;&gt;""),IF(ISBLANK(O566),"Beschreibung der Tätigkeit fehlt!",IF(LEN(O566)&lt;Z_BKU,"Beschreibung sehr kurz",IF(LEN(O566)&lt;Z_BKN,"Beschreibung knapp",""))),"")</f>
        <v/>
      </c>
      <c r="V566" s="66" t="str">
        <f t="shared" si="98"/>
        <v/>
      </c>
      <c r="W566" s="66" t="str">
        <f>IF(AND(M566&lt;&gt;""),IF(M566&gt;Z_THAZ,"Wurde die Tageshöchstarbeitszeit ("&amp;Z_THAZ&amp;" h) beachtet?",""),"")</f>
        <v/>
      </c>
      <c r="X566" s="66" t="str">
        <f t="shared" si="91"/>
        <v/>
      </c>
    </row>
    <row r="567" spans="1:24" x14ac:dyDescent="0.25">
      <c r="A567" s="5"/>
      <c r="B567" s="67" t="str">
        <f t="shared" si="90"/>
        <v/>
      </c>
      <c r="C567" s="68" t="str">
        <f t="shared" si="92"/>
        <v/>
      </c>
      <c r="D567" s="6"/>
      <c r="E567" s="9"/>
      <c r="F567" s="6"/>
      <c r="G567" s="9"/>
      <c r="H567" s="64" t="str">
        <f t="shared" si="99"/>
        <v/>
      </c>
      <c r="I567" s="64" t="str">
        <f t="shared" si="100"/>
        <v/>
      </c>
      <c r="J567" s="65" t="str">
        <f t="shared" si="93"/>
        <v/>
      </c>
      <c r="K567" s="166" t="str">
        <f t="shared" si="94"/>
        <v/>
      </c>
      <c r="L567" s="167" t="str">
        <f t="shared" si="95"/>
        <v/>
      </c>
      <c r="M567" s="63" t="str">
        <f t="shared" si="96"/>
        <v/>
      </c>
      <c r="N567" s="7"/>
      <c r="O567" s="8"/>
      <c r="Q567" s="69" t="str">
        <f t="shared" si="97"/>
        <v/>
      </c>
      <c r="T567" s="66" t="str">
        <f>IF(AND(SU_Stufe&gt;=20,M567&lt;&gt;"",ISBLANK(N567)),"Zuweisung zu Arbeitspaket fehlt","")</f>
        <v/>
      </c>
      <c r="U567" s="66" t="str">
        <f>IF(AND(M567&lt;&gt;""),IF(ISBLANK(O567),"Beschreibung der Tätigkeit fehlt!",IF(LEN(O567)&lt;Z_BKU,"Beschreibung sehr kurz",IF(LEN(O567)&lt;Z_BKN,"Beschreibung knapp",""))),"")</f>
        <v/>
      </c>
      <c r="V567" s="66" t="str">
        <f t="shared" si="98"/>
        <v/>
      </c>
      <c r="W567" s="66" t="str">
        <f>IF(AND(M567&lt;&gt;""),IF(M567&gt;Z_THAZ,"Wurde die Tageshöchstarbeitszeit ("&amp;Z_THAZ&amp;" h) beachtet?",""),"")</f>
        <v/>
      </c>
      <c r="X567" s="66" t="str">
        <f t="shared" si="91"/>
        <v/>
      </c>
    </row>
    <row r="568" spans="1:24" x14ac:dyDescent="0.25">
      <c r="A568" s="5"/>
      <c r="B568" s="67" t="str">
        <f t="shared" si="90"/>
        <v/>
      </c>
      <c r="C568" s="68" t="str">
        <f t="shared" si="92"/>
        <v/>
      </c>
      <c r="D568" s="6"/>
      <c r="E568" s="9"/>
      <c r="F568" s="6"/>
      <c r="G568" s="9"/>
      <c r="H568" s="64" t="str">
        <f t="shared" si="99"/>
        <v/>
      </c>
      <c r="I568" s="64" t="str">
        <f t="shared" si="100"/>
        <v/>
      </c>
      <c r="J568" s="65" t="str">
        <f t="shared" si="93"/>
        <v/>
      </c>
      <c r="K568" s="166" t="str">
        <f t="shared" si="94"/>
        <v/>
      </c>
      <c r="L568" s="167" t="str">
        <f t="shared" si="95"/>
        <v/>
      </c>
      <c r="M568" s="63" t="str">
        <f t="shared" si="96"/>
        <v/>
      </c>
      <c r="N568" s="7"/>
      <c r="O568" s="8"/>
      <c r="Q568" s="69" t="str">
        <f t="shared" si="97"/>
        <v/>
      </c>
      <c r="T568" s="66" t="str">
        <f>IF(AND(SU_Stufe&gt;=20,M568&lt;&gt;"",ISBLANK(N568)),"Zuweisung zu Arbeitspaket fehlt","")</f>
        <v/>
      </c>
      <c r="U568" s="66" t="str">
        <f>IF(AND(M568&lt;&gt;""),IF(ISBLANK(O568),"Beschreibung der Tätigkeit fehlt!",IF(LEN(O568)&lt;Z_BKU,"Beschreibung sehr kurz",IF(LEN(O568)&lt;Z_BKN,"Beschreibung knapp",""))),"")</f>
        <v/>
      </c>
      <c r="V568" s="66" t="str">
        <f t="shared" si="98"/>
        <v/>
      </c>
      <c r="W568" s="66" t="str">
        <f>IF(AND(M568&lt;&gt;""),IF(M568&gt;Z_THAZ,"Wurde die Tageshöchstarbeitszeit ("&amp;Z_THAZ&amp;" h) beachtet?",""),"")</f>
        <v/>
      </c>
      <c r="X568" s="66" t="str">
        <f t="shared" si="91"/>
        <v/>
      </c>
    </row>
    <row r="569" spans="1:24" x14ac:dyDescent="0.25">
      <c r="A569" s="5"/>
      <c r="B569" s="67" t="str">
        <f t="shared" si="90"/>
        <v/>
      </c>
      <c r="C569" s="68" t="str">
        <f t="shared" si="92"/>
        <v/>
      </c>
      <c r="D569" s="6"/>
      <c r="E569" s="9"/>
      <c r="F569" s="6"/>
      <c r="G569" s="9"/>
      <c r="H569" s="64" t="str">
        <f t="shared" si="99"/>
        <v/>
      </c>
      <c r="I569" s="64" t="str">
        <f t="shared" si="100"/>
        <v/>
      </c>
      <c r="J569" s="65" t="str">
        <f t="shared" si="93"/>
        <v/>
      </c>
      <c r="K569" s="166" t="str">
        <f t="shared" si="94"/>
        <v/>
      </c>
      <c r="L569" s="167" t="str">
        <f t="shared" si="95"/>
        <v/>
      </c>
      <c r="M569" s="63" t="str">
        <f t="shared" si="96"/>
        <v/>
      </c>
      <c r="N569" s="7"/>
      <c r="O569" s="8"/>
      <c r="Q569" s="69" t="str">
        <f t="shared" si="97"/>
        <v/>
      </c>
      <c r="T569" s="66" t="str">
        <f>IF(AND(SU_Stufe&gt;=20,M569&lt;&gt;"",ISBLANK(N569)),"Zuweisung zu Arbeitspaket fehlt","")</f>
        <v/>
      </c>
      <c r="U569" s="66" t="str">
        <f>IF(AND(M569&lt;&gt;""),IF(ISBLANK(O569),"Beschreibung der Tätigkeit fehlt!",IF(LEN(O569)&lt;Z_BKU,"Beschreibung sehr kurz",IF(LEN(O569)&lt;Z_BKN,"Beschreibung knapp",""))),"")</f>
        <v/>
      </c>
      <c r="V569" s="66" t="str">
        <f t="shared" si="98"/>
        <v/>
      </c>
      <c r="W569" s="66" t="str">
        <f>IF(AND(M569&lt;&gt;""),IF(M569&gt;Z_THAZ,"Wurde die Tageshöchstarbeitszeit ("&amp;Z_THAZ&amp;" h) beachtet?",""),"")</f>
        <v/>
      </c>
      <c r="X569" s="66" t="str">
        <f t="shared" si="91"/>
        <v/>
      </c>
    </row>
    <row r="570" spans="1:24" x14ac:dyDescent="0.25">
      <c r="A570" s="5"/>
      <c r="B570" s="67" t="str">
        <f t="shared" si="90"/>
        <v/>
      </c>
      <c r="C570" s="68" t="str">
        <f t="shared" si="92"/>
        <v/>
      </c>
      <c r="D570" s="6"/>
      <c r="E570" s="9"/>
      <c r="F570" s="6"/>
      <c r="G570" s="9"/>
      <c r="H570" s="64" t="str">
        <f t="shared" si="99"/>
        <v/>
      </c>
      <c r="I570" s="64" t="str">
        <f t="shared" si="100"/>
        <v/>
      </c>
      <c r="J570" s="65" t="str">
        <f t="shared" si="93"/>
        <v/>
      </c>
      <c r="K570" s="166" t="str">
        <f t="shared" si="94"/>
        <v/>
      </c>
      <c r="L570" s="167" t="str">
        <f t="shared" si="95"/>
        <v/>
      </c>
      <c r="M570" s="63" t="str">
        <f t="shared" si="96"/>
        <v/>
      </c>
      <c r="N570" s="7"/>
      <c r="O570" s="8"/>
      <c r="Q570" s="69" t="str">
        <f t="shared" si="97"/>
        <v/>
      </c>
      <c r="T570" s="66" t="str">
        <f>IF(AND(SU_Stufe&gt;=20,M570&lt;&gt;"",ISBLANK(N570)),"Zuweisung zu Arbeitspaket fehlt","")</f>
        <v/>
      </c>
      <c r="U570" s="66" t="str">
        <f>IF(AND(M570&lt;&gt;""),IF(ISBLANK(O570),"Beschreibung der Tätigkeit fehlt!",IF(LEN(O570)&lt;Z_BKU,"Beschreibung sehr kurz",IF(LEN(O570)&lt;Z_BKN,"Beschreibung knapp",""))),"")</f>
        <v/>
      </c>
      <c r="V570" s="66" t="str">
        <f t="shared" si="98"/>
        <v/>
      </c>
      <c r="W570" s="66" t="str">
        <f>IF(AND(M570&lt;&gt;""),IF(M570&gt;Z_THAZ,"Wurde die Tageshöchstarbeitszeit ("&amp;Z_THAZ&amp;" h) beachtet?",""),"")</f>
        <v/>
      </c>
      <c r="X570" s="66" t="str">
        <f t="shared" si="91"/>
        <v/>
      </c>
    </row>
    <row r="571" spans="1:24" x14ac:dyDescent="0.25">
      <c r="A571" s="5"/>
      <c r="B571" s="67" t="str">
        <f t="shared" si="90"/>
        <v/>
      </c>
      <c r="C571" s="68" t="str">
        <f t="shared" si="92"/>
        <v/>
      </c>
      <c r="D571" s="6"/>
      <c r="E571" s="9"/>
      <c r="F571" s="6"/>
      <c r="G571" s="9"/>
      <c r="H571" s="64" t="str">
        <f t="shared" si="99"/>
        <v/>
      </c>
      <c r="I571" s="64" t="str">
        <f t="shared" si="100"/>
        <v/>
      </c>
      <c r="J571" s="65" t="str">
        <f t="shared" si="93"/>
        <v/>
      </c>
      <c r="K571" s="166" t="str">
        <f t="shared" si="94"/>
        <v/>
      </c>
      <c r="L571" s="167" t="str">
        <f t="shared" si="95"/>
        <v/>
      </c>
      <c r="M571" s="63" t="str">
        <f t="shared" si="96"/>
        <v/>
      </c>
      <c r="N571" s="7"/>
      <c r="O571" s="8"/>
      <c r="Q571" s="69" t="str">
        <f t="shared" si="97"/>
        <v/>
      </c>
      <c r="T571" s="66" t="str">
        <f>IF(AND(SU_Stufe&gt;=20,M571&lt;&gt;"",ISBLANK(N571)),"Zuweisung zu Arbeitspaket fehlt","")</f>
        <v/>
      </c>
      <c r="U571" s="66" t="str">
        <f>IF(AND(M571&lt;&gt;""),IF(ISBLANK(O571),"Beschreibung der Tätigkeit fehlt!",IF(LEN(O571)&lt;Z_BKU,"Beschreibung sehr kurz",IF(LEN(O571)&lt;Z_BKN,"Beschreibung knapp",""))),"")</f>
        <v/>
      </c>
      <c r="V571" s="66" t="str">
        <f t="shared" si="98"/>
        <v/>
      </c>
      <c r="W571" s="66" t="str">
        <f>IF(AND(M571&lt;&gt;""),IF(M571&gt;Z_THAZ,"Wurde die Tageshöchstarbeitszeit ("&amp;Z_THAZ&amp;" h) beachtet?",""),"")</f>
        <v/>
      </c>
      <c r="X571" s="66" t="str">
        <f t="shared" si="91"/>
        <v/>
      </c>
    </row>
    <row r="572" spans="1:24" x14ac:dyDescent="0.25">
      <c r="A572" s="5"/>
      <c r="B572" s="67" t="str">
        <f t="shared" si="90"/>
        <v/>
      </c>
      <c r="C572" s="68" t="str">
        <f t="shared" si="92"/>
        <v/>
      </c>
      <c r="D572" s="6"/>
      <c r="E572" s="9"/>
      <c r="F572" s="6"/>
      <c r="G572" s="9"/>
      <c r="H572" s="64" t="str">
        <f t="shared" si="99"/>
        <v/>
      </c>
      <c r="I572" s="64" t="str">
        <f t="shared" si="100"/>
        <v/>
      </c>
      <c r="J572" s="65" t="str">
        <f t="shared" si="93"/>
        <v/>
      </c>
      <c r="K572" s="166" t="str">
        <f t="shared" si="94"/>
        <v/>
      </c>
      <c r="L572" s="167" t="str">
        <f t="shared" si="95"/>
        <v/>
      </c>
      <c r="M572" s="63" t="str">
        <f t="shared" si="96"/>
        <v/>
      </c>
      <c r="N572" s="7"/>
      <c r="O572" s="8"/>
      <c r="Q572" s="69" t="str">
        <f t="shared" si="97"/>
        <v/>
      </c>
      <c r="T572" s="66" t="str">
        <f>IF(AND(SU_Stufe&gt;=20,M572&lt;&gt;"",ISBLANK(N572)),"Zuweisung zu Arbeitspaket fehlt","")</f>
        <v/>
      </c>
      <c r="U572" s="66" t="str">
        <f>IF(AND(M572&lt;&gt;""),IF(ISBLANK(O572),"Beschreibung der Tätigkeit fehlt!",IF(LEN(O572)&lt;Z_BKU,"Beschreibung sehr kurz",IF(LEN(O572)&lt;Z_BKN,"Beschreibung knapp",""))),"")</f>
        <v/>
      </c>
      <c r="V572" s="66" t="str">
        <f t="shared" si="98"/>
        <v/>
      </c>
      <c r="W572" s="66" t="str">
        <f>IF(AND(M572&lt;&gt;""),IF(M572&gt;Z_THAZ,"Wurde die Tageshöchstarbeitszeit ("&amp;Z_THAZ&amp;" h) beachtet?",""),"")</f>
        <v/>
      </c>
      <c r="X572" s="66" t="str">
        <f t="shared" si="91"/>
        <v/>
      </c>
    </row>
    <row r="573" spans="1:24" x14ac:dyDescent="0.25">
      <c r="A573" s="5"/>
      <c r="B573" s="67" t="str">
        <f t="shared" si="90"/>
        <v/>
      </c>
      <c r="C573" s="68" t="str">
        <f t="shared" si="92"/>
        <v/>
      </c>
      <c r="D573" s="6"/>
      <c r="E573" s="9"/>
      <c r="F573" s="6"/>
      <c r="G573" s="9"/>
      <c r="H573" s="64" t="str">
        <f t="shared" si="99"/>
        <v/>
      </c>
      <c r="I573" s="64" t="str">
        <f t="shared" si="100"/>
        <v/>
      </c>
      <c r="J573" s="65" t="str">
        <f t="shared" si="93"/>
        <v/>
      </c>
      <c r="K573" s="166" t="str">
        <f t="shared" si="94"/>
        <v/>
      </c>
      <c r="L573" s="167" t="str">
        <f t="shared" si="95"/>
        <v/>
      </c>
      <c r="M573" s="63" t="str">
        <f t="shared" si="96"/>
        <v/>
      </c>
      <c r="N573" s="7"/>
      <c r="O573" s="8"/>
      <c r="Q573" s="69" t="str">
        <f t="shared" si="97"/>
        <v/>
      </c>
      <c r="T573" s="66" t="str">
        <f>IF(AND(SU_Stufe&gt;=20,M573&lt;&gt;"",ISBLANK(N573)),"Zuweisung zu Arbeitspaket fehlt","")</f>
        <v/>
      </c>
      <c r="U573" s="66" t="str">
        <f>IF(AND(M573&lt;&gt;""),IF(ISBLANK(O573),"Beschreibung der Tätigkeit fehlt!",IF(LEN(O573)&lt;Z_BKU,"Beschreibung sehr kurz",IF(LEN(O573)&lt;Z_BKN,"Beschreibung knapp",""))),"")</f>
        <v/>
      </c>
      <c r="V573" s="66" t="str">
        <f t="shared" si="98"/>
        <v/>
      </c>
      <c r="W573" s="66" t="str">
        <f>IF(AND(M573&lt;&gt;""),IF(M573&gt;Z_THAZ,"Wurde die Tageshöchstarbeitszeit ("&amp;Z_THAZ&amp;" h) beachtet?",""),"")</f>
        <v/>
      </c>
      <c r="X573" s="66" t="str">
        <f t="shared" si="91"/>
        <v/>
      </c>
    </row>
    <row r="574" spans="1:24" x14ac:dyDescent="0.25">
      <c r="A574" s="5"/>
      <c r="B574" s="67" t="str">
        <f t="shared" si="90"/>
        <v/>
      </c>
      <c r="C574" s="68" t="str">
        <f t="shared" si="92"/>
        <v/>
      </c>
      <c r="D574" s="6"/>
      <c r="E574" s="9"/>
      <c r="F574" s="6"/>
      <c r="G574" s="9"/>
      <c r="H574" s="64" t="str">
        <f t="shared" si="99"/>
        <v/>
      </c>
      <c r="I574" s="64" t="str">
        <f t="shared" si="100"/>
        <v/>
      </c>
      <c r="J574" s="65" t="str">
        <f t="shared" si="93"/>
        <v/>
      </c>
      <c r="K574" s="166" t="str">
        <f t="shared" si="94"/>
        <v/>
      </c>
      <c r="L574" s="167" t="str">
        <f t="shared" si="95"/>
        <v/>
      </c>
      <c r="M574" s="63" t="str">
        <f t="shared" si="96"/>
        <v/>
      </c>
      <c r="N574" s="7"/>
      <c r="O574" s="8"/>
      <c r="Q574" s="69" t="str">
        <f t="shared" si="97"/>
        <v/>
      </c>
      <c r="T574" s="66" t="str">
        <f>IF(AND(SU_Stufe&gt;=20,M574&lt;&gt;"",ISBLANK(N574)),"Zuweisung zu Arbeitspaket fehlt","")</f>
        <v/>
      </c>
      <c r="U574" s="66" t="str">
        <f>IF(AND(M574&lt;&gt;""),IF(ISBLANK(O574),"Beschreibung der Tätigkeit fehlt!",IF(LEN(O574)&lt;Z_BKU,"Beschreibung sehr kurz",IF(LEN(O574)&lt;Z_BKN,"Beschreibung knapp",""))),"")</f>
        <v/>
      </c>
      <c r="V574" s="66" t="str">
        <f t="shared" si="98"/>
        <v/>
      </c>
      <c r="W574" s="66" t="str">
        <f>IF(AND(M574&lt;&gt;""),IF(M574&gt;Z_THAZ,"Wurde die Tageshöchstarbeitszeit ("&amp;Z_THAZ&amp;" h) beachtet?",""),"")</f>
        <v/>
      </c>
      <c r="X574" s="66" t="str">
        <f t="shared" si="91"/>
        <v/>
      </c>
    </row>
    <row r="575" spans="1:24" x14ac:dyDescent="0.25">
      <c r="A575" s="5"/>
      <c r="B575" s="67" t="str">
        <f t="shared" si="90"/>
        <v/>
      </c>
      <c r="C575" s="68" t="str">
        <f t="shared" si="92"/>
        <v/>
      </c>
      <c r="D575" s="6"/>
      <c r="E575" s="9"/>
      <c r="F575" s="6"/>
      <c r="G575" s="9"/>
      <c r="H575" s="64" t="str">
        <f t="shared" si="99"/>
        <v/>
      </c>
      <c r="I575" s="64" t="str">
        <f t="shared" si="100"/>
        <v/>
      </c>
      <c r="J575" s="65" t="str">
        <f t="shared" si="93"/>
        <v/>
      </c>
      <c r="K575" s="166" t="str">
        <f t="shared" si="94"/>
        <v/>
      </c>
      <c r="L575" s="167" t="str">
        <f t="shared" si="95"/>
        <v/>
      </c>
      <c r="M575" s="63" t="str">
        <f t="shared" si="96"/>
        <v/>
      </c>
      <c r="N575" s="7"/>
      <c r="O575" s="8"/>
      <c r="Q575" s="69" t="str">
        <f t="shared" si="97"/>
        <v/>
      </c>
      <c r="T575" s="66" t="str">
        <f>IF(AND(SU_Stufe&gt;=20,M575&lt;&gt;"",ISBLANK(N575)),"Zuweisung zu Arbeitspaket fehlt","")</f>
        <v/>
      </c>
      <c r="U575" s="66" t="str">
        <f>IF(AND(M575&lt;&gt;""),IF(ISBLANK(O575),"Beschreibung der Tätigkeit fehlt!",IF(LEN(O575)&lt;Z_BKU,"Beschreibung sehr kurz",IF(LEN(O575)&lt;Z_BKN,"Beschreibung knapp",""))),"")</f>
        <v/>
      </c>
      <c r="V575" s="66" t="str">
        <f t="shared" si="98"/>
        <v/>
      </c>
      <c r="W575" s="66" t="str">
        <f>IF(AND(M575&lt;&gt;""),IF(M575&gt;Z_THAZ,"Wurde die Tageshöchstarbeitszeit ("&amp;Z_THAZ&amp;" h) beachtet?",""),"")</f>
        <v/>
      </c>
      <c r="X575" s="66" t="str">
        <f t="shared" si="91"/>
        <v/>
      </c>
    </row>
    <row r="576" spans="1:24" x14ac:dyDescent="0.25">
      <c r="A576" s="5"/>
      <c r="B576" s="67" t="str">
        <f t="shared" si="90"/>
        <v/>
      </c>
      <c r="C576" s="68" t="str">
        <f t="shared" si="92"/>
        <v/>
      </c>
      <c r="D576" s="6"/>
      <c r="E576" s="9"/>
      <c r="F576" s="6"/>
      <c r="G576" s="9"/>
      <c r="H576" s="64" t="str">
        <f t="shared" si="99"/>
        <v/>
      </c>
      <c r="I576" s="64" t="str">
        <f t="shared" si="100"/>
        <v/>
      </c>
      <c r="J576" s="65" t="str">
        <f t="shared" si="93"/>
        <v/>
      </c>
      <c r="K576" s="166" t="str">
        <f t="shared" si="94"/>
        <v/>
      </c>
      <c r="L576" s="167" t="str">
        <f t="shared" si="95"/>
        <v/>
      </c>
      <c r="M576" s="63" t="str">
        <f t="shared" si="96"/>
        <v/>
      </c>
      <c r="N576" s="7"/>
      <c r="O576" s="8"/>
      <c r="Q576" s="69" t="str">
        <f t="shared" si="97"/>
        <v/>
      </c>
      <c r="T576" s="66" t="str">
        <f>IF(AND(SU_Stufe&gt;=20,M576&lt;&gt;"",ISBLANK(N576)),"Zuweisung zu Arbeitspaket fehlt","")</f>
        <v/>
      </c>
      <c r="U576" s="66" t="str">
        <f>IF(AND(M576&lt;&gt;""),IF(ISBLANK(O576),"Beschreibung der Tätigkeit fehlt!",IF(LEN(O576)&lt;Z_BKU,"Beschreibung sehr kurz",IF(LEN(O576)&lt;Z_BKN,"Beschreibung knapp",""))),"")</f>
        <v/>
      </c>
      <c r="V576" s="66" t="str">
        <f t="shared" si="98"/>
        <v/>
      </c>
      <c r="W576" s="66" t="str">
        <f>IF(AND(M576&lt;&gt;""),IF(M576&gt;Z_THAZ,"Wurde die Tageshöchstarbeitszeit ("&amp;Z_THAZ&amp;" h) beachtet?",""),"")</f>
        <v/>
      </c>
      <c r="X576" s="66" t="str">
        <f t="shared" si="91"/>
        <v/>
      </c>
    </row>
    <row r="577" spans="1:24" x14ac:dyDescent="0.25">
      <c r="A577" s="5"/>
      <c r="B577" s="67" t="str">
        <f t="shared" si="90"/>
        <v/>
      </c>
      <c r="C577" s="68" t="str">
        <f t="shared" si="92"/>
        <v/>
      </c>
      <c r="D577" s="6"/>
      <c r="E577" s="9"/>
      <c r="F577" s="6"/>
      <c r="G577" s="9"/>
      <c r="H577" s="64" t="str">
        <f t="shared" si="99"/>
        <v/>
      </c>
      <c r="I577" s="64" t="str">
        <f t="shared" si="100"/>
        <v/>
      </c>
      <c r="J577" s="65" t="str">
        <f t="shared" si="93"/>
        <v/>
      </c>
      <c r="K577" s="166" t="str">
        <f t="shared" si="94"/>
        <v/>
      </c>
      <c r="L577" s="167" t="str">
        <f t="shared" si="95"/>
        <v/>
      </c>
      <c r="M577" s="63" t="str">
        <f t="shared" si="96"/>
        <v/>
      </c>
      <c r="N577" s="7"/>
      <c r="O577" s="8"/>
      <c r="Q577" s="69" t="str">
        <f t="shared" si="97"/>
        <v/>
      </c>
      <c r="T577" s="66" t="str">
        <f>IF(AND(SU_Stufe&gt;=20,M577&lt;&gt;"",ISBLANK(N577)),"Zuweisung zu Arbeitspaket fehlt","")</f>
        <v/>
      </c>
      <c r="U577" s="66" t="str">
        <f>IF(AND(M577&lt;&gt;""),IF(ISBLANK(O577),"Beschreibung der Tätigkeit fehlt!",IF(LEN(O577)&lt;Z_BKU,"Beschreibung sehr kurz",IF(LEN(O577)&lt;Z_BKN,"Beschreibung knapp",""))),"")</f>
        <v/>
      </c>
      <c r="V577" s="66" t="str">
        <f t="shared" si="98"/>
        <v/>
      </c>
      <c r="W577" s="66" t="str">
        <f>IF(AND(M577&lt;&gt;""),IF(M577&gt;Z_THAZ,"Wurde die Tageshöchstarbeitszeit ("&amp;Z_THAZ&amp;" h) beachtet?",""),"")</f>
        <v/>
      </c>
      <c r="X577" s="66" t="str">
        <f t="shared" si="91"/>
        <v/>
      </c>
    </row>
    <row r="578" spans="1:24" x14ac:dyDescent="0.25">
      <c r="A578" s="5"/>
      <c r="B578" s="67" t="str">
        <f t="shared" si="90"/>
        <v/>
      </c>
      <c r="C578" s="68" t="str">
        <f t="shared" si="92"/>
        <v/>
      </c>
      <c r="D578" s="6"/>
      <c r="E578" s="9"/>
      <c r="F578" s="6"/>
      <c r="G578" s="9"/>
      <c r="H578" s="64" t="str">
        <f t="shared" si="99"/>
        <v/>
      </c>
      <c r="I578" s="64" t="str">
        <f t="shared" si="100"/>
        <v/>
      </c>
      <c r="J578" s="65" t="str">
        <f t="shared" si="93"/>
        <v/>
      </c>
      <c r="K578" s="166" t="str">
        <f t="shared" si="94"/>
        <v/>
      </c>
      <c r="L578" s="167" t="str">
        <f t="shared" si="95"/>
        <v/>
      </c>
      <c r="M578" s="63" t="str">
        <f t="shared" si="96"/>
        <v/>
      </c>
      <c r="N578" s="7"/>
      <c r="O578" s="8"/>
      <c r="Q578" s="69" t="str">
        <f t="shared" si="97"/>
        <v/>
      </c>
      <c r="T578" s="66" t="str">
        <f>IF(AND(SU_Stufe&gt;=20,M578&lt;&gt;"",ISBLANK(N578)),"Zuweisung zu Arbeitspaket fehlt","")</f>
        <v/>
      </c>
      <c r="U578" s="66" t="str">
        <f>IF(AND(M578&lt;&gt;""),IF(ISBLANK(O578),"Beschreibung der Tätigkeit fehlt!",IF(LEN(O578)&lt;Z_BKU,"Beschreibung sehr kurz",IF(LEN(O578)&lt;Z_BKN,"Beschreibung knapp",""))),"")</f>
        <v/>
      </c>
      <c r="V578" s="66" t="str">
        <f t="shared" si="98"/>
        <v/>
      </c>
      <c r="W578" s="66" t="str">
        <f>IF(AND(M578&lt;&gt;""),IF(M578&gt;Z_THAZ,"Wurde die Tageshöchstarbeitszeit ("&amp;Z_THAZ&amp;" h) beachtet?",""),"")</f>
        <v/>
      </c>
      <c r="X578" s="66" t="str">
        <f t="shared" si="91"/>
        <v/>
      </c>
    </row>
    <row r="579" spans="1:24" x14ac:dyDescent="0.25">
      <c r="A579" s="5"/>
      <c r="B579" s="67" t="str">
        <f t="shared" si="90"/>
        <v/>
      </c>
      <c r="C579" s="68" t="str">
        <f t="shared" si="92"/>
        <v/>
      </c>
      <c r="D579" s="6"/>
      <c r="E579" s="9"/>
      <c r="F579" s="6"/>
      <c r="G579" s="9"/>
      <c r="H579" s="64" t="str">
        <f t="shared" si="99"/>
        <v/>
      </c>
      <c r="I579" s="64" t="str">
        <f t="shared" si="100"/>
        <v/>
      </c>
      <c r="J579" s="65" t="str">
        <f t="shared" si="93"/>
        <v/>
      </c>
      <c r="K579" s="166" t="str">
        <f t="shared" si="94"/>
        <v/>
      </c>
      <c r="L579" s="167" t="str">
        <f t="shared" si="95"/>
        <v/>
      </c>
      <c r="M579" s="63" t="str">
        <f t="shared" si="96"/>
        <v/>
      </c>
      <c r="N579" s="7"/>
      <c r="O579" s="8"/>
      <c r="Q579" s="69" t="str">
        <f t="shared" si="97"/>
        <v/>
      </c>
      <c r="T579" s="66" t="str">
        <f>IF(AND(SU_Stufe&gt;=20,M579&lt;&gt;"",ISBLANK(N579)),"Zuweisung zu Arbeitspaket fehlt","")</f>
        <v/>
      </c>
      <c r="U579" s="66" t="str">
        <f>IF(AND(M579&lt;&gt;""),IF(ISBLANK(O579),"Beschreibung der Tätigkeit fehlt!",IF(LEN(O579)&lt;Z_BKU,"Beschreibung sehr kurz",IF(LEN(O579)&lt;Z_BKN,"Beschreibung knapp",""))),"")</f>
        <v/>
      </c>
      <c r="V579" s="66" t="str">
        <f t="shared" si="98"/>
        <v/>
      </c>
      <c r="W579" s="66" t="str">
        <f>IF(AND(M579&lt;&gt;""),IF(M579&gt;Z_THAZ,"Wurde die Tageshöchstarbeitszeit ("&amp;Z_THAZ&amp;" h) beachtet?",""),"")</f>
        <v/>
      </c>
      <c r="X579" s="66" t="str">
        <f t="shared" si="91"/>
        <v/>
      </c>
    </row>
    <row r="580" spans="1:24" x14ac:dyDescent="0.25">
      <c r="A580" s="5"/>
      <c r="B580" s="67" t="str">
        <f t="shared" si="90"/>
        <v/>
      </c>
      <c r="C580" s="68" t="str">
        <f t="shared" si="92"/>
        <v/>
      </c>
      <c r="D580" s="6"/>
      <c r="E580" s="9"/>
      <c r="F580" s="6"/>
      <c r="G580" s="9"/>
      <c r="H580" s="64" t="str">
        <f t="shared" si="99"/>
        <v/>
      </c>
      <c r="I580" s="64" t="str">
        <f t="shared" si="100"/>
        <v/>
      </c>
      <c r="J580" s="65" t="str">
        <f t="shared" si="93"/>
        <v/>
      </c>
      <c r="K580" s="166" t="str">
        <f t="shared" si="94"/>
        <v/>
      </c>
      <c r="L580" s="167" t="str">
        <f t="shared" si="95"/>
        <v/>
      </c>
      <c r="M580" s="63" t="str">
        <f t="shared" si="96"/>
        <v/>
      </c>
      <c r="N580" s="7"/>
      <c r="O580" s="8"/>
      <c r="Q580" s="69" t="str">
        <f t="shared" si="97"/>
        <v/>
      </c>
      <c r="T580" s="66" t="str">
        <f>IF(AND(SU_Stufe&gt;=20,M580&lt;&gt;"",ISBLANK(N580)),"Zuweisung zu Arbeitspaket fehlt","")</f>
        <v/>
      </c>
      <c r="U580" s="66" t="str">
        <f>IF(AND(M580&lt;&gt;""),IF(ISBLANK(O580),"Beschreibung der Tätigkeit fehlt!",IF(LEN(O580)&lt;Z_BKU,"Beschreibung sehr kurz",IF(LEN(O580)&lt;Z_BKN,"Beschreibung knapp",""))),"")</f>
        <v/>
      </c>
      <c r="V580" s="66" t="str">
        <f t="shared" si="98"/>
        <v/>
      </c>
      <c r="W580" s="66" t="str">
        <f>IF(AND(M580&lt;&gt;""),IF(M580&gt;Z_THAZ,"Wurde die Tageshöchstarbeitszeit ("&amp;Z_THAZ&amp;" h) beachtet?",""),"")</f>
        <v/>
      </c>
      <c r="X580" s="66" t="str">
        <f t="shared" si="91"/>
        <v/>
      </c>
    </row>
    <row r="581" spans="1:24" x14ac:dyDescent="0.25">
      <c r="A581" s="5"/>
      <c r="B581" s="67" t="str">
        <f t="shared" si="90"/>
        <v/>
      </c>
      <c r="C581" s="68" t="str">
        <f t="shared" si="92"/>
        <v/>
      </c>
      <c r="D581" s="6"/>
      <c r="E581" s="9"/>
      <c r="F581" s="6"/>
      <c r="G581" s="9"/>
      <c r="H581" s="64" t="str">
        <f t="shared" si="99"/>
        <v/>
      </c>
      <c r="I581" s="64" t="str">
        <f t="shared" si="100"/>
        <v/>
      </c>
      <c r="J581" s="65" t="str">
        <f t="shared" si="93"/>
        <v/>
      </c>
      <c r="K581" s="166" t="str">
        <f t="shared" si="94"/>
        <v/>
      </c>
      <c r="L581" s="167" t="str">
        <f t="shared" si="95"/>
        <v/>
      </c>
      <c r="M581" s="63" t="str">
        <f t="shared" si="96"/>
        <v/>
      </c>
      <c r="N581" s="7"/>
      <c r="O581" s="8"/>
      <c r="Q581" s="69" t="str">
        <f t="shared" si="97"/>
        <v/>
      </c>
      <c r="T581" s="66" t="str">
        <f>IF(AND(SU_Stufe&gt;=20,M581&lt;&gt;"",ISBLANK(N581)),"Zuweisung zu Arbeitspaket fehlt","")</f>
        <v/>
      </c>
      <c r="U581" s="66" t="str">
        <f>IF(AND(M581&lt;&gt;""),IF(ISBLANK(O581),"Beschreibung der Tätigkeit fehlt!",IF(LEN(O581)&lt;Z_BKU,"Beschreibung sehr kurz",IF(LEN(O581)&lt;Z_BKN,"Beschreibung knapp",""))),"")</f>
        <v/>
      </c>
      <c r="V581" s="66" t="str">
        <f t="shared" si="98"/>
        <v/>
      </c>
      <c r="W581" s="66" t="str">
        <f>IF(AND(M581&lt;&gt;""),IF(M581&gt;Z_THAZ,"Wurde die Tageshöchstarbeitszeit ("&amp;Z_THAZ&amp;" h) beachtet?",""),"")</f>
        <v/>
      </c>
      <c r="X581" s="66" t="str">
        <f t="shared" si="91"/>
        <v/>
      </c>
    </row>
    <row r="582" spans="1:24" x14ac:dyDescent="0.25">
      <c r="A582" s="5"/>
      <c r="B582" s="67" t="str">
        <f t="shared" si="90"/>
        <v/>
      </c>
      <c r="C582" s="68" t="str">
        <f t="shared" si="92"/>
        <v/>
      </c>
      <c r="D582" s="6"/>
      <c r="E582" s="9"/>
      <c r="F582" s="6"/>
      <c r="G582" s="9"/>
      <c r="H582" s="64" t="str">
        <f t="shared" si="99"/>
        <v/>
      </c>
      <c r="I582" s="64" t="str">
        <f t="shared" si="100"/>
        <v/>
      </c>
      <c r="J582" s="65" t="str">
        <f t="shared" si="93"/>
        <v/>
      </c>
      <c r="K582" s="166" t="str">
        <f t="shared" si="94"/>
        <v/>
      </c>
      <c r="L582" s="167" t="str">
        <f t="shared" si="95"/>
        <v/>
      </c>
      <c r="M582" s="63" t="str">
        <f t="shared" si="96"/>
        <v/>
      </c>
      <c r="N582" s="7"/>
      <c r="O582" s="8"/>
      <c r="Q582" s="69" t="str">
        <f t="shared" si="97"/>
        <v/>
      </c>
      <c r="T582" s="66" t="str">
        <f>IF(AND(SU_Stufe&gt;=20,M582&lt;&gt;"",ISBLANK(N582)),"Zuweisung zu Arbeitspaket fehlt","")</f>
        <v/>
      </c>
      <c r="U582" s="66" t="str">
        <f>IF(AND(M582&lt;&gt;""),IF(ISBLANK(O582),"Beschreibung der Tätigkeit fehlt!",IF(LEN(O582)&lt;Z_BKU,"Beschreibung sehr kurz",IF(LEN(O582)&lt;Z_BKN,"Beschreibung knapp",""))),"")</f>
        <v/>
      </c>
      <c r="V582" s="66" t="str">
        <f t="shared" si="98"/>
        <v/>
      </c>
      <c r="W582" s="66" t="str">
        <f>IF(AND(M582&lt;&gt;""),IF(M582&gt;Z_THAZ,"Wurde die Tageshöchstarbeitszeit ("&amp;Z_THAZ&amp;" h) beachtet?",""),"")</f>
        <v/>
      </c>
      <c r="X582" s="66" t="str">
        <f t="shared" si="91"/>
        <v/>
      </c>
    </row>
    <row r="583" spans="1:24" x14ac:dyDescent="0.25">
      <c r="A583" s="5"/>
      <c r="B583" s="67" t="str">
        <f t="shared" si="90"/>
        <v/>
      </c>
      <c r="C583" s="68" t="str">
        <f t="shared" si="92"/>
        <v/>
      </c>
      <c r="D583" s="6"/>
      <c r="E583" s="9"/>
      <c r="F583" s="6"/>
      <c r="G583" s="9"/>
      <c r="H583" s="64" t="str">
        <f t="shared" si="99"/>
        <v/>
      </c>
      <c r="I583" s="64" t="str">
        <f t="shared" si="100"/>
        <v/>
      </c>
      <c r="J583" s="65" t="str">
        <f t="shared" si="93"/>
        <v/>
      </c>
      <c r="K583" s="166" t="str">
        <f t="shared" si="94"/>
        <v/>
      </c>
      <c r="L583" s="167" t="str">
        <f t="shared" si="95"/>
        <v/>
      </c>
      <c r="M583" s="63" t="str">
        <f t="shared" si="96"/>
        <v/>
      </c>
      <c r="N583" s="7"/>
      <c r="O583" s="8"/>
      <c r="Q583" s="69" t="str">
        <f t="shared" si="97"/>
        <v/>
      </c>
      <c r="T583" s="66" t="str">
        <f>IF(AND(SU_Stufe&gt;=20,M583&lt;&gt;"",ISBLANK(N583)),"Zuweisung zu Arbeitspaket fehlt","")</f>
        <v/>
      </c>
      <c r="U583" s="66" t="str">
        <f>IF(AND(M583&lt;&gt;""),IF(ISBLANK(O583),"Beschreibung der Tätigkeit fehlt!",IF(LEN(O583)&lt;Z_BKU,"Beschreibung sehr kurz",IF(LEN(O583)&lt;Z_BKN,"Beschreibung knapp",""))),"")</f>
        <v/>
      </c>
      <c r="V583" s="66" t="str">
        <f t="shared" si="98"/>
        <v/>
      </c>
      <c r="W583" s="66" t="str">
        <f>IF(AND(M583&lt;&gt;""),IF(M583&gt;Z_THAZ,"Wurde die Tageshöchstarbeitszeit ("&amp;Z_THAZ&amp;" h) beachtet?",""),"")</f>
        <v/>
      </c>
      <c r="X583" s="66" t="str">
        <f t="shared" si="91"/>
        <v/>
      </c>
    </row>
    <row r="584" spans="1:24" x14ac:dyDescent="0.25">
      <c r="A584" s="5"/>
      <c r="B584" s="67" t="str">
        <f t="shared" si="90"/>
        <v/>
      </c>
      <c r="C584" s="68" t="str">
        <f t="shared" si="92"/>
        <v/>
      </c>
      <c r="D584" s="6"/>
      <c r="E584" s="9"/>
      <c r="F584" s="6"/>
      <c r="G584" s="9"/>
      <c r="H584" s="64" t="str">
        <f t="shared" si="99"/>
        <v/>
      </c>
      <c r="I584" s="64" t="str">
        <f t="shared" si="100"/>
        <v/>
      </c>
      <c r="J584" s="65" t="str">
        <f t="shared" si="93"/>
        <v/>
      </c>
      <c r="K584" s="166" t="str">
        <f t="shared" si="94"/>
        <v/>
      </c>
      <c r="L584" s="167" t="str">
        <f t="shared" si="95"/>
        <v/>
      </c>
      <c r="M584" s="63" t="str">
        <f t="shared" si="96"/>
        <v/>
      </c>
      <c r="N584" s="7"/>
      <c r="O584" s="8"/>
      <c r="Q584" s="69" t="str">
        <f t="shared" si="97"/>
        <v/>
      </c>
      <c r="T584" s="66" t="str">
        <f>IF(AND(SU_Stufe&gt;=20,M584&lt;&gt;"",ISBLANK(N584)),"Zuweisung zu Arbeitspaket fehlt","")</f>
        <v/>
      </c>
      <c r="U584" s="66" t="str">
        <f>IF(AND(M584&lt;&gt;""),IF(ISBLANK(O584),"Beschreibung der Tätigkeit fehlt!",IF(LEN(O584)&lt;Z_BKU,"Beschreibung sehr kurz",IF(LEN(O584)&lt;Z_BKN,"Beschreibung knapp",""))),"")</f>
        <v/>
      </c>
      <c r="V584" s="66" t="str">
        <f t="shared" si="98"/>
        <v/>
      </c>
      <c r="W584" s="66" t="str">
        <f>IF(AND(M584&lt;&gt;""),IF(M584&gt;Z_THAZ,"Wurde die Tageshöchstarbeitszeit ("&amp;Z_THAZ&amp;" h) beachtet?",""),"")</f>
        <v/>
      </c>
      <c r="X584" s="66" t="str">
        <f t="shared" si="91"/>
        <v/>
      </c>
    </row>
    <row r="585" spans="1:24" x14ac:dyDescent="0.25">
      <c r="A585" s="5"/>
      <c r="B585" s="67" t="str">
        <f t="shared" si="90"/>
        <v/>
      </c>
      <c r="C585" s="68" t="str">
        <f t="shared" si="92"/>
        <v/>
      </c>
      <c r="D585" s="6"/>
      <c r="E585" s="9"/>
      <c r="F585" s="6"/>
      <c r="G585" s="9"/>
      <c r="H585" s="64" t="str">
        <f t="shared" si="99"/>
        <v/>
      </c>
      <c r="I585" s="64" t="str">
        <f t="shared" si="100"/>
        <v/>
      </c>
      <c r="J585" s="65" t="str">
        <f t="shared" si="93"/>
        <v/>
      </c>
      <c r="K585" s="166" t="str">
        <f t="shared" si="94"/>
        <v/>
      </c>
      <c r="L585" s="167" t="str">
        <f t="shared" si="95"/>
        <v/>
      </c>
      <c r="M585" s="63" t="str">
        <f t="shared" si="96"/>
        <v/>
      </c>
      <c r="N585" s="7"/>
      <c r="O585" s="8"/>
      <c r="Q585" s="69" t="str">
        <f t="shared" si="97"/>
        <v/>
      </c>
      <c r="T585" s="66" t="str">
        <f>IF(AND(SU_Stufe&gt;=20,M585&lt;&gt;"",ISBLANK(N585)),"Zuweisung zu Arbeitspaket fehlt","")</f>
        <v/>
      </c>
      <c r="U585" s="66" t="str">
        <f>IF(AND(M585&lt;&gt;""),IF(ISBLANK(O585),"Beschreibung der Tätigkeit fehlt!",IF(LEN(O585)&lt;Z_BKU,"Beschreibung sehr kurz",IF(LEN(O585)&lt;Z_BKN,"Beschreibung knapp",""))),"")</f>
        <v/>
      </c>
      <c r="V585" s="66" t="str">
        <f t="shared" si="98"/>
        <v/>
      </c>
      <c r="W585" s="66" t="str">
        <f>IF(AND(M585&lt;&gt;""),IF(M585&gt;Z_THAZ,"Wurde die Tageshöchstarbeitszeit ("&amp;Z_THAZ&amp;" h) beachtet?",""),"")</f>
        <v/>
      </c>
      <c r="X585" s="66" t="str">
        <f t="shared" si="91"/>
        <v/>
      </c>
    </row>
    <row r="586" spans="1:24" x14ac:dyDescent="0.25">
      <c r="A586" s="5"/>
      <c r="B586" s="67" t="str">
        <f t="shared" si="90"/>
        <v/>
      </c>
      <c r="C586" s="68" t="str">
        <f t="shared" si="92"/>
        <v/>
      </c>
      <c r="D586" s="6"/>
      <c r="E586" s="9"/>
      <c r="F586" s="6"/>
      <c r="G586" s="9"/>
      <c r="H586" s="64" t="str">
        <f t="shared" si="99"/>
        <v/>
      </c>
      <c r="I586" s="64" t="str">
        <f t="shared" si="100"/>
        <v/>
      </c>
      <c r="J586" s="65" t="str">
        <f t="shared" si="93"/>
        <v/>
      </c>
      <c r="K586" s="166" t="str">
        <f t="shared" si="94"/>
        <v/>
      </c>
      <c r="L586" s="167" t="str">
        <f t="shared" si="95"/>
        <v/>
      </c>
      <c r="M586" s="63" t="str">
        <f t="shared" si="96"/>
        <v/>
      </c>
      <c r="N586" s="7"/>
      <c r="O586" s="8"/>
      <c r="Q586" s="69" t="str">
        <f t="shared" si="97"/>
        <v/>
      </c>
      <c r="T586" s="66" t="str">
        <f>IF(AND(SU_Stufe&gt;=20,M586&lt;&gt;"",ISBLANK(N586)),"Zuweisung zu Arbeitspaket fehlt","")</f>
        <v/>
      </c>
      <c r="U586" s="66" t="str">
        <f>IF(AND(M586&lt;&gt;""),IF(ISBLANK(O586),"Beschreibung der Tätigkeit fehlt!",IF(LEN(O586)&lt;Z_BKU,"Beschreibung sehr kurz",IF(LEN(O586)&lt;Z_BKN,"Beschreibung knapp",""))),"")</f>
        <v/>
      </c>
      <c r="V586" s="66" t="str">
        <f t="shared" si="98"/>
        <v/>
      </c>
      <c r="W586" s="66" t="str">
        <f>IF(AND(M586&lt;&gt;""),IF(M586&gt;Z_THAZ,"Wurde die Tageshöchstarbeitszeit ("&amp;Z_THAZ&amp;" h) beachtet?",""),"")</f>
        <v/>
      </c>
      <c r="X586" s="66" t="str">
        <f t="shared" si="91"/>
        <v/>
      </c>
    </row>
    <row r="587" spans="1:24" x14ac:dyDescent="0.25">
      <c r="A587" s="5"/>
      <c r="B587" s="67" t="str">
        <f t="shared" si="90"/>
        <v/>
      </c>
      <c r="C587" s="68" t="str">
        <f t="shared" si="92"/>
        <v/>
      </c>
      <c r="D587" s="6"/>
      <c r="E587" s="9"/>
      <c r="F587" s="6"/>
      <c r="G587" s="9"/>
      <c r="H587" s="64" t="str">
        <f t="shared" si="99"/>
        <v/>
      </c>
      <c r="I587" s="64" t="str">
        <f t="shared" si="100"/>
        <v/>
      </c>
      <c r="J587" s="65" t="str">
        <f t="shared" si="93"/>
        <v/>
      </c>
      <c r="K587" s="166" t="str">
        <f t="shared" si="94"/>
        <v/>
      </c>
      <c r="L587" s="167" t="str">
        <f t="shared" si="95"/>
        <v/>
      </c>
      <c r="M587" s="63" t="str">
        <f t="shared" si="96"/>
        <v/>
      </c>
      <c r="N587" s="7"/>
      <c r="O587" s="8"/>
      <c r="Q587" s="69" t="str">
        <f t="shared" si="97"/>
        <v/>
      </c>
      <c r="T587" s="66" t="str">
        <f>IF(AND(SU_Stufe&gt;=20,M587&lt;&gt;"",ISBLANK(N587)),"Zuweisung zu Arbeitspaket fehlt","")</f>
        <v/>
      </c>
      <c r="U587" s="66" t="str">
        <f>IF(AND(M587&lt;&gt;""),IF(ISBLANK(O587),"Beschreibung der Tätigkeit fehlt!",IF(LEN(O587)&lt;Z_BKU,"Beschreibung sehr kurz",IF(LEN(O587)&lt;Z_BKN,"Beschreibung knapp",""))),"")</f>
        <v/>
      </c>
      <c r="V587" s="66" t="str">
        <f t="shared" si="98"/>
        <v/>
      </c>
      <c r="W587" s="66" t="str">
        <f>IF(AND(M587&lt;&gt;""),IF(M587&gt;Z_THAZ,"Wurde die Tageshöchstarbeitszeit ("&amp;Z_THAZ&amp;" h) beachtet?",""),"")</f>
        <v/>
      </c>
      <c r="X587" s="66" t="str">
        <f t="shared" si="91"/>
        <v/>
      </c>
    </row>
    <row r="588" spans="1:24" x14ac:dyDescent="0.25">
      <c r="A588" s="5"/>
      <c r="B588" s="67" t="str">
        <f t="shared" si="90"/>
        <v/>
      </c>
      <c r="C588" s="68" t="str">
        <f t="shared" si="92"/>
        <v/>
      </c>
      <c r="D588" s="6"/>
      <c r="E588" s="9"/>
      <c r="F588" s="6"/>
      <c r="G588" s="9"/>
      <c r="H588" s="64" t="str">
        <f t="shared" si="99"/>
        <v/>
      </c>
      <c r="I588" s="64" t="str">
        <f t="shared" si="100"/>
        <v/>
      </c>
      <c r="J588" s="65" t="str">
        <f t="shared" si="93"/>
        <v/>
      </c>
      <c r="K588" s="166" t="str">
        <f t="shared" si="94"/>
        <v/>
      </c>
      <c r="L588" s="167" t="str">
        <f t="shared" si="95"/>
        <v/>
      </c>
      <c r="M588" s="63" t="str">
        <f t="shared" si="96"/>
        <v/>
      </c>
      <c r="N588" s="7"/>
      <c r="O588" s="8"/>
      <c r="Q588" s="69" t="str">
        <f t="shared" si="97"/>
        <v/>
      </c>
      <c r="T588" s="66" t="str">
        <f>IF(AND(SU_Stufe&gt;=20,M588&lt;&gt;"",ISBLANK(N588)),"Zuweisung zu Arbeitspaket fehlt","")</f>
        <v/>
      </c>
      <c r="U588" s="66" t="str">
        <f>IF(AND(M588&lt;&gt;""),IF(ISBLANK(O588),"Beschreibung der Tätigkeit fehlt!",IF(LEN(O588)&lt;Z_BKU,"Beschreibung sehr kurz",IF(LEN(O588)&lt;Z_BKN,"Beschreibung knapp",""))),"")</f>
        <v/>
      </c>
      <c r="V588" s="66" t="str">
        <f t="shared" si="98"/>
        <v/>
      </c>
      <c r="W588" s="66" t="str">
        <f>IF(AND(M588&lt;&gt;""),IF(M588&gt;Z_THAZ,"Wurde die Tageshöchstarbeitszeit ("&amp;Z_THAZ&amp;" h) beachtet?",""),"")</f>
        <v/>
      </c>
      <c r="X588" s="66" t="str">
        <f t="shared" si="91"/>
        <v/>
      </c>
    </row>
    <row r="589" spans="1:24" x14ac:dyDescent="0.25">
      <c r="A589" s="5"/>
      <c r="B589" s="67" t="str">
        <f t="shared" si="90"/>
        <v/>
      </c>
      <c r="C589" s="68" t="str">
        <f t="shared" si="92"/>
        <v/>
      </c>
      <c r="D589" s="6"/>
      <c r="E589" s="9"/>
      <c r="F589" s="6"/>
      <c r="G589" s="9"/>
      <c r="H589" s="64" t="str">
        <f t="shared" si="99"/>
        <v/>
      </c>
      <c r="I589" s="64" t="str">
        <f t="shared" si="100"/>
        <v/>
      </c>
      <c r="J589" s="65" t="str">
        <f t="shared" si="93"/>
        <v/>
      </c>
      <c r="K589" s="166" t="str">
        <f t="shared" si="94"/>
        <v/>
      </c>
      <c r="L589" s="167" t="str">
        <f t="shared" si="95"/>
        <v/>
      </c>
      <c r="M589" s="63" t="str">
        <f t="shared" si="96"/>
        <v/>
      </c>
      <c r="N589" s="7"/>
      <c r="O589" s="8"/>
      <c r="Q589" s="69" t="str">
        <f t="shared" si="97"/>
        <v/>
      </c>
      <c r="T589" s="66" t="str">
        <f>IF(AND(SU_Stufe&gt;=20,M589&lt;&gt;"",ISBLANK(N589)),"Zuweisung zu Arbeitspaket fehlt","")</f>
        <v/>
      </c>
      <c r="U589" s="66" t="str">
        <f>IF(AND(M589&lt;&gt;""),IF(ISBLANK(O589),"Beschreibung der Tätigkeit fehlt!",IF(LEN(O589)&lt;Z_BKU,"Beschreibung sehr kurz",IF(LEN(O589)&lt;Z_BKN,"Beschreibung knapp",""))),"")</f>
        <v/>
      </c>
      <c r="V589" s="66" t="str">
        <f t="shared" si="98"/>
        <v/>
      </c>
      <c r="W589" s="66" t="str">
        <f>IF(AND(M589&lt;&gt;""),IF(M589&gt;Z_THAZ,"Wurde die Tageshöchstarbeitszeit ("&amp;Z_THAZ&amp;" h) beachtet?",""),"")</f>
        <v/>
      </c>
      <c r="X589" s="66" t="str">
        <f t="shared" si="91"/>
        <v/>
      </c>
    </row>
    <row r="590" spans="1:24" x14ac:dyDescent="0.25">
      <c r="A590" s="5"/>
      <c r="B590" s="67" t="str">
        <f t="shared" ref="B590:B653" si="101">IF(ISNUMBER(A590),ZU_Kuerzel,"")</f>
        <v/>
      </c>
      <c r="C590" s="68" t="str">
        <f t="shared" si="92"/>
        <v/>
      </c>
      <c r="D590" s="6"/>
      <c r="E590" s="9"/>
      <c r="F590" s="6"/>
      <c r="G590" s="9"/>
      <c r="H590" s="64" t="str">
        <f t="shared" si="99"/>
        <v/>
      </c>
      <c r="I590" s="64" t="str">
        <f t="shared" si="100"/>
        <v/>
      </c>
      <c r="J590" s="65" t="str">
        <f t="shared" si="93"/>
        <v/>
      </c>
      <c r="K590" s="166" t="str">
        <f t="shared" si="94"/>
        <v/>
      </c>
      <c r="L590" s="167" t="str">
        <f t="shared" si="95"/>
        <v/>
      </c>
      <c r="M590" s="63" t="str">
        <f t="shared" si="96"/>
        <v/>
      </c>
      <c r="N590" s="7"/>
      <c r="O590" s="8"/>
      <c r="Q590" s="69" t="str">
        <f t="shared" si="97"/>
        <v/>
      </c>
      <c r="T590" s="66" t="str">
        <f>IF(AND(SU_Stufe&gt;=20,M590&lt;&gt;"",ISBLANK(N590)),"Zuweisung zu Arbeitspaket fehlt","")</f>
        <v/>
      </c>
      <c r="U590" s="66" t="str">
        <f>IF(AND(M590&lt;&gt;""),IF(ISBLANK(O590),"Beschreibung der Tätigkeit fehlt!",IF(LEN(O590)&lt;Z_BKU,"Beschreibung sehr kurz",IF(LEN(O590)&lt;Z_BKN,"Beschreibung knapp",""))),"")</f>
        <v/>
      </c>
      <c r="V590" s="66" t="str">
        <f t="shared" si="98"/>
        <v/>
      </c>
      <c r="W590" s="66" t="str">
        <f>IF(AND(M590&lt;&gt;""),IF(M590&gt;Z_THAZ,"Wurde die Tageshöchstarbeitszeit ("&amp;Z_THAZ&amp;" h) beachtet?",""),"")</f>
        <v/>
      </c>
      <c r="X590" s="66" t="str">
        <f t="shared" ref="X590:X653" si="102">IF(ISNUMBER(A590),IF(YEAR(A590)&lt;&gt;ZU_Jahr,"Jahr nicht zulässig",""),"")</f>
        <v/>
      </c>
    </row>
    <row r="591" spans="1:24" x14ac:dyDescent="0.25">
      <c r="A591" s="5"/>
      <c r="B591" s="67" t="str">
        <f t="shared" si="101"/>
        <v/>
      </c>
      <c r="C591" s="68" t="str">
        <f t="shared" ref="C591:C654" si="103">IF(ISBLANK(A591),"",MONTH(A591))</f>
        <v/>
      </c>
      <c r="D591" s="6"/>
      <c r="E591" s="9"/>
      <c r="F591" s="6"/>
      <c r="G591" s="9"/>
      <c r="H591" s="64" t="str">
        <f t="shared" si="99"/>
        <v/>
      </c>
      <c r="I591" s="64" t="str">
        <f t="shared" si="100"/>
        <v/>
      </c>
      <c r="J591" s="65" t="str">
        <f t="shared" ref="J591:J654" si="104">IF(AND(ISNUMBER(D591),ISNUMBER(E591),ISNUMBER(F591),ISNUMBER(G591)),TIME(D591,E591,0),"")</f>
        <v/>
      </c>
      <c r="K591" s="166" t="str">
        <f t="shared" ref="K591:K654" si="105">IF(AND(ISNUMBER(D591),ISNUMBER(E591),ISNUMBER(F591),ISNUMBER(G591)),TIME(F591,G591,0),"")</f>
        <v/>
      </c>
      <c r="L591" s="167" t="str">
        <f t="shared" ref="L591:L654" si="106">IF(AND(ISNUMBER(D591),ISNUMBER(E591),ISNUMBER(F591),ISNUMBER(G591)),K591-J591,"")</f>
        <v/>
      </c>
      <c r="M591" s="63" t="str">
        <f t="shared" ref="M591:M654" si="107">IF(AND(ISNUMBER(D591),ISNUMBER(E591),ISNUMBER(F591),ISNUMBER(G591)),HOUR(L591)+MINUTE(L591)/60,"")</f>
        <v/>
      </c>
      <c r="N591" s="7"/>
      <c r="O591" s="8"/>
      <c r="Q591" s="69" t="str">
        <f t="shared" ref="Q591:Q654" si="108">T591&amp;IF(U591&lt;&gt;"","  "&amp;U591,"")&amp;IF(V591&lt;&gt;"","   "&amp;V591,"")&amp;IF(W591&lt;&gt;"","   "&amp;W591,"")&amp;IF(X591&lt;&gt;"","  "&amp;X591,"")</f>
        <v/>
      </c>
      <c r="T591" s="66" t="str">
        <f>IF(AND(SU_Stufe&gt;=20,M591&lt;&gt;"",ISBLANK(N591)),"Zuweisung zu Arbeitspaket fehlt","")</f>
        <v/>
      </c>
      <c r="U591" s="66" t="str">
        <f>IF(AND(M591&lt;&gt;""),IF(ISBLANK(O591),"Beschreibung der Tätigkeit fehlt!",IF(LEN(O591)&lt;Z_BKU,"Beschreibung sehr kurz",IF(LEN(O591)&lt;Z_BKN,"Beschreibung knapp",""))),"")</f>
        <v/>
      </c>
      <c r="V591" s="66" t="str">
        <f t="shared" ref="V591:V654" si="109">IF(AND(M591&lt;&gt;""),IF(M591&gt;6,"Wurde die Pausenregel (6 h) beachtet?",""),"")</f>
        <v/>
      </c>
      <c r="W591" s="66" t="str">
        <f>IF(AND(M591&lt;&gt;""),IF(M591&gt;Z_THAZ,"Wurde die Tageshöchstarbeitszeit ("&amp;Z_THAZ&amp;" h) beachtet?",""),"")</f>
        <v/>
      </c>
      <c r="X591" s="66" t="str">
        <f t="shared" si="102"/>
        <v/>
      </c>
    </row>
    <row r="592" spans="1:24" x14ac:dyDescent="0.25">
      <c r="A592" s="5"/>
      <c r="B592" s="67" t="str">
        <f t="shared" si="101"/>
        <v/>
      </c>
      <c r="C592" s="68" t="str">
        <f t="shared" si="103"/>
        <v/>
      </c>
      <c r="D592" s="6"/>
      <c r="E592" s="9"/>
      <c r="F592" s="6"/>
      <c r="G592" s="9"/>
      <c r="H592" s="64" t="str">
        <f t="shared" ref="H592:H655" si="110">IF(AND(ISNUMBER(D592),ISNUMBER(E592),ISNUMBER(F592),ISNUMBER(G592)),TRUNC(((F592*60+G592)-(D592*60+E592))/60,0),"")</f>
        <v/>
      </c>
      <c r="I592" s="64" t="str">
        <f t="shared" ref="I592:I655" si="111">IF(AND(ISNUMBER(D592),ISNUMBER(E592),ISNUMBER(F592),ISNUMBER(G592)),MOD(((F592*60+G592)-(D592*60+E592))/60,1)*60,"")</f>
        <v/>
      </c>
      <c r="J592" s="65" t="str">
        <f t="shared" si="104"/>
        <v/>
      </c>
      <c r="K592" s="166" t="str">
        <f t="shared" si="105"/>
        <v/>
      </c>
      <c r="L592" s="167" t="str">
        <f t="shared" si="106"/>
        <v/>
      </c>
      <c r="M592" s="63" t="str">
        <f t="shared" si="107"/>
        <v/>
      </c>
      <c r="N592" s="7"/>
      <c r="O592" s="8"/>
      <c r="Q592" s="69" t="str">
        <f t="shared" si="108"/>
        <v/>
      </c>
      <c r="T592" s="66" t="str">
        <f>IF(AND(SU_Stufe&gt;=20,M592&lt;&gt;"",ISBLANK(N592)),"Zuweisung zu Arbeitspaket fehlt","")</f>
        <v/>
      </c>
      <c r="U592" s="66" t="str">
        <f>IF(AND(M592&lt;&gt;""),IF(ISBLANK(O592),"Beschreibung der Tätigkeit fehlt!",IF(LEN(O592)&lt;Z_BKU,"Beschreibung sehr kurz",IF(LEN(O592)&lt;Z_BKN,"Beschreibung knapp",""))),"")</f>
        <v/>
      </c>
      <c r="V592" s="66" t="str">
        <f t="shared" si="109"/>
        <v/>
      </c>
      <c r="W592" s="66" t="str">
        <f>IF(AND(M592&lt;&gt;""),IF(M592&gt;Z_THAZ,"Wurde die Tageshöchstarbeitszeit ("&amp;Z_THAZ&amp;" h) beachtet?",""),"")</f>
        <v/>
      </c>
      <c r="X592" s="66" t="str">
        <f t="shared" si="102"/>
        <v/>
      </c>
    </row>
    <row r="593" spans="1:24" x14ac:dyDescent="0.25">
      <c r="A593" s="5"/>
      <c r="B593" s="67" t="str">
        <f t="shared" si="101"/>
        <v/>
      </c>
      <c r="C593" s="68" t="str">
        <f t="shared" si="103"/>
        <v/>
      </c>
      <c r="D593" s="6"/>
      <c r="E593" s="9"/>
      <c r="F593" s="6"/>
      <c r="G593" s="9"/>
      <c r="H593" s="64" t="str">
        <f t="shared" si="110"/>
        <v/>
      </c>
      <c r="I593" s="64" t="str">
        <f t="shared" si="111"/>
        <v/>
      </c>
      <c r="J593" s="65" t="str">
        <f t="shared" si="104"/>
        <v/>
      </c>
      <c r="K593" s="166" t="str">
        <f t="shared" si="105"/>
        <v/>
      </c>
      <c r="L593" s="167" t="str">
        <f t="shared" si="106"/>
        <v/>
      </c>
      <c r="M593" s="63" t="str">
        <f t="shared" si="107"/>
        <v/>
      </c>
      <c r="N593" s="7"/>
      <c r="O593" s="8"/>
      <c r="Q593" s="69" t="str">
        <f t="shared" si="108"/>
        <v/>
      </c>
      <c r="T593" s="66" t="str">
        <f>IF(AND(SU_Stufe&gt;=20,M593&lt;&gt;"",ISBLANK(N593)),"Zuweisung zu Arbeitspaket fehlt","")</f>
        <v/>
      </c>
      <c r="U593" s="66" t="str">
        <f>IF(AND(M593&lt;&gt;""),IF(ISBLANK(O593),"Beschreibung der Tätigkeit fehlt!",IF(LEN(O593)&lt;Z_BKU,"Beschreibung sehr kurz",IF(LEN(O593)&lt;Z_BKN,"Beschreibung knapp",""))),"")</f>
        <v/>
      </c>
      <c r="V593" s="66" t="str">
        <f t="shared" si="109"/>
        <v/>
      </c>
      <c r="W593" s="66" t="str">
        <f>IF(AND(M593&lt;&gt;""),IF(M593&gt;Z_THAZ,"Wurde die Tageshöchstarbeitszeit ("&amp;Z_THAZ&amp;" h) beachtet?",""),"")</f>
        <v/>
      </c>
      <c r="X593" s="66" t="str">
        <f t="shared" si="102"/>
        <v/>
      </c>
    </row>
    <row r="594" spans="1:24" x14ac:dyDescent="0.25">
      <c r="A594" s="5"/>
      <c r="B594" s="67" t="str">
        <f t="shared" si="101"/>
        <v/>
      </c>
      <c r="C594" s="68" t="str">
        <f t="shared" si="103"/>
        <v/>
      </c>
      <c r="D594" s="6"/>
      <c r="E594" s="9"/>
      <c r="F594" s="6"/>
      <c r="G594" s="9"/>
      <c r="H594" s="64" t="str">
        <f t="shared" si="110"/>
        <v/>
      </c>
      <c r="I594" s="64" t="str">
        <f t="shared" si="111"/>
        <v/>
      </c>
      <c r="J594" s="65" t="str">
        <f t="shared" si="104"/>
        <v/>
      </c>
      <c r="K594" s="166" t="str">
        <f t="shared" si="105"/>
        <v/>
      </c>
      <c r="L594" s="167" t="str">
        <f t="shared" si="106"/>
        <v/>
      </c>
      <c r="M594" s="63" t="str">
        <f t="shared" si="107"/>
        <v/>
      </c>
      <c r="N594" s="7"/>
      <c r="O594" s="8"/>
      <c r="Q594" s="69" t="str">
        <f t="shared" si="108"/>
        <v/>
      </c>
      <c r="T594" s="66" t="str">
        <f>IF(AND(SU_Stufe&gt;=20,M594&lt;&gt;"",ISBLANK(N594)),"Zuweisung zu Arbeitspaket fehlt","")</f>
        <v/>
      </c>
      <c r="U594" s="66" t="str">
        <f>IF(AND(M594&lt;&gt;""),IF(ISBLANK(O594),"Beschreibung der Tätigkeit fehlt!",IF(LEN(O594)&lt;Z_BKU,"Beschreibung sehr kurz",IF(LEN(O594)&lt;Z_BKN,"Beschreibung knapp",""))),"")</f>
        <v/>
      </c>
      <c r="V594" s="66" t="str">
        <f t="shared" si="109"/>
        <v/>
      </c>
      <c r="W594" s="66" t="str">
        <f>IF(AND(M594&lt;&gt;""),IF(M594&gt;Z_THAZ,"Wurde die Tageshöchstarbeitszeit ("&amp;Z_THAZ&amp;" h) beachtet?",""),"")</f>
        <v/>
      </c>
      <c r="X594" s="66" t="str">
        <f t="shared" si="102"/>
        <v/>
      </c>
    </row>
    <row r="595" spans="1:24" x14ac:dyDescent="0.25">
      <c r="A595" s="5"/>
      <c r="B595" s="67" t="str">
        <f t="shared" si="101"/>
        <v/>
      </c>
      <c r="C595" s="68" t="str">
        <f t="shared" si="103"/>
        <v/>
      </c>
      <c r="D595" s="6"/>
      <c r="E595" s="9"/>
      <c r="F595" s="6"/>
      <c r="G595" s="9"/>
      <c r="H595" s="64" t="str">
        <f t="shared" si="110"/>
        <v/>
      </c>
      <c r="I595" s="64" t="str">
        <f t="shared" si="111"/>
        <v/>
      </c>
      <c r="J595" s="65" t="str">
        <f t="shared" si="104"/>
        <v/>
      </c>
      <c r="K595" s="166" t="str">
        <f t="shared" si="105"/>
        <v/>
      </c>
      <c r="L595" s="167" t="str">
        <f t="shared" si="106"/>
        <v/>
      </c>
      <c r="M595" s="63" t="str">
        <f t="shared" si="107"/>
        <v/>
      </c>
      <c r="N595" s="7"/>
      <c r="O595" s="8"/>
      <c r="Q595" s="69" t="str">
        <f t="shared" si="108"/>
        <v/>
      </c>
      <c r="T595" s="66" t="str">
        <f>IF(AND(SU_Stufe&gt;=20,M595&lt;&gt;"",ISBLANK(N595)),"Zuweisung zu Arbeitspaket fehlt","")</f>
        <v/>
      </c>
      <c r="U595" s="66" t="str">
        <f>IF(AND(M595&lt;&gt;""),IF(ISBLANK(O595),"Beschreibung der Tätigkeit fehlt!",IF(LEN(O595)&lt;Z_BKU,"Beschreibung sehr kurz",IF(LEN(O595)&lt;Z_BKN,"Beschreibung knapp",""))),"")</f>
        <v/>
      </c>
      <c r="V595" s="66" t="str">
        <f t="shared" si="109"/>
        <v/>
      </c>
      <c r="W595" s="66" t="str">
        <f>IF(AND(M595&lt;&gt;""),IF(M595&gt;Z_THAZ,"Wurde die Tageshöchstarbeitszeit ("&amp;Z_THAZ&amp;" h) beachtet?",""),"")</f>
        <v/>
      </c>
      <c r="X595" s="66" t="str">
        <f t="shared" si="102"/>
        <v/>
      </c>
    </row>
    <row r="596" spans="1:24" x14ac:dyDescent="0.25">
      <c r="A596" s="5"/>
      <c r="B596" s="67" t="str">
        <f t="shared" si="101"/>
        <v/>
      </c>
      <c r="C596" s="68" t="str">
        <f t="shared" si="103"/>
        <v/>
      </c>
      <c r="D596" s="6"/>
      <c r="E596" s="9"/>
      <c r="F596" s="6"/>
      <c r="G596" s="9"/>
      <c r="H596" s="64" t="str">
        <f t="shared" si="110"/>
        <v/>
      </c>
      <c r="I596" s="64" t="str">
        <f t="shared" si="111"/>
        <v/>
      </c>
      <c r="J596" s="65" t="str">
        <f t="shared" si="104"/>
        <v/>
      </c>
      <c r="K596" s="166" t="str">
        <f t="shared" si="105"/>
        <v/>
      </c>
      <c r="L596" s="167" t="str">
        <f t="shared" si="106"/>
        <v/>
      </c>
      <c r="M596" s="63" t="str">
        <f t="shared" si="107"/>
        <v/>
      </c>
      <c r="N596" s="7"/>
      <c r="O596" s="8"/>
      <c r="Q596" s="69" t="str">
        <f t="shared" si="108"/>
        <v/>
      </c>
      <c r="T596" s="66" t="str">
        <f>IF(AND(SU_Stufe&gt;=20,M596&lt;&gt;"",ISBLANK(N596)),"Zuweisung zu Arbeitspaket fehlt","")</f>
        <v/>
      </c>
      <c r="U596" s="66" t="str">
        <f>IF(AND(M596&lt;&gt;""),IF(ISBLANK(O596),"Beschreibung der Tätigkeit fehlt!",IF(LEN(O596)&lt;Z_BKU,"Beschreibung sehr kurz",IF(LEN(O596)&lt;Z_BKN,"Beschreibung knapp",""))),"")</f>
        <v/>
      </c>
      <c r="V596" s="66" t="str">
        <f t="shared" si="109"/>
        <v/>
      </c>
      <c r="W596" s="66" t="str">
        <f>IF(AND(M596&lt;&gt;""),IF(M596&gt;Z_THAZ,"Wurde die Tageshöchstarbeitszeit ("&amp;Z_THAZ&amp;" h) beachtet?",""),"")</f>
        <v/>
      </c>
      <c r="X596" s="66" t="str">
        <f t="shared" si="102"/>
        <v/>
      </c>
    </row>
    <row r="597" spans="1:24" x14ac:dyDescent="0.25">
      <c r="A597" s="5"/>
      <c r="B597" s="67" t="str">
        <f t="shared" si="101"/>
        <v/>
      </c>
      <c r="C597" s="68" t="str">
        <f t="shared" si="103"/>
        <v/>
      </c>
      <c r="D597" s="6"/>
      <c r="E597" s="9"/>
      <c r="F597" s="6"/>
      <c r="G597" s="9"/>
      <c r="H597" s="64" t="str">
        <f t="shared" si="110"/>
        <v/>
      </c>
      <c r="I597" s="64" t="str">
        <f t="shared" si="111"/>
        <v/>
      </c>
      <c r="J597" s="65" t="str">
        <f t="shared" si="104"/>
        <v/>
      </c>
      <c r="K597" s="166" t="str">
        <f t="shared" si="105"/>
        <v/>
      </c>
      <c r="L597" s="167" t="str">
        <f t="shared" si="106"/>
        <v/>
      </c>
      <c r="M597" s="63" t="str">
        <f t="shared" si="107"/>
        <v/>
      </c>
      <c r="N597" s="7"/>
      <c r="O597" s="8"/>
      <c r="Q597" s="69" t="str">
        <f t="shared" si="108"/>
        <v/>
      </c>
      <c r="T597" s="66" t="str">
        <f>IF(AND(SU_Stufe&gt;=20,M597&lt;&gt;"",ISBLANK(N597)),"Zuweisung zu Arbeitspaket fehlt","")</f>
        <v/>
      </c>
      <c r="U597" s="66" t="str">
        <f>IF(AND(M597&lt;&gt;""),IF(ISBLANK(O597),"Beschreibung der Tätigkeit fehlt!",IF(LEN(O597)&lt;Z_BKU,"Beschreibung sehr kurz",IF(LEN(O597)&lt;Z_BKN,"Beschreibung knapp",""))),"")</f>
        <v/>
      </c>
      <c r="V597" s="66" t="str">
        <f t="shared" si="109"/>
        <v/>
      </c>
      <c r="W597" s="66" t="str">
        <f>IF(AND(M597&lt;&gt;""),IF(M597&gt;Z_THAZ,"Wurde die Tageshöchstarbeitszeit ("&amp;Z_THAZ&amp;" h) beachtet?",""),"")</f>
        <v/>
      </c>
      <c r="X597" s="66" t="str">
        <f t="shared" si="102"/>
        <v/>
      </c>
    </row>
    <row r="598" spans="1:24" x14ac:dyDescent="0.25">
      <c r="A598" s="5"/>
      <c r="B598" s="67" t="str">
        <f t="shared" si="101"/>
        <v/>
      </c>
      <c r="C598" s="68" t="str">
        <f t="shared" si="103"/>
        <v/>
      </c>
      <c r="D598" s="6"/>
      <c r="E598" s="9"/>
      <c r="F598" s="6"/>
      <c r="G598" s="9"/>
      <c r="H598" s="64" t="str">
        <f t="shared" si="110"/>
        <v/>
      </c>
      <c r="I598" s="64" t="str">
        <f t="shared" si="111"/>
        <v/>
      </c>
      <c r="J598" s="65" t="str">
        <f t="shared" si="104"/>
        <v/>
      </c>
      <c r="K598" s="166" t="str">
        <f t="shared" si="105"/>
        <v/>
      </c>
      <c r="L598" s="167" t="str">
        <f t="shared" si="106"/>
        <v/>
      </c>
      <c r="M598" s="63" t="str">
        <f t="shared" si="107"/>
        <v/>
      </c>
      <c r="N598" s="7"/>
      <c r="O598" s="8"/>
      <c r="Q598" s="69" t="str">
        <f t="shared" si="108"/>
        <v/>
      </c>
      <c r="T598" s="66" t="str">
        <f>IF(AND(SU_Stufe&gt;=20,M598&lt;&gt;"",ISBLANK(N598)),"Zuweisung zu Arbeitspaket fehlt","")</f>
        <v/>
      </c>
      <c r="U598" s="66" t="str">
        <f>IF(AND(M598&lt;&gt;""),IF(ISBLANK(O598),"Beschreibung der Tätigkeit fehlt!",IF(LEN(O598)&lt;Z_BKU,"Beschreibung sehr kurz",IF(LEN(O598)&lt;Z_BKN,"Beschreibung knapp",""))),"")</f>
        <v/>
      </c>
      <c r="V598" s="66" t="str">
        <f t="shared" si="109"/>
        <v/>
      </c>
      <c r="W598" s="66" t="str">
        <f>IF(AND(M598&lt;&gt;""),IF(M598&gt;Z_THAZ,"Wurde die Tageshöchstarbeitszeit ("&amp;Z_THAZ&amp;" h) beachtet?",""),"")</f>
        <v/>
      </c>
      <c r="X598" s="66" t="str">
        <f t="shared" si="102"/>
        <v/>
      </c>
    </row>
    <row r="599" spans="1:24" x14ac:dyDescent="0.25">
      <c r="A599" s="5"/>
      <c r="B599" s="67" t="str">
        <f t="shared" si="101"/>
        <v/>
      </c>
      <c r="C599" s="68" t="str">
        <f t="shared" si="103"/>
        <v/>
      </c>
      <c r="D599" s="6"/>
      <c r="E599" s="9"/>
      <c r="F599" s="6"/>
      <c r="G599" s="9"/>
      <c r="H599" s="64" t="str">
        <f t="shared" si="110"/>
        <v/>
      </c>
      <c r="I599" s="64" t="str">
        <f t="shared" si="111"/>
        <v/>
      </c>
      <c r="J599" s="65" t="str">
        <f t="shared" si="104"/>
        <v/>
      </c>
      <c r="K599" s="166" t="str">
        <f t="shared" si="105"/>
        <v/>
      </c>
      <c r="L599" s="167" t="str">
        <f t="shared" si="106"/>
        <v/>
      </c>
      <c r="M599" s="63" t="str">
        <f t="shared" si="107"/>
        <v/>
      </c>
      <c r="N599" s="7"/>
      <c r="O599" s="8"/>
      <c r="Q599" s="69" t="str">
        <f t="shared" si="108"/>
        <v/>
      </c>
      <c r="T599" s="66" t="str">
        <f>IF(AND(SU_Stufe&gt;=20,M599&lt;&gt;"",ISBLANK(N599)),"Zuweisung zu Arbeitspaket fehlt","")</f>
        <v/>
      </c>
      <c r="U599" s="66" t="str">
        <f>IF(AND(M599&lt;&gt;""),IF(ISBLANK(O599),"Beschreibung der Tätigkeit fehlt!",IF(LEN(O599)&lt;Z_BKU,"Beschreibung sehr kurz",IF(LEN(O599)&lt;Z_BKN,"Beschreibung knapp",""))),"")</f>
        <v/>
      </c>
      <c r="V599" s="66" t="str">
        <f t="shared" si="109"/>
        <v/>
      </c>
      <c r="W599" s="66" t="str">
        <f>IF(AND(M599&lt;&gt;""),IF(M599&gt;Z_THAZ,"Wurde die Tageshöchstarbeitszeit ("&amp;Z_THAZ&amp;" h) beachtet?",""),"")</f>
        <v/>
      </c>
      <c r="X599" s="66" t="str">
        <f t="shared" si="102"/>
        <v/>
      </c>
    </row>
    <row r="600" spans="1:24" x14ac:dyDescent="0.25">
      <c r="A600" s="5"/>
      <c r="B600" s="67" t="str">
        <f t="shared" si="101"/>
        <v/>
      </c>
      <c r="C600" s="68" t="str">
        <f t="shared" si="103"/>
        <v/>
      </c>
      <c r="D600" s="6"/>
      <c r="E600" s="9"/>
      <c r="F600" s="6"/>
      <c r="G600" s="9"/>
      <c r="H600" s="64" t="str">
        <f t="shared" si="110"/>
        <v/>
      </c>
      <c r="I600" s="64" t="str">
        <f t="shared" si="111"/>
        <v/>
      </c>
      <c r="J600" s="65" t="str">
        <f t="shared" si="104"/>
        <v/>
      </c>
      <c r="K600" s="166" t="str">
        <f t="shared" si="105"/>
        <v/>
      </c>
      <c r="L600" s="167" t="str">
        <f t="shared" si="106"/>
        <v/>
      </c>
      <c r="M600" s="63" t="str">
        <f t="shared" si="107"/>
        <v/>
      </c>
      <c r="N600" s="7"/>
      <c r="O600" s="8"/>
      <c r="Q600" s="69" t="str">
        <f t="shared" si="108"/>
        <v/>
      </c>
      <c r="T600" s="66" t="str">
        <f>IF(AND(SU_Stufe&gt;=20,M600&lt;&gt;"",ISBLANK(N600)),"Zuweisung zu Arbeitspaket fehlt","")</f>
        <v/>
      </c>
      <c r="U600" s="66" t="str">
        <f>IF(AND(M600&lt;&gt;""),IF(ISBLANK(O600),"Beschreibung der Tätigkeit fehlt!",IF(LEN(O600)&lt;Z_BKU,"Beschreibung sehr kurz",IF(LEN(O600)&lt;Z_BKN,"Beschreibung knapp",""))),"")</f>
        <v/>
      </c>
      <c r="V600" s="66" t="str">
        <f t="shared" si="109"/>
        <v/>
      </c>
      <c r="W600" s="66" t="str">
        <f>IF(AND(M600&lt;&gt;""),IF(M600&gt;Z_THAZ,"Wurde die Tageshöchstarbeitszeit ("&amp;Z_THAZ&amp;" h) beachtet?",""),"")</f>
        <v/>
      </c>
      <c r="X600" s="66" t="str">
        <f t="shared" si="102"/>
        <v/>
      </c>
    </row>
    <row r="601" spans="1:24" x14ac:dyDescent="0.25">
      <c r="A601" s="5"/>
      <c r="B601" s="67" t="str">
        <f t="shared" si="101"/>
        <v/>
      </c>
      <c r="C601" s="68" t="str">
        <f t="shared" si="103"/>
        <v/>
      </c>
      <c r="D601" s="6"/>
      <c r="E601" s="9"/>
      <c r="F601" s="6"/>
      <c r="G601" s="9"/>
      <c r="H601" s="64" t="str">
        <f t="shared" si="110"/>
        <v/>
      </c>
      <c r="I601" s="64" t="str">
        <f t="shared" si="111"/>
        <v/>
      </c>
      <c r="J601" s="65" t="str">
        <f t="shared" si="104"/>
        <v/>
      </c>
      <c r="K601" s="166" t="str">
        <f t="shared" si="105"/>
        <v/>
      </c>
      <c r="L601" s="167" t="str">
        <f t="shared" si="106"/>
        <v/>
      </c>
      <c r="M601" s="63" t="str">
        <f t="shared" si="107"/>
        <v/>
      </c>
      <c r="N601" s="7"/>
      <c r="O601" s="8"/>
      <c r="Q601" s="69" t="str">
        <f t="shared" si="108"/>
        <v/>
      </c>
      <c r="T601" s="66" t="str">
        <f>IF(AND(SU_Stufe&gt;=20,M601&lt;&gt;"",ISBLANK(N601)),"Zuweisung zu Arbeitspaket fehlt","")</f>
        <v/>
      </c>
      <c r="U601" s="66" t="str">
        <f>IF(AND(M601&lt;&gt;""),IF(ISBLANK(O601),"Beschreibung der Tätigkeit fehlt!",IF(LEN(O601)&lt;Z_BKU,"Beschreibung sehr kurz",IF(LEN(O601)&lt;Z_BKN,"Beschreibung knapp",""))),"")</f>
        <v/>
      </c>
      <c r="V601" s="66" t="str">
        <f t="shared" si="109"/>
        <v/>
      </c>
      <c r="W601" s="66" t="str">
        <f>IF(AND(M601&lt;&gt;""),IF(M601&gt;Z_THAZ,"Wurde die Tageshöchstarbeitszeit ("&amp;Z_THAZ&amp;" h) beachtet?",""),"")</f>
        <v/>
      </c>
      <c r="X601" s="66" t="str">
        <f t="shared" si="102"/>
        <v/>
      </c>
    </row>
    <row r="602" spans="1:24" x14ac:dyDescent="0.25">
      <c r="A602" s="5"/>
      <c r="B602" s="67" t="str">
        <f t="shared" si="101"/>
        <v/>
      </c>
      <c r="C602" s="68" t="str">
        <f t="shared" si="103"/>
        <v/>
      </c>
      <c r="D602" s="6"/>
      <c r="E602" s="9"/>
      <c r="F602" s="6"/>
      <c r="G602" s="9"/>
      <c r="H602" s="64" t="str">
        <f t="shared" si="110"/>
        <v/>
      </c>
      <c r="I602" s="64" t="str">
        <f t="shared" si="111"/>
        <v/>
      </c>
      <c r="J602" s="65" t="str">
        <f t="shared" si="104"/>
        <v/>
      </c>
      <c r="K602" s="166" t="str">
        <f t="shared" si="105"/>
        <v/>
      </c>
      <c r="L602" s="167" t="str">
        <f t="shared" si="106"/>
        <v/>
      </c>
      <c r="M602" s="63" t="str">
        <f t="shared" si="107"/>
        <v/>
      </c>
      <c r="N602" s="7"/>
      <c r="O602" s="8"/>
      <c r="Q602" s="69" t="str">
        <f t="shared" si="108"/>
        <v/>
      </c>
      <c r="T602" s="66" t="str">
        <f>IF(AND(SU_Stufe&gt;=20,M602&lt;&gt;"",ISBLANK(N602)),"Zuweisung zu Arbeitspaket fehlt","")</f>
        <v/>
      </c>
      <c r="U602" s="66" t="str">
        <f>IF(AND(M602&lt;&gt;""),IF(ISBLANK(O602),"Beschreibung der Tätigkeit fehlt!",IF(LEN(O602)&lt;Z_BKU,"Beschreibung sehr kurz",IF(LEN(O602)&lt;Z_BKN,"Beschreibung knapp",""))),"")</f>
        <v/>
      </c>
      <c r="V602" s="66" t="str">
        <f t="shared" si="109"/>
        <v/>
      </c>
      <c r="W602" s="66" t="str">
        <f>IF(AND(M602&lt;&gt;""),IF(M602&gt;Z_THAZ,"Wurde die Tageshöchstarbeitszeit ("&amp;Z_THAZ&amp;" h) beachtet?",""),"")</f>
        <v/>
      </c>
      <c r="X602" s="66" t="str">
        <f t="shared" si="102"/>
        <v/>
      </c>
    </row>
    <row r="603" spans="1:24" x14ac:dyDescent="0.25">
      <c r="A603" s="5"/>
      <c r="B603" s="67" t="str">
        <f t="shared" si="101"/>
        <v/>
      </c>
      <c r="C603" s="68" t="str">
        <f t="shared" si="103"/>
        <v/>
      </c>
      <c r="D603" s="6"/>
      <c r="E603" s="9"/>
      <c r="F603" s="6"/>
      <c r="G603" s="9"/>
      <c r="H603" s="64" t="str">
        <f t="shared" si="110"/>
        <v/>
      </c>
      <c r="I603" s="64" t="str">
        <f t="shared" si="111"/>
        <v/>
      </c>
      <c r="J603" s="65" t="str">
        <f t="shared" si="104"/>
        <v/>
      </c>
      <c r="K603" s="166" t="str">
        <f t="shared" si="105"/>
        <v/>
      </c>
      <c r="L603" s="167" t="str">
        <f t="shared" si="106"/>
        <v/>
      </c>
      <c r="M603" s="63" t="str">
        <f t="shared" si="107"/>
        <v/>
      </c>
      <c r="N603" s="7"/>
      <c r="O603" s="8"/>
      <c r="Q603" s="69" t="str">
        <f t="shared" si="108"/>
        <v/>
      </c>
      <c r="T603" s="66" t="str">
        <f>IF(AND(SU_Stufe&gt;=20,M603&lt;&gt;"",ISBLANK(N603)),"Zuweisung zu Arbeitspaket fehlt","")</f>
        <v/>
      </c>
      <c r="U603" s="66" t="str">
        <f>IF(AND(M603&lt;&gt;""),IF(ISBLANK(O603),"Beschreibung der Tätigkeit fehlt!",IF(LEN(O603)&lt;Z_BKU,"Beschreibung sehr kurz",IF(LEN(O603)&lt;Z_BKN,"Beschreibung knapp",""))),"")</f>
        <v/>
      </c>
      <c r="V603" s="66" t="str">
        <f t="shared" si="109"/>
        <v/>
      </c>
      <c r="W603" s="66" t="str">
        <f>IF(AND(M603&lt;&gt;""),IF(M603&gt;Z_THAZ,"Wurde die Tageshöchstarbeitszeit ("&amp;Z_THAZ&amp;" h) beachtet?",""),"")</f>
        <v/>
      </c>
      <c r="X603" s="66" t="str">
        <f t="shared" si="102"/>
        <v/>
      </c>
    </row>
    <row r="604" spans="1:24" x14ac:dyDescent="0.25">
      <c r="A604" s="5"/>
      <c r="B604" s="67" t="str">
        <f t="shared" si="101"/>
        <v/>
      </c>
      <c r="C604" s="68" t="str">
        <f t="shared" si="103"/>
        <v/>
      </c>
      <c r="D604" s="6"/>
      <c r="E604" s="9"/>
      <c r="F604" s="6"/>
      <c r="G604" s="9"/>
      <c r="H604" s="64" t="str">
        <f t="shared" si="110"/>
        <v/>
      </c>
      <c r="I604" s="64" t="str">
        <f t="shared" si="111"/>
        <v/>
      </c>
      <c r="J604" s="65" t="str">
        <f t="shared" si="104"/>
        <v/>
      </c>
      <c r="K604" s="166" t="str">
        <f t="shared" si="105"/>
        <v/>
      </c>
      <c r="L604" s="167" t="str">
        <f t="shared" si="106"/>
        <v/>
      </c>
      <c r="M604" s="63" t="str">
        <f t="shared" si="107"/>
        <v/>
      </c>
      <c r="N604" s="7"/>
      <c r="O604" s="8"/>
      <c r="Q604" s="69" t="str">
        <f t="shared" si="108"/>
        <v/>
      </c>
      <c r="T604" s="66" t="str">
        <f>IF(AND(SU_Stufe&gt;=20,M604&lt;&gt;"",ISBLANK(N604)),"Zuweisung zu Arbeitspaket fehlt","")</f>
        <v/>
      </c>
      <c r="U604" s="66" t="str">
        <f>IF(AND(M604&lt;&gt;""),IF(ISBLANK(O604),"Beschreibung der Tätigkeit fehlt!",IF(LEN(O604)&lt;Z_BKU,"Beschreibung sehr kurz",IF(LEN(O604)&lt;Z_BKN,"Beschreibung knapp",""))),"")</f>
        <v/>
      </c>
      <c r="V604" s="66" t="str">
        <f t="shared" si="109"/>
        <v/>
      </c>
      <c r="W604" s="66" t="str">
        <f>IF(AND(M604&lt;&gt;""),IF(M604&gt;Z_THAZ,"Wurde die Tageshöchstarbeitszeit ("&amp;Z_THAZ&amp;" h) beachtet?",""),"")</f>
        <v/>
      </c>
      <c r="X604" s="66" t="str">
        <f t="shared" si="102"/>
        <v/>
      </c>
    </row>
    <row r="605" spans="1:24" x14ac:dyDescent="0.25">
      <c r="A605" s="5"/>
      <c r="B605" s="67" t="str">
        <f t="shared" si="101"/>
        <v/>
      </c>
      <c r="C605" s="68" t="str">
        <f t="shared" si="103"/>
        <v/>
      </c>
      <c r="D605" s="6"/>
      <c r="E605" s="9"/>
      <c r="F605" s="6"/>
      <c r="G605" s="9"/>
      <c r="H605" s="64" t="str">
        <f t="shared" si="110"/>
        <v/>
      </c>
      <c r="I605" s="64" t="str">
        <f t="shared" si="111"/>
        <v/>
      </c>
      <c r="J605" s="65" t="str">
        <f t="shared" si="104"/>
        <v/>
      </c>
      <c r="K605" s="166" t="str">
        <f t="shared" si="105"/>
        <v/>
      </c>
      <c r="L605" s="167" t="str">
        <f t="shared" si="106"/>
        <v/>
      </c>
      <c r="M605" s="63" t="str">
        <f t="shared" si="107"/>
        <v/>
      </c>
      <c r="N605" s="7"/>
      <c r="O605" s="8"/>
      <c r="Q605" s="69" t="str">
        <f t="shared" si="108"/>
        <v/>
      </c>
      <c r="T605" s="66" t="str">
        <f>IF(AND(SU_Stufe&gt;=20,M605&lt;&gt;"",ISBLANK(N605)),"Zuweisung zu Arbeitspaket fehlt","")</f>
        <v/>
      </c>
      <c r="U605" s="66" t="str">
        <f>IF(AND(M605&lt;&gt;""),IF(ISBLANK(O605),"Beschreibung der Tätigkeit fehlt!",IF(LEN(O605)&lt;Z_BKU,"Beschreibung sehr kurz",IF(LEN(O605)&lt;Z_BKN,"Beschreibung knapp",""))),"")</f>
        <v/>
      </c>
      <c r="V605" s="66" t="str">
        <f t="shared" si="109"/>
        <v/>
      </c>
      <c r="W605" s="66" t="str">
        <f>IF(AND(M605&lt;&gt;""),IF(M605&gt;Z_THAZ,"Wurde die Tageshöchstarbeitszeit ("&amp;Z_THAZ&amp;" h) beachtet?",""),"")</f>
        <v/>
      </c>
      <c r="X605" s="66" t="str">
        <f t="shared" si="102"/>
        <v/>
      </c>
    </row>
    <row r="606" spans="1:24" x14ac:dyDescent="0.25">
      <c r="A606" s="5"/>
      <c r="B606" s="67" t="str">
        <f t="shared" si="101"/>
        <v/>
      </c>
      <c r="C606" s="68" t="str">
        <f t="shared" si="103"/>
        <v/>
      </c>
      <c r="D606" s="6"/>
      <c r="E606" s="9"/>
      <c r="F606" s="6"/>
      <c r="G606" s="9"/>
      <c r="H606" s="64" t="str">
        <f t="shared" si="110"/>
        <v/>
      </c>
      <c r="I606" s="64" t="str">
        <f t="shared" si="111"/>
        <v/>
      </c>
      <c r="J606" s="65" t="str">
        <f t="shared" si="104"/>
        <v/>
      </c>
      <c r="K606" s="166" t="str">
        <f t="shared" si="105"/>
        <v/>
      </c>
      <c r="L606" s="167" t="str">
        <f t="shared" si="106"/>
        <v/>
      </c>
      <c r="M606" s="63" t="str">
        <f t="shared" si="107"/>
        <v/>
      </c>
      <c r="N606" s="7"/>
      <c r="O606" s="8"/>
      <c r="Q606" s="69" t="str">
        <f t="shared" si="108"/>
        <v/>
      </c>
      <c r="T606" s="66" t="str">
        <f>IF(AND(SU_Stufe&gt;=20,M606&lt;&gt;"",ISBLANK(N606)),"Zuweisung zu Arbeitspaket fehlt","")</f>
        <v/>
      </c>
      <c r="U606" s="66" t="str">
        <f>IF(AND(M606&lt;&gt;""),IF(ISBLANK(O606),"Beschreibung der Tätigkeit fehlt!",IF(LEN(O606)&lt;Z_BKU,"Beschreibung sehr kurz",IF(LEN(O606)&lt;Z_BKN,"Beschreibung knapp",""))),"")</f>
        <v/>
      </c>
      <c r="V606" s="66" t="str">
        <f t="shared" si="109"/>
        <v/>
      </c>
      <c r="W606" s="66" t="str">
        <f>IF(AND(M606&lt;&gt;""),IF(M606&gt;Z_THAZ,"Wurde die Tageshöchstarbeitszeit ("&amp;Z_THAZ&amp;" h) beachtet?",""),"")</f>
        <v/>
      </c>
      <c r="X606" s="66" t="str">
        <f t="shared" si="102"/>
        <v/>
      </c>
    </row>
    <row r="607" spans="1:24" x14ac:dyDescent="0.25">
      <c r="A607" s="5"/>
      <c r="B607" s="67" t="str">
        <f t="shared" si="101"/>
        <v/>
      </c>
      <c r="C607" s="68" t="str">
        <f t="shared" si="103"/>
        <v/>
      </c>
      <c r="D607" s="6"/>
      <c r="E607" s="9"/>
      <c r="F607" s="6"/>
      <c r="G607" s="9"/>
      <c r="H607" s="64" t="str">
        <f t="shared" si="110"/>
        <v/>
      </c>
      <c r="I607" s="64" t="str">
        <f t="shared" si="111"/>
        <v/>
      </c>
      <c r="J607" s="65" t="str">
        <f t="shared" si="104"/>
        <v/>
      </c>
      <c r="K607" s="166" t="str">
        <f t="shared" si="105"/>
        <v/>
      </c>
      <c r="L607" s="167" t="str">
        <f t="shared" si="106"/>
        <v/>
      </c>
      <c r="M607" s="63" t="str">
        <f t="shared" si="107"/>
        <v/>
      </c>
      <c r="N607" s="7"/>
      <c r="O607" s="8"/>
      <c r="Q607" s="69" t="str">
        <f t="shared" si="108"/>
        <v/>
      </c>
      <c r="T607" s="66" t="str">
        <f>IF(AND(SU_Stufe&gt;=20,M607&lt;&gt;"",ISBLANK(N607)),"Zuweisung zu Arbeitspaket fehlt","")</f>
        <v/>
      </c>
      <c r="U607" s="66" t="str">
        <f>IF(AND(M607&lt;&gt;""),IF(ISBLANK(O607),"Beschreibung der Tätigkeit fehlt!",IF(LEN(O607)&lt;Z_BKU,"Beschreibung sehr kurz",IF(LEN(O607)&lt;Z_BKN,"Beschreibung knapp",""))),"")</f>
        <v/>
      </c>
      <c r="V607" s="66" t="str">
        <f t="shared" si="109"/>
        <v/>
      </c>
      <c r="W607" s="66" t="str">
        <f>IF(AND(M607&lt;&gt;""),IF(M607&gt;Z_THAZ,"Wurde die Tageshöchstarbeitszeit ("&amp;Z_THAZ&amp;" h) beachtet?",""),"")</f>
        <v/>
      </c>
      <c r="X607" s="66" t="str">
        <f t="shared" si="102"/>
        <v/>
      </c>
    </row>
    <row r="608" spans="1:24" x14ac:dyDescent="0.25">
      <c r="A608" s="5"/>
      <c r="B608" s="67" t="str">
        <f t="shared" si="101"/>
        <v/>
      </c>
      <c r="C608" s="68" t="str">
        <f t="shared" si="103"/>
        <v/>
      </c>
      <c r="D608" s="6"/>
      <c r="E608" s="9"/>
      <c r="F608" s="6"/>
      <c r="G608" s="9"/>
      <c r="H608" s="64" t="str">
        <f t="shared" si="110"/>
        <v/>
      </c>
      <c r="I608" s="64" t="str">
        <f t="shared" si="111"/>
        <v/>
      </c>
      <c r="J608" s="65" t="str">
        <f t="shared" si="104"/>
        <v/>
      </c>
      <c r="K608" s="166" t="str">
        <f t="shared" si="105"/>
        <v/>
      </c>
      <c r="L608" s="167" t="str">
        <f t="shared" si="106"/>
        <v/>
      </c>
      <c r="M608" s="63" t="str">
        <f t="shared" si="107"/>
        <v/>
      </c>
      <c r="N608" s="7"/>
      <c r="O608" s="8"/>
      <c r="Q608" s="69" t="str">
        <f t="shared" si="108"/>
        <v/>
      </c>
      <c r="T608" s="66" t="str">
        <f>IF(AND(SU_Stufe&gt;=20,M608&lt;&gt;"",ISBLANK(N608)),"Zuweisung zu Arbeitspaket fehlt","")</f>
        <v/>
      </c>
      <c r="U608" s="66" t="str">
        <f>IF(AND(M608&lt;&gt;""),IF(ISBLANK(O608),"Beschreibung der Tätigkeit fehlt!",IF(LEN(O608)&lt;Z_BKU,"Beschreibung sehr kurz",IF(LEN(O608)&lt;Z_BKN,"Beschreibung knapp",""))),"")</f>
        <v/>
      </c>
      <c r="V608" s="66" t="str">
        <f t="shared" si="109"/>
        <v/>
      </c>
      <c r="W608" s="66" t="str">
        <f>IF(AND(M608&lt;&gt;""),IF(M608&gt;Z_THAZ,"Wurde die Tageshöchstarbeitszeit ("&amp;Z_THAZ&amp;" h) beachtet?",""),"")</f>
        <v/>
      </c>
      <c r="X608" s="66" t="str">
        <f t="shared" si="102"/>
        <v/>
      </c>
    </row>
    <row r="609" spans="1:24" x14ac:dyDescent="0.25">
      <c r="A609" s="5"/>
      <c r="B609" s="67" t="str">
        <f t="shared" si="101"/>
        <v/>
      </c>
      <c r="C609" s="68" t="str">
        <f t="shared" si="103"/>
        <v/>
      </c>
      <c r="D609" s="6"/>
      <c r="E609" s="9"/>
      <c r="F609" s="6"/>
      <c r="G609" s="9"/>
      <c r="H609" s="64" t="str">
        <f t="shared" si="110"/>
        <v/>
      </c>
      <c r="I609" s="64" t="str">
        <f t="shared" si="111"/>
        <v/>
      </c>
      <c r="J609" s="65" t="str">
        <f t="shared" si="104"/>
        <v/>
      </c>
      <c r="K609" s="166" t="str">
        <f t="shared" si="105"/>
        <v/>
      </c>
      <c r="L609" s="167" t="str">
        <f t="shared" si="106"/>
        <v/>
      </c>
      <c r="M609" s="63" t="str">
        <f t="shared" si="107"/>
        <v/>
      </c>
      <c r="N609" s="7"/>
      <c r="O609" s="8"/>
      <c r="Q609" s="69" t="str">
        <f t="shared" si="108"/>
        <v/>
      </c>
      <c r="T609" s="66" t="str">
        <f>IF(AND(SU_Stufe&gt;=20,M609&lt;&gt;"",ISBLANK(N609)),"Zuweisung zu Arbeitspaket fehlt","")</f>
        <v/>
      </c>
      <c r="U609" s="66" t="str">
        <f>IF(AND(M609&lt;&gt;""),IF(ISBLANK(O609),"Beschreibung der Tätigkeit fehlt!",IF(LEN(O609)&lt;Z_BKU,"Beschreibung sehr kurz",IF(LEN(O609)&lt;Z_BKN,"Beschreibung knapp",""))),"")</f>
        <v/>
      </c>
      <c r="V609" s="66" t="str">
        <f t="shared" si="109"/>
        <v/>
      </c>
      <c r="W609" s="66" t="str">
        <f>IF(AND(M609&lt;&gt;""),IF(M609&gt;Z_THAZ,"Wurde die Tageshöchstarbeitszeit ("&amp;Z_THAZ&amp;" h) beachtet?",""),"")</f>
        <v/>
      </c>
      <c r="X609" s="66" t="str">
        <f t="shared" si="102"/>
        <v/>
      </c>
    </row>
    <row r="610" spans="1:24" x14ac:dyDescent="0.25">
      <c r="A610" s="5"/>
      <c r="B610" s="67" t="str">
        <f t="shared" si="101"/>
        <v/>
      </c>
      <c r="C610" s="68" t="str">
        <f t="shared" si="103"/>
        <v/>
      </c>
      <c r="D610" s="6"/>
      <c r="E610" s="9"/>
      <c r="F610" s="6"/>
      <c r="G610" s="9"/>
      <c r="H610" s="64" t="str">
        <f t="shared" si="110"/>
        <v/>
      </c>
      <c r="I610" s="64" t="str">
        <f t="shared" si="111"/>
        <v/>
      </c>
      <c r="J610" s="65" t="str">
        <f t="shared" si="104"/>
        <v/>
      </c>
      <c r="K610" s="166" t="str">
        <f t="shared" si="105"/>
        <v/>
      </c>
      <c r="L610" s="167" t="str">
        <f t="shared" si="106"/>
        <v/>
      </c>
      <c r="M610" s="63" t="str">
        <f t="shared" si="107"/>
        <v/>
      </c>
      <c r="N610" s="7"/>
      <c r="O610" s="8"/>
      <c r="Q610" s="69" t="str">
        <f t="shared" si="108"/>
        <v/>
      </c>
      <c r="T610" s="66" t="str">
        <f>IF(AND(SU_Stufe&gt;=20,M610&lt;&gt;"",ISBLANK(N610)),"Zuweisung zu Arbeitspaket fehlt","")</f>
        <v/>
      </c>
      <c r="U610" s="66" t="str">
        <f>IF(AND(M610&lt;&gt;""),IF(ISBLANK(O610),"Beschreibung der Tätigkeit fehlt!",IF(LEN(O610)&lt;Z_BKU,"Beschreibung sehr kurz",IF(LEN(O610)&lt;Z_BKN,"Beschreibung knapp",""))),"")</f>
        <v/>
      </c>
      <c r="V610" s="66" t="str">
        <f t="shared" si="109"/>
        <v/>
      </c>
      <c r="W610" s="66" t="str">
        <f>IF(AND(M610&lt;&gt;""),IF(M610&gt;Z_THAZ,"Wurde die Tageshöchstarbeitszeit ("&amp;Z_THAZ&amp;" h) beachtet?",""),"")</f>
        <v/>
      </c>
      <c r="X610" s="66" t="str">
        <f t="shared" si="102"/>
        <v/>
      </c>
    </row>
    <row r="611" spans="1:24" x14ac:dyDescent="0.25">
      <c r="A611" s="5"/>
      <c r="B611" s="67" t="str">
        <f t="shared" si="101"/>
        <v/>
      </c>
      <c r="C611" s="68" t="str">
        <f t="shared" si="103"/>
        <v/>
      </c>
      <c r="D611" s="6"/>
      <c r="E611" s="9"/>
      <c r="F611" s="6"/>
      <c r="G611" s="9"/>
      <c r="H611" s="64" t="str">
        <f t="shared" si="110"/>
        <v/>
      </c>
      <c r="I611" s="64" t="str">
        <f t="shared" si="111"/>
        <v/>
      </c>
      <c r="J611" s="65" t="str">
        <f t="shared" si="104"/>
        <v/>
      </c>
      <c r="K611" s="166" t="str">
        <f t="shared" si="105"/>
        <v/>
      </c>
      <c r="L611" s="167" t="str">
        <f t="shared" si="106"/>
        <v/>
      </c>
      <c r="M611" s="63" t="str">
        <f t="shared" si="107"/>
        <v/>
      </c>
      <c r="N611" s="7"/>
      <c r="O611" s="8"/>
      <c r="Q611" s="69" t="str">
        <f t="shared" si="108"/>
        <v/>
      </c>
      <c r="T611" s="66" t="str">
        <f>IF(AND(SU_Stufe&gt;=20,M611&lt;&gt;"",ISBLANK(N611)),"Zuweisung zu Arbeitspaket fehlt","")</f>
        <v/>
      </c>
      <c r="U611" s="66" t="str">
        <f>IF(AND(M611&lt;&gt;""),IF(ISBLANK(O611),"Beschreibung der Tätigkeit fehlt!",IF(LEN(O611)&lt;Z_BKU,"Beschreibung sehr kurz",IF(LEN(O611)&lt;Z_BKN,"Beschreibung knapp",""))),"")</f>
        <v/>
      </c>
      <c r="V611" s="66" t="str">
        <f t="shared" si="109"/>
        <v/>
      </c>
      <c r="W611" s="66" t="str">
        <f>IF(AND(M611&lt;&gt;""),IF(M611&gt;Z_THAZ,"Wurde die Tageshöchstarbeitszeit ("&amp;Z_THAZ&amp;" h) beachtet?",""),"")</f>
        <v/>
      </c>
      <c r="X611" s="66" t="str">
        <f t="shared" si="102"/>
        <v/>
      </c>
    </row>
    <row r="612" spans="1:24" x14ac:dyDescent="0.25">
      <c r="A612" s="5"/>
      <c r="B612" s="67" t="str">
        <f t="shared" si="101"/>
        <v/>
      </c>
      <c r="C612" s="68" t="str">
        <f t="shared" si="103"/>
        <v/>
      </c>
      <c r="D612" s="6"/>
      <c r="E612" s="9"/>
      <c r="F612" s="6"/>
      <c r="G612" s="9"/>
      <c r="H612" s="64" t="str">
        <f t="shared" si="110"/>
        <v/>
      </c>
      <c r="I612" s="64" t="str">
        <f t="shared" si="111"/>
        <v/>
      </c>
      <c r="J612" s="65" t="str">
        <f t="shared" si="104"/>
        <v/>
      </c>
      <c r="K612" s="166" t="str">
        <f t="shared" si="105"/>
        <v/>
      </c>
      <c r="L612" s="167" t="str">
        <f t="shared" si="106"/>
        <v/>
      </c>
      <c r="M612" s="63" t="str">
        <f t="shared" si="107"/>
        <v/>
      </c>
      <c r="N612" s="7"/>
      <c r="O612" s="8"/>
      <c r="Q612" s="69" t="str">
        <f t="shared" si="108"/>
        <v/>
      </c>
      <c r="T612" s="66" t="str">
        <f>IF(AND(SU_Stufe&gt;=20,M612&lt;&gt;"",ISBLANK(N612)),"Zuweisung zu Arbeitspaket fehlt","")</f>
        <v/>
      </c>
      <c r="U612" s="66" t="str">
        <f>IF(AND(M612&lt;&gt;""),IF(ISBLANK(O612),"Beschreibung der Tätigkeit fehlt!",IF(LEN(O612)&lt;Z_BKU,"Beschreibung sehr kurz",IF(LEN(O612)&lt;Z_BKN,"Beschreibung knapp",""))),"")</f>
        <v/>
      </c>
      <c r="V612" s="66" t="str">
        <f t="shared" si="109"/>
        <v/>
      </c>
      <c r="W612" s="66" t="str">
        <f>IF(AND(M612&lt;&gt;""),IF(M612&gt;Z_THAZ,"Wurde die Tageshöchstarbeitszeit ("&amp;Z_THAZ&amp;" h) beachtet?",""),"")</f>
        <v/>
      </c>
      <c r="X612" s="66" t="str">
        <f t="shared" si="102"/>
        <v/>
      </c>
    </row>
    <row r="613" spans="1:24" x14ac:dyDescent="0.25">
      <c r="A613" s="5"/>
      <c r="B613" s="67" t="str">
        <f t="shared" si="101"/>
        <v/>
      </c>
      <c r="C613" s="68" t="str">
        <f t="shared" si="103"/>
        <v/>
      </c>
      <c r="D613" s="6"/>
      <c r="E613" s="9"/>
      <c r="F613" s="6"/>
      <c r="G613" s="9"/>
      <c r="H613" s="64" t="str">
        <f t="shared" si="110"/>
        <v/>
      </c>
      <c r="I613" s="64" t="str">
        <f t="shared" si="111"/>
        <v/>
      </c>
      <c r="J613" s="65" t="str">
        <f t="shared" si="104"/>
        <v/>
      </c>
      <c r="K613" s="166" t="str">
        <f t="shared" si="105"/>
        <v/>
      </c>
      <c r="L613" s="167" t="str">
        <f t="shared" si="106"/>
        <v/>
      </c>
      <c r="M613" s="63" t="str">
        <f t="shared" si="107"/>
        <v/>
      </c>
      <c r="N613" s="7"/>
      <c r="O613" s="8"/>
      <c r="Q613" s="69" t="str">
        <f t="shared" si="108"/>
        <v/>
      </c>
      <c r="T613" s="66" t="str">
        <f>IF(AND(SU_Stufe&gt;=20,M613&lt;&gt;"",ISBLANK(N613)),"Zuweisung zu Arbeitspaket fehlt","")</f>
        <v/>
      </c>
      <c r="U613" s="66" t="str">
        <f>IF(AND(M613&lt;&gt;""),IF(ISBLANK(O613),"Beschreibung der Tätigkeit fehlt!",IF(LEN(O613)&lt;Z_BKU,"Beschreibung sehr kurz",IF(LEN(O613)&lt;Z_BKN,"Beschreibung knapp",""))),"")</f>
        <v/>
      </c>
      <c r="V613" s="66" t="str">
        <f t="shared" si="109"/>
        <v/>
      </c>
      <c r="W613" s="66" t="str">
        <f>IF(AND(M613&lt;&gt;""),IF(M613&gt;Z_THAZ,"Wurde die Tageshöchstarbeitszeit ("&amp;Z_THAZ&amp;" h) beachtet?",""),"")</f>
        <v/>
      </c>
      <c r="X613" s="66" t="str">
        <f t="shared" si="102"/>
        <v/>
      </c>
    </row>
    <row r="614" spans="1:24" x14ac:dyDescent="0.25">
      <c r="A614" s="5"/>
      <c r="B614" s="67" t="str">
        <f t="shared" si="101"/>
        <v/>
      </c>
      <c r="C614" s="68" t="str">
        <f t="shared" si="103"/>
        <v/>
      </c>
      <c r="D614" s="6"/>
      <c r="E614" s="9"/>
      <c r="F614" s="6"/>
      <c r="G614" s="9"/>
      <c r="H614" s="64" t="str">
        <f t="shared" si="110"/>
        <v/>
      </c>
      <c r="I614" s="64" t="str">
        <f t="shared" si="111"/>
        <v/>
      </c>
      <c r="J614" s="65" t="str">
        <f t="shared" si="104"/>
        <v/>
      </c>
      <c r="K614" s="166" t="str">
        <f t="shared" si="105"/>
        <v/>
      </c>
      <c r="L614" s="167" t="str">
        <f t="shared" si="106"/>
        <v/>
      </c>
      <c r="M614" s="63" t="str">
        <f t="shared" si="107"/>
        <v/>
      </c>
      <c r="N614" s="7"/>
      <c r="O614" s="8"/>
      <c r="Q614" s="69" t="str">
        <f t="shared" si="108"/>
        <v/>
      </c>
      <c r="T614" s="66" t="str">
        <f>IF(AND(SU_Stufe&gt;=20,M614&lt;&gt;"",ISBLANK(N614)),"Zuweisung zu Arbeitspaket fehlt","")</f>
        <v/>
      </c>
      <c r="U614" s="66" t="str">
        <f>IF(AND(M614&lt;&gt;""),IF(ISBLANK(O614),"Beschreibung der Tätigkeit fehlt!",IF(LEN(O614)&lt;Z_BKU,"Beschreibung sehr kurz",IF(LEN(O614)&lt;Z_BKN,"Beschreibung knapp",""))),"")</f>
        <v/>
      </c>
      <c r="V614" s="66" t="str">
        <f t="shared" si="109"/>
        <v/>
      </c>
      <c r="W614" s="66" t="str">
        <f>IF(AND(M614&lt;&gt;""),IF(M614&gt;Z_THAZ,"Wurde die Tageshöchstarbeitszeit ("&amp;Z_THAZ&amp;" h) beachtet?",""),"")</f>
        <v/>
      </c>
      <c r="X614" s="66" t="str">
        <f t="shared" si="102"/>
        <v/>
      </c>
    </row>
    <row r="615" spans="1:24" x14ac:dyDescent="0.25">
      <c r="A615" s="5"/>
      <c r="B615" s="67" t="str">
        <f t="shared" si="101"/>
        <v/>
      </c>
      <c r="C615" s="68" t="str">
        <f t="shared" si="103"/>
        <v/>
      </c>
      <c r="D615" s="6"/>
      <c r="E615" s="9"/>
      <c r="F615" s="6"/>
      <c r="G615" s="9"/>
      <c r="H615" s="64" t="str">
        <f t="shared" si="110"/>
        <v/>
      </c>
      <c r="I615" s="64" t="str">
        <f t="shared" si="111"/>
        <v/>
      </c>
      <c r="J615" s="65" t="str">
        <f t="shared" si="104"/>
        <v/>
      </c>
      <c r="K615" s="166" t="str">
        <f t="shared" si="105"/>
        <v/>
      </c>
      <c r="L615" s="167" t="str">
        <f t="shared" si="106"/>
        <v/>
      </c>
      <c r="M615" s="63" t="str">
        <f t="shared" si="107"/>
        <v/>
      </c>
      <c r="N615" s="7"/>
      <c r="O615" s="8"/>
      <c r="Q615" s="69" t="str">
        <f t="shared" si="108"/>
        <v/>
      </c>
      <c r="T615" s="66" t="str">
        <f>IF(AND(SU_Stufe&gt;=20,M615&lt;&gt;"",ISBLANK(N615)),"Zuweisung zu Arbeitspaket fehlt","")</f>
        <v/>
      </c>
      <c r="U615" s="66" t="str">
        <f>IF(AND(M615&lt;&gt;""),IF(ISBLANK(O615),"Beschreibung der Tätigkeit fehlt!",IF(LEN(O615)&lt;Z_BKU,"Beschreibung sehr kurz",IF(LEN(O615)&lt;Z_BKN,"Beschreibung knapp",""))),"")</f>
        <v/>
      </c>
      <c r="V615" s="66" t="str">
        <f t="shared" si="109"/>
        <v/>
      </c>
      <c r="W615" s="66" t="str">
        <f>IF(AND(M615&lt;&gt;""),IF(M615&gt;Z_THAZ,"Wurde die Tageshöchstarbeitszeit ("&amp;Z_THAZ&amp;" h) beachtet?",""),"")</f>
        <v/>
      </c>
      <c r="X615" s="66" t="str">
        <f t="shared" si="102"/>
        <v/>
      </c>
    </row>
    <row r="616" spans="1:24" x14ac:dyDescent="0.25">
      <c r="A616" s="5"/>
      <c r="B616" s="67" t="str">
        <f t="shared" si="101"/>
        <v/>
      </c>
      <c r="C616" s="68" t="str">
        <f t="shared" si="103"/>
        <v/>
      </c>
      <c r="D616" s="6"/>
      <c r="E616" s="9"/>
      <c r="F616" s="6"/>
      <c r="G616" s="9"/>
      <c r="H616" s="64" t="str">
        <f t="shared" si="110"/>
        <v/>
      </c>
      <c r="I616" s="64" t="str">
        <f t="shared" si="111"/>
        <v/>
      </c>
      <c r="J616" s="65" t="str">
        <f t="shared" si="104"/>
        <v/>
      </c>
      <c r="K616" s="166" t="str">
        <f t="shared" si="105"/>
        <v/>
      </c>
      <c r="L616" s="167" t="str">
        <f t="shared" si="106"/>
        <v/>
      </c>
      <c r="M616" s="63" t="str">
        <f t="shared" si="107"/>
        <v/>
      </c>
      <c r="N616" s="7"/>
      <c r="O616" s="8"/>
      <c r="Q616" s="69" t="str">
        <f t="shared" si="108"/>
        <v/>
      </c>
      <c r="T616" s="66" t="str">
        <f>IF(AND(SU_Stufe&gt;=20,M616&lt;&gt;"",ISBLANK(N616)),"Zuweisung zu Arbeitspaket fehlt","")</f>
        <v/>
      </c>
      <c r="U616" s="66" t="str">
        <f>IF(AND(M616&lt;&gt;""),IF(ISBLANK(O616),"Beschreibung der Tätigkeit fehlt!",IF(LEN(O616)&lt;Z_BKU,"Beschreibung sehr kurz",IF(LEN(O616)&lt;Z_BKN,"Beschreibung knapp",""))),"")</f>
        <v/>
      </c>
      <c r="V616" s="66" t="str">
        <f t="shared" si="109"/>
        <v/>
      </c>
      <c r="W616" s="66" t="str">
        <f>IF(AND(M616&lt;&gt;""),IF(M616&gt;Z_THAZ,"Wurde die Tageshöchstarbeitszeit ("&amp;Z_THAZ&amp;" h) beachtet?",""),"")</f>
        <v/>
      </c>
      <c r="X616" s="66" t="str">
        <f t="shared" si="102"/>
        <v/>
      </c>
    </row>
    <row r="617" spans="1:24" x14ac:dyDescent="0.25">
      <c r="A617" s="5"/>
      <c r="B617" s="67" t="str">
        <f t="shared" si="101"/>
        <v/>
      </c>
      <c r="C617" s="68" t="str">
        <f t="shared" si="103"/>
        <v/>
      </c>
      <c r="D617" s="6"/>
      <c r="E617" s="9"/>
      <c r="F617" s="6"/>
      <c r="G617" s="9"/>
      <c r="H617" s="64" t="str">
        <f t="shared" si="110"/>
        <v/>
      </c>
      <c r="I617" s="64" t="str">
        <f t="shared" si="111"/>
        <v/>
      </c>
      <c r="J617" s="65" t="str">
        <f t="shared" si="104"/>
        <v/>
      </c>
      <c r="K617" s="166" t="str">
        <f t="shared" si="105"/>
        <v/>
      </c>
      <c r="L617" s="167" t="str">
        <f t="shared" si="106"/>
        <v/>
      </c>
      <c r="M617" s="63" t="str">
        <f t="shared" si="107"/>
        <v/>
      </c>
      <c r="N617" s="7"/>
      <c r="O617" s="8"/>
      <c r="Q617" s="69" t="str">
        <f t="shared" si="108"/>
        <v/>
      </c>
      <c r="T617" s="66" t="str">
        <f>IF(AND(SU_Stufe&gt;=20,M617&lt;&gt;"",ISBLANK(N617)),"Zuweisung zu Arbeitspaket fehlt","")</f>
        <v/>
      </c>
      <c r="U617" s="66" t="str">
        <f>IF(AND(M617&lt;&gt;""),IF(ISBLANK(O617),"Beschreibung der Tätigkeit fehlt!",IF(LEN(O617)&lt;Z_BKU,"Beschreibung sehr kurz",IF(LEN(O617)&lt;Z_BKN,"Beschreibung knapp",""))),"")</f>
        <v/>
      </c>
      <c r="V617" s="66" t="str">
        <f t="shared" si="109"/>
        <v/>
      </c>
      <c r="W617" s="66" t="str">
        <f>IF(AND(M617&lt;&gt;""),IF(M617&gt;Z_THAZ,"Wurde die Tageshöchstarbeitszeit ("&amp;Z_THAZ&amp;" h) beachtet?",""),"")</f>
        <v/>
      </c>
      <c r="X617" s="66" t="str">
        <f t="shared" si="102"/>
        <v/>
      </c>
    </row>
    <row r="618" spans="1:24" x14ac:dyDescent="0.25">
      <c r="A618" s="5"/>
      <c r="B618" s="67" t="str">
        <f t="shared" si="101"/>
        <v/>
      </c>
      <c r="C618" s="68" t="str">
        <f t="shared" si="103"/>
        <v/>
      </c>
      <c r="D618" s="6"/>
      <c r="E618" s="9"/>
      <c r="F618" s="6"/>
      <c r="G618" s="9"/>
      <c r="H618" s="64" t="str">
        <f t="shared" si="110"/>
        <v/>
      </c>
      <c r="I618" s="64" t="str">
        <f t="shared" si="111"/>
        <v/>
      </c>
      <c r="J618" s="65" t="str">
        <f t="shared" si="104"/>
        <v/>
      </c>
      <c r="K618" s="166" t="str">
        <f t="shared" si="105"/>
        <v/>
      </c>
      <c r="L618" s="167" t="str">
        <f t="shared" si="106"/>
        <v/>
      </c>
      <c r="M618" s="63" t="str">
        <f t="shared" si="107"/>
        <v/>
      </c>
      <c r="N618" s="7"/>
      <c r="O618" s="8"/>
      <c r="Q618" s="69" t="str">
        <f t="shared" si="108"/>
        <v/>
      </c>
      <c r="T618" s="66" t="str">
        <f>IF(AND(SU_Stufe&gt;=20,M618&lt;&gt;"",ISBLANK(N618)),"Zuweisung zu Arbeitspaket fehlt","")</f>
        <v/>
      </c>
      <c r="U618" s="66" t="str">
        <f>IF(AND(M618&lt;&gt;""),IF(ISBLANK(O618),"Beschreibung der Tätigkeit fehlt!",IF(LEN(O618)&lt;Z_BKU,"Beschreibung sehr kurz",IF(LEN(O618)&lt;Z_BKN,"Beschreibung knapp",""))),"")</f>
        <v/>
      </c>
      <c r="V618" s="66" t="str">
        <f t="shared" si="109"/>
        <v/>
      </c>
      <c r="W618" s="66" t="str">
        <f>IF(AND(M618&lt;&gt;""),IF(M618&gt;Z_THAZ,"Wurde die Tageshöchstarbeitszeit ("&amp;Z_THAZ&amp;" h) beachtet?",""),"")</f>
        <v/>
      </c>
      <c r="X618" s="66" t="str">
        <f t="shared" si="102"/>
        <v/>
      </c>
    </row>
    <row r="619" spans="1:24" x14ac:dyDescent="0.25">
      <c r="A619" s="5"/>
      <c r="B619" s="67" t="str">
        <f t="shared" si="101"/>
        <v/>
      </c>
      <c r="C619" s="68" t="str">
        <f t="shared" si="103"/>
        <v/>
      </c>
      <c r="D619" s="6"/>
      <c r="E619" s="9"/>
      <c r="F619" s="6"/>
      <c r="G619" s="9"/>
      <c r="H619" s="64" t="str">
        <f t="shared" si="110"/>
        <v/>
      </c>
      <c r="I619" s="64" t="str">
        <f t="shared" si="111"/>
        <v/>
      </c>
      <c r="J619" s="65" t="str">
        <f t="shared" si="104"/>
        <v/>
      </c>
      <c r="K619" s="166" t="str">
        <f t="shared" si="105"/>
        <v/>
      </c>
      <c r="L619" s="167" t="str">
        <f t="shared" si="106"/>
        <v/>
      </c>
      <c r="M619" s="63" t="str">
        <f t="shared" si="107"/>
        <v/>
      </c>
      <c r="N619" s="7"/>
      <c r="O619" s="8"/>
      <c r="Q619" s="69" t="str">
        <f t="shared" si="108"/>
        <v/>
      </c>
      <c r="T619" s="66" t="str">
        <f>IF(AND(SU_Stufe&gt;=20,M619&lt;&gt;"",ISBLANK(N619)),"Zuweisung zu Arbeitspaket fehlt","")</f>
        <v/>
      </c>
      <c r="U619" s="66" t="str">
        <f>IF(AND(M619&lt;&gt;""),IF(ISBLANK(O619),"Beschreibung der Tätigkeit fehlt!",IF(LEN(O619)&lt;Z_BKU,"Beschreibung sehr kurz",IF(LEN(O619)&lt;Z_BKN,"Beschreibung knapp",""))),"")</f>
        <v/>
      </c>
      <c r="V619" s="66" t="str">
        <f t="shared" si="109"/>
        <v/>
      </c>
      <c r="W619" s="66" t="str">
        <f>IF(AND(M619&lt;&gt;""),IF(M619&gt;Z_THAZ,"Wurde die Tageshöchstarbeitszeit ("&amp;Z_THAZ&amp;" h) beachtet?",""),"")</f>
        <v/>
      </c>
      <c r="X619" s="66" t="str">
        <f t="shared" si="102"/>
        <v/>
      </c>
    </row>
    <row r="620" spans="1:24" x14ac:dyDescent="0.25">
      <c r="A620" s="5"/>
      <c r="B620" s="67" t="str">
        <f t="shared" si="101"/>
        <v/>
      </c>
      <c r="C620" s="68" t="str">
        <f t="shared" si="103"/>
        <v/>
      </c>
      <c r="D620" s="6"/>
      <c r="E620" s="9"/>
      <c r="F620" s="6"/>
      <c r="G620" s="9"/>
      <c r="H620" s="64" t="str">
        <f t="shared" si="110"/>
        <v/>
      </c>
      <c r="I620" s="64" t="str">
        <f t="shared" si="111"/>
        <v/>
      </c>
      <c r="J620" s="65" t="str">
        <f t="shared" si="104"/>
        <v/>
      </c>
      <c r="K620" s="166" t="str">
        <f t="shared" si="105"/>
        <v/>
      </c>
      <c r="L620" s="167" t="str">
        <f t="shared" si="106"/>
        <v/>
      </c>
      <c r="M620" s="63" t="str">
        <f t="shared" si="107"/>
        <v/>
      </c>
      <c r="N620" s="7"/>
      <c r="O620" s="8"/>
      <c r="Q620" s="69" t="str">
        <f t="shared" si="108"/>
        <v/>
      </c>
      <c r="T620" s="66" t="str">
        <f>IF(AND(SU_Stufe&gt;=20,M620&lt;&gt;"",ISBLANK(N620)),"Zuweisung zu Arbeitspaket fehlt","")</f>
        <v/>
      </c>
      <c r="U620" s="66" t="str">
        <f>IF(AND(M620&lt;&gt;""),IF(ISBLANK(O620),"Beschreibung der Tätigkeit fehlt!",IF(LEN(O620)&lt;Z_BKU,"Beschreibung sehr kurz",IF(LEN(O620)&lt;Z_BKN,"Beschreibung knapp",""))),"")</f>
        <v/>
      </c>
      <c r="V620" s="66" t="str">
        <f t="shared" si="109"/>
        <v/>
      </c>
      <c r="W620" s="66" t="str">
        <f>IF(AND(M620&lt;&gt;""),IF(M620&gt;Z_THAZ,"Wurde die Tageshöchstarbeitszeit ("&amp;Z_THAZ&amp;" h) beachtet?",""),"")</f>
        <v/>
      </c>
      <c r="X620" s="66" t="str">
        <f t="shared" si="102"/>
        <v/>
      </c>
    </row>
    <row r="621" spans="1:24" x14ac:dyDescent="0.25">
      <c r="A621" s="5"/>
      <c r="B621" s="67" t="str">
        <f t="shared" si="101"/>
        <v/>
      </c>
      <c r="C621" s="68" t="str">
        <f t="shared" si="103"/>
        <v/>
      </c>
      <c r="D621" s="6"/>
      <c r="E621" s="9"/>
      <c r="F621" s="6"/>
      <c r="G621" s="9"/>
      <c r="H621" s="64" t="str">
        <f t="shared" si="110"/>
        <v/>
      </c>
      <c r="I621" s="64" t="str">
        <f t="shared" si="111"/>
        <v/>
      </c>
      <c r="J621" s="65" t="str">
        <f t="shared" si="104"/>
        <v/>
      </c>
      <c r="K621" s="166" t="str">
        <f t="shared" si="105"/>
        <v/>
      </c>
      <c r="L621" s="167" t="str">
        <f t="shared" si="106"/>
        <v/>
      </c>
      <c r="M621" s="63" t="str">
        <f t="shared" si="107"/>
        <v/>
      </c>
      <c r="N621" s="7"/>
      <c r="O621" s="8"/>
      <c r="Q621" s="69" t="str">
        <f t="shared" si="108"/>
        <v/>
      </c>
      <c r="T621" s="66" t="str">
        <f>IF(AND(SU_Stufe&gt;=20,M621&lt;&gt;"",ISBLANK(N621)),"Zuweisung zu Arbeitspaket fehlt","")</f>
        <v/>
      </c>
      <c r="U621" s="66" t="str">
        <f>IF(AND(M621&lt;&gt;""),IF(ISBLANK(O621),"Beschreibung der Tätigkeit fehlt!",IF(LEN(O621)&lt;Z_BKU,"Beschreibung sehr kurz",IF(LEN(O621)&lt;Z_BKN,"Beschreibung knapp",""))),"")</f>
        <v/>
      </c>
      <c r="V621" s="66" t="str">
        <f t="shared" si="109"/>
        <v/>
      </c>
      <c r="W621" s="66" t="str">
        <f>IF(AND(M621&lt;&gt;""),IF(M621&gt;Z_THAZ,"Wurde die Tageshöchstarbeitszeit ("&amp;Z_THAZ&amp;" h) beachtet?",""),"")</f>
        <v/>
      </c>
      <c r="X621" s="66" t="str">
        <f t="shared" si="102"/>
        <v/>
      </c>
    </row>
    <row r="622" spans="1:24" x14ac:dyDescent="0.25">
      <c r="A622" s="5"/>
      <c r="B622" s="67" t="str">
        <f t="shared" si="101"/>
        <v/>
      </c>
      <c r="C622" s="68" t="str">
        <f t="shared" si="103"/>
        <v/>
      </c>
      <c r="D622" s="6"/>
      <c r="E622" s="9"/>
      <c r="F622" s="6"/>
      <c r="G622" s="9"/>
      <c r="H622" s="64" t="str">
        <f t="shared" si="110"/>
        <v/>
      </c>
      <c r="I622" s="64" t="str">
        <f t="shared" si="111"/>
        <v/>
      </c>
      <c r="J622" s="65" t="str">
        <f t="shared" si="104"/>
        <v/>
      </c>
      <c r="K622" s="166" t="str">
        <f t="shared" si="105"/>
        <v/>
      </c>
      <c r="L622" s="167" t="str">
        <f t="shared" si="106"/>
        <v/>
      </c>
      <c r="M622" s="63" t="str">
        <f t="shared" si="107"/>
        <v/>
      </c>
      <c r="N622" s="7"/>
      <c r="O622" s="8"/>
      <c r="Q622" s="69" t="str">
        <f t="shared" si="108"/>
        <v/>
      </c>
      <c r="T622" s="66" t="str">
        <f>IF(AND(SU_Stufe&gt;=20,M622&lt;&gt;"",ISBLANK(N622)),"Zuweisung zu Arbeitspaket fehlt","")</f>
        <v/>
      </c>
      <c r="U622" s="66" t="str">
        <f>IF(AND(M622&lt;&gt;""),IF(ISBLANK(O622),"Beschreibung der Tätigkeit fehlt!",IF(LEN(O622)&lt;Z_BKU,"Beschreibung sehr kurz",IF(LEN(O622)&lt;Z_BKN,"Beschreibung knapp",""))),"")</f>
        <v/>
      </c>
      <c r="V622" s="66" t="str">
        <f t="shared" si="109"/>
        <v/>
      </c>
      <c r="W622" s="66" t="str">
        <f>IF(AND(M622&lt;&gt;""),IF(M622&gt;Z_THAZ,"Wurde die Tageshöchstarbeitszeit ("&amp;Z_THAZ&amp;" h) beachtet?",""),"")</f>
        <v/>
      </c>
      <c r="X622" s="66" t="str">
        <f t="shared" si="102"/>
        <v/>
      </c>
    </row>
    <row r="623" spans="1:24" x14ac:dyDescent="0.25">
      <c r="A623" s="5"/>
      <c r="B623" s="67" t="str">
        <f t="shared" si="101"/>
        <v/>
      </c>
      <c r="C623" s="68" t="str">
        <f t="shared" si="103"/>
        <v/>
      </c>
      <c r="D623" s="6"/>
      <c r="E623" s="9"/>
      <c r="F623" s="6"/>
      <c r="G623" s="9"/>
      <c r="H623" s="64" t="str">
        <f t="shared" si="110"/>
        <v/>
      </c>
      <c r="I623" s="64" t="str">
        <f t="shared" si="111"/>
        <v/>
      </c>
      <c r="J623" s="65" t="str">
        <f t="shared" si="104"/>
        <v/>
      </c>
      <c r="K623" s="166" t="str">
        <f t="shared" si="105"/>
        <v/>
      </c>
      <c r="L623" s="167" t="str">
        <f t="shared" si="106"/>
        <v/>
      </c>
      <c r="M623" s="63" t="str">
        <f t="shared" si="107"/>
        <v/>
      </c>
      <c r="N623" s="7"/>
      <c r="O623" s="8"/>
      <c r="Q623" s="69" t="str">
        <f t="shared" si="108"/>
        <v/>
      </c>
      <c r="T623" s="66" t="str">
        <f>IF(AND(SU_Stufe&gt;=20,M623&lt;&gt;"",ISBLANK(N623)),"Zuweisung zu Arbeitspaket fehlt","")</f>
        <v/>
      </c>
      <c r="U623" s="66" t="str">
        <f>IF(AND(M623&lt;&gt;""),IF(ISBLANK(O623),"Beschreibung der Tätigkeit fehlt!",IF(LEN(O623)&lt;Z_BKU,"Beschreibung sehr kurz",IF(LEN(O623)&lt;Z_BKN,"Beschreibung knapp",""))),"")</f>
        <v/>
      </c>
      <c r="V623" s="66" t="str">
        <f t="shared" si="109"/>
        <v/>
      </c>
      <c r="W623" s="66" t="str">
        <f>IF(AND(M623&lt;&gt;""),IF(M623&gt;Z_THAZ,"Wurde die Tageshöchstarbeitszeit ("&amp;Z_THAZ&amp;" h) beachtet?",""),"")</f>
        <v/>
      </c>
      <c r="X623" s="66" t="str">
        <f t="shared" si="102"/>
        <v/>
      </c>
    </row>
    <row r="624" spans="1:24" x14ac:dyDescent="0.25">
      <c r="A624" s="5"/>
      <c r="B624" s="67" t="str">
        <f t="shared" si="101"/>
        <v/>
      </c>
      <c r="C624" s="68" t="str">
        <f t="shared" si="103"/>
        <v/>
      </c>
      <c r="D624" s="6"/>
      <c r="E624" s="9"/>
      <c r="F624" s="6"/>
      <c r="G624" s="9"/>
      <c r="H624" s="64" t="str">
        <f t="shared" si="110"/>
        <v/>
      </c>
      <c r="I624" s="64" t="str">
        <f t="shared" si="111"/>
        <v/>
      </c>
      <c r="J624" s="65" t="str">
        <f t="shared" si="104"/>
        <v/>
      </c>
      <c r="K624" s="166" t="str">
        <f t="shared" si="105"/>
        <v/>
      </c>
      <c r="L624" s="167" t="str">
        <f t="shared" si="106"/>
        <v/>
      </c>
      <c r="M624" s="63" t="str">
        <f t="shared" si="107"/>
        <v/>
      </c>
      <c r="N624" s="7"/>
      <c r="O624" s="8"/>
      <c r="Q624" s="69" t="str">
        <f t="shared" si="108"/>
        <v/>
      </c>
      <c r="T624" s="66" t="str">
        <f>IF(AND(SU_Stufe&gt;=20,M624&lt;&gt;"",ISBLANK(N624)),"Zuweisung zu Arbeitspaket fehlt","")</f>
        <v/>
      </c>
      <c r="U624" s="66" t="str">
        <f>IF(AND(M624&lt;&gt;""),IF(ISBLANK(O624),"Beschreibung der Tätigkeit fehlt!",IF(LEN(O624)&lt;Z_BKU,"Beschreibung sehr kurz",IF(LEN(O624)&lt;Z_BKN,"Beschreibung knapp",""))),"")</f>
        <v/>
      </c>
      <c r="V624" s="66" t="str">
        <f t="shared" si="109"/>
        <v/>
      </c>
      <c r="W624" s="66" t="str">
        <f>IF(AND(M624&lt;&gt;""),IF(M624&gt;Z_THAZ,"Wurde die Tageshöchstarbeitszeit ("&amp;Z_THAZ&amp;" h) beachtet?",""),"")</f>
        <v/>
      </c>
      <c r="X624" s="66" t="str">
        <f t="shared" si="102"/>
        <v/>
      </c>
    </row>
    <row r="625" spans="1:24" x14ac:dyDescent="0.25">
      <c r="A625" s="5"/>
      <c r="B625" s="67" t="str">
        <f t="shared" si="101"/>
        <v/>
      </c>
      <c r="C625" s="68" t="str">
        <f t="shared" si="103"/>
        <v/>
      </c>
      <c r="D625" s="6"/>
      <c r="E625" s="9"/>
      <c r="F625" s="6"/>
      <c r="G625" s="9"/>
      <c r="H625" s="64" t="str">
        <f t="shared" si="110"/>
        <v/>
      </c>
      <c r="I625" s="64" t="str">
        <f t="shared" si="111"/>
        <v/>
      </c>
      <c r="J625" s="65" t="str">
        <f t="shared" si="104"/>
        <v/>
      </c>
      <c r="K625" s="166" t="str">
        <f t="shared" si="105"/>
        <v/>
      </c>
      <c r="L625" s="167" t="str">
        <f t="shared" si="106"/>
        <v/>
      </c>
      <c r="M625" s="63" t="str">
        <f t="shared" si="107"/>
        <v/>
      </c>
      <c r="N625" s="7"/>
      <c r="O625" s="8"/>
      <c r="Q625" s="69" t="str">
        <f t="shared" si="108"/>
        <v/>
      </c>
      <c r="T625" s="66" t="str">
        <f>IF(AND(SU_Stufe&gt;=20,M625&lt;&gt;"",ISBLANK(N625)),"Zuweisung zu Arbeitspaket fehlt","")</f>
        <v/>
      </c>
      <c r="U625" s="66" t="str">
        <f>IF(AND(M625&lt;&gt;""),IF(ISBLANK(O625),"Beschreibung der Tätigkeit fehlt!",IF(LEN(O625)&lt;Z_BKU,"Beschreibung sehr kurz",IF(LEN(O625)&lt;Z_BKN,"Beschreibung knapp",""))),"")</f>
        <v/>
      </c>
      <c r="V625" s="66" t="str">
        <f t="shared" si="109"/>
        <v/>
      </c>
      <c r="W625" s="66" t="str">
        <f>IF(AND(M625&lt;&gt;""),IF(M625&gt;Z_THAZ,"Wurde die Tageshöchstarbeitszeit ("&amp;Z_THAZ&amp;" h) beachtet?",""),"")</f>
        <v/>
      </c>
      <c r="X625" s="66" t="str">
        <f t="shared" si="102"/>
        <v/>
      </c>
    </row>
    <row r="626" spans="1:24" x14ac:dyDescent="0.25">
      <c r="A626" s="5"/>
      <c r="B626" s="67" t="str">
        <f t="shared" si="101"/>
        <v/>
      </c>
      <c r="C626" s="68" t="str">
        <f t="shared" si="103"/>
        <v/>
      </c>
      <c r="D626" s="6"/>
      <c r="E626" s="9"/>
      <c r="F626" s="6"/>
      <c r="G626" s="9"/>
      <c r="H626" s="64" t="str">
        <f t="shared" si="110"/>
        <v/>
      </c>
      <c r="I626" s="64" t="str">
        <f t="shared" si="111"/>
        <v/>
      </c>
      <c r="J626" s="65" t="str">
        <f t="shared" si="104"/>
        <v/>
      </c>
      <c r="K626" s="166" t="str">
        <f t="shared" si="105"/>
        <v/>
      </c>
      <c r="L626" s="167" t="str">
        <f t="shared" si="106"/>
        <v/>
      </c>
      <c r="M626" s="63" t="str">
        <f t="shared" si="107"/>
        <v/>
      </c>
      <c r="N626" s="7"/>
      <c r="O626" s="8"/>
      <c r="Q626" s="69" t="str">
        <f t="shared" si="108"/>
        <v/>
      </c>
      <c r="T626" s="66" t="str">
        <f>IF(AND(SU_Stufe&gt;=20,M626&lt;&gt;"",ISBLANK(N626)),"Zuweisung zu Arbeitspaket fehlt","")</f>
        <v/>
      </c>
      <c r="U626" s="66" t="str">
        <f>IF(AND(M626&lt;&gt;""),IF(ISBLANK(O626),"Beschreibung der Tätigkeit fehlt!",IF(LEN(O626)&lt;Z_BKU,"Beschreibung sehr kurz",IF(LEN(O626)&lt;Z_BKN,"Beschreibung knapp",""))),"")</f>
        <v/>
      </c>
      <c r="V626" s="66" t="str">
        <f t="shared" si="109"/>
        <v/>
      </c>
      <c r="W626" s="66" t="str">
        <f>IF(AND(M626&lt;&gt;""),IF(M626&gt;Z_THAZ,"Wurde die Tageshöchstarbeitszeit ("&amp;Z_THAZ&amp;" h) beachtet?",""),"")</f>
        <v/>
      </c>
      <c r="X626" s="66" t="str">
        <f t="shared" si="102"/>
        <v/>
      </c>
    </row>
    <row r="627" spans="1:24" x14ac:dyDescent="0.25">
      <c r="A627" s="5"/>
      <c r="B627" s="67" t="str">
        <f t="shared" si="101"/>
        <v/>
      </c>
      <c r="C627" s="68" t="str">
        <f t="shared" si="103"/>
        <v/>
      </c>
      <c r="D627" s="6"/>
      <c r="E627" s="9"/>
      <c r="F627" s="6"/>
      <c r="G627" s="9"/>
      <c r="H627" s="64" t="str">
        <f t="shared" si="110"/>
        <v/>
      </c>
      <c r="I627" s="64" t="str">
        <f t="shared" si="111"/>
        <v/>
      </c>
      <c r="J627" s="65" t="str">
        <f t="shared" si="104"/>
        <v/>
      </c>
      <c r="K627" s="166" t="str">
        <f t="shared" si="105"/>
        <v/>
      </c>
      <c r="L627" s="167" t="str">
        <f t="shared" si="106"/>
        <v/>
      </c>
      <c r="M627" s="63" t="str">
        <f t="shared" si="107"/>
        <v/>
      </c>
      <c r="N627" s="7"/>
      <c r="O627" s="8"/>
      <c r="Q627" s="69" t="str">
        <f t="shared" si="108"/>
        <v/>
      </c>
      <c r="T627" s="66" t="str">
        <f>IF(AND(SU_Stufe&gt;=20,M627&lt;&gt;"",ISBLANK(N627)),"Zuweisung zu Arbeitspaket fehlt","")</f>
        <v/>
      </c>
      <c r="U627" s="66" t="str">
        <f>IF(AND(M627&lt;&gt;""),IF(ISBLANK(O627),"Beschreibung der Tätigkeit fehlt!",IF(LEN(O627)&lt;Z_BKU,"Beschreibung sehr kurz",IF(LEN(O627)&lt;Z_BKN,"Beschreibung knapp",""))),"")</f>
        <v/>
      </c>
      <c r="V627" s="66" t="str">
        <f t="shared" si="109"/>
        <v/>
      </c>
      <c r="W627" s="66" t="str">
        <f>IF(AND(M627&lt;&gt;""),IF(M627&gt;Z_THAZ,"Wurde die Tageshöchstarbeitszeit ("&amp;Z_THAZ&amp;" h) beachtet?",""),"")</f>
        <v/>
      </c>
      <c r="X627" s="66" t="str">
        <f t="shared" si="102"/>
        <v/>
      </c>
    </row>
    <row r="628" spans="1:24" x14ac:dyDescent="0.25">
      <c r="A628" s="5"/>
      <c r="B628" s="67" t="str">
        <f t="shared" si="101"/>
        <v/>
      </c>
      <c r="C628" s="68" t="str">
        <f t="shared" si="103"/>
        <v/>
      </c>
      <c r="D628" s="6"/>
      <c r="E628" s="9"/>
      <c r="F628" s="6"/>
      <c r="G628" s="9"/>
      <c r="H628" s="64" t="str">
        <f t="shared" si="110"/>
        <v/>
      </c>
      <c r="I628" s="64" t="str">
        <f t="shared" si="111"/>
        <v/>
      </c>
      <c r="J628" s="65" t="str">
        <f t="shared" si="104"/>
        <v/>
      </c>
      <c r="K628" s="166" t="str">
        <f t="shared" si="105"/>
        <v/>
      </c>
      <c r="L628" s="167" t="str">
        <f t="shared" si="106"/>
        <v/>
      </c>
      <c r="M628" s="63" t="str">
        <f t="shared" si="107"/>
        <v/>
      </c>
      <c r="N628" s="7"/>
      <c r="O628" s="8"/>
      <c r="Q628" s="69" t="str">
        <f t="shared" si="108"/>
        <v/>
      </c>
      <c r="T628" s="66" t="str">
        <f>IF(AND(SU_Stufe&gt;=20,M628&lt;&gt;"",ISBLANK(N628)),"Zuweisung zu Arbeitspaket fehlt","")</f>
        <v/>
      </c>
      <c r="U628" s="66" t="str">
        <f>IF(AND(M628&lt;&gt;""),IF(ISBLANK(O628),"Beschreibung der Tätigkeit fehlt!",IF(LEN(O628)&lt;Z_BKU,"Beschreibung sehr kurz",IF(LEN(O628)&lt;Z_BKN,"Beschreibung knapp",""))),"")</f>
        <v/>
      </c>
      <c r="V628" s="66" t="str">
        <f t="shared" si="109"/>
        <v/>
      </c>
      <c r="W628" s="66" t="str">
        <f>IF(AND(M628&lt;&gt;""),IF(M628&gt;Z_THAZ,"Wurde die Tageshöchstarbeitszeit ("&amp;Z_THAZ&amp;" h) beachtet?",""),"")</f>
        <v/>
      </c>
      <c r="X628" s="66" t="str">
        <f t="shared" si="102"/>
        <v/>
      </c>
    </row>
    <row r="629" spans="1:24" x14ac:dyDescent="0.25">
      <c r="A629" s="5"/>
      <c r="B629" s="67" t="str">
        <f t="shared" si="101"/>
        <v/>
      </c>
      <c r="C629" s="68" t="str">
        <f t="shared" si="103"/>
        <v/>
      </c>
      <c r="D629" s="6"/>
      <c r="E629" s="9"/>
      <c r="F629" s="6"/>
      <c r="G629" s="9"/>
      <c r="H629" s="64" t="str">
        <f t="shared" si="110"/>
        <v/>
      </c>
      <c r="I629" s="64" t="str">
        <f t="shared" si="111"/>
        <v/>
      </c>
      <c r="J629" s="65" t="str">
        <f t="shared" si="104"/>
        <v/>
      </c>
      <c r="K629" s="166" t="str">
        <f t="shared" si="105"/>
        <v/>
      </c>
      <c r="L629" s="167" t="str">
        <f t="shared" si="106"/>
        <v/>
      </c>
      <c r="M629" s="63" t="str">
        <f t="shared" si="107"/>
        <v/>
      </c>
      <c r="N629" s="7"/>
      <c r="O629" s="8"/>
      <c r="Q629" s="69" t="str">
        <f t="shared" si="108"/>
        <v/>
      </c>
      <c r="T629" s="66" t="str">
        <f>IF(AND(SU_Stufe&gt;=20,M629&lt;&gt;"",ISBLANK(N629)),"Zuweisung zu Arbeitspaket fehlt","")</f>
        <v/>
      </c>
      <c r="U629" s="66" t="str">
        <f>IF(AND(M629&lt;&gt;""),IF(ISBLANK(O629),"Beschreibung der Tätigkeit fehlt!",IF(LEN(O629)&lt;Z_BKU,"Beschreibung sehr kurz",IF(LEN(O629)&lt;Z_BKN,"Beschreibung knapp",""))),"")</f>
        <v/>
      </c>
      <c r="V629" s="66" t="str">
        <f t="shared" si="109"/>
        <v/>
      </c>
      <c r="W629" s="66" t="str">
        <f>IF(AND(M629&lt;&gt;""),IF(M629&gt;Z_THAZ,"Wurde die Tageshöchstarbeitszeit ("&amp;Z_THAZ&amp;" h) beachtet?",""),"")</f>
        <v/>
      </c>
      <c r="X629" s="66" t="str">
        <f t="shared" si="102"/>
        <v/>
      </c>
    </row>
    <row r="630" spans="1:24" x14ac:dyDescent="0.25">
      <c r="A630" s="5"/>
      <c r="B630" s="67" t="str">
        <f t="shared" si="101"/>
        <v/>
      </c>
      <c r="C630" s="68" t="str">
        <f t="shared" si="103"/>
        <v/>
      </c>
      <c r="D630" s="6"/>
      <c r="E630" s="9"/>
      <c r="F630" s="6"/>
      <c r="G630" s="9"/>
      <c r="H630" s="64" t="str">
        <f t="shared" si="110"/>
        <v/>
      </c>
      <c r="I630" s="64" t="str">
        <f t="shared" si="111"/>
        <v/>
      </c>
      <c r="J630" s="65" t="str">
        <f t="shared" si="104"/>
        <v/>
      </c>
      <c r="K630" s="166" t="str">
        <f t="shared" si="105"/>
        <v/>
      </c>
      <c r="L630" s="167" t="str">
        <f t="shared" si="106"/>
        <v/>
      </c>
      <c r="M630" s="63" t="str">
        <f t="shared" si="107"/>
        <v/>
      </c>
      <c r="N630" s="7"/>
      <c r="O630" s="8"/>
      <c r="Q630" s="69" t="str">
        <f t="shared" si="108"/>
        <v/>
      </c>
      <c r="T630" s="66" t="str">
        <f>IF(AND(SU_Stufe&gt;=20,M630&lt;&gt;"",ISBLANK(N630)),"Zuweisung zu Arbeitspaket fehlt","")</f>
        <v/>
      </c>
      <c r="U630" s="66" t="str">
        <f>IF(AND(M630&lt;&gt;""),IF(ISBLANK(O630),"Beschreibung der Tätigkeit fehlt!",IF(LEN(O630)&lt;Z_BKU,"Beschreibung sehr kurz",IF(LEN(O630)&lt;Z_BKN,"Beschreibung knapp",""))),"")</f>
        <v/>
      </c>
      <c r="V630" s="66" t="str">
        <f t="shared" si="109"/>
        <v/>
      </c>
      <c r="W630" s="66" t="str">
        <f>IF(AND(M630&lt;&gt;""),IF(M630&gt;Z_THAZ,"Wurde die Tageshöchstarbeitszeit ("&amp;Z_THAZ&amp;" h) beachtet?",""),"")</f>
        <v/>
      </c>
      <c r="X630" s="66" t="str">
        <f t="shared" si="102"/>
        <v/>
      </c>
    </row>
    <row r="631" spans="1:24" x14ac:dyDescent="0.25">
      <c r="A631" s="5"/>
      <c r="B631" s="67" t="str">
        <f t="shared" si="101"/>
        <v/>
      </c>
      <c r="C631" s="68" t="str">
        <f t="shared" si="103"/>
        <v/>
      </c>
      <c r="D631" s="6"/>
      <c r="E631" s="9"/>
      <c r="F631" s="6"/>
      <c r="G631" s="9"/>
      <c r="H631" s="64" t="str">
        <f t="shared" si="110"/>
        <v/>
      </c>
      <c r="I631" s="64" t="str">
        <f t="shared" si="111"/>
        <v/>
      </c>
      <c r="J631" s="65" t="str">
        <f t="shared" si="104"/>
        <v/>
      </c>
      <c r="K631" s="166" t="str">
        <f t="shared" si="105"/>
        <v/>
      </c>
      <c r="L631" s="167" t="str">
        <f t="shared" si="106"/>
        <v/>
      </c>
      <c r="M631" s="63" t="str">
        <f t="shared" si="107"/>
        <v/>
      </c>
      <c r="N631" s="7"/>
      <c r="O631" s="8"/>
      <c r="Q631" s="69" t="str">
        <f t="shared" si="108"/>
        <v/>
      </c>
      <c r="T631" s="66" t="str">
        <f>IF(AND(SU_Stufe&gt;=20,M631&lt;&gt;"",ISBLANK(N631)),"Zuweisung zu Arbeitspaket fehlt","")</f>
        <v/>
      </c>
      <c r="U631" s="66" t="str">
        <f>IF(AND(M631&lt;&gt;""),IF(ISBLANK(O631),"Beschreibung der Tätigkeit fehlt!",IF(LEN(O631)&lt;Z_BKU,"Beschreibung sehr kurz",IF(LEN(O631)&lt;Z_BKN,"Beschreibung knapp",""))),"")</f>
        <v/>
      </c>
      <c r="V631" s="66" t="str">
        <f t="shared" si="109"/>
        <v/>
      </c>
      <c r="W631" s="66" t="str">
        <f>IF(AND(M631&lt;&gt;""),IF(M631&gt;Z_THAZ,"Wurde die Tageshöchstarbeitszeit ("&amp;Z_THAZ&amp;" h) beachtet?",""),"")</f>
        <v/>
      </c>
      <c r="X631" s="66" t="str">
        <f t="shared" si="102"/>
        <v/>
      </c>
    </row>
    <row r="632" spans="1:24" x14ac:dyDescent="0.25">
      <c r="A632" s="5"/>
      <c r="B632" s="67" t="str">
        <f t="shared" si="101"/>
        <v/>
      </c>
      <c r="C632" s="68" t="str">
        <f t="shared" si="103"/>
        <v/>
      </c>
      <c r="D632" s="6"/>
      <c r="E632" s="9"/>
      <c r="F632" s="6"/>
      <c r="G632" s="9"/>
      <c r="H632" s="64" t="str">
        <f t="shared" si="110"/>
        <v/>
      </c>
      <c r="I632" s="64" t="str">
        <f t="shared" si="111"/>
        <v/>
      </c>
      <c r="J632" s="65" t="str">
        <f t="shared" si="104"/>
        <v/>
      </c>
      <c r="K632" s="166" t="str">
        <f t="shared" si="105"/>
        <v/>
      </c>
      <c r="L632" s="167" t="str">
        <f t="shared" si="106"/>
        <v/>
      </c>
      <c r="M632" s="63" t="str">
        <f t="shared" si="107"/>
        <v/>
      </c>
      <c r="N632" s="7"/>
      <c r="O632" s="8"/>
      <c r="Q632" s="69" t="str">
        <f t="shared" si="108"/>
        <v/>
      </c>
      <c r="T632" s="66" t="str">
        <f>IF(AND(SU_Stufe&gt;=20,M632&lt;&gt;"",ISBLANK(N632)),"Zuweisung zu Arbeitspaket fehlt","")</f>
        <v/>
      </c>
      <c r="U632" s="66" t="str">
        <f>IF(AND(M632&lt;&gt;""),IF(ISBLANK(O632),"Beschreibung der Tätigkeit fehlt!",IF(LEN(O632)&lt;Z_BKU,"Beschreibung sehr kurz",IF(LEN(O632)&lt;Z_BKN,"Beschreibung knapp",""))),"")</f>
        <v/>
      </c>
      <c r="V632" s="66" t="str">
        <f t="shared" si="109"/>
        <v/>
      </c>
      <c r="W632" s="66" t="str">
        <f>IF(AND(M632&lt;&gt;""),IF(M632&gt;Z_THAZ,"Wurde die Tageshöchstarbeitszeit ("&amp;Z_THAZ&amp;" h) beachtet?",""),"")</f>
        <v/>
      </c>
      <c r="X632" s="66" t="str">
        <f t="shared" si="102"/>
        <v/>
      </c>
    </row>
    <row r="633" spans="1:24" x14ac:dyDescent="0.25">
      <c r="A633" s="5"/>
      <c r="B633" s="67" t="str">
        <f t="shared" si="101"/>
        <v/>
      </c>
      <c r="C633" s="68" t="str">
        <f t="shared" si="103"/>
        <v/>
      </c>
      <c r="D633" s="6"/>
      <c r="E633" s="9"/>
      <c r="F633" s="6"/>
      <c r="G633" s="9"/>
      <c r="H633" s="64" t="str">
        <f t="shared" si="110"/>
        <v/>
      </c>
      <c r="I633" s="64" t="str">
        <f t="shared" si="111"/>
        <v/>
      </c>
      <c r="J633" s="65" t="str">
        <f t="shared" si="104"/>
        <v/>
      </c>
      <c r="K633" s="166" t="str">
        <f t="shared" si="105"/>
        <v/>
      </c>
      <c r="L633" s="167" t="str">
        <f t="shared" si="106"/>
        <v/>
      </c>
      <c r="M633" s="63" t="str">
        <f t="shared" si="107"/>
        <v/>
      </c>
      <c r="N633" s="7"/>
      <c r="O633" s="8"/>
      <c r="Q633" s="69" t="str">
        <f t="shared" si="108"/>
        <v/>
      </c>
      <c r="T633" s="66" t="str">
        <f>IF(AND(SU_Stufe&gt;=20,M633&lt;&gt;"",ISBLANK(N633)),"Zuweisung zu Arbeitspaket fehlt","")</f>
        <v/>
      </c>
      <c r="U633" s="66" t="str">
        <f>IF(AND(M633&lt;&gt;""),IF(ISBLANK(O633),"Beschreibung der Tätigkeit fehlt!",IF(LEN(O633)&lt;Z_BKU,"Beschreibung sehr kurz",IF(LEN(O633)&lt;Z_BKN,"Beschreibung knapp",""))),"")</f>
        <v/>
      </c>
      <c r="V633" s="66" t="str">
        <f t="shared" si="109"/>
        <v/>
      </c>
      <c r="W633" s="66" t="str">
        <f>IF(AND(M633&lt;&gt;""),IF(M633&gt;Z_THAZ,"Wurde die Tageshöchstarbeitszeit ("&amp;Z_THAZ&amp;" h) beachtet?",""),"")</f>
        <v/>
      </c>
      <c r="X633" s="66" t="str">
        <f t="shared" si="102"/>
        <v/>
      </c>
    </row>
    <row r="634" spans="1:24" x14ac:dyDescent="0.25">
      <c r="A634" s="5"/>
      <c r="B634" s="67" t="str">
        <f t="shared" si="101"/>
        <v/>
      </c>
      <c r="C634" s="68" t="str">
        <f t="shared" si="103"/>
        <v/>
      </c>
      <c r="D634" s="6"/>
      <c r="E634" s="9"/>
      <c r="F634" s="6"/>
      <c r="G634" s="9"/>
      <c r="H634" s="64" t="str">
        <f t="shared" si="110"/>
        <v/>
      </c>
      <c r="I634" s="64" t="str">
        <f t="shared" si="111"/>
        <v/>
      </c>
      <c r="J634" s="65" t="str">
        <f t="shared" si="104"/>
        <v/>
      </c>
      <c r="K634" s="166" t="str">
        <f t="shared" si="105"/>
        <v/>
      </c>
      <c r="L634" s="167" t="str">
        <f t="shared" si="106"/>
        <v/>
      </c>
      <c r="M634" s="63" t="str">
        <f t="shared" si="107"/>
        <v/>
      </c>
      <c r="N634" s="7"/>
      <c r="O634" s="8"/>
      <c r="Q634" s="69" t="str">
        <f t="shared" si="108"/>
        <v/>
      </c>
      <c r="T634" s="66" t="str">
        <f>IF(AND(SU_Stufe&gt;=20,M634&lt;&gt;"",ISBLANK(N634)),"Zuweisung zu Arbeitspaket fehlt","")</f>
        <v/>
      </c>
      <c r="U634" s="66" t="str">
        <f>IF(AND(M634&lt;&gt;""),IF(ISBLANK(O634),"Beschreibung der Tätigkeit fehlt!",IF(LEN(O634)&lt;Z_BKU,"Beschreibung sehr kurz",IF(LEN(O634)&lt;Z_BKN,"Beschreibung knapp",""))),"")</f>
        <v/>
      </c>
      <c r="V634" s="66" t="str">
        <f t="shared" si="109"/>
        <v/>
      </c>
      <c r="W634" s="66" t="str">
        <f>IF(AND(M634&lt;&gt;""),IF(M634&gt;Z_THAZ,"Wurde die Tageshöchstarbeitszeit ("&amp;Z_THAZ&amp;" h) beachtet?",""),"")</f>
        <v/>
      </c>
      <c r="X634" s="66" t="str">
        <f t="shared" si="102"/>
        <v/>
      </c>
    </row>
    <row r="635" spans="1:24" x14ac:dyDescent="0.25">
      <c r="A635" s="5"/>
      <c r="B635" s="67" t="str">
        <f t="shared" si="101"/>
        <v/>
      </c>
      <c r="C635" s="68" t="str">
        <f t="shared" si="103"/>
        <v/>
      </c>
      <c r="D635" s="6"/>
      <c r="E635" s="9"/>
      <c r="F635" s="6"/>
      <c r="G635" s="9"/>
      <c r="H635" s="64" t="str">
        <f t="shared" si="110"/>
        <v/>
      </c>
      <c r="I635" s="64" t="str">
        <f t="shared" si="111"/>
        <v/>
      </c>
      <c r="J635" s="65" t="str">
        <f t="shared" si="104"/>
        <v/>
      </c>
      <c r="K635" s="166" t="str">
        <f t="shared" si="105"/>
        <v/>
      </c>
      <c r="L635" s="167" t="str">
        <f t="shared" si="106"/>
        <v/>
      </c>
      <c r="M635" s="63" t="str">
        <f t="shared" si="107"/>
        <v/>
      </c>
      <c r="N635" s="7"/>
      <c r="O635" s="8"/>
      <c r="Q635" s="69" t="str">
        <f t="shared" si="108"/>
        <v/>
      </c>
      <c r="T635" s="66" t="str">
        <f>IF(AND(SU_Stufe&gt;=20,M635&lt;&gt;"",ISBLANK(N635)),"Zuweisung zu Arbeitspaket fehlt","")</f>
        <v/>
      </c>
      <c r="U635" s="66" t="str">
        <f>IF(AND(M635&lt;&gt;""),IF(ISBLANK(O635),"Beschreibung der Tätigkeit fehlt!",IF(LEN(O635)&lt;Z_BKU,"Beschreibung sehr kurz",IF(LEN(O635)&lt;Z_BKN,"Beschreibung knapp",""))),"")</f>
        <v/>
      </c>
      <c r="V635" s="66" t="str">
        <f t="shared" si="109"/>
        <v/>
      </c>
      <c r="W635" s="66" t="str">
        <f>IF(AND(M635&lt;&gt;""),IF(M635&gt;Z_THAZ,"Wurde die Tageshöchstarbeitszeit ("&amp;Z_THAZ&amp;" h) beachtet?",""),"")</f>
        <v/>
      </c>
      <c r="X635" s="66" t="str">
        <f t="shared" si="102"/>
        <v/>
      </c>
    </row>
    <row r="636" spans="1:24" x14ac:dyDescent="0.25">
      <c r="A636" s="5"/>
      <c r="B636" s="67" t="str">
        <f t="shared" si="101"/>
        <v/>
      </c>
      <c r="C636" s="68" t="str">
        <f t="shared" si="103"/>
        <v/>
      </c>
      <c r="D636" s="6"/>
      <c r="E636" s="9"/>
      <c r="F636" s="6"/>
      <c r="G636" s="9"/>
      <c r="H636" s="64" t="str">
        <f t="shared" si="110"/>
        <v/>
      </c>
      <c r="I636" s="64" t="str">
        <f t="shared" si="111"/>
        <v/>
      </c>
      <c r="J636" s="65" t="str">
        <f t="shared" si="104"/>
        <v/>
      </c>
      <c r="K636" s="166" t="str">
        <f t="shared" si="105"/>
        <v/>
      </c>
      <c r="L636" s="167" t="str">
        <f t="shared" si="106"/>
        <v/>
      </c>
      <c r="M636" s="63" t="str">
        <f t="shared" si="107"/>
        <v/>
      </c>
      <c r="N636" s="7"/>
      <c r="O636" s="8"/>
      <c r="Q636" s="69" t="str">
        <f t="shared" si="108"/>
        <v/>
      </c>
      <c r="T636" s="66" t="str">
        <f>IF(AND(SU_Stufe&gt;=20,M636&lt;&gt;"",ISBLANK(N636)),"Zuweisung zu Arbeitspaket fehlt","")</f>
        <v/>
      </c>
      <c r="U636" s="66" t="str">
        <f>IF(AND(M636&lt;&gt;""),IF(ISBLANK(O636),"Beschreibung der Tätigkeit fehlt!",IF(LEN(O636)&lt;Z_BKU,"Beschreibung sehr kurz",IF(LEN(O636)&lt;Z_BKN,"Beschreibung knapp",""))),"")</f>
        <v/>
      </c>
      <c r="V636" s="66" t="str">
        <f t="shared" si="109"/>
        <v/>
      </c>
      <c r="W636" s="66" t="str">
        <f>IF(AND(M636&lt;&gt;""),IF(M636&gt;Z_THAZ,"Wurde die Tageshöchstarbeitszeit ("&amp;Z_THAZ&amp;" h) beachtet?",""),"")</f>
        <v/>
      </c>
      <c r="X636" s="66" t="str">
        <f t="shared" si="102"/>
        <v/>
      </c>
    </row>
    <row r="637" spans="1:24" x14ac:dyDescent="0.25">
      <c r="A637" s="5"/>
      <c r="B637" s="67" t="str">
        <f t="shared" si="101"/>
        <v/>
      </c>
      <c r="C637" s="68" t="str">
        <f t="shared" si="103"/>
        <v/>
      </c>
      <c r="D637" s="6"/>
      <c r="E637" s="9"/>
      <c r="F637" s="6"/>
      <c r="G637" s="9"/>
      <c r="H637" s="64" t="str">
        <f t="shared" si="110"/>
        <v/>
      </c>
      <c r="I637" s="64" t="str">
        <f t="shared" si="111"/>
        <v/>
      </c>
      <c r="J637" s="65" t="str">
        <f t="shared" si="104"/>
        <v/>
      </c>
      <c r="K637" s="166" t="str">
        <f t="shared" si="105"/>
        <v/>
      </c>
      <c r="L637" s="167" t="str">
        <f t="shared" si="106"/>
        <v/>
      </c>
      <c r="M637" s="63" t="str">
        <f t="shared" si="107"/>
        <v/>
      </c>
      <c r="N637" s="7"/>
      <c r="O637" s="8"/>
      <c r="Q637" s="69" t="str">
        <f t="shared" si="108"/>
        <v/>
      </c>
      <c r="T637" s="66" t="str">
        <f>IF(AND(SU_Stufe&gt;=20,M637&lt;&gt;"",ISBLANK(N637)),"Zuweisung zu Arbeitspaket fehlt","")</f>
        <v/>
      </c>
      <c r="U637" s="66" t="str">
        <f>IF(AND(M637&lt;&gt;""),IF(ISBLANK(O637),"Beschreibung der Tätigkeit fehlt!",IF(LEN(O637)&lt;Z_BKU,"Beschreibung sehr kurz",IF(LEN(O637)&lt;Z_BKN,"Beschreibung knapp",""))),"")</f>
        <v/>
      </c>
      <c r="V637" s="66" t="str">
        <f t="shared" si="109"/>
        <v/>
      </c>
      <c r="W637" s="66" t="str">
        <f>IF(AND(M637&lt;&gt;""),IF(M637&gt;Z_THAZ,"Wurde die Tageshöchstarbeitszeit ("&amp;Z_THAZ&amp;" h) beachtet?",""),"")</f>
        <v/>
      </c>
      <c r="X637" s="66" t="str">
        <f t="shared" si="102"/>
        <v/>
      </c>
    </row>
    <row r="638" spans="1:24" x14ac:dyDescent="0.25">
      <c r="A638" s="5"/>
      <c r="B638" s="67" t="str">
        <f t="shared" si="101"/>
        <v/>
      </c>
      <c r="C638" s="68" t="str">
        <f t="shared" si="103"/>
        <v/>
      </c>
      <c r="D638" s="6"/>
      <c r="E638" s="9"/>
      <c r="F638" s="6"/>
      <c r="G638" s="9"/>
      <c r="H638" s="64" t="str">
        <f t="shared" si="110"/>
        <v/>
      </c>
      <c r="I638" s="64" t="str">
        <f t="shared" si="111"/>
        <v/>
      </c>
      <c r="J638" s="65" t="str">
        <f t="shared" si="104"/>
        <v/>
      </c>
      <c r="K638" s="166" t="str">
        <f t="shared" si="105"/>
        <v/>
      </c>
      <c r="L638" s="167" t="str">
        <f t="shared" si="106"/>
        <v/>
      </c>
      <c r="M638" s="63" t="str">
        <f t="shared" si="107"/>
        <v/>
      </c>
      <c r="N638" s="7"/>
      <c r="O638" s="8"/>
      <c r="Q638" s="69" t="str">
        <f t="shared" si="108"/>
        <v/>
      </c>
      <c r="T638" s="66" t="str">
        <f>IF(AND(SU_Stufe&gt;=20,M638&lt;&gt;"",ISBLANK(N638)),"Zuweisung zu Arbeitspaket fehlt","")</f>
        <v/>
      </c>
      <c r="U638" s="66" t="str">
        <f>IF(AND(M638&lt;&gt;""),IF(ISBLANK(O638),"Beschreibung der Tätigkeit fehlt!",IF(LEN(O638)&lt;Z_BKU,"Beschreibung sehr kurz",IF(LEN(O638)&lt;Z_BKN,"Beschreibung knapp",""))),"")</f>
        <v/>
      </c>
      <c r="V638" s="66" t="str">
        <f t="shared" si="109"/>
        <v/>
      </c>
      <c r="W638" s="66" t="str">
        <f>IF(AND(M638&lt;&gt;""),IF(M638&gt;Z_THAZ,"Wurde die Tageshöchstarbeitszeit ("&amp;Z_THAZ&amp;" h) beachtet?",""),"")</f>
        <v/>
      </c>
      <c r="X638" s="66" t="str">
        <f t="shared" si="102"/>
        <v/>
      </c>
    </row>
    <row r="639" spans="1:24" x14ac:dyDescent="0.25">
      <c r="A639" s="5"/>
      <c r="B639" s="67" t="str">
        <f t="shared" si="101"/>
        <v/>
      </c>
      <c r="C639" s="68" t="str">
        <f t="shared" si="103"/>
        <v/>
      </c>
      <c r="D639" s="6"/>
      <c r="E639" s="9"/>
      <c r="F639" s="6"/>
      <c r="G639" s="9"/>
      <c r="H639" s="64" t="str">
        <f t="shared" si="110"/>
        <v/>
      </c>
      <c r="I639" s="64" t="str">
        <f t="shared" si="111"/>
        <v/>
      </c>
      <c r="J639" s="65" t="str">
        <f t="shared" si="104"/>
        <v/>
      </c>
      <c r="K639" s="166" t="str">
        <f t="shared" si="105"/>
        <v/>
      </c>
      <c r="L639" s="167" t="str">
        <f t="shared" si="106"/>
        <v/>
      </c>
      <c r="M639" s="63" t="str">
        <f t="shared" si="107"/>
        <v/>
      </c>
      <c r="N639" s="7"/>
      <c r="O639" s="8"/>
      <c r="Q639" s="69" t="str">
        <f t="shared" si="108"/>
        <v/>
      </c>
      <c r="T639" s="66" t="str">
        <f>IF(AND(SU_Stufe&gt;=20,M639&lt;&gt;"",ISBLANK(N639)),"Zuweisung zu Arbeitspaket fehlt","")</f>
        <v/>
      </c>
      <c r="U639" s="66" t="str">
        <f>IF(AND(M639&lt;&gt;""),IF(ISBLANK(O639),"Beschreibung der Tätigkeit fehlt!",IF(LEN(O639)&lt;Z_BKU,"Beschreibung sehr kurz",IF(LEN(O639)&lt;Z_BKN,"Beschreibung knapp",""))),"")</f>
        <v/>
      </c>
      <c r="V639" s="66" t="str">
        <f t="shared" si="109"/>
        <v/>
      </c>
      <c r="W639" s="66" t="str">
        <f>IF(AND(M639&lt;&gt;""),IF(M639&gt;Z_THAZ,"Wurde die Tageshöchstarbeitszeit ("&amp;Z_THAZ&amp;" h) beachtet?",""),"")</f>
        <v/>
      </c>
      <c r="X639" s="66" t="str">
        <f t="shared" si="102"/>
        <v/>
      </c>
    </row>
    <row r="640" spans="1:24" x14ac:dyDescent="0.25">
      <c r="A640" s="5"/>
      <c r="B640" s="67" t="str">
        <f t="shared" si="101"/>
        <v/>
      </c>
      <c r="C640" s="68" t="str">
        <f t="shared" si="103"/>
        <v/>
      </c>
      <c r="D640" s="6"/>
      <c r="E640" s="9"/>
      <c r="F640" s="6"/>
      <c r="G640" s="9"/>
      <c r="H640" s="64" t="str">
        <f t="shared" si="110"/>
        <v/>
      </c>
      <c r="I640" s="64" t="str">
        <f t="shared" si="111"/>
        <v/>
      </c>
      <c r="J640" s="65" t="str">
        <f t="shared" si="104"/>
        <v/>
      </c>
      <c r="K640" s="166" t="str">
        <f t="shared" si="105"/>
        <v/>
      </c>
      <c r="L640" s="167" t="str">
        <f t="shared" si="106"/>
        <v/>
      </c>
      <c r="M640" s="63" t="str">
        <f t="shared" si="107"/>
        <v/>
      </c>
      <c r="N640" s="7"/>
      <c r="O640" s="8"/>
      <c r="Q640" s="69" t="str">
        <f t="shared" si="108"/>
        <v/>
      </c>
      <c r="T640" s="66" t="str">
        <f>IF(AND(SU_Stufe&gt;=20,M640&lt;&gt;"",ISBLANK(N640)),"Zuweisung zu Arbeitspaket fehlt","")</f>
        <v/>
      </c>
      <c r="U640" s="66" t="str">
        <f>IF(AND(M640&lt;&gt;""),IF(ISBLANK(O640),"Beschreibung der Tätigkeit fehlt!",IF(LEN(O640)&lt;Z_BKU,"Beschreibung sehr kurz",IF(LEN(O640)&lt;Z_BKN,"Beschreibung knapp",""))),"")</f>
        <v/>
      </c>
      <c r="V640" s="66" t="str">
        <f t="shared" si="109"/>
        <v/>
      </c>
      <c r="W640" s="66" t="str">
        <f>IF(AND(M640&lt;&gt;""),IF(M640&gt;Z_THAZ,"Wurde die Tageshöchstarbeitszeit ("&amp;Z_THAZ&amp;" h) beachtet?",""),"")</f>
        <v/>
      </c>
      <c r="X640" s="66" t="str">
        <f t="shared" si="102"/>
        <v/>
      </c>
    </row>
    <row r="641" spans="1:24" x14ac:dyDescent="0.25">
      <c r="A641" s="5"/>
      <c r="B641" s="67" t="str">
        <f t="shared" si="101"/>
        <v/>
      </c>
      <c r="C641" s="68" t="str">
        <f t="shared" si="103"/>
        <v/>
      </c>
      <c r="D641" s="6"/>
      <c r="E641" s="9"/>
      <c r="F641" s="6"/>
      <c r="G641" s="9"/>
      <c r="H641" s="64" t="str">
        <f t="shared" si="110"/>
        <v/>
      </c>
      <c r="I641" s="64" t="str">
        <f t="shared" si="111"/>
        <v/>
      </c>
      <c r="J641" s="65" t="str">
        <f t="shared" si="104"/>
        <v/>
      </c>
      <c r="K641" s="166" t="str">
        <f t="shared" si="105"/>
        <v/>
      </c>
      <c r="L641" s="167" t="str">
        <f t="shared" si="106"/>
        <v/>
      </c>
      <c r="M641" s="63" t="str">
        <f t="shared" si="107"/>
        <v/>
      </c>
      <c r="N641" s="7"/>
      <c r="O641" s="8"/>
      <c r="Q641" s="69" t="str">
        <f t="shared" si="108"/>
        <v/>
      </c>
      <c r="T641" s="66" t="str">
        <f>IF(AND(SU_Stufe&gt;=20,M641&lt;&gt;"",ISBLANK(N641)),"Zuweisung zu Arbeitspaket fehlt","")</f>
        <v/>
      </c>
      <c r="U641" s="66" t="str">
        <f>IF(AND(M641&lt;&gt;""),IF(ISBLANK(O641),"Beschreibung der Tätigkeit fehlt!",IF(LEN(O641)&lt;Z_BKU,"Beschreibung sehr kurz",IF(LEN(O641)&lt;Z_BKN,"Beschreibung knapp",""))),"")</f>
        <v/>
      </c>
      <c r="V641" s="66" t="str">
        <f t="shared" si="109"/>
        <v/>
      </c>
      <c r="W641" s="66" t="str">
        <f>IF(AND(M641&lt;&gt;""),IF(M641&gt;Z_THAZ,"Wurde die Tageshöchstarbeitszeit ("&amp;Z_THAZ&amp;" h) beachtet?",""),"")</f>
        <v/>
      </c>
      <c r="X641" s="66" t="str">
        <f t="shared" si="102"/>
        <v/>
      </c>
    </row>
    <row r="642" spans="1:24" x14ac:dyDescent="0.25">
      <c r="A642" s="5"/>
      <c r="B642" s="67" t="str">
        <f t="shared" si="101"/>
        <v/>
      </c>
      <c r="C642" s="68" t="str">
        <f t="shared" si="103"/>
        <v/>
      </c>
      <c r="D642" s="6"/>
      <c r="E642" s="9"/>
      <c r="F642" s="6"/>
      <c r="G642" s="9"/>
      <c r="H642" s="64" t="str">
        <f t="shared" si="110"/>
        <v/>
      </c>
      <c r="I642" s="64" t="str">
        <f t="shared" si="111"/>
        <v/>
      </c>
      <c r="J642" s="65" t="str">
        <f t="shared" si="104"/>
        <v/>
      </c>
      <c r="K642" s="166" t="str">
        <f t="shared" si="105"/>
        <v/>
      </c>
      <c r="L642" s="167" t="str">
        <f t="shared" si="106"/>
        <v/>
      </c>
      <c r="M642" s="63" t="str">
        <f t="shared" si="107"/>
        <v/>
      </c>
      <c r="N642" s="7"/>
      <c r="O642" s="8"/>
      <c r="Q642" s="69" t="str">
        <f t="shared" si="108"/>
        <v/>
      </c>
      <c r="T642" s="66" t="str">
        <f>IF(AND(SU_Stufe&gt;=20,M642&lt;&gt;"",ISBLANK(N642)),"Zuweisung zu Arbeitspaket fehlt","")</f>
        <v/>
      </c>
      <c r="U642" s="66" t="str">
        <f>IF(AND(M642&lt;&gt;""),IF(ISBLANK(O642),"Beschreibung der Tätigkeit fehlt!",IF(LEN(O642)&lt;Z_BKU,"Beschreibung sehr kurz",IF(LEN(O642)&lt;Z_BKN,"Beschreibung knapp",""))),"")</f>
        <v/>
      </c>
      <c r="V642" s="66" t="str">
        <f t="shared" si="109"/>
        <v/>
      </c>
      <c r="W642" s="66" t="str">
        <f>IF(AND(M642&lt;&gt;""),IF(M642&gt;Z_THAZ,"Wurde die Tageshöchstarbeitszeit ("&amp;Z_THAZ&amp;" h) beachtet?",""),"")</f>
        <v/>
      </c>
      <c r="X642" s="66" t="str">
        <f t="shared" si="102"/>
        <v/>
      </c>
    </row>
    <row r="643" spans="1:24" x14ac:dyDescent="0.25">
      <c r="A643" s="5"/>
      <c r="B643" s="67" t="str">
        <f t="shared" si="101"/>
        <v/>
      </c>
      <c r="C643" s="68" t="str">
        <f t="shared" si="103"/>
        <v/>
      </c>
      <c r="D643" s="6"/>
      <c r="E643" s="9"/>
      <c r="F643" s="6"/>
      <c r="G643" s="9"/>
      <c r="H643" s="64" t="str">
        <f t="shared" si="110"/>
        <v/>
      </c>
      <c r="I643" s="64" t="str">
        <f t="shared" si="111"/>
        <v/>
      </c>
      <c r="J643" s="65" t="str">
        <f t="shared" si="104"/>
        <v/>
      </c>
      <c r="K643" s="166" t="str">
        <f t="shared" si="105"/>
        <v/>
      </c>
      <c r="L643" s="167" t="str">
        <f t="shared" si="106"/>
        <v/>
      </c>
      <c r="M643" s="63" t="str">
        <f t="shared" si="107"/>
        <v/>
      </c>
      <c r="N643" s="7"/>
      <c r="O643" s="8"/>
      <c r="Q643" s="69" t="str">
        <f t="shared" si="108"/>
        <v/>
      </c>
      <c r="T643" s="66" t="str">
        <f>IF(AND(SU_Stufe&gt;=20,M643&lt;&gt;"",ISBLANK(N643)),"Zuweisung zu Arbeitspaket fehlt","")</f>
        <v/>
      </c>
      <c r="U643" s="66" t="str">
        <f>IF(AND(M643&lt;&gt;""),IF(ISBLANK(O643),"Beschreibung der Tätigkeit fehlt!",IF(LEN(O643)&lt;Z_BKU,"Beschreibung sehr kurz",IF(LEN(O643)&lt;Z_BKN,"Beschreibung knapp",""))),"")</f>
        <v/>
      </c>
      <c r="V643" s="66" t="str">
        <f t="shared" si="109"/>
        <v/>
      </c>
      <c r="W643" s="66" t="str">
        <f>IF(AND(M643&lt;&gt;""),IF(M643&gt;Z_THAZ,"Wurde die Tageshöchstarbeitszeit ("&amp;Z_THAZ&amp;" h) beachtet?",""),"")</f>
        <v/>
      </c>
      <c r="X643" s="66" t="str">
        <f t="shared" si="102"/>
        <v/>
      </c>
    </row>
    <row r="644" spans="1:24" x14ac:dyDescent="0.25">
      <c r="A644" s="5"/>
      <c r="B644" s="67" t="str">
        <f t="shared" si="101"/>
        <v/>
      </c>
      <c r="C644" s="68" t="str">
        <f t="shared" si="103"/>
        <v/>
      </c>
      <c r="D644" s="6"/>
      <c r="E644" s="9"/>
      <c r="F644" s="6"/>
      <c r="G644" s="9"/>
      <c r="H644" s="64" t="str">
        <f t="shared" si="110"/>
        <v/>
      </c>
      <c r="I644" s="64" t="str">
        <f t="shared" si="111"/>
        <v/>
      </c>
      <c r="J644" s="65" t="str">
        <f t="shared" si="104"/>
        <v/>
      </c>
      <c r="K644" s="166" t="str">
        <f t="shared" si="105"/>
        <v/>
      </c>
      <c r="L644" s="167" t="str">
        <f t="shared" si="106"/>
        <v/>
      </c>
      <c r="M644" s="63" t="str">
        <f t="shared" si="107"/>
        <v/>
      </c>
      <c r="N644" s="7"/>
      <c r="O644" s="8"/>
      <c r="Q644" s="69" t="str">
        <f t="shared" si="108"/>
        <v/>
      </c>
      <c r="T644" s="66" t="str">
        <f>IF(AND(SU_Stufe&gt;=20,M644&lt;&gt;"",ISBLANK(N644)),"Zuweisung zu Arbeitspaket fehlt","")</f>
        <v/>
      </c>
      <c r="U644" s="66" t="str">
        <f>IF(AND(M644&lt;&gt;""),IF(ISBLANK(O644),"Beschreibung der Tätigkeit fehlt!",IF(LEN(O644)&lt;Z_BKU,"Beschreibung sehr kurz",IF(LEN(O644)&lt;Z_BKN,"Beschreibung knapp",""))),"")</f>
        <v/>
      </c>
      <c r="V644" s="66" t="str">
        <f t="shared" si="109"/>
        <v/>
      </c>
      <c r="W644" s="66" t="str">
        <f>IF(AND(M644&lt;&gt;""),IF(M644&gt;Z_THAZ,"Wurde die Tageshöchstarbeitszeit ("&amp;Z_THAZ&amp;" h) beachtet?",""),"")</f>
        <v/>
      </c>
      <c r="X644" s="66" t="str">
        <f t="shared" si="102"/>
        <v/>
      </c>
    </row>
    <row r="645" spans="1:24" x14ac:dyDescent="0.25">
      <c r="A645" s="5"/>
      <c r="B645" s="67" t="str">
        <f t="shared" si="101"/>
        <v/>
      </c>
      <c r="C645" s="68" t="str">
        <f t="shared" si="103"/>
        <v/>
      </c>
      <c r="D645" s="6"/>
      <c r="E645" s="9"/>
      <c r="F645" s="6"/>
      <c r="G645" s="9"/>
      <c r="H645" s="64" t="str">
        <f t="shared" si="110"/>
        <v/>
      </c>
      <c r="I645" s="64" t="str">
        <f t="shared" si="111"/>
        <v/>
      </c>
      <c r="J645" s="65" t="str">
        <f t="shared" si="104"/>
        <v/>
      </c>
      <c r="K645" s="166" t="str">
        <f t="shared" si="105"/>
        <v/>
      </c>
      <c r="L645" s="167" t="str">
        <f t="shared" si="106"/>
        <v/>
      </c>
      <c r="M645" s="63" t="str">
        <f t="shared" si="107"/>
        <v/>
      </c>
      <c r="N645" s="7"/>
      <c r="O645" s="8"/>
      <c r="Q645" s="69" t="str">
        <f t="shared" si="108"/>
        <v/>
      </c>
      <c r="T645" s="66" t="str">
        <f>IF(AND(SU_Stufe&gt;=20,M645&lt;&gt;"",ISBLANK(N645)),"Zuweisung zu Arbeitspaket fehlt","")</f>
        <v/>
      </c>
      <c r="U645" s="66" t="str">
        <f>IF(AND(M645&lt;&gt;""),IF(ISBLANK(O645),"Beschreibung der Tätigkeit fehlt!",IF(LEN(O645)&lt;Z_BKU,"Beschreibung sehr kurz",IF(LEN(O645)&lt;Z_BKN,"Beschreibung knapp",""))),"")</f>
        <v/>
      </c>
      <c r="V645" s="66" t="str">
        <f t="shared" si="109"/>
        <v/>
      </c>
      <c r="W645" s="66" t="str">
        <f>IF(AND(M645&lt;&gt;""),IF(M645&gt;Z_THAZ,"Wurde die Tageshöchstarbeitszeit ("&amp;Z_THAZ&amp;" h) beachtet?",""),"")</f>
        <v/>
      </c>
      <c r="X645" s="66" t="str">
        <f t="shared" si="102"/>
        <v/>
      </c>
    </row>
    <row r="646" spans="1:24" x14ac:dyDescent="0.25">
      <c r="A646" s="5"/>
      <c r="B646" s="67" t="str">
        <f t="shared" si="101"/>
        <v/>
      </c>
      <c r="C646" s="68" t="str">
        <f t="shared" si="103"/>
        <v/>
      </c>
      <c r="D646" s="6"/>
      <c r="E646" s="9"/>
      <c r="F646" s="6"/>
      <c r="G646" s="9"/>
      <c r="H646" s="64" t="str">
        <f t="shared" si="110"/>
        <v/>
      </c>
      <c r="I646" s="64" t="str">
        <f t="shared" si="111"/>
        <v/>
      </c>
      <c r="J646" s="65" t="str">
        <f t="shared" si="104"/>
        <v/>
      </c>
      <c r="K646" s="166" t="str">
        <f t="shared" si="105"/>
        <v/>
      </c>
      <c r="L646" s="167" t="str">
        <f t="shared" si="106"/>
        <v/>
      </c>
      <c r="M646" s="63" t="str">
        <f t="shared" si="107"/>
        <v/>
      </c>
      <c r="N646" s="7"/>
      <c r="O646" s="8"/>
      <c r="Q646" s="69" t="str">
        <f t="shared" si="108"/>
        <v/>
      </c>
      <c r="T646" s="66" t="str">
        <f>IF(AND(SU_Stufe&gt;=20,M646&lt;&gt;"",ISBLANK(N646)),"Zuweisung zu Arbeitspaket fehlt","")</f>
        <v/>
      </c>
      <c r="U646" s="66" t="str">
        <f>IF(AND(M646&lt;&gt;""),IF(ISBLANK(O646),"Beschreibung der Tätigkeit fehlt!",IF(LEN(O646)&lt;Z_BKU,"Beschreibung sehr kurz",IF(LEN(O646)&lt;Z_BKN,"Beschreibung knapp",""))),"")</f>
        <v/>
      </c>
      <c r="V646" s="66" t="str">
        <f t="shared" si="109"/>
        <v/>
      </c>
      <c r="W646" s="66" t="str">
        <f>IF(AND(M646&lt;&gt;""),IF(M646&gt;Z_THAZ,"Wurde die Tageshöchstarbeitszeit ("&amp;Z_THAZ&amp;" h) beachtet?",""),"")</f>
        <v/>
      </c>
      <c r="X646" s="66" t="str">
        <f t="shared" si="102"/>
        <v/>
      </c>
    </row>
    <row r="647" spans="1:24" x14ac:dyDescent="0.25">
      <c r="A647" s="5"/>
      <c r="B647" s="67" t="str">
        <f t="shared" si="101"/>
        <v/>
      </c>
      <c r="C647" s="68" t="str">
        <f t="shared" si="103"/>
        <v/>
      </c>
      <c r="D647" s="6"/>
      <c r="E647" s="9"/>
      <c r="F647" s="6"/>
      <c r="G647" s="9"/>
      <c r="H647" s="64" t="str">
        <f t="shared" si="110"/>
        <v/>
      </c>
      <c r="I647" s="64" t="str">
        <f t="shared" si="111"/>
        <v/>
      </c>
      <c r="J647" s="65" t="str">
        <f t="shared" si="104"/>
        <v/>
      </c>
      <c r="K647" s="166" t="str">
        <f t="shared" si="105"/>
        <v/>
      </c>
      <c r="L647" s="167" t="str">
        <f t="shared" si="106"/>
        <v/>
      </c>
      <c r="M647" s="63" t="str">
        <f t="shared" si="107"/>
        <v/>
      </c>
      <c r="N647" s="7"/>
      <c r="O647" s="8"/>
      <c r="Q647" s="69" t="str">
        <f t="shared" si="108"/>
        <v/>
      </c>
      <c r="T647" s="66" t="str">
        <f>IF(AND(SU_Stufe&gt;=20,M647&lt;&gt;"",ISBLANK(N647)),"Zuweisung zu Arbeitspaket fehlt","")</f>
        <v/>
      </c>
      <c r="U647" s="66" t="str">
        <f>IF(AND(M647&lt;&gt;""),IF(ISBLANK(O647),"Beschreibung der Tätigkeit fehlt!",IF(LEN(O647)&lt;Z_BKU,"Beschreibung sehr kurz",IF(LEN(O647)&lt;Z_BKN,"Beschreibung knapp",""))),"")</f>
        <v/>
      </c>
      <c r="V647" s="66" t="str">
        <f t="shared" si="109"/>
        <v/>
      </c>
      <c r="W647" s="66" t="str">
        <f>IF(AND(M647&lt;&gt;""),IF(M647&gt;Z_THAZ,"Wurde die Tageshöchstarbeitszeit ("&amp;Z_THAZ&amp;" h) beachtet?",""),"")</f>
        <v/>
      </c>
      <c r="X647" s="66" t="str">
        <f t="shared" si="102"/>
        <v/>
      </c>
    </row>
    <row r="648" spans="1:24" x14ac:dyDescent="0.25">
      <c r="A648" s="5"/>
      <c r="B648" s="67" t="str">
        <f t="shared" si="101"/>
        <v/>
      </c>
      <c r="C648" s="68" t="str">
        <f t="shared" si="103"/>
        <v/>
      </c>
      <c r="D648" s="6"/>
      <c r="E648" s="9"/>
      <c r="F648" s="6"/>
      <c r="G648" s="9"/>
      <c r="H648" s="64" t="str">
        <f t="shared" si="110"/>
        <v/>
      </c>
      <c r="I648" s="64" t="str">
        <f t="shared" si="111"/>
        <v/>
      </c>
      <c r="J648" s="65" t="str">
        <f t="shared" si="104"/>
        <v/>
      </c>
      <c r="K648" s="166" t="str">
        <f t="shared" si="105"/>
        <v/>
      </c>
      <c r="L648" s="167" t="str">
        <f t="shared" si="106"/>
        <v/>
      </c>
      <c r="M648" s="63" t="str">
        <f t="shared" si="107"/>
        <v/>
      </c>
      <c r="N648" s="7"/>
      <c r="O648" s="8"/>
      <c r="Q648" s="69" t="str">
        <f t="shared" si="108"/>
        <v/>
      </c>
      <c r="T648" s="66" t="str">
        <f>IF(AND(SU_Stufe&gt;=20,M648&lt;&gt;"",ISBLANK(N648)),"Zuweisung zu Arbeitspaket fehlt","")</f>
        <v/>
      </c>
      <c r="U648" s="66" t="str">
        <f>IF(AND(M648&lt;&gt;""),IF(ISBLANK(O648),"Beschreibung der Tätigkeit fehlt!",IF(LEN(O648)&lt;Z_BKU,"Beschreibung sehr kurz",IF(LEN(O648)&lt;Z_BKN,"Beschreibung knapp",""))),"")</f>
        <v/>
      </c>
      <c r="V648" s="66" t="str">
        <f t="shared" si="109"/>
        <v/>
      </c>
      <c r="W648" s="66" t="str">
        <f>IF(AND(M648&lt;&gt;""),IF(M648&gt;Z_THAZ,"Wurde die Tageshöchstarbeitszeit ("&amp;Z_THAZ&amp;" h) beachtet?",""),"")</f>
        <v/>
      </c>
      <c r="X648" s="66" t="str">
        <f t="shared" si="102"/>
        <v/>
      </c>
    </row>
    <row r="649" spans="1:24" x14ac:dyDescent="0.25">
      <c r="A649" s="5"/>
      <c r="B649" s="67" t="str">
        <f t="shared" si="101"/>
        <v/>
      </c>
      <c r="C649" s="68" t="str">
        <f t="shared" si="103"/>
        <v/>
      </c>
      <c r="D649" s="6"/>
      <c r="E649" s="9"/>
      <c r="F649" s="6"/>
      <c r="G649" s="9"/>
      <c r="H649" s="64" t="str">
        <f t="shared" si="110"/>
        <v/>
      </c>
      <c r="I649" s="64" t="str">
        <f t="shared" si="111"/>
        <v/>
      </c>
      <c r="J649" s="65" t="str">
        <f t="shared" si="104"/>
        <v/>
      </c>
      <c r="K649" s="166" t="str">
        <f t="shared" si="105"/>
        <v/>
      </c>
      <c r="L649" s="167" t="str">
        <f t="shared" si="106"/>
        <v/>
      </c>
      <c r="M649" s="63" t="str">
        <f t="shared" si="107"/>
        <v/>
      </c>
      <c r="N649" s="7"/>
      <c r="O649" s="8"/>
      <c r="Q649" s="69" t="str">
        <f t="shared" si="108"/>
        <v/>
      </c>
      <c r="T649" s="66" t="str">
        <f>IF(AND(SU_Stufe&gt;=20,M649&lt;&gt;"",ISBLANK(N649)),"Zuweisung zu Arbeitspaket fehlt","")</f>
        <v/>
      </c>
      <c r="U649" s="66" t="str">
        <f>IF(AND(M649&lt;&gt;""),IF(ISBLANK(O649),"Beschreibung der Tätigkeit fehlt!",IF(LEN(O649)&lt;Z_BKU,"Beschreibung sehr kurz",IF(LEN(O649)&lt;Z_BKN,"Beschreibung knapp",""))),"")</f>
        <v/>
      </c>
      <c r="V649" s="66" t="str">
        <f t="shared" si="109"/>
        <v/>
      </c>
      <c r="W649" s="66" t="str">
        <f>IF(AND(M649&lt;&gt;""),IF(M649&gt;Z_THAZ,"Wurde die Tageshöchstarbeitszeit ("&amp;Z_THAZ&amp;" h) beachtet?",""),"")</f>
        <v/>
      </c>
      <c r="X649" s="66" t="str">
        <f t="shared" si="102"/>
        <v/>
      </c>
    </row>
    <row r="650" spans="1:24" x14ac:dyDescent="0.25">
      <c r="A650" s="5"/>
      <c r="B650" s="67" t="str">
        <f t="shared" si="101"/>
        <v/>
      </c>
      <c r="C650" s="68" t="str">
        <f t="shared" si="103"/>
        <v/>
      </c>
      <c r="D650" s="6"/>
      <c r="E650" s="9"/>
      <c r="F650" s="6"/>
      <c r="G650" s="9"/>
      <c r="H650" s="64" t="str">
        <f t="shared" si="110"/>
        <v/>
      </c>
      <c r="I650" s="64" t="str">
        <f t="shared" si="111"/>
        <v/>
      </c>
      <c r="J650" s="65" t="str">
        <f t="shared" si="104"/>
        <v/>
      </c>
      <c r="K650" s="166" t="str">
        <f t="shared" si="105"/>
        <v/>
      </c>
      <c r="L650" s="167" t="str">
        <f t="shared" si="106"/>
        <v/>
      </c>
      <c r="M650" s="63" t="str">
        <f t="shared" si="107"/>
        <v/>
      </c>
      <c r="N650" s="7"/>
      <c r="O650" s="8"/>
      <c r="Q650" s="69" t="str">
        <f t="shared" si="108"/>
        <v/>
      </c>
      <c r="T650" s="66" t="str">
        <f>IF(AND(SU_Stufe&gt;=20,M650&lt;&gt;"",ISBLANK(N650)),"Zuweisung zu Arbeitspaket fehlt","")</f>
        <v/>
      </c>
      <c r="U650" s="66" t="str">
        <f>IF(AND(M650&lt;&gt;""),IF(ISBLANK(O650),"Beschreibung der Tätigkeit fehlt!",IF(LEN(O650)&lt;Z_BKU,"Beschreibung sehr kurz",IF(LEN(O650)&lt;Z_BKN,"Beschreibung knapp",""))),"")</f>
        <v/>
      </c>
      <c r="V650" s="66" t="str">
        <f t="shared" si="109"/>
        <v/>
      </c>
      <c r="W650" s="66" t="str">
        <f>IF(AND(M650&lt;&gt;""),IF(M650&gt;Z_THAZ,"Wurde die Tageshöchstarbeitszeit ("&amp;Z_THAZ&amp;" h) beachtet?",""),"")</f>
        <v/>
      </c>
      <c r="X650" s="66" t="str">
        <f t="shared" si="102"/>
        <v/>
      </c>
    </row>
    <row r="651" spans="1:24" x14ac:dyDescent="0.25">
      <c r="A651" s="5"/>
      <c r="B651" s="67" t="str">
        <f t="shared" si="101"/>
        <v/>
      </c>
      <c r="C651" s="68" t="str">
        <f t="shared" si="103"/>
        <v/>
      </c>
      <c r="D651" s="6"/>
      <c r="E651" s="9"/>
      <c r="F651" s="6"/>
      <c r="G651" s="9"/>
      <c r="H651" s="64" t="str">
        <f t="shared" si="110"/>
        <v/>
      </c>
      <c r="I651" s="64" t="str">
        <f t="shared" si="111"/>
        <v/>
      </c>
      <c r="J651" s="65" t="str">
        <f t="shared" si="104"/>
        <v/>
      </c>
      <c r="K651" s="166" t="str">
        <f t="shared" si="105"/>
        <v/>
      </c>
      <c r="L651" s="167" t="str">
        <f t="shared" si="106"/>
        <v/>
      </c>
      <c r="M651" s="63" t="str">
        <f t="shared" si="107"/>
        <v/>
      </c>
      <c r="N651" s="7"/>
      <c r="O651" s="8"/>
      <c r="Q651" s="69" t="str">
        <f t="shared" si="108"/>
        <v/>
      </c>
      <c r="T651" s="66" t="str">
        <f>IF(AND(SU_Stufe&gt;=20,M651&lt;&gt;"",ISBLANK(N651)),"Zuweisung zu Arbeitspaket fehlt","")</f>
        <v/>
      </c>
      <c r="U651" s="66" t="str">
        <f>IF(AND(M651&lt;&gt;""),IF(ISBLANK(O651),"Beschreibung der Tätigkeit fehlt!",IF(LEN(O651)&lt;Z_BKU,"Beschreibung sehr kurz",IF(LEN(O651)&lt;Z_BKN,"Beschreibung knapp",""))),"")</f>
        <v/>
      </c>
      <c r="V651" s="66" t="str">
        <f t="shared" si="109"/>
        <v/>
      </c>
      <c r="W651" s="66" t="str">
        <f>IF(AND(M651&lt;&gt;""),IF(M651&gt;Z_THAZ,"Wurde die Tageshöchstarbeitszeit ("&amp;Z_THAZ&amp;" h) beachtet?",""),"")</f>
        <v/>
      </c>
      <c r="X651" s="66" t="str">
        <f t="shared" si="102"/>
        <v/>
      </c>
    </row>
    <row r="652" spans="1:24" x14ac:dyDescent="0.25">
      <c r="A652" s="5"/>
      <c r="B652" s="67" t="str">
        <f t="shared" si="101"/>
        <v/>
      </c>
      <c r="C652" s="68" t="str">
        <f t="shared" si="103"/>
        <v/>
      </c>
      <c r="D652" s="6"/>
      <c r="E652" s="9"/>
      <c r="F652" s="6"/>
      <c r="G652" s="9"/>
      <c r="H652" s="64" t="str">
        <f t="shared" si="110"/>
        <v/>
      </c>
      <c r="I652" s="64" t="str">
        <f t="shared" si="111"/>
        <v/>
      </c>
      <c r="J652" s="65" t="str">
        <f t="shared" si="104"/>
        <v/>
      </c>
      <c r="K652" s="166" t="str">
        <f t="shared" si="105"/>
        <v/>
      </c>
      <c r="L652" s="167" t="str">
        <f t="shared" si="106"/>
        <v/>
      </c>
      <c r="M652" s="63" t="str">
        <f t="shared" si="107"/>
        <v/>
      </c>
      <c r="N652" s="7"/>
      <c r="O652" s="8"/>
      <c r="Q652" s="69" t="str">
        <f t="shared" si="108"/>
        <v/>
      </c>
      <c r="T652" s="66" t="str">
        <f>IF(AND(SU_Stufe&gt;=20,M652&lt;&gt;"",ISBLANK(N652)),"Zuweisung zu Arbeitspaket fehlt","")</f>
        <v/>
      </c>
      <c r="U652" s="66" t="str">
        <f>IF(AND(M652&lt;&gt;""),IF(ISBLANK(O652),"Beschreibung der Tätigkeit fehlt!",IF(LEN(O652)&lt;Z_BKU,"Beschreibung sehr kurz",IF(LEN(O652)&lt;Z_BKN,"Beschreibung knapp",""))),"")</f>
        <v/>
      </c>
      <c r="V652" s="66" t="str">
        <f t="shared" si="109"/>
        <v/>
      </c>
      <c r="W652" s="66" t="str">
        <f>IF(AND(M652&lt;&gt;""),IF(M652&gt;Z_THAZ,"Wurde die Tageshöchstarbeitszeit ("&amp;Z_THAZ&amp;" h) beachtet?",""),"")</f>
        <v/>
      </c>
      <c r="X652" s="66" t="str">
        <f t="shared" si="102"/>
        <v/>
      </c>
    </row>
    <row r="653" spans="1:24" x14ac:dyDescent="0.25">
      <c r="A653" s="5"/>
      <c r="B653" s="67" t="str">
        <f t="shared" si="101"/>
        <v/>
      </c>
      <c r="C653" s="68" t="str">
        <f t="shared" si="103"/>
        <v/>
      </c>
      <c r="D653" s="6"/>
      <c r="E653" s="9"/>
      <c r="F653" s="6"/>
      <c r="G653" s="9"/>
      <c r="H653" s="64" t="str">
        <f t="shared" si="110"/>
        <v/>
      </c>
      <c r="I653" s="64" t="str">
        <f t="shared" si="111"/>
        <v/>
      </c>
      <c r="J653" s="65" t="str">
        <f t="shared" si="104"/>
        <v/>
      </c>
      <c r="K653" s="166" t="str">
        <f t="shared" si="105"/>
        <v/>
      </c>
      <c r="L653" s="167" t="str">
        <f t="shared" si="106"/>
        <v/>
      </c>
      <c r="M653" s="63" t="str">
        <f t="shared" si="107"/>
        <v/>
      </c>
      <c r="N653" s="7"/>
      <c r="O653" s="8"/>
      <c r="Q653" s="69" t="str">
        <f t="shared" si="108"/>
        <v/>
      </c>
      <c r="T653" s="66" t="str">
        <f>IF(AND(SU_Stufe&gt;=20,M653&lt;&gt;"",ISBLANK(N653)),"Zuweisung zu Arbeitspaket fehlt","")</f>
        <v/>
      </c>
      <c r="U653" s="66" t="str">
        <f>IF(AND(M653&lt;&gt;""),IF(ISBLANK(O653),"Beschreibung der Tätigkeit fehlt!",IF(LEN(O653)&lt;Z_BKU,"Beschreibung sehr kurz",IF(LEN(O653)&lt;Z_BKN,"Beschreibung knapp",""))),"")</f>
        <v/>
      </c>
      <c r="V653" s="66" t="str">
        <f t="shared" si="109"/>
        <v/>
      </c>
      <c r="W653" s="66" t="str">
        <f>IF(AND(M653&lt;&gt;""),IF(M653&gt;Z_THAZ,"Wurde die Tageshöchstarbeitszeit ("&amp;Z_THAZ&amp;" h) beachtet?",""),"")</f>
        <v/>
      </c>
      <c r="X653" s="66" t="str">
        <f t="shared" si="102"/>
        <v/>
      </c>
    </row>
    <row r="654" spans="1:24" x14ac:dyDescent="0.25">
      <c r="A654" s="5"/>
      <c r="B654" s="67" t="str">
        <f t="shared" ref="B654:B717" si="112">IF(ISNUMBER(A654),ZU_Kuerzel,"")</f>
        <v/>
      </c>
      <c r="C654" s="68" t="str">
        <f t="shared" si="103"/>
        <v/>
      </c>
      <c r="D654" s="6"/>
      <c r="E654" s="9"/>
      <c r="F654" s="6"/>
      <c r="G654" s="9"/>
      <c r="H654" s="64" t="str">
        <f t="shared" si="110"/>
        <v/>
      </c>
      <c r="I654" s="64" t="str">
        <f t="shared" si="111"/>
        <v/>
      </c>
      <c r="J654" s="65" t="str">
        <f t="shared" si="104"/>
        <v/>
      </c>
      <c r="K654" s="166" t="str">
        <f t="shared" si="105"/>
        <v/>
      </c>
      <c r="L654" s="167" t="str">
        <f t="shared" si="106"/>
        <v/>
      </c>
      <c r="M654" s="63" t="str">
        <f t="shared" si="107"/>
        <v/>
      </c>
      <c r="N654" s="7"/>
      <c r="O654" s="8"/>
      <c r="Q654" s="69" t="str">
        <f t="shared" si="108"/>
        <v/>
      </c>
      <c r="T654" s="66" t="str">
        <f>IF(AND(SU_Stufe&gt;=20,M654&lt;&gt;"",ISBLANK(N654)),"Zuweisung zu Arbeitspaket fehlt","")</f>
        <v/>
      </c>
      <c r="U654" s="66" t="str">
        <f>IF(AND(M654&lt;&gt;""),IF(ISBLANK(O654),"Beschreibung der Tätigkeit fehlt!",IF(LEN(O654)&lt;Z_BKU,"Beschreibung sehr kurz",IF(LEN(O654)&lt;Z_BKN,"Beschreibung knapp",""))),"")</f>
        <v/>
      </c>
      <c r="V654" s="66" t="str">
        <f t="shared" si="109"/>
        <v/>
      </c>
      <c r="W654" s="66" t="str">
        <f>IF(AND(M654&lt;&gt;""),IF(M654&gt;Z_THAZ,"Wurde die Tageshöchstarbeitszeit ("&amp;Z_THAZ&amp;" h) beachtet?",""),"")</f>
        <v/>
      </c>
      <c r="X654" s="66" t="str">
        <f t="shared" ref="X654:X717" si="113">IF(ISNUMBER(A654),IF(YEAR(A654)&lt;&gt;ZU_Jahr,"Jahr nicht zulässig",""),"")</f>
        <v/>
      </c>
    </row>
    <row r="655" spans="1:24" x14ac:dyDescent="0.25">
      <c r="A655" s="5"/>
      <c r="B655" s="67" t="str">
        <f t="shared" si="112"/>
        <v/>
      </c>
      <c r="C655" s="68" t="str">
        <f t="shared" ref="C655:C718" si="114">IF(ISBLANK(A655),"",MONTH(A655))</f>
        <v/>
      </c>
      <c r="D655" s="6"/>
      <c r="E655" s="9"/>
      <c r="F655" s="6"/>
      <c r="G655" s="9"/>
      <c r="H655" s="64" t="str">
        <f t="shared" si="110"/>
        <v/>
      </c>
      <c r="I655" s="64" t="str">
        <f t="shared" si="111"/>
        <v/>
      </c>
      <c r="J655" s="65" t="str">
        <f t="shared" ref="J655:J718" si="115">IF(AND(ISNUMBER(D655),ISNUMBER(E655),ISNUMBER(F655),ISNUMBER(G655)),TIME(D655,E655,0),"")</f>
        <v/>
      </c>
      <c r="K655" s="166" t="str">
        <f t="shared" ref="K655:K718" si="116">IF(AND(ISNUMBER(D655),ISNUMBER(E655),ISNUMBER(F655),ISNUMBER(G655)),TIME(F655,G655,0),"")</f>
        <v/>
      </c>
      <c r="L655" s="167" t="str">
        <f t="shared" ref="L655:L718" si="117">IF(AND(ISNUMBER(D655),ISNUMBER(E655),ISNUMBER(F655),ISNUMBER(G655)),K655-J655,"")</f>
        <v/>
      </c>
      <c r="M655" s="63" t="str">
        <f t="shared" ref="M655:M718" si="118">IF(AND(ISNUMBER(D655),ISNUMBER(E655),ISNUMBER(F655),ISNUMBER(G655)),HOUR(L655)+MINUTE(L655)/60,"")</f>
        <v/>
      </c>
      <c r="N655" s="7"/>
      <c r="O655" s="8"/>
      <c r="Q655" s="69" t="str">
        <f t="shared" ref="Q655:Q718" si="119">T655&amp;IF(U655&lt;&gt;"","  "&amp;U655,"")&amp;IF(V655&lt;&gt;"","   "&amp;V655,"")&amp;IF(W655&lt;&gt;"","   "&amp;W655,"")&amp;IF(X655&lt;&gt;"","  "&amp;X655,"")</f>
        <v/>
      </c>
      <c r="T655" s="66" t="str">
        <f>IF(AND(SU_Stufe&gt;=20,M655&lt;&gt;"",ISBLANK(N655)),"Zuweisung zu Arbeitspaket fehlt","")</f>
        <v/>
      </c>
      <c r="U655" s="66" t="str">
        <f>IF(AND(M655&lt;&gt;""),IF(ISBLANK(O655),"Beschreibung der Tätigkeit fehlt!",IF(LEN(O655)&lt;Z_BKU,"Beschreibung sehr kurz",IF(LEN(O655)&lt;Z_BKN,"Beschreibung knapp",""))),"")</f>
        <v/>
      </c>
      <c r="V655" s="66" t="str">
        <f t="shared" ref="V655:V718" si="120">IF(AND(M655&lt;&gt;""),IF(M655&gt;6,"Wurde die Pausenregel (6 h) beachtet?",""),"")</f>
        <v/>
      </c>
      <c r="W655" s="66" t="str">
        <f>IF(AND(M655&lt;&gt;""),IF(M655&gt;Z_THAZ,"Wurde die Tageshöchstarbeitszeit ("&amp;Z_THAZ&amp;" h) beachtet?",""),"")</f>
        <v/>
      </c>
      <c r="X655" s="66" t="str">
        <f t="shared" si="113"/>
        <v/>
      </c>
    </row>
    <row r="656" spans="1:24" x14ac:dyDescent="0.25">
      <c r="A656" s="5"/>
      <c r="B656" s="67" t="str">
        <f t="shared" si="112"/>
        <v/>
      </c>
      <c r="C656" s="68" t="str">
        <f t="shared" si="114"/>
        <v/>
      </c>
      <c r="D656" s="6"/>
      <c r="E656" s="9"/>
      <c r="F656" s="6"/>
      <c r="G656" s="9"/>
      <c r="H656" s="64" t="str">
        <f t="shared" ref="H656:H719" si="121">IF(AND(ISNUMBER(D656),ISNUMBER(E656),ISNUMBER(F656),ISNUMBER(G656)),TRUNC(((F656*60+G656)-(D656*60+E656))/60,0),"")</f>
        <v/>
      </c>
      <c r="I656" s="64" t="str">
        <f t="shared" ref="I656:I719" si="122">IF(AND(ISNUMBER(D656),ISNUMBER(E656),ISNUMBER(F656),ISNUMBER(G656)),MOD(((F656*60+G656)-(D656*60+E656))/60,1)*60,"")</f>
        <v/>
      </c>
      <c r="J656" s="65" t="str">
        <f t="shared" si="115"/>
        <v/>
      </c>
      <c r="K656" s="166" t="str">
        <f t="shared" si="116"/>
        <v/>
      </c>
      <c r="L656" s="167" t="str">
        <f t="shared" si="117"/>
        <v/>
      </c>
      <c r="M656" s="63" t="str">
        <f t="shared" si="118"/>
        <v/>
      </c>
      <c r="N656" s="7"/>
      <c r="O656" s="8"/>
      <c r="Q656" s="69" t="str">
        <f t="shared" si="119"/>
        <v/>
      </c>
      <c r="T656" s="66" t="str">
        <f>IF(AND(SU_Stufe&gt;=20,M656&lt;&gt;"",ISBLANK(N656)),"Zuweisung zu Arbeitspaket fehlt","")</f>
        <v/>
      </c>
      <c r="U656" s="66" t="str">
        <f>IF(AND(M656&lt;&gt;""),IF(ISBLANK(O656),"Beschreibung der Tätigkeit fehlt!",IF(LEN(O656)&lt;Z_BKU,"Beschreibung sehr kurz",IF(LEN(O656)&lt;Z_BKN,"Beschreibung knapp",""))),"")</f>
        <v/>
      </c>
      <c r="V656" s="66" t="str">
        <f t="shared" si="120"/>
        <v/>
      </c>
      <c r="W656" s="66" t="str">
        <f>IF(AND(M656&lt;&gt;""),IF(M656&gt;Z_THAZ,"Wurde die Tageshöchstarbeitszeit ("&amp;Z_THAZ&amp;" h) beachtet?",""),"")</f>
        <v/>
      </c>
      <c r="X656" s="66" t="str">
        <f t="shared" si="113"/>
        <v/>
      </c>
    </row>
    <row r="657" spans="1:24" x14ac:dyDescent="0.25">
      <c r="A657" s="5"/>
      <c r="B657" s="67" t="str">
        <f t="shared" si="112"/>
        <v/>
      </c>
      <c r="C657" s="68" t="str">
        <f t="shared" si="114"/>
        <v/>
      </c>
      <c r="D657" s="6"/>
      <c r="E657" s="9"/>
      <c r="F657" s="6"/>
      <c r="G657" s="9"/>
      <c r="H657" s="64" t="str">
        <f t="shared" si="121"/>
        <v/>
      </c>
      <c r="I657" s="64" t="str">
        <f t="shared" si="122"/>
        <v/>
      </c>
      <c r="J657" s="65" t="str">
        <f t="shared" si="115"/>
        <v/>
      </c>
      <c r="K657" s="166" t="str">
        <f t="shared" si="116"/>
        <v/>
      </c>
      <c r="L657" s="167" t="str">
        <f t="shared" si="117"/>
        <v/>
      </c>
      <c r="M657" s="63" t="str">
        <f t="shared" si="118"/>
        <v/>
      </c>
      <c r="N657" s="7"/>
      <c r="O657" s="8"/>
      <c r="Q657" s="69" t="str">
        <f t="shared" si="119"/>
        <v/>
      </c>
      <c r="T657" s="66" t="str">
        <f>IF(AND(SU_Stufe&gt;=20,M657&lt;&gt;"",ISBLANK(N657)),"Zuweisung zu Arbeitspaket fehlt","")</f>
        <v/>
      </c>
      <c r="U657" s="66" t="str">
        <f>IF(AND(M657&lt;&gt;""),IF(ISBLANK(O657),"Beschreibung der Tätigkeit fehlt!",IF(LEN(O657)&lt;Z_BKU,"Beschreibung sehr kurz",IF(LEN(O657)&lt;Z_BKN,"Beschreibung knapp",""))),"")</f>
        <v/>
      </c>
      <c r="V657" s="66" t="str">
        <f t="shared" si="120"/>
        <v/>
      </c>
      <c r="W657" s="66" t="str">
        <f>IF(AND(M657&lt;&gt;""),IF(M657&gt;Z_THAZ,"Wurde die Tageshöchstarbeitszeit ("&amp;Z_THAZ&amp;" h) beachtet?",""),"")</f>
        <v/>
      </c>
      <c r="X657" s="66" t="str">
        <f t="shared" si="113"/>
        <v/>
      </c>
    </row>
    <row r="658" spans="1:24" x14ac:dyDescent="0.25">
      <c r="A658" s="5"/>
      <c r="B658" s="67" t="str">
        <f t="shared" si="112"/>
        <v/>
      </c>
      <c r="C658" s="68" t="str">
        <f t="shared" si="114"/>
        <v/>
      </c>
      <c r="D658" s="6"/>
      <c r="E658" s="9"/>
      <c r="F658" s="6"/>
      <c r="G658" s="9"/>
      <c r="H658" s="64" t="str">
        <f t="shared" si="121"/>
        <v/>
      </c>
      <c r="I658" s="64" t="str">
        <f t="shared" si="122"/>
        <v/>
      </c>
      <c r="J658" s="65" t="str">
        <f t="shared" si="115"/>
        <v/>
      </c>
      <c r="K658" s="166" t="str">
        <f t="shared" si="116"/>
        <v/>
      </c>
      <c r="L658" s="167" t="str">
        <f t="shared" si="117"/>
        <v/>
      </c>
      <c r="M658" s="63" t="str">
        <f t="shared" si="118"/>
        <v/>
      </c>
      <c r="N658" s="7"/>
      <c r="O658" s="8"/>
      <c r="Q658" s="69" t="str">
        <f t="shared" si="119"/>
        <v/>
      </c>
      <c r="T658" s="66" t="str">
        <f>IF(AND(SU_Stufe&gt;=20,M658&lt;&gt;"",ISBLANK(N658)),"Zuweisung zu Arbeitspaket fehlt","")</f>
        <v/>
      </c>
      <c r="U658" s="66" t="str">
        <f>IF(AND(M658&lt;&gt;""),IF(ISBLANK(O658),"Beschreibung der Tätigkeit fehlt!",IF(LEN(O658)&lt;Z_BKU,"Beschreibung sehr kurz",IF(LEN(O658)&lt;Z_BKN,"Beschreibung knapp",""))),"")</f>
        <v/>
      </c>
      <c r="V658" s="66" t="str">
        <f t="shared" si="120"/>
        <v/>
      </c>
      <c r="W658" s="66" t="str">
        <f>IF(AND(M658&lt;&gt;""),IF(M658&gt;Z_THAZ,"Wurde die Tageshöchstarbeitszeit ("&amp;Z_THAZ&amp;" h) beachtet?",""),"")</f>
        <v/>
      </c>
      <c r="X658" s="66" t="str">
        <f t="shared" si="113"/>
        <v/>
      </c>
    </row>
    <row r="659" spans="1:24" x14ac:dyDescent="0.25">
      <c r="A659" s="5"/>
      <c r="B659" s="67" t="str">
        <f t="shared" si="112"/>
        <v/>
      </c>
      <c r="C659" s="68" t="str">
        <f t="shared" si="114"/>
        <v/>
      </c>
      <c r="D659" s="6"/>
      <c r="E659" s="9"/>
      <c r="F659" s="6"/>
      <c r="G659" s="9"/>
      <c r="H659" s="64" t="str">
        <f t="shared" si="121"/>
        <v/>
      </c>
      <c r="I659" s="64" t="str">
        <f t="shared" si="122"/>
        <v/>
      </c>
      <c r="J659" s="65" t="str">
        <f t="shared" si="115"/>
        <v/>
      </c>
      <c r="K659" s="166" t="str">
        <f t="shared" si="116"/>
        <v/>
      </c>
      <c r="L659" s="167" t="str">
        <f t="shared" si="117"/>
        <v/>
      </c>
      <c r="M659" s="63" t="str">
        <f t="shared" si="118"/>
        <v/>
      </c>
      <c r="N659" s="7"/>
      <c r="O659" s="8"/>
      <c r="Q659" s="69" t="str">
        <f t="shared" si="119"/>
        <v/>
      </c>
      <c r="T659" s="66" t="str">
        <f>IF(AND(SU_Stufe&gt;=20,M659&lt;&gt;"",ISBLANK(N659)),"Zuweisung zu Arbeitspaket fehlt","")</f>
        <v/>
      </c>
      <c r="U659" s="66" t="str">
        <f>IF(AND(M659&lt;&gt;""),IF(ISBLANK(O659),"Beschreibung der Tätigkeit fehlt!",IF(LEN(O659)&lt;Z_BKU,"Beschreibung sehr kurz",IF(LEN(O659)&lt;Z_BKN,"Beschreibung knapp",""))),"")</f>
        <v/>
      </c>
      <c r="V659" s="66" t="str">
        <f t="shared" si="120"/>
        <v/>
      </c>
      <c r="W659" s="66" t="str">
        <f>IF(AND(M659&lt;&gt;""),IF(M659&gt;Z_THAZ,"Wurde die Tageshöchstarbeitszeit ("&amp;Z_THAZ&amp;" h) beachtet?",""),"")</f>
        <v/>
      </c>
      <c r="X659" s="66" t="str">
        <f t="shared" si="113"/>
        <v/>
      </c>
    </row>
    <row r="660" spans="1:24" x14ac:dyDescent="0.25">
      <c r="A660" s="5"/>
      <c r="B660" s="67" t="str">
        <f t="shared" si="112"/>
        <v/>
      </c>
      <c r="C660" s="68" t="str">
        <f t="shared" si="114"/>
        <v/>
      </c>
      <c r="D660" s="6"/>
      <c r="E660" s="9"/>
      <c r="F660" s="6"/>
      <c r="G660" s="9"/>
      <c r="H660" s="64" t="str">
        <f t="shared" si="121"/>
        <v/>
      </c>
      <c r="I660" s="64" t="str">
        <f t="shared" si="122"/>
        <v/>
      </c>
      <c r="J660" s="65" t="str">
        <f t="shared" si="115"/>
        <v/>
      </c>
      <c r="K660" s="166" t="str">
        <f t="shared" si="116"/>
        <v/>
      </c>
      <c r="L660" s="167" t="str">
        <f t="shared" si="117"/>
        <v/>
      </c>
      <c r="M660" s="63" t="str">
        <f t="shared" si="118"/>
        <v/>
      </c>
      <c r="N660" s="7"/>
      <c r="O660" s="8"/>
      <c r="Q660" s="69" t="str">
        <f t="shared" si="119"/>
        <v/>
      </c>
      <c r="T660" s="66" t="str">
        <f>IF(AND(SU_Stufe&gt;=20,M660&lt;&gt;"",ISBLANK(N660)),"Zuweisung zu Arbeitspaket fehlt","")</f>
        <v/>
      </c>
      <c r="U660" s="66" t="str">
        <f>IF(AND(M660&lt;&gt;""),IF(ISBLANK(O660),"Beschreibung der Tätigkeit fehlt!",IF(LEN(O660)&lt;Z_BKU,"Beschreibung sehr kurz",IF(LEN(O660)&lt;Z_BKN,"Beschreibung knapp",""))),"")</f>
        <v/>
      </c>
      <c r="V660" s="66" t="str">
        <f t="shared" si="120"/>
        <v/>
      </c>
      <c r="W660" s="66" t="str">
        <f>IF(AND(M660&lt;&gt;""),IF(M660&gt;Z_THAZ,"Wurde die Tageshöchstarbeitszeit ("&amp;Z_THAZ&amp;" h) beachtet?",""),"")</f>
        <v/>
      </c>
      <c r="X660" s="66" t="str">
        <f t="shared" si="113"/>
        <v/>
      </c>
    </row>
    <row r="661" spans="1:24" x14ac:dyDescent="0.25">
      <c r="A661" s="5"/>
      <c r="B661" s="67" t="str">
        <f t="shared" si="112"/>
        <v/>
      </c>
      <c r="C661" s="68" t="str">
        <f t="shared" si="114"/>
        <v/>
      </c>
      <c r="D661" s="6"/>
      <c r="E661" s="9"/>
      <c r="F661" s="6"/>
      <c r="G661" s="9"/>
      <c r="H661" s="64" t="str">
        <f t="shared" si="121"/>
        <v/>
      </c>
      <c r="I661" s="64" t="str">
        <f t="shared" si="122"/>
        <v/>
      </c>
      <c r="J661" s="65" t="str">
        <f t="shared" si="115"/>
        <v/>
      </c>
      <c r="K661" s="166" t="str">
        <f t="shared" si="116"/>
        <v/>
      </c>
      <c r="L661" s="167" t="str">
        <f t="shared" si="117"/>
        <v/>
      </c>
      <c r="M661" s="63" t="str">
        <f t="shared" si="118"/>
        <v/>
      </c>
      <c r="N661" s="7"/>
      <c r="O661" s="8"/>
      <c r="Q661" s="69" t="str">
        <f t="shared" si="119"/>
        <v/>
      </c>
      <c r="T661" s="66" t="str">
        <f>IF(AND(SU_Stufe&gt;=20,M661&lt;&gt;"",ISBLANK(N661)),"Zuweisung zu Arbeitspaket fehlt","")</f>
        <v/>
      </c>
      <c r="U661" s="66" t="str">
        <f>IF(AND(M661&lt;&gt;""),IF(ISBLANK(O661),"Beschreibung der Tätigkeit fehlt!",IF(LEN(O661)&lt;Z_BKU,"Beschreibung sehr kurz",IF(LEN(O661)&lt;Z_BKN,"Beschreibung knapp",""))),"")</f>
        <v/>
      </c>
      <c r="V661" s="66" t="str">
        <f t="shared" si="120"/>
        <v/>
      </c>
      <c r="W661" s="66" t="str">
        <f>IF(AND(M661&lt;&gt;""),IF(M661&gt;Z_THAZ,"Wurde die Tageshöchstarbeitszeit ("&amp;Z_THAZ&amp;" h) beachtet?",""),"")</f>
        <v/>
      </c>
      <c r="X661" s="66" t="str">
        <f t="shared" si="113"/>
        <v/>
      </c>
    </row>
    <row r="662" spans="1:24" x14ac:dyDescent="0.25">
      <c r="A662" s="5"/>
      <c r="B662" s="67" t="str">
        <f t="shared" si="112"/>
        <v/>
      </c>
      <c r="C662" s="68" t="str">
        <f t="shared" si="114"/>
        <v/>
      </c>
      <c r="D662" s="6"/>
      <c r="E662" s="9"/>
      <c r="F662" s="6"/>
      <c r="G662" s="9"/>
      <c r="H662" s="64" t="str">
        <f t="shared" si="121"/>
        <v/>
      </c>
      <c r="I662" s="64" t="str">
        <f t="shared" si="122"/>
        <v/>
      </c>
      <c r="J662" s="65" t="str">
        <f t="shared" si="115"/>
        <v/>
      </c>
      <c r="K662" s="166" t="str">
        <f t="shared" si="116"/>
        <v/>
      </c>
      <c r="L662" s="167" t="str">
        <f t="shared" si="117"/>
        <v/>
      </c>
      <c r="M662" s="63" t="str">
        <f t="shared" si="118"/>
        <v/>
      </c>
      <c r="N662" s="7"/>
      <c r="O662" s="8"/>
      <c r="Q662" s="69" t="str">
        <f t="shared" si="119"/>
        <v/>
      </c>
      <c r="T662" s="66" t="str">
        <f>IF(AND(SU_Stufe&gt;=20,M662&lt;&gt;"",ISBLANK(N662)),"Zuweisung zu Arbeitspaket fehlt","")</f>
        <v/>
      </c>
      <c r="U662" s="66" t="str">
        <f>IF(AND(M662&lt;&gt;""),IF(ISBLANK(O662),"Beschreibung der Tätigkeit fehlt!",IF(LEN(O662)&lt;Z_BKU,"Beschreibung sehr kurz",IF(LEN(O662)&lt;Z_BKN,"Beschreibung knapp",""))),"")</f>
        <v/>
      </c>
      <c r="V662" s="66" t="str">
        <f t="shared" si="120"/>
        <v/>
      </c>
      <c r="W662" s="66" t="str">
        <f>IF(AND(M662&lt;&gt;""),IF(M662&gt;Z_THAZ,"Wurde die Tageshöchstarbeitszeit ("&amp;Z_THAZ&amp;" h) beachtet?",""),"")</f>
        <v/>
      </c>
      <c r="X662" s="66" t="str">
        <f t="shared" si="113"/>
        <v/>
      </c>
    </row>
    <row r="663" spans="1:24" x14ac:dyDescent="0.25">
      <c r="A663" s="5"/>
      <c r="B663" s="67" t="str">
        <f t="shared" si="112"/>
        <v/>
      </c>
      <c r="C663" s="68" t="str">
        <f t="shared" si="114"/>
        <v/>
      </c>
      <c r="D663" s="6"/>
      <c r="E663" s="9"/>
      <c r="F663" s="6"/>
      <c r="G663" s="9"/>
      <c r="H663" s="64" t="str">
        <f t="shared" si="121"/>
        <v/>
      </c>
      <c r="I663" s="64" t="str">
        <f t="shared" si="122"/>
        <v/>
      </c>
      <c r="J663" s="65" t="str">
        <f t="shared" si="115"/>
        <v/>
      </c>
      <c r="K663" s="166" t="str">
        <f t="shared" si="116"/>
        <v/>
      </c>
      <c r="L663" s="167" t="str">
        <f t="shared" si="117"/>
        <v/>
      </c>
      <c r="M663" s="63" t="str">
        <f t="shared" si="118"/>
        <v/>
      </c>
      <c r="N663" s="7"/>
      <c r="O663" s="8"/>
      <c r="Q663" s="69" t="str">
        <f t="shared" si="119"/>
        <v/>
      </c>
      <c r="T663" s="66" t="str">
        <f>IF(AND(SU_Stufe&gt;=20,M663&lt;&gt;"",ISBLANK(N663)),"Zuweisung zu Arbeitspaket fehlt","")</f>
        <v/>
      </c>
      <c r="U663" s="66" t="str">
        <f>IF(AND(M663&lt;&gt;""),IF(ISBLANK(O663),"Beschreibung der Tätigkeit fehlt!",IF(LEN(O663)&lt;Z_BKU,"Beschreibung sehr kurz",IF(LEN(O663)&lt;Z_BKN,"Beschreibung knapp",""))),"")</f>
        <v/>
      </c>
      <c r="V663" s="66" t="str">
        <f t="shared" si="120"/>
        <v/>
      </c>
      <c r="W663" s="66" t="str">
        <f>IF(AND(M663&lt;&gt;""),IF(M663&gt;Z_THAZ,"Wurde die Tageshöchstarbeitszeit ("&amp;Z_THAZ&amp;" h) beachtet?",""),"")</f>
        <v/>
      </c>
      <c r="X663" s="66" t="str">
        <f t="shared" si="113"/>
        <v/>
      </c>
    </row>
    <row r="664" spans="1:24" x14ac:dyDescent="0.25">
      <c r="A664" s="5"/>
      <c r="B664" s="67" t="str">
        <f t="shared" si="112"/>
        <v/>
      </c>
      <c r="C664" s="68" t="str">
        <f t="shared" si="114"/>
        <v/>
      </c>
      <c r="D664" s="6"/>
      <c r="E664" s="9"/>
      <c r="F664" s="6"/>
      <c r="G664" s="9"/>
      <c r="H664" s="64" t="str">
        <f t="shared" si="121"/>
        <v/>
      </c>
      <c r="I664" s="64" t="str">
        <f t="shared" si="122"/>
        <v/>
      </c>
      <c r="J664" s="65" t="str">
        <f t="shared" si="115"/>
        <v/>
      </c>
      <c r="K664" s="166" t="str">
        <f t="shared" si="116"/>
        <v/>
      </c>
      <c r="L664" s="167" t="str">
        <f t="shared" si="117"/>
        <v/>
      </c>
      <c r="M664" s="63" t="str">
        <f t="shared" si="118"/>
        <v/>
      </c>
      <c r="N664" s="7"/>
      <c r="O664" s="8"/>
      <c r="Q664" s="69" t="str">
        <f t="shared" si="119"/>
        <v/>
      </c>
      <c r="T664" s="66" t="str">
        <f>IF(AND(SU_Stufe&gt;=20,M664&lt;&gt;"",ISBLANK(N664)),"Zuweisung zu Arbeitspaket fehlt","")</f>
        <v/>
      </c>
      <c r="U664" s="66" t="str">
        <f>IF(AND(M664&lt;&gt;""),IF(ISBLANK(O664),"Beschreibung der Tätigkeit fehlt!",IF(LEN(O664)&lt;Z_BKU,"Beschreibung sehr kurz",IF(LEN(O664)&lt;Z_BKN,"Beschreibung knapp",""))),"")</f>
        <v/>
      </c>
      <c r="V664" s="66" t="str">
        <f t="shared" si="120"/>
        <v/>
      </c>
      <c r="W664" s="66" t="str">
        <f>IF(AND(M664&lt;&gt;""),IF(M664&gt;Z_THAZ,"Wurde die Tageshöchstarbeitszeit ("&amp;Z_THAZ&amp;" h) beachtet?",""),"")</f>
        <v/>
      </c>
      <c r="X664" s="66" t="str">
        <f t="shared" si="113"/>
        <v/>
      </c>
    </row>
    <row r="665" spans="1:24" x14ac:dyDescent="0.25">
      <c r="A665" s="5"/>
      <c r="B665" s="67" t="str">
        <f t="shared" si="112"/>
        <v/>
      </c>
      <c r="C665" s="68" t="str">
        <f t="shared" si="114"/>
        <v/>
      </c>
      <c r="D665" s="6"/>
      <c r="E665" s="9"/>
      <c r="F665" s="6"/>
      <c r="G665" s="9"/>
      <c r="H665" s="64" t="str">
        <f t="shared" si="121"/>
        <v/>
      </c>
      <c r="I665" s="64" t="str">
        <f t="shared" si="122"/>
        <v/>
      </c>
      <c r="J665" s="65" t="str">
        <f t="shared" si="115"/>
        <v/>
      </c>
      <c r="K665" s="166" t="str">
        <f t="shared" si="116"/>
        <v/>
      </c>
      <c r="L665" s="167" t="str">
        <f t="shared" si="117"/>
        <v/>
      </c>
      <c r="M665" s="63" t="str">
        <f t="shared" si="118"/>
        <v/>
      </c>
      <c r="N665" s="7"/>
      <c r="O665" s="8"/>
      <c r="Q665" s="69" t="str">
        <f t="shared" si="119"/>
        <v/>
      </c>
      <c r="T665" s="66" t="str">
        <f>IF(AND(SU_Stufe&gt;=20,M665&lt;&gt;"",ISBLANK(N665)),"Zuweisung zu Arbeitspaket fehlt","")</f>
        <v/>
      </c>
      <c r="U665" s="66" t="str">
        <f>IF(AND(M665&lt;&gt;""),IF(ISBLANK(O665),"Beschreibung der Tätigkeit fehlt!",IF(LEN(O665)&lt;Z_BKU,"Beschreibung sehr kurz",IF(LEN(O665)&lt;Z_BKN,"Beschreibung knapp",""))),"")</f>
        <v/>
      </c>
      <c r="V665" s="66" t="str">
        <f t="shared" si="120"/>
        <v/>
      </c>
      <c r="W665" s="66" t="str">
        <f>IF(AND(M665&lt;&gt;""),IF(M665&gt;Z_THAZ,"Wurde die Tageshöchstarbeitszeit ("&amp;Z_THAZ&amp;" h) beachtet?",""),"")</f>
        <v/>
      </c>
      <c r="X665" s="66" t="str">
        <f t="shared" si="113"/>
        <v/>
      </c>
    </row>
    <row r="666" spans="1:24" x14ac:dyDescent="0.25">
      <c r="A666" s="5"/>
      <c r="B666" s="67" t="str">
        <f t="shared" si="112"/>
        <v/>
      </c>
      <c r="C666" s="68" t="str">
        <f t="shared" si="114"/>
        <v/>
      </c>
      <c r="D666" s="6"/>
      <c r="E666" s="9"/>
      <c r="F666" s="6"/>
      <c r="G666" s="9"/>
      <c r="H666" s="64" t="str">
        <f t="shared" si="121"/>
        <v/>
      </c>
      <c r="I666" s="64" t="str">
        <f t="shared" si="122"/>
        <v/>
      </c>
      <c r="J666" s="65" t="str">
        <f t="shared" si="115"/>
        <v/>
      </c>
      <c r="K666" s="166" t="str">
        <f t="shared" si="116"/>
        <v/>
      </c>
      <c r="L666" s="167" t="str">
        <f t="shared" si="117"/>
        <v/>
      </c>
      <c r="M666" s="63" t="str">
        <f t="shared" si="118"/>
        <v/>
      </c>
      <c r="N666" s="7"/>
      <c r="O666" s="8"/>
      <c r="Q666" s="69" t="str">
        <f t="shared" si="119"/>
        <v/>
      </c>
      <c r="T666" s="66" t="str">
        <f>IF(AND(SU_Stufe&gt;=20,M666&lt;&gt;"",ISBLANK(N666)),"Zuweisung zu Arbeitspaket fehlt","")</f>
        <v/>
      </c>
      <c r="U666" s="66" t="str">
        <f>IF(AND(M666&lt;&gt;""),IF(ISBLANK(O666),"Beschreibung der Tätigkeit fehlt!",IF(LEN(O666)&lt;Z_BKU,"Beschreibung sehr kurz",IF(LEN(O666)&lt;Z_BKN,"Beschreibung knapp",""))),"")</f>
        <v/>
      </c>
      <c r="V666" s="66" t="str">
        <f t="shared" si="120"/>
        <v/>
      </c>
      <c r="W666" s="66" t="str">
        <f>IF(AND(M666&lt;&gt;""),IF(M666&gt;Z_THAZ,"Wurde die Tageshöchstarbeitszeit ("&amp;Z_THAZ&amp;" h) beachtet?",""),"")</f>
        <v/>
      </c>
      <c r="X666" s="66" t="str">
        <f t="shared" si="113"/>
        <v/>
      </c>
    </row>
    <row r="667" spans="1:24" x14ac:dyDescent="0.25">
      <c r="A667" s="5"/>
      <c r="B667" s="67" t="str">
        <f t="shared" si="112"/>
        <v/>
      </c>
      <c r="C667" s="68" t="str">
        <f t="shared" si="114"/>
        <v/>
      </c>
      <c r="D667" s="6"/>
      <c r="E667" s="9"/>
      <c r="F667" s="6"/>
      <c r="G667" s="9"/>
      <c r="H667" s="64" t="str">
        <f t="shared" si="121"/>
        <v/>
      </c>
      <c r="I667" s="64" t="str">
        <f t="shared" si="122"/>
        <v/>
      </c>
      <c r="J667" s="65" t="str">
        <f t="shared" si="115"/>
        <v/>
      </c>
      <c r="K667" s="166" t="str">
        <f t="shared" si="116"/>
        <v/>
      </c>
      <c r="L667" s="167" t="str">
        <f t="shared" si="117"/>
        <v/>
      </c>
      <c r="M667" s="63" t="str">
        <f t="shared" si="118"/>
        <v/>
      </c>
      <c r="N667" s="7"/>
      <c r="O667" s="8"/>
      <c r="Q667" s="69" t="str">
        <f t="shared" si="119"/>
        <v/>
      </c>
      <c r="T667" s="66" t="str">
        <f>IF(AND(SU_Stufe&gt;=20,M667&lt;&gt;"",ISBLANK(N667)),"Zuweisung zu Arbeitspaket fehlt","")</f>
        <v/>
      </c>
      <c r="U667" s="66" t="str">
        <f>IF(AND(M667&lt;&gt;""),IF(ISBLANK(O667),"Beschreibung der Tätigkeit fehlt!",IF(LEN(O667)&lt;Z_BKU,"Beschreibung sehr kurz",IF(LEN(O667)&lt;Z_BKN,"Beschreibung knapp",""))),"")</f>
        <v/>
      </c>
      <c r="V667" s="66" t="str">
        <f t="shared" si="120"/>
        <v/>
      </c>
      <c r="W667" s="66" t="str">
        <f>IF(AND(M667&lt;&gt;""),IF(M667&gt;Z_THAZ,"Wurde die Tageshöchstarbeitszeit ("&amp;Z_THAZ&amp;" h) beachtet?",""),"")</f>
        <v/>
      </c>
      <c r="X667" s="66" t="str">
        <f t="shared" si="113"/>
        <v/>
      </c>
    </row>
    <row r="668" spans="1:24" x14ac:dyDescent="0.25">
      <c r="A668" s="5"/>
      <c r="B668" s="67" t="str">
        <f t="shared" si="112"/>
        <v/>
      </c>
      <c r="C668" s="68" t="str">
        <f t="shared" si="114"/>
        <v/>
      </c>
      <c r="D668" s="6"/>
      <c r="E668" s="9"/>
      <c r="F668" s="6"/>
      <c r="G668" s="9"/>
      <c r="H668" s="64" t="str">
        <f t="shared" si="121"/>
        <v/>
      </c>
      <c r="I668" s="64" t="str">
        <f t="shared" si="122"/>
        <v/>
      </c>
      <c r="J668" s="65" t="str">
        <f t="shared" si="115"/>
        <v/>
      </c>
      <c r="K668" s="166" t="str">
        <f t="shared" si="116"/>
        <v/>
      </c>
      <c r="L668" s="167" t="str">
        <f t="shared" si="117"/>
        <v/>
      </c>
      <c r="M668" s="63" t="str">
        <f t="shared" si="118"/>
        <v/>
      </c>
      <c r="N668" s="7"/>
      <c r="O668" s="8"/>
      <c r="Q668" s="69" t="str">
        <f t="shared" si="119"/>
        <v/>
      </c>
      <c r="T668" s="66" t="str">
        <f>IF(AND(SU_Stufe&gt;=20,M668&lt;&gt;"",ISBLANK(N668)),"Zuweisung zu Arbeitspaket fehlt","")</f>
        <v/>
      </c>
      <c r="U668" s="66" t="str">
        <f>IF(AND(M668&lt;&gt;""),IF(ISBLANK(O668),"Beschreibung der Tätigkeit fehlt!",IF(LEN(O668)&lt;Z_BKU,"Beschreibung sehr kurz",IF(LEN(O668)&lt;Z_BKN,"Beschreibung knapp",""))),"")</f>
        <v/>
      </c>
      <c r="V668" s="66" t="str">
        <f t="shared" si="120"/>
        <v/>
      </c>
      <c r="W668" s="66" t="str">
        <f>IF(AND(M668&lt;&gt;""),IF(M668&gt;Z_THAZ,"Wurde die Tageshöchstarbeitszeit ("&amp;Z_THAZ&amp;" h) beachtet?",""),"")</f>
        <v/>
      </c>
      <c r="X668" s="66" t="str">
        <f t="shared" si="113"/>
        <v/>
      </c>
    </row>
    <row r="669" spans="1:24" x14ac:dyDescent="0.25">
      <c r="A669" s="5"/>
      <c r="B669" s="67" t="str">
        <f t="shared" si="112"/>
        <v/>
      </c>
      <c r="C669" s="68" t="str">
        <f t="shared" si="114"/>
        <v/>
      </c>
      <c r="D669" s="6"/>
      <c r="E669" s="9"/>
      <c r="F669" s="6"/>
      <c r="G669" s="9"/>
      <c r="H669" s="64" t="str">
        <f t="shared" si="121"/>
        <v/>
      </c>
      <c r="I669" s="64" t="str">
        <f t="shared" si="122"/>
        <v/>
      </c>
      <c r="J669" s="65" t="str">
        <f t="shared" si="115"/>
        <v/>
      </c>
      <c r="K669" s="166" t="str">
        <f t="shared" si="116"/>
        <v/>
      </c>
      <c r="L669" s="167" t="str">
        <f t="shared" si="117"/>
        <v/>
      </c>
      <c r="M669" s="63" t="str">
        <f t="shared" si="118"/>
        <v/>
      </c>
      <c r="N669" s="7"/>
      <c r="O669" s="8"/>
      <c r="Q669" s="69" t="str">
        <f t="shared" si="119"/>
        <v/>
      </c>
      <c r="T669" s="66" t="str">
        <f>IF(AND(SU_Stufe&gt;=20,M669&lt;&gt;"",ISBLANK(N669)),"Zuweisung zu Arbeitspaket fehlt","")</f>
        <v/>
      </c>
      <c r="U669" s="66" t="str">
        <f>IF(AND(M669&lt;&gt;""),IF(ISBLANK(O669),"Beschreibung der Tätigkeit fehlt!",IF(LEN(O669)&lt;Z_BKU,"Beschreibung sehr kurz",IF(LEN(O669)&lt;Z_BKN,"Beschreibung knapp",""))),"")</f>
        <v/>
      </c>
      <c r="V669" s="66" t="str">
        <f t="shared" si="120"/>
        <v/>
      </c>
      <c r="W669" s="66" t="str">
        <f>IF(AND(M669&lt;&gt;""),IF(M669&gt;Z_THAZ,"Wurde die Tageshöchstarbeitszeit ("&amp;Z_THAZ&amp;" h) beachtet?",""),"")</f>
        <v/>
      </c>
      <c r="X669" s="66" t="str">
        <f t="shared" si="113"/>
        <v/>
      </c>
    </row>
    <row r="670" spans="1:24" x14ac:dyDescent="0.25">
      <c r="A670" s="5"/>
      <c r="B670" s="67" t="str">
        <f t="shared" si="112"/>
        <v/>
      </c>
      <c r="C670" s="68" t="str">
        <f t="shared" si="114"/>
        <v/>
      </c>
      <c r="D670" s="6"/>
      <c r="E670" s="9"/>
      <c r="F670" s="6"/>
      <c r="G670" s="9"/>
      <c r="H670" s="64" t="str">
        <f t="shared" si="121"/>
        <v/>
      </c>
      <c r="I670" s="64" t="str">
        <f t="shared" si="122"/>
        <v/>
      </c>
      <c r="J670" s="65" t="str">
        <f t="shared" si="115"/>
        <v/>
      </c>
      <c r="K670" s="166" t="str">
        <f t="shared" si="116"/>
        <v/>
      </c>
      <c r="L670" s="167" t="str">
        <f t="shared" si="117"/>
        <v/>
      </c>
      <c r="M670" s="63" t="str">
        <f t="shared" si="118"/>
        <v/>
      </c>
      <c r="N670" s="7"/>
      <c r="O670" s="8"/>
      <c r="Q670" s="69" t="str">
        <f t="shared" si="119"/>
        <v/>
      </c>
      <c r="T670" s="66" t="str">
        <f>IF(AND(SU_Stufe&gt;=20,M670&lt;&gt;"",ISBLANK(N670)),"Zuweisung zu Arbeitspaket fehlt","")</f>
        <v/>
      </c>
      <c r="U670" s="66" t="str">
        <f>IF(AND(M670&lt;&gt;""),IF(ISBLANK(O670),"Beschreibung der Tätigkeit fehlt!",IF(LEN(O670)&lt;Z_BKU,"Beschreibung sehr kurz",IF(LEN(O670)&lt;Z_BKN,"Beschreibung knapp",""))),"")</f>
        <v/>
      </c>
      <c r="V670" s="66" t="str">
        <f t="shared" si="120"/>
        <v/>
      </c>
      <c r="W670" s="66" t="str">
        <f>IF(AND(M670&lt;&gt;""),IF(M670&gt;Z_THAZ,"Wurde die Tageshöchstarbeitszeit ("&amp;Z_THAZ&amp;" h) beachtet?",""),"")</f>
        <v/>
      </c>
      <c r="X670" s="66" t="str">
        <f t="shared" si="113"/>
        <v/>
      </c>
    </row>
    <row r="671" spans="1:24" x14ac:dyDescent="0.25">
      <c r="A671" s="5"/>
      <c r="B671" s="67" t="str">
        <f t="shared" si="112"/>
        <v/>
      </c>
      <c r="C671" s="68" t="str">
        <f t="shared" si="114"/>
        <v/>
      </c>
      <c r="D671" s="6"/>
      <c r="E671" s="9"/>
      <c r="F671" s="6"/>
      <c r="G671" s="9"/>
      <c r="H671" s="64" t="str">
        <f t="shared" si="121"/>
        <v/>
      </c>
      <c r="I671" s="64" t="str">
        <f t="shared" si="122"/>
        <v/>
      </c>
      <c r="J671" s="65" t="str">
        <f t="shared" si="115"/>
        <v/>
      </c>
      <c r="K671" s="166" t="str">
        <f t="shared" si="116"/>
        <v/>
      </c>
      <c r="L671" s="167" t="str">
        <f t="shared" si="117"/>
        <v/>
      </c>
      <c r="M671" s="63" t="str">
        <f t="shared" si="118"/>
        <v/>
      </c>
      <c r="N671" s="7"/>
      <c r="O671" s="8"/>
      <c r="Q671" s="69" t="str">
        <f t="shared" si="119"/>
        <v/>
      </c>
      <c r="T671" s="66" t="str">
        <f>IF(AND(SU_Stufe&gt;=20,M671&lt;&gt;"",ISBLANK(N671)),"Zuweisung zu Arbeitspaket fehlt","")</f>
        <v/>
      </c>
      <c r="U671" s="66" t="str">
        <f>IF(AND(M671&lt;&gt;""),IF(ISBLANK(O671),"Beschreibung der Tätigkeit fehlt!",IF(LEN(O671)&lt;Z_BKU,"Beschreibung sehr kurz",IF(LEN(O671)&lt;Z_BKN,"Beschreibung knapp",""))),"")</f>
        <v/>
      </c>
      <c r="V671" s="66" t="str">
        <f t="shared" si="120"/>
        <v/>
      </c>
      <c r="W671" s="66" t="str">
        <f>IF(AND(M671&lt;&gt;""),IF(M671&gt;Z_THAZ,"Wurde die Tageshöchstarbeitszeit ("&amp;Z_THAZ&amp;" h) beachtet?",""),"")</f>
        <v/>
      </c>
      <c r="X671" s="66" t="str">
        <f t="shared" si="113"/>
        <v/>
      </c>
    </row>
    <row r="672" spans="1:24" x14ac:dyDescent="0.25">
      <c r="A672" s="5"/>
      <c r="B672" s="67" t="str">
        <f t="shared" si="112"/>
        <v/>
      </c>
      <c r="C672" s="68" t="str">
        <f t="shared" si="114"/>
        <v/>
      </c>
      <c r="D672" s="6"/>
      <c r="E672" s="9"/>
      <c r="F672" s="6"/>
      <c r="G672" s="9"/>
      <c r="H672" s="64" t="str">
        <f t="shared" si="121"/>
        <v/>
      </c>
      <c r="I672" s="64" t="str">
        <f t="shared" si="122"/>
        <v/>
      </c>
      <c r="J672" s="65" t="str">
        <f t="shared" si="115"/>
        <v/>
      </c>
      <c r="K672" s="166" t="str">
        <f t="shared" si="116"/>
        <v/>
      </c>
      <c r="L672" s="167" t="str">
        <f t="shared" si="117"/>
        <v/>
      </c>
      <c r="M672" s="63" t="str">
        <f t="shared" si="118"/>
        <v/>
      </c>
      <c r="N672" s="7"/>
      <c r="O672" s="8"/>
      <c r="Q672" s="69" t="str">
        <f t="shared" si="119"/>
        <v/>
      </c>
      <c r="T672" s="66" t="str">
        <f>IF(AND(SU_Stufe&gt;=20,M672&lt;&gt;"",ISBLANK(N672)),"Zuweisung zu Arbeitspaket fehlt","")</f>
        <v/>
      </c>
      <c r="U672" s="66" t="str">
        <f>IF(AND(M672&lt;&gt;""),IF(ISBLANK(O672),"Beschreibung der Tätigkeit fehlt!",IF(LEN(O672)&lt;Z_BKU,"Beschreibung sehr kurz",IF(LEN(O672)&lt;Z_BKN,"Beschreibung knapp",""))),"")</f>
        <v/>
      </c>
      <c r="V672" s="66" t="str">
        <f t="shared" si="120"/>
        <v/>
      </c>
      <c r="W672" s="66" t="str">
        <f>IF(AND(M672&lt;&gt;""),IF(M672&gt;Z_THAZ,"Wurde die Tageshöchstarbeitszeit ("&amp;Z_THAZ&amp;" h) beachtet?",""),"")</f>
        <v/>
      </c>
      <c r="X672" s="66" t="str">
        <f t="shared" si="113"/>
        <v/>
      </c>
    </row>
    <row r="673" spans="1:24" x14ac:dyDescent="0.25">
      <c r="A673" s="5"/>
      <c r="B673" s="67" t="str">
        <f t="shared" si="112"/>
        <v/>
      </c>
      <c r="C673" s="68" t="str">
        <f t="shared" si="114"/>
        <v/>
      </c>
      <c r="D673" s="6"/>
      <c r="E673" s="9"/>
      <c r="F673" s="6"/>
      <c r="G673" s="9"/>
      <c r="H673" s="64" t="str">
        <f t="shared" si="121"/>
        <v/>
      </c>
      <c r="I673" s="64" t="str">
        <f t="shared" si="122"/>
        <v/>
      </c>
      <c r="J673" s="65" t="str">
        <f t="shared" si="115"/>
        <v/>
      </c>
      <c r="K673" s="166" t="str">
        <f t="shared" si="116"/>
        <v/>
      </c>
      <c r="L673" s="167" t="str">
        <f t="shared" si="117"/>
        <v/>
      </c>
      <c r="M673" s="63" t="str">
        <f t="shared" si="118"/>
        <v/>
      </c>
      <c r="N673" s="7"/>
      <c r="O673" s="8"/>
      <c r="Q673" s="69" t="str">
        <f t="shared" si="119"/>
        <v/>
      </c>
      <c r="T673" s="66" t="str">
        <f>IF(AND(SU_Stufe&gt;=20,M673&lt;&gt;"",ISBLANK(N673)),"Zuweisung zu Arbeitspaket fehlt","")</f>
        <v/>
      </c>
      <c r="U673" s="66" t="str">
        <f>IF(AND(M673&lt;&gt;""),IF(ISBLANK(O673),"Beschreibung der Tätigkeit fehlt!",IF(LEN(O673)&lt;Z_BKU,"Beschreibung sehr kurz",IF(LEN(O673)&lt;Z_BKN,"Beschreibung knapp",""))),"")</f>
        <v/>
      </c>
      <c r="V673" s="66" t="str">
        <f t="shared" si="120"/>
        <v/>
      </c>
      <c r="W673" s="66" t="str">
        <f>IF(AND(M673&lt;&gt;""),IF(M673&gt;Z_THAZ,"Wurde die Tageshöchstarbeitszeit ("&amp;Z_THAZ&amp;" h) beachtet?",""),"")</f>
        <v/>
      </c>
      <c r="X673" s="66" t="str">
        <f t="shared" si="113"/>
        <v/>
      </c>
    </row>
    <row r="674" spans="1:24" x14ac:dyDescent="0.25">
      <c r="A674" s="5"/>
      <c r="B674" s="67" t="str">
        <f t="shared" si="112"/>
        <v/>
      </c>
      <c r="C674" s="68" t="str">
        <f t="shared" si="114"/>
        <v/>
      </c>
      <c r="D674" s="6"/>
      <c r="E674" s="9"/>
      <c r="F674" s="6"/>
      <c r="G674" s="9"/>
      <c r="H674" s="64" t="str">
        <f t="shared" si="121"/>
        <v/>
      </c>
      <c r="I674" s="64" t="str">
        <f t="shared" si="122"/>
        <v/>
      </c>
      <c r="J674" s="65" t="str">
        <f t="shared" si="115"/>
        <v/>
      </c>
      <c r="K674" s="166" t="str">
        <f t="shared" si="116"/>
        <v/>
      </c>
      <c r="L674" s="167" t="str">
        <f t="shared" si="117"/>
        <v/>
      </c>
      <c r="M674" s="63" t="str">
        <f t="shared" si="118"/>
        <v/>
      </c>
      <c r="N674" s="7"/>
      <c r="O674" s="8"/>
      <c r="Q674" s="69" t="str">
        <f t="shared" si="119"/>
        <v/>
      </c>
      <c r="T674" s="66" t="str">
        <f>IF(AND(SU_Stufe&gt;=20,M674&lt;&gt;"",ISBLANK(N674)),"Zuweisung zu Arbeitspaket fehlt","")</f>
        <v/>
      </c>
      <c r="U674" s="66" t="str">
        <f>IF(AND(M674&lt;&gt;""),IF(ISBLANK(O674),"Beschreibung der Tätigkeit fehlt!",IF(LEN(O674)&lt;Z_BKU,"Beschreibung sehr kurz",IF(LEN(O674)&lt;Z_BKN,"Beschreibung knapp",""))),"")</f>
        <v/>
      </c>
      <c r="V674" s="66" t="str">
        <f t="shared" si="120"/>
        <v/>
      </c>
      <c r="W674" s="66" t="str">
        <f>IF(AND(M674&lt;&gt;""),IF(M674&gt;Z_THAZ,"Wurde die Tageshöchstarbeitszeit ("&amp;Z_THAZ&amp;" h) beachtet?",""),"")</f>
        <v/>
      </c>
      <c r="X674" s="66" t="str">
        <f t="shared" si="113"/>
        <v/>
      </c>
    </row>
    <row r="675" spans="1:24" x14ac:dyDescent="0.25">
      <c r="A675" s="5"/>
      <c r="B675" s="67" t="str">
        <f t="shared" si="112"/>
        <v/>
      </c>
      <c r="C675" s="68" t="str">
        <f t="shared" si="114"/>
        <v/>
      </c>
      <c r="D675" s="6"/>
      <c r="E675" s="9"/>
      <c r="F675" s="6"/>
      <c r="G675" s="9"/>
      <c r="H675" s="64" t="str">
        <f t="shared" si="121"/>
        <v/>
      </c>
      <c r="I675" s="64" t="str">
        <f t="shared" si="122"/>
        <v/>
      </c>
      <c r="J675" s="65" t="str">
        <f t="shared" si="115"/>
        <v/>
      </c>
      <c r="K675" s="166" t="str">
        <f t="shared" si="116"/>
        <v/>
      </c>
      <c r="L675" s="167" t="str">
        <f t="shared" si="117"/>
        <v/>
      </c>
      <c r="M675" s="63" t="str">
        <f t="shared" si="118"/>
        <v/>
      </c>
      <c r="N675" s="7"/>
      <c r="O675" s="8"/>
      <c r="Q675" s="69" t="str">
        <f t="shared" si="119"/>
        <v/>
      </c>
      <c r="T675" s="66" t="str">
        <f>IF(AND(SU_Stufe&gt;=20,M675&lt;&gt;"",ISBLANK(N675)),"Zuweisung zu Arbeitspaket fehlt","")</f>
        <v/>
      </c>
      <c r="U675" s="66" t="str">
        <f>IF(AND(M675&lt;&gt;""),IF(ISBLANK(O675),"Beschreibung der Tätigkeit fehlt!",IF(LEN(O675)&lt;Z_BKU,"Beschreibung sehr kurz",IF(LEN(O675)&lt;Z_BKN,"Beschreibung knapp",""))),"")</f>
        <v/>
      </c>
      <c r="V675" s="66" t="str">
        <f t="shared" si="120"/>
        <v/>
      </c>
      <c r="W675" s="66" t="str">
        <f>IF(AND(M675&lt;&gt;""),IF(M675&gt;Z_THAZ,"Wurde die Tageshöchstarbeitszeit ("&amp;Z_THAZ&amp;" h) beachtet?",""),"")</f>
        <v/>
      </c>
      <c r="X675" s="66" t="str">
        <f t="shared" si="113"/>
        <v/>
      </c>
    </row>
    <row r="676" spans="1:24" x14ac:dyDescent="0.25">
      <c r="A676" s="5"/>
      <c r="B676" s="67" t="str">
        <f t="shared" si="112"/>
        <v/>
      </c>
      <c r="C676" s="68" t="str">
        <f t="shared" si="114"/>
        <v/>
      </c>
      <c r="D676" s="6"/>
      <c r="E676" s="9"/>
      <c r="F676" s="6"/>
      <c r="G676" s="9"/>
      <c r="H676" s="64" t="str">
        <f t="shared" si="121"/>
        <v/>
      </c>
      <c r="I676" s="64" t="str">
        <f t="shared" si="122"/>
        <v/>
      </c>
      <c r="J676" s="65" t="str">
        <f t="shared" si="115"/>
        <v/>
      </c>
      <c r="K676" s="166" t="str">
        <f t="shared" si="116"/>
        <v/>
      </c>
      <c r="L676" s="167" t="str">
        <f t="shared" si="117"/>
        <v/>
      </c>
      <c r="M676" s="63" t="str">
        <f t="shared" si="118"/>
        <v/>
      </c>
      <c r="N676" s="7"/>
      <c r="O676" s="8"/>
      <c r="Q676" s="69" t="str">
        <f t="shared" si="119"/>
        <v/>
      </c>
      <c r="T676" s="66" t="str">
        <f>IF(AND(SU_Stufe&gt;=20,M676&lt;&gt;"",ISBLANK(N676)),"Zuweisung zu Arbeitspaket fehlt","")</f>
        <v/>
      </c>
      <c r="U676" s="66" t="str">
        <f>IF(AND(M676&lt;&gt;""),IF(ISBLANK(O676),"Beschreibung der Tätigkeit fehlt!",IF(LEN(O676)&lt;Z_BKU,"Beschreibung sehr kurz",IF(LEN(O676)&lt;Z_BKN,"Beschreibung knapp",""))),"")</f>
        <v/>
      </c>
      <c r="V676" s="66" t="str">
        <f t="shared" si="120"/>
        <v/>
      </c>
      <c r="W676" s="66" t="str">
        <f>IF(AND(M676&lt;&gt;""),IF(M676&gt;Z_THAZ,"Wurde die Tageshöchstarbeitszeit ("&amp;Z_THAZ&amp;" h) beachtet?",""),"")</f>
        <v/>
      </c>
      <c r="X676" s="66" t="str">
        <f t="shared" si="113"/>
        <v/>
      </c>
    </row>
    <row r="677" spans="1:24" x14ac:dyDescent="0.25">
      <c r="A677" s="5"/>
      <c r="B677" s="67" t="str">
        <f t="shared" si="112"/>
        <v/>
      </c>
      <c r="C677" s="68" t="str">
        <f t="shared" si="114"/>
        <v/>
      </c>
      <c r="D677" s="6"/>
      <c r="E677" s="9"/>
      <c r="F677" s="6"/>
      <c r="G677" s="9"/>
      <c r="H677" s="64" t="str">
        <f t="shared" si="121"/>
        <v/>
      </c>
      <c r="I677" s="64" t="str">
        <f t="shared" si="122"/>
        <v/>
      </c>
      <c r="J677" s="65" t="str">
        <f t="shared" si="115"/>
        <v/>
      </c>
      <c r="K677" s="166" t="str">
        <f t="shared" si="116"/>
        <v/>
      </c>
      <c r="L677" s="167" t="str">
        <f t="shared" si="117"/>
        <v/>
      </c>
      <c r="M677" s="63" t="str">
        <f t="shared" si="118"/>
        <v/>
      </c>
      <c r="N677" s="7"/>
      <c r="O677" s="8"/>
      <c r="Q677" s="69" t="str">
        <f t="shared" si="119"/>
        <v/>
      </c>
      <c r="T677" s="66" t="str">
        <f>IF(AND(SU_Stufe&gt;=20,M677&lt;&gt;"",ISBLANK(N677)),"Zuweisung zu Arbeitspaket fehlt","")</f>
        <v/>
      </c>
      <c r="U677" s="66" t="str">
        <f>IF(AND(M677&lt;&gt;""),IF(ISBLANK(O677),"Beschreibung der Tätigkeit fehlt!",IF(LEN(O677)&lt;Z_BKU,"Beschreibung sehr kurz",IF(LEN(O677)&lt;Z_BKN,"Beschreibung knapp",""))),"")</f>
        <v/>
      </c>
      <c r="V677" s="66" t="str">
        <f t="shared" si="120"/>
        <v/>
      </c>
      <c r="W677" s="66" t="str">
        <f>IF(AND(M677&lt;&gt;""),IF(M677&gt;Z_THAZ,"Wurde die Tageshöchstarbeitszeit ("&amp;Z_THAZ&amp;" h) beachtet?",""),"")</f>
        <v/>
      </c>
      <c r="X677" s="66" t="str">
        <f t="shared" si="113"/>
        <v/>
      </c>
    </row>
    <row r="678" spans="1:24" x14ac:dyDescent="0.25">
      <c r="A678" s="5"/>
      <c r="B678" s="67" t="str">
        <f t="shared" si="112"/>
        <v/>
      </c>
      <c r="C678" s="68" t="str">
        <f t="shared" si="114"/>
        <v/>
      </c>
      <c r="D678" s="6"/>
      <c r="E678" s="9"/>
      <c r="F678" s="6"/>
      <c r="G678" s="9"/>
      <c r="H678" s="64" t="str">
        <f t="shared" si="121"/>
        <v/>
      </c>
      <c r="I678" s="64" t="str">
        <f t="shared" si="122"/>
        <v/>
      </c>
      <c r="J678" s="65" t="str">
        <f t="shared" si="115"/>
        <v/>
      </c>
      <c r="K678" s="166" t="str">
        <f t="shared" si="116"/>
        <v/>
      </c>
      <c r="L678" s="167" t="str">
        <f t="shared" si="117"/>
        <v/>
      </c>
      <c r="M678" s="63" t="str">
        <f t="shared" si="118"/>
        <v/>
      </c>
      <c r="N678" s="7"/>
      <c r="O678" s="8"/>
      <c r="Q678" s="69" t="str">
        <f t="shared" si="119"/>
        <v/>
      </c>
      <c r="T678" s="66" t="str">
        <f>IF(AND(SU_Stufe&gt;=20,M678&lt;&gt;"",ISBLANK(N678)),"Zuweisung zu Arbeitspaket fehlt","")</f>
        <v/>
      </c>
      <c r="U678" s="66" t="str">
        <f>IF(AND(M678&lt;&gt;""),IF(ISBLANK(O678),"Beschreibung der Tätigkeit fehlt!",IF(LEN(O678)&lt;Z_BKU,"Beschreibung sehr kurz",IF(LEN(O678)&lt;Z_BKN,"Beschreibung knapp",""))),"")</f>
        <v/>
      </c>
      <c r="V678" s="66" t="str">
        <f t="shared" si="120"/>
        <v/>
      </c>
      <c r="W678" s="66" t="str">
        <f>IF(AND(M678&lt;&gt;""),IF(M678&gt;Z_THAZ,"Wurde die Tageshöchstarbeitszeit ("&amp;Z_THAZ&amp;" h) beachtet?",""),"")</f>
        <v/>
      </c>
      <c r="X678" s="66" t="str">
        <f t="shared" si="113"/>
        <v/>
      </c>
    </row>
    <row r="679" spans="1:24" x14ac:dyDescent="0.25">
      <c r="A679" s="5"/>
      <c r="B679" s="67" t="str">
        <f t="shared" si="112"/>
        <v/>
      </c>
      <c r="C679" s="68" t="str">
        <f t="shared" si="114"/>
        <v/>
      </c>
      <c r="D679" s="6"/>
      <c r="E679" s="9"/>
      <c r="F679" s="6"/>
      <c r="G679" s="9"/>
      <c r="H679" s="64" t="str">
        <f t="shared" si="121"/>
        <v/>
      </c>
      <c r="I679" s="64" t="str">
        <f t="shared" si="122"/>
        <v/>
      </c>
      <c r="J679" s="65" t="str">
        <f t="shared" si="115"/>
        <v/>
      </c>
      <c r="K679" s="166" t="str">
        <f t="shared" si="116"/>
        <v/>
      </c>
      <c r="L679" s="167" t="str">
        <f t="shared" si="117"/>
        <v/>
      </c>
      <c r="M679" s="63" t="str">
        <f t="shared" si="118"/>
        <v/>
      </c>
      <c r="N679" s="7"/>
      <c r="O679" s="8"/>
      <c r="Q679" s="69" t="str">
        <f t="shared" si="119"/>
        <v/>
      </c>
      <c r="T679" s="66" t="str">
        <f>IF(AND(SU_Stufe&gt;=20,M679&lt;&gt;"",ISBLANK(N679)),"Zuweisung zu Arbeitspaket fehlt","")</f>
        <v/>
      </c>
      <c r="U679" s="66" t="str">
        <f>IF(AND(M679&lt;&gt;""),IF(ISBLANK(O679),"Beschreibung der Tätigkeit fehlt!",IF(LEN(O679)&lt;Z_BKU,"Beschreibung sehr kurz",IF(LEN(O679)&lt;Z_BKN,"Beschreibung knapp",""))),"")</f>
        <v/>
      </c>
      <c r="V679" s="66" t="str">
        <f t="shared" si="120"/>
        <v/>
      </c>
      <c r="W679" s="66" t="str">
        <f>IF(AND(M679&lt;&gt;""),IF(M679&gt;Z_THAZ,"Wurde die Tageshöchstarbeitszeit ("&amp;Z_THAZ&amp;" h) beachtet?",""),"")</f>
        <v/>
      </c>
      <c r="X679" s="66" t="str">
        <f t="shared" si="113"/>
        <v/>
      </c>
    </row>
    <row r="680" spans="1:24" x14ac:dyDescent="0.25">
      <c r="A680" s="5"/>
      <c r="B680" s="67" t="str">
        <f t="shared" si="112"/>
        <v/>
      </c>
      <c r="C680" s="68" t="str">
        <f t="shared" si="114"/>
        <v/>
      </c>
      <c r="D680" s="6"/>
      <c r="E680" s="9"/>
      <c r="F680" s="6"/>
      <c r="G680" s="9"/>
      <c r="H680" s="64" t="str">
        <f t="shared" si="121"/>
        <v/>
      </c>
      <c r="I680" s="64" t="str">
        <f t="shared" si="122"/>
        <v/>
      </c>
      <c r="J680" s="65" t="str">
        <f t="shared" si="115"/>
        <v/>
      </c>
      <c r="K680" s="166" t="str">
        <f t="shared" si="116"/>
        <v/>
      </c>
      <c r="L680" s="167" t="str">
        <f t="shared" si="117"/>
        <v/>
      </c>
      <c r="M680" s="63" t="str">
        <f t="shared" si="118"/>
        <v/>
      </c>
      <c r="N680" s="7"/>
      <c r="O680" s="8"/>
      <c r="Q680" s="69" t="str">
        <f t="shared" si="119"/>
        <v/>
      </c>
      <c r="T680" s="66" t="str">
        <f>IF(AND(SU_Stufe&gt;=20,M680&lt;&gt;"",ISBLANK(N680)),"Zuweisung zu Arbeitspaket fehlt","")</f>
        <v/>
      </c>
      <c r="U680" s="66" t="str">
        <f>IF(AND(M680&lt;&gt;""),IF(ISBLANK(O680),"Beschreibung der Tätigkeit fehlt!",IF(LEN(O680)&lt;Z_BKU,"Beschreibung sehr kurz",IF(LEN(O680)&lt;Z_BKN,"Beschreibung knapp",""))),"")</f>
        <v/>
      </c>
      <c r="V680" s="66" t="str">
        <f t="shared" si="120"/>
        <v/>
      </c>
      <c r="W680" s="66" t="str">
        <f>IF(AND(M680&lt;&gt;""),IF(M680&gt;Z_THAZ,"Wurde die Tageshöchstarbeitszeit ("&amp;Z_THAZ&amp;" h) beachtet?",""),"")</f>
        <v/>
      </c>
      <c r="X680" s="66" t="str">
        <f t="shared" si="113"/>
        <v/>
      </c>
    </row>
    <row r="681" spans="1:24" x14ac:dyDescent="0.25">
      <c r="A681" s="5"/>
      <c r="B681" s="67" t="str">
        <f t="shared" si="112"/>
        <v/>
      </c>
      <c r="C681" s="68" t="str">
        <f t="shared" si="114"/>
        <v/>
      </c>
      <c r="D681" s="6"/>
      <c r="E681" s="9"/>
      <c r="F681" s="6"/>
      <c r="G681" s="9"/>
      <c r="H681" s="64" t="str">
        <f t="shared" si="121"/>
        <v/>
      </c>
      <c r="I681" s="64" t="str">
        <f t="shared" si="122"/>
        <v/>
      </c>
      <c r="J681" s="65" t="str">
        <f t="shared" si="115"/>
        <v/>
      </c>
      <c r="K681" s="166" t="str">
        <f t="shared" si="116"/>
        <v/>
      </c>
      <c r="L681" s="167" t="str">
        <f t="shared" si="117"/>
        <v/>
      </c>
      <c r="M681" s="63" t="str">
        <f t="shared" si="118"/>
        <v/>
      </c>
      <c r="N681" s="7"/>
      <c r="O681" s="8"/>
      <c r="Q681" s="69" t="str">
        <f t="shared" si="119"/>
        <v/>
      </c>
      <c r="T681" s="66" t="str">
        <f>IF(AND(SU_Stufe&gt;=20,M681&lt;&gt;"",ISBLANK(N681)),"Zuweisung zu Arbeitspaket fehlt","")</f>
        <v/>
      </c>
      <c r="U681" s="66" t="str">
        <f>IF(AND(M681&lt;&gt;""),IF(ISBLANK(O681),"Beschreibung der Tätigkeit fehlt!",IF(LEN(O681)&lt;Z_BKU,"Beschreibung sehr kurz",IF(LEN(O681)&lt;Z_BKN,"Beschreibung knapp",""))),"")</f>
        <v/>
      </c>
      <c r="V681" s="66" t="str">
        <f t="shared" si="120"/>
        <v/>
      </c>
      <c r="W681" s="66" t="str">
        <f>IF(AND(M681&lt;&gt;""),IF(M681&gt;Z_THAZ,"Wurde die Tageshöchstarbeitszeit ("&amp;Z_THAZ&amp;" h) beachtet?",""),"")</f>
        <v/>
      </c>
      <c r="X681" s="66" t="str">
        <f t="shared" si="113"/>
        <v/>
      </c>
    </row>
    <row r="682" spans="1:24" x14ac:dyDescent="0.25">
      <c r="A682" s="5"/>
      <c r="B682" s="67" t="str">
        <f t="shared" si="112"/>
        <v/>
      </c>
      <c r="C682" s="68" t="str">
        <f t="shared" si="114"/>
        <v/>
      </c>
      <c r="D682" s="6"/>
      <c r="E682" s="9"/>
      <c r="F682" s="6"/>
      <c r="G682" s="9"/>
      <c r="H682" s="64" t="str">
        <f t="shared" si="121"/>
        <v/>
      </c>
      <c r="I682" s="64" t="str">
        <f t="shared" si="122"/>
        <v/>
      </c>
      <c r="J682" s="65" t="str">
        <f t="shared" si="115"/>
        <v/>
      </c>
      <c r="K682" s="166" t="str">
        <f t="shared" si="116"/>
        <v/>
      </c>
      <c r="L682" s="167" t="str">
        <f t="shared" si="117"/>
        <v/>
      </c>
      <c r="M682" s="63" t="str">
        <f t="shared" si="118"/>
        <v/>
      </c>
      <c r="N682" s="7"/>
      <c r="O682" s="8"/>
      <c r="Q682" s="69" t="str">
        <f t="shared" si="119"/>
        <v/>
      </c>
      <c r="T682" s="66" t="str">
        <f>IF(AND(SU_Stufe&gt;=20,M682&lt;&gt;"",ISBLANK(N682)),"Zuweisung zu Arbeitspaket fehlt","")</f>
        <v/>
      </c>
      <c r="U682" s="66" t="str">
        <f>IF(AND(M682&lt;&gt;""),IF(ISBLANK(O682),"Beschreibung der Tätigkeit fehlt!",IF(LEN(O682)&lt;Z_BKU,"Beschreibung sehr kurz",IF(LEN(O682)&lt;Z_BKN,"Beschreibung knapp",""))),"")</f>
        <v/>
      </c>
      <c r="V682" s="66" t="str">
        <f t="shared" si="120"/>
        <v/>
      </c>
      <c r="W682" s="66" t="str">
        <f>IF(AND(M682&lt;&gt;""),IF(M682&gt;Z_THAZ,"Wurde die Tageshöchstarbeitszeit ("&amp;Z_THAZ&amp;" h) beachtet?",""),"")</f>
        <v/>
      </c>
      <c r="X682" s="66" t="str">
        <f t="shared" si="113"/>
        <v/>
      </c>
    </row>
    <row r="683" spans="1:24" x14ac:dyDescent="0.25">
      <c r="A683" s="5"/>
      <c r="B683" s="67" t="str">
        <f t="shared" si="112"/>
        <v/>
      </c>
      <c r="C683" s="68" t="str">
        <f t="shared" si="114"/>
        <v/>
      </c>
      <c r="D683" s="6"/>
      <c r="E683" s="9"/>
      <c r="F683" s="6"/>
      <c r="G683" s="9"/>
      <c r="H683" s="64" t="str">
        <f t="shared" si="121"/>
        <v/>
      </c>
      <c r="I683" s="64" t="str">
        <f t="shared" si="122"/>
        <v/>
      </c>
      <c r="J683" s="65" t="str">
        <f t="shared" si="115"/>
        <v/>
      </c>
      <c r="K683" s="166" t="str">
        <f t="shared" si="116"/>
        <v/>
      </c>
      <c r="L683" s="167" t="str">
        <f t="shared" si="117"/>
        <v/>
      </c>
      <c r="M683" s="63" t="str">
        <f t="shared" si="118"/>
        <v/>
      </c>
      <c r="N683" s="7"/>
      <c r="O683" s="8"/>
      <c r="Q683" s="69" t="str">
        <f t="shared" si="119"/>
        <v/>
      </c>
      <c r="T683" s="66" t="str">
        <f>IF(AND(SU_Stufe&gt;=20,M683&lt;&gt;"",ISBLANK(N683)),"Zuweisung zu Arbeitspaket fehlt","")</f>
        <v/>
      </c>
      <c r="U683" s="66" t="str">
        <f>IF(AND(M683&lt;&gt;""),IF(ISBLANK(O683),"Beschreibung der Tätigkeit fehlt!",IF(LEN(O683)&lt;Z_BKU,"Beschreibung sehr kurz",IF(LEN(O683)&lt;Z_BKN,"Beschreibung knapp",""))),"")</f>
        <v/>
      </c>
      <c r="V683" s="66" t="str">
        <f t="shared" si="120"/>
        <v/>
      </c>
      <c r="W683" s="66" t="str">
        <f>IF(AND(M683&lt;&gt;""),IF(M683&gt;Z_THAZ,"Wurde die Tageshöchstarbeitszeit ("&amp;Z_THAZ&amp;" h) beachtet?",""),"")</f>
        <v/>
      </c>
      <c r="X683" s="66" t="str">
        <f t="shared" si="113"/>
        <v/>
      </c>
    </row>
    <row r="684" spans="1:24" x14ac:dyDescent="0.25">
      <c r="A684" s="5"/>
      <c r="B684" s="67" t="str">
        <f t="shared" si="112"/>
        <v/>
      </c>
      <c r="C684" s="68" t="str">
        <f t="shared" si="114"/>
        <v/>
      </c>
      <c r="D684" s="6"/>
      <c r="E684" s="9"/>
      <c r="F684" s="6"/>
      <c r="G684" s="9"/>
      <c r="H684" s="64" t="str">
        <f t="shared" si="121"/>
        <v/>
      </c>
      <c r="I684" s="64" t="str">
        <f t="shared" si="122"/>
        <v/>
      </c>
      <c r="J684" s="65" t="str">
        <f t="shared" si="115"/>
        <v/>
      </c>
      <c r="K684" s="166" t="str">
        <f t="shared" si="116"/>
        <v/>
      </c>
      <c r="L684" s="167" t="str">
        <f t="shared" si="117"/>
        <v/>
      </c>
      <c r="M684" s="63" t="str">
        <f t="shared" si="118"/>
        <v/>
      </c>
      <c r="N684" s="7"/>
      <c r="O684" s="8"/>
      <c r="Q684" s="69" t="str">
        <f t="shared" si="119"/>
        <v/>
      </c>
      <c r="T684" s="66" t="str">
        <f>IF(AND(SU_Stufe&gt;=20,M684&lt;&gt;"",ISBLANK(N684)),"Zuweisung zu Arbeitspaket fehlt","")</f>
        <v/>
      </c>
      <c r="U684" s="66" t="str">
        <f>IF(AND(M684&lt;&gt;""),IF(ISBLANK(O684),"Beschreibung der Tätigkeit fehlt!",IF(LEN(O684)&lt;Z_BKU,"Beschreibung sehr kurz",IF(LEN(O684)&lt;Z_BKN,"Beschreibung knapp",""))),"")</f>
        <v/>
      </c>
      <c r="V684" s="66" t="str">
        <f t="shared" si="120"/>
        <v/>
      </c>
      <c r="W684" s="66" t="str">
        <f>IF(AND(M684&lt;&gt;""),IF(M684&gt;Z_THAZ,"Wurde die Tageshöchstarbeitszeit ("&amp;Z_THAZ&amp;" h) beachtet?",""),"")</f>
        <v/>
      </c>
      <c r="X684" s="66" t="str">
        <f t="shared" si="113"/>
        <v/>
      </c>
    </row>
    <row r="685" spans="1:24" x14ac:dyDescent="0.25">
      <c r="A685" s="5"/>
      <c r="B685" s="67" t="str">
        <f t="shared" si="112"/>
        <v/>
      </c>
      <c r="C685" s="68" t="str">
        <f t="shared" si="114"/>
        <v/>
      </c>
      <c r="D685" s="6"/>
      <c r="E685" s="9"/>
      <c r="F685" s="6"/>
      <c r="G685" s="9"/>
      <c r="H685" s="64" t="str">
        <f t="shared" si="121"/>
        <v/>
      </c>
      <c r="I685" s="64" t="str">
        <f t="shared" si="122"/>
        <v/>
      </c>
      <c r="J685" s="65" t="str">
        <f t="shared" si="115"/>
        <v/>
      </c>
      <c r="K685" s="166" t="str">
        <f t="shared" si="116"/>
        <v/>
      </c>
      <c r="L685" s="167" t="str">
        <f t="shared" si="117"/>
        <v/>
      </c>
      <c r="M685" s="63" t="str">
        <f t="shared" si="118"/>
        <v/>
      </c>
      <c r="N685" s="7"/>
      <c r="O685" s="8"/>
      <c r="Q685" s="69" t="str">
        <f t="shared" si="119"/>
        <v/>
      </c>
      <c r="T685" s="66" t="str">
        <f>IF(AND(SU_Stufe&gt;=20,M685&lt;&gt;"",ISBLANK(N685)),"Zuweisung zu Arbeitspaket fehlt","")</f>
        <v/>
      </c>
      <c r="U685" s="66" t="str">
        <f>IF(AND(M685&lt;&gt;""),IF(ISBLANK(O685),"Beschreibung der Tätigkeit fehlt!",IF(LEN(O685)&lt;Z_BKU,"Beschreibung sehr kurz",IF(LEN(O685)&lt;Z_BKN,"Beschreibung knapp",""))),"")</f>
        <v/>
      </c>
      <c r="V685" s="66" t="str">
        <f t="shared" si="120"/>
        <v/>
      </c>
      <c r="W685" s="66" t="str">
        <f>IF(AND(M685&lt;&gt;""),IF(M685&gt;Z_THAZ,"Wurde die Tageshöchstarbeitszeit ("&amp;Z_THAZ&amp;" h) beachtet?",""),"")</f>
        <v/>
      </c>
      <c r="X685" s="66" t="str">
        <f t="shared" si="113"/>
        <v/>
      </c>
    </row>
    <row r="686" spans="1:24" x14ac:dyDescent="0.25">
      <c r="A686" s="5"/>
      <c r="B686" s="67" t="str">
        <f t="shared" si="112"/>
        <v/>
      </c>
      <c r="C686" s="68" t="str">
        <f t="shared" si="114"/>
        <v/>
      </c>
      <c r="D686" s="6"/>
      <c r="E686" s="9"/>
      <c r="F686" s="6"/>
      <c r="G686" s="9"/>
      <c r="H686" s="64" t="str">
        <f t="shared" si="121"/>
        <v/>
      </c>
      <c r="I686" s="64" t="str">
        <f t="shared" si="122"/>
        <v/>
      </c>
      <c r="J686" s="65" t="str">
        <f t="shared" si="115"/>
        <v/>
      </c>
      <c r="K686" s="166" t="str">
        <f t="shared" si="116"/>
        <v/>
      </c>
      <c r="L686" s="167" t="str">
        <f t="shared" si="117"/>
        <v/>
      </c>
      <c r="M686" s="63" t="str">
        <f t="shared" si="118"/>
        <v/>
      </c>
      <c r="N686" s="7"/>
      <c r="O686" s="8"/>
      <c r="Q686" s="69" t="str">
        <f t="shared" si="119"/>
        <v/>
      </c>
      <c r="T686" s="66" t="str">
        <f>IF(AND(SU_Stufe&gt;=20,M686&lt;&gt;"",ISBLANK(N686)),"Zuweisung zu Arbeitspaket fehlt","")</f>
        <v/>
      </c>
      <c r="U686" s="66" t="str">
        <f>IF(AND(M686&lt;&gt;""),IF(ISBLANK(O686),"Beschreibung der Tätigkeit fehlt!",IF(LEN(O686)&lt;Z_BKU,"Beschreibung sehr kurz",IF(LEN(O686)&lt;Z_BKN,"Beschreibung knapp",""))),"")</f>
        <v/>
      </c>
      <c r="V686" s="66" t="str">
        <f t="shared" si="120"/>
        <v/>
      </c>
      <c r="W686" s="66" t="str">
        <f>IF(AND(M686&lt;&gt;""),IF(M686&gt;Z_THAZ,"Wurde die Tageshöchstarbeitszeit ("&amp;Z_THAZ&amp;" h) beachtet?",""),"")</f>
        <v/>
      </c>
      <c r="X686" s="66" t="str">
        <f t="shared" si="113"/>
        <v/>
      </c>
    </row>
    <row r="687" spans="1:24" x14ac:dyDescent="0.25">
      <c r="A687" s="5"/>
      <c r="B687" s="67" t="str">
        <f t="shared" si="112"/>
        <v/>
      </c>
      <c r="C687" s="68" t="str">
        <f t="shared" si="114"/>
        <v/>
      </c>
      <c r="D687" s="6"/>
      <c r="E687" s="9"/>
      <c r="F687" s="6"/>
      <c r="G687" s="9"/>
      <c r="H687" s="64" t="str">
        <f t="shared" si="121"/>
        <v/>
      </c>
      <c r="I687" s="64" t="str">
        <f t="shared" si="122"/>
        <v/>
      </c>
      <c r="J687" s="65" t="str">
        <f t="shared" si="115"/>
        <v/>
      </c>
      <c r="K687" s="166" t="str">
        <f t="shared" si="116"/>
        <v/>
      </c>
      <c r="L687" s="167" t="str">
        <f t="shared" si="117"/>
        <v/>
      </c>
      <c r="M687" s="63" t="str">
        <f t="shared" si="118"/>
        <v/>
      </c>
      <c r="N687" s="7"/>
      <c r="O687" s="8"/>
      <c r="Q687" s="69" t="str">
        <f t="shared" si="119"/>
        <v/>
      </c>
      <c r="T687" s="66" t="str">
        <f>IF(AND(SU_Stufe&gt;=20,M687&lt;&gt;"",ISBLANK(N687)),"Zuweisung zu Arbeitspaket fehlt","")</f>
        <v/>
      </c>
      <c r="U687" s="66" t="str">
        <f>IF(AND(M687&lt;&gt;""),IF(ISBLANK(O687),"Beschreibung der Tätigkeit fehlt!",IF(LEN(O687)&lt;Z_BKU,"Beschreibung sehr kurz",IF(LEN(O687)&lt;Z_BKN,"Beschreibung knapp",""))),"")</f>
        <v/>
      </c>
      <c r="V687" s="66" t="str">
        <f t="shared" si="120"/>
        <v/>
      </c>
      <c r="W687" s="66" t="str">
        <f>IF(AND(M687&lt;&gt;""),IF(M687&gt;Z_THAZ,"Wurde die Tageshöchstarbeitszeit ("&amp;Z_THAZ&amp;" h) beachtet?",""),"")</f>
        <v/>
      </c>
      <c r="X687" s="66" t="str">
        <f t="shared" si="113"/>
        <v/>
      </c>
    </row>
    <row r="688" spans="1:24" x14ac:dyDescent="0.25">
      <c r="A688" s="5"/>
      <c r="B688" s="67" t="str">
        <f t="shared" si="112"/>
        <v/>
      </c>
      <c r="C688" s="68" t="str">
        <f t="shared" si="114"/>
        <v/>
      </c>
      <c r="D688" s="6"/>
      <c r="E688" s="9"/>
      <c r="F688" s="6"/>
      <c r="G688" s="9"/>
      <c r="H688" s="64" t="str">
        <f t="shared" si="121"/>
        <v/>
      </c>
      <c r="I688" s="64" t="str">
        <f t="shared" si="122"/>
        <v/>
      </c>
      <c r="J688" s="65" t="str">
        <f t="shared" si="115"/>
        <v/>
      </c>
      <c r="K688" s="166" t="str">
        <f t="shared" si="116"/>
        <v/>
      </c>
      <c r="L688" s="167" t="str">
        <f t="shared" si="117"/>
        <v/>
      </c>
      <c r="M688" s="63" t="str">
        <f t="shared" si="118"/>
        <v/>
      </c>
      <c r="N688" s="7"/>
      <c r="O688" s="8"/>
      <c r="Q688" s="69" t="str">
        <f t="shared" si="119"/>
        <v/>
      </c>
      <c r="T688" s="66" t="str">
        <f>IF(AND(SU_Stufe&gt;=20,M688&lt;&gt;"",ISBLANK(N688)),"Zuweisung zu Arbeitspaket fehlt","")</f>
        <v/>
      </c>
      <c r="U688" s="66" t="str">
        <f>IF(AND(M688&lt;&gt;""),IF(ISBLANK(O688),"Beschreibung der Tätigkeit fehlt!",IF(LEN(O688)&lt;Z_BKU,"Beschreibung sehr kurz",IF(LEN(O688)&lt;Z_BKN,"Beschreibung knapp",""))),"")</f>
        <v/>
      </c>
      <c r="V688" s="66" t="str">
        <f t="shared" si="120"/>
        <v/>
      </c>
      <c r="W688" s="66" t="str">
        <f>IF(AND(M688&lt;&gt;""),IF(M688&gt;Z_THAZ,"Wurde die Tageshöchstarbeitszeit ("&amp;Z_THAZ&amp;" h) beachtet?",""),"")</f>
        <v/>
      </c>
      <c r="X688" s="66" t="str">
        <f t="shared" si="113"/>
        <v/>
      </c>
    </row>
    <row r="689" spans="1:24" x14ac:dyDescent="0.25">
      <c r="A689" s="5"/>
      <c r="B689" s="67" t="str">
        <f t="shared" si="112"/>
        <v/>
      </c>
      <c r="C689" s="68" t="str">
        <f t="shared" si="114"/>
        <v/>
      </c>
      <c r="D689" s="6"/>
      <c r="E689" s="9"/>
      <c r="F689" s="6"/>
      <c r="G689" s="9"/>
      <c r="H689" s="64" t="str">
        <f t="shared" si="121"/>
        <v/>
      </c>
      <c r="I689" s="64" t="str">
        <f t="shared" si="122"/>
        <v/>
      </c>
      <c r="J689" s="65" t="str">
        <f t="shared" si="115"/>
        <v/>
      </c>
      <c r="K689" s="166" t="str">
        <f t="shared" si="116"/>
        <v/>
      </c>
      <c r="L689" s="167" t="str">
        <f t="shared" si="117"/>
        <v/>
      </c>
      <c r="M689" s="63" t="str">
        <f t="shared" si="118"/>
        <v/>
      </c>
      <c r="N689" s="7"/>
      <c r="O689" s="8"/>
      <c r="Q689" s="69" t="str">
        <f t="shared" si="119"/>
        <v/>
      </c>
      <c r="T689" s="66" t="str">
        <f>IF(AND(SU_Stufe&gt;=20,M689&lt;&gt;"",ISBLANK(N689)),"Zuweisung zu Arbeitspaket fehlt","")</f>
        <v/>
      </c>
      <c r="U689" s="66" t="str">
        <f>IF(AND(M689&lt;&gt;""),IF(ISBLANK(O689),"Beschreibung der Tätigkeit fehlt!",IF(LEN(O689)&lt;Z_BKU,"Beschreibung sehr kurz",IF(LEN(O689)&lt;Z_BKN,"Beschreibung knapp",""))),"")</f>
        <v/>
      </c>
      <c r="V689" s="66" t="str">
        <f t="shared" si="120"/>
        <v/>
      </c>
      <c r="W689" s="66" t="str">
        <f>IF(AND(M689&lt;&gt;""),IF(M689&gt;Z_THAZ,"Wurde die Tageshöchstarbeitszeit ("&amp;Z_THAZ&amp;" h) beachtet?",""),"")</f>
        <v/>
      </c>
      <c r="X689" s="66" t="str">
        <f t="shared" si="113"/>
        <v/>
      </c>
    </row>
    <row r="690" spans="1:24" x14ac:dyDescent="0.25">
      <c r="A690" s="5"/>
      <c r="B690" s="67" t="str">
        <f t="shared" si="112"/>
        <v/>
      </c>
      <c r="C690" s="68" t="str">
        <f t="shared" si="114"/>
        <v/>
      </c>
      <c r="D690" s="6"/>
      <c r="E690" s="9"/>
      <c r="F690" s="6"/>
      <c r="G690" s="9"/>
      <c r="H690" s="64" t="str">
        <f t="shared" si="121"/>
        <v/>
      </c>
      <c r="I690" s="64" t="str">
        <f t="shared" si="122"/>
        <v/>
      </c>
      <c r="J690" s="65" t="str">
        <f t="shared" si="115"/>
        <v/>
      </c>
      <c r="K690" s="166" t="str">
        <f t="shared" si="116"/>
        <v/>
      </c>
      <c r="L690" s="167" t="str">
        <f t="shared" si="117"/>
        <v/>
      </c>
      <c r="M690" s="63" t="str">
        <f t="shared" si="118"/>
        <v/>
      </c>
      <c r="N690" s="7"/>
      <c r="O690" s="8"/>
      <c r="Q690" s="69" t="str">
        <f t="shared" si="119"/>
        <v/>
      </c>
      <c r="T690" s="66" t="str">
        <f>IF(AND(SU_Stufe&gt;=20,M690&lt;&gt;"",ISBLANK(N690)),"Zuweisung zu Arbeitspaket fehlt","")</f>
        <v/>
      </c>
      <c r="U690" s="66" t="str">
        <f>IF(AND(M690&lt;&gt;""),IF(ISBLANK(O690),"Beschreibung der Tätigkeit fehlt!",IF(LEN(O690)&lt;Z_BKU,"Beschreibung sehr kurz",IF(LEN(O690)&lt;Z_BKN,"Beschreibung knapp",""))),"")</f>
        <v/>
      </c>
      <c r="V690" s="66" t="str">
        <f t="shared" si="120"/>
        <v/>
      </c>
      <c r="W690" s="66" t="str">
        <f>IF(AND(M690&lt;&gt;""),IF(M690&gt;Z_THAZ,"Wurde die Tageshöchstarbeitszeit ("&amp;Z_THAZ&amp;" h) beachtet?",""),"")</f>
        <v/>
      </c>
      <c r="X690" s="66" t="str">
        <f t="shared" si="113"/>
        <v/>
      </c>
    </row>
    <row r="691" spans="1:24" x14ac:dyDescent="0.25">
      <c r="A691" s="5"/>
      <c r="B691" s="67" t="str">
        <f t="shared" si="112"/>
        <v/>
      </c>
      <c r="C691" s="68" t="str">
        <f t="shared" si="114"/>
        <v/>
      </c>
      <c r="D691" s="6"/>
      <c r="E691" s="9"/>
      <c r="F691" s="6"/>
      <c r="G691" s="9"/>
      <c r="H691" s="64" t="str">
        <f t="shared" si="121"/>
        <v/>
      </c>
      <c r="I691" s="64" t="str">
        <f t="shared" si="122"/>
        <v/>
      </c>
      <c r="J691" s="65" t="str">
        <f t="shared" si="115"/>
        <v/>
      </c>
      <c r="K691" s="166" t="str">
        <f t="shared" si="116"/>
        <v/>
      </c>
      <c r="L691" s="167" t="str">
        <f t="shared" si="117"/>
        <v/>
      </c>
      <c r="M691" s="63" t="str">
        <f t="shared" si="118"/>
        <v/>
      </c>
      <c r="N691" s="7"/>
      <c r="O691" s="8"/>
      <c r="Q691" s="69" t="str">
        <f t="shared" si="119"/>
        <v/>
      </c>
      <c r="T691" s="66" t="str">
        <f>IF(AND(SU_Stufe&gt;=20,M691&lt;&gt;"",ISBLANK(N691)),"Zuweisung zu Arbeitspaket fehlt","")</f>
        <v/>
      </c>
      <c r="U691" s="66" t="str">
        <f>IF(AND(M691&lt;&gt;""),IF(ISBLANK(O691),"Beschreibung der Tätigkeit fehlt!",IF(LEN(O691)&lt;Z_BKU,"Beschreibung sehr kurz",IF(LEN(O691)&lt;Z_BKN,"Beschreibung knapp",""))),"")</f>
        <v/>
      </c>
      <c r="V691" s="66" t="str">
        <f t="shared" si="120"/>
        <v/>
      </c>
      <c r="W691" s="66" t="str">
        <f>IF(AND(M691&lt;&gt;""),IF(M691&gt;Z_THAZ,"Wurde die Tageshöchstarbeitszeit ("&amp;Z_THAZ&amp;" h) beachtet?",""),"")</f>
        <v/>
      </c>
      <c r="X691" s="66" t="str">
        <f t="shared" si="113"/>
        <v/>
      </c>
    </row>
    <row r="692" spans="1:24" x14ac:dyDescent="0.25">
      <c r="A692" s="5"/>
      <c r="B692" s="67" t="str">
        <f t="shared" si="112"/>
        <v/>
      </c>
      <c r="C692" s="68" t="str">
        <f t="shared" si="114"/>
        <v/>
      </c>
      <c r="D692" s="6"/>
      <c r="E692" s="9"/>
      <c r="F692" s="6"/>
      <c r="G692" s="9"/>
      <c r="H692" s="64" t="str">
        <f t="shared" si="121"/>
        <v/>
      </c>
      <c r="I692" s="64" t="str">
        <f t="shared" si="122"/>
        <v/>
      </c>
      <c r="J692" s="65" t="str">
        <f t="shared" si="115"/>
        <v/>
      </c>
      <c r="K692" s="166" t="str">
        <f t="shared" si="116"/>
        <v/>
      </c>
      <c r="L692" s="167" t="str">
        <f t="shared" si="117"/>
        <v/>
      </c>
      <c r="M692" s="63" t="str">
        <f t="shared" si="118"/>
        <v/>
      </c>
      <c r="N692" s="7"/>
      <c r="O692" s="8"/>
      <c r="Q692" s="69" t="str">
        <f t="shared" si="119"/>
        <v/>
      </c>
      <c r="T692" s="66" t="str">
        <f>IF(AND(SU_Stufe&gt;=20,M692&lt;&gt;"",ISBLANK(N692)),"Zuweisung zu Arbeitspaket fehlt","")</f>
        <v/>
      </c>
      <c r="U692" s="66" t="str">
        <f>IF(AND(M692&lt;&gt;""),IF(ISBLANK(O692),"Beschreibung der Tätigkeit fehlt!",IF(LEN(O692)&lt;Z_BKU,"Beschreibung sehr kurz",IF(LEN(O692)&lt;Z_BKN,"Beschreibung knapp",""))),"")</f>
        <v/>
      </c>
      <c r="V692" s="66" t="str">
        <f t="shared" si="120"/>
        <v/>
      </c>
      <c r="W692" s="66" t="str">
        <f>IF(AND(M692&lt;&gt;""),IF(M692&gt;Z_THAZ,"Wurde die Tageshöchstarbeitszeit ("&amp;Z_THAZ&amp;" h) beachtet?",""),"")</f>
        <v/>
      </c>
      <c r="X692" s="66" t="str">
        <f t="shared" si="113"/>
        <v/>
      </c>
    </row>
    <row r="693" spans="1:24" x14ac:dyDescent="0.25">
      <c r="A693" s="5"/>
      <c r="B693" s="67" t="str">
        <f t="shared" si="112"/>
        <v/>
      </c>
      <c r="C693" s="68" t="str">
        <f t="shared" si="114"/>
        <v/>
      </c>
      <c r="D693" s="6"/>
      <c r="E693" s="9"/>
      <c r="F693" s="6"/>
      <c r="G693" s="9"/>
      <c r="H693" s="64" t="str">
        <f t="shared" si="121"/>
        <v/>
      </c>
      <c r="I693" s="64" t="str">
        <f t="shared" si="122"/>
        <v/>
      </c>
      <c r="J693" s="65" t="str">
        <f t="shared" si="115"/>
        <v/>
      </c>
      <c r="K693" s="166" t="str">
        <f t="shared" si="116"/>
        <v/>
      </c>
      <c r="L693" s="167" t="str">
        <f t="shared" si="117"/>
        <v/>
      </c>
      <c r="M693" s="63" t="str">
        <f t="shared" si="118"/>
        <v/>
      </c>
      <c r="N693" s="7"/>
      <c r="O693" s="8"/>
      <c r="Q693" s="69" t="str">
        <f t="shared" si="119"/>
        <v/>
      </c>
      <c r="T693" s="66" t="str">
        <f>IF(AND(SU_Stufe&gt;=20,M693&lt;&gt;"",ISBLANK(N693)),"Zuweisung zu Arbeitspaket fehlt","")</f>
        <v/>
      </c>
      <c r="U693" s="66" t="str">
        <f>IF(AND(M693&lt;&gt;""),IF(ISBLANK(O693),"Beschreibung der Tätigkeit fehlt!",IF(LEN(O693)&lt;Z_BKU,"Beschreibung sehr kurz",IF(LEN(O693)&lt;Z_BKN,"Beschreibung knapp",""))),"")</f>
        <v/>
      </c>
      <c r="V693" s="66" t="str">
        <f t="shared" si="120"/>
        <v/>
      </c>
      <c r="W693" s="66" t="str">
        <f>IF(AND(M693&lt;&gt;""),IF(M693&gt;Z_THAZ,"Wurde die Tageshöchstarbeitszeit ("&amp;Z_THAZ&amp;" h) beachtet?",""),"")</f>
        <v/>
      </c>
      <c r="X693" s="66" t="str">
        <f t="shared" si="113"/>
        <v/>
      </c>
    </row>
    <row r="694" spans="1:24" x14ac:dyDescent="0.25">
      <c r="A694" s="5"/>
      <c r="B694" s="67" t="str">
        <f t="shared" si="112"/>
        <v/>
      </c>
      <c r="C694" s="68" t="str">
        <f t="shared" si="114"/>
        <v/>
      </c>
      <c r="D694" s="6"/>
      <c r="E694" s="9"/>
      <c r="F694" s="6"/>
      <c r="G694" s="9"/>
      <c r="H694" s="64" t="str">
        <f t="shared" si="121"/>
        <v/>
      </c>
      <c r="I694" s="64" t="str">
        <f t="shared" si="122"/>
        <v/>
      </c>
      <c r="J694" s="65" t="str">
        <f t="shared" si="115"/>
        <v/>
      </c>
      <c r="K694" s="166" t="str">
        <f t="shared" si="116"/>
        <v/>
      </c>
      <c r="L694" s="167" t="str">
        <f t="shared" si="117"/>
        <v/>
      </c>
      <c r="M694" s="63" t="str">
        <f t="shared" si="118"/>
        <v/>
      </c>
      <c r="N694" s="7"/>
      <c r="O694" s="8"/>
      <c r="Q694" s="69" t="str">
        <f t="shared" si="119"/>
        <v/>
      </c>
      <c r="T694" s="66" t="str">
        <f>IF(AND(SU_Stufe&gt;=20,M694&lt;&gt;"",ISBLANK(N694)),"Zuweisung zu Arbeitspaket fehlt","")</f>
        <v/>
      </c>
      <c r="U694" s="66" t="str">
        <f>IF(AND(M694&lt;&gt;""),IF(ISBLANK(O694),"Beschreibung der Tätigkeit fehlt!",IF(LEN(O694)&lt;Z_BKU,"Beschreibung sehr kurz",IF(LEN(O694)&lt;Z_BKN,"Beschreibung knapp",""))),"")</f>
        <v/>
      </c>
      <c r="V694" s="66" t="str">
        <f t="shared" si="120"/>
        <v/>
      </c>
      <c r="W694" s="66" t="str">
        <f>IF(AND(M694&lt;&gt;""),IF(M694&gt;Z_THAZ,"Wurde die Tageshöchstarbeitszeit ("&amp;Z_THAZ&amp;" h) beachtet?",""),"")</f>
        <v/>
      </c>
      <c r="X694" s="66" t="str">
        <f t="shared" si="113"/>
        <v/>
      </c>
    </row>
    <row r="695" spans="1:24" x14ac:dyDescent="0.25">
      <c r="A695" s="5"/>
      <c r="B695" s="67" t="str">
        <f t="shared" si="112"/>
        <v/>
      </c>
      <c r="C695" s="68" t="str">
        <f t="shared" si="114"/>
        <v/>
      </c>
      <c r="D695" s="6"/>
      <c r="E695" s="9"/>
      <c r="F695" s="6"/>
      <c r="G695" s="9"/>
      <c r="H695" s="64" t="str">
        <f t="shared" si="121"/>
        <v/>
      </c>
      <c r="I695" s="64" t="str">
        <f t="shared" si="122"/>
        <v/>
      </c>
      <c r="J695" s="65" t="str">
        <f t="shared" si="115"/>
        <v/>
      </c>
      <c r="K695" s="166" t="str">
        <f t="shared" si="116"/>
        <v/>
      </c>
      <c r="L695" s="167" t="str">
        <f t="shared" si="117"/>
        <v/>
      </c>
      <c r="M695" s="63" t="str">
        <f t="shared" si="118"/>
        <v/>
      </c>
      <c r="N695" s="7"/>
      <c r="O695" s="8"/>
      <c r="Q695" s="69" t="str">
        <f t="shared" si="119"/>
        <v/>
      </c>
      <c r="T695" s="66" t="str">
        <f>IF(AND(SU_Stufe&gt;=20,M695&lt;&gt;"",ISBLANK(N695)),"Zuweisung zu Arbeitspaket fehlt","")</f>
        <v/>
      </c>
      <c r="U695" s="66" t="str">
        <f>IF(AND(M695&lt;&gt;""),IF(ISBLANK(O695),"Beschreibung der Tätigkeit fehlt!",IF(LEN(O695)&lt;Z_BKU,"Beschreibung sehr kurz",IF(LEN(O695)&lt;Z_BKN,"Beschreibung knapp",""))),"")</f>
        <v/>
      </c>
      <c r="V695" s="66" t="str">
        <f t="shared" si="120"/>
        <v/>
      </c>
      <c r="W695" s="66" t="str">
        <f>IF(AND(M695&lt;&gt;""),IF(M695&gt;Z_THAZ,"Wurde die Tageshöchstarbeitszeit ("&amp;Z_THAZ&amp;" h) beachtet?",""),"")</f>
        <v/>
      </c>
      <c r="X695" s="66" t="str">
        <f t="shared" si="113"/>
        <v/>
      </c>
    </row>
    <row r="696" spans="1:24" x14ac:dyDescent="0.25">
      <c r="A696" s="5"/>
      <c r="B696" s="67" t="str">
        <f t="shared" si="112"/>
        <v/>
      </c>
      <c r="C696" s="68" t="str">
        <f t="shared" si="114"/>
        <v/>
      </c>
      <c r="D696" s="6"/>
      <c r="E696" s="9"/>
      <c r="F696" s="6"/>
      <c r="G696" s="9"/>
      <c r="H696" s="64" t="str">
        <f t="shared" si="121"/>
        <v/>
      </c>
      <c r="I696" s="64" t="str">
        <f t="shared" si="122"/>
        <v/>
      </c>
      <c r="J696" s="65" t="str">
        <f t="shared" si="115"/>
        <v/>
      </c>
      <c r="K696" s="166" t="str">
        <f t="shared" si="116"/>
        <v/>
      </c>
      <c r="L696" s="167" t="str">
        <f t="shared" si="117"/>
        <v/>
      </c>
      <c r="M696" s="63" t="str">
        <f t="shared" si="118"/>
        <v/>
      </c>
      <c r="N696" s="7"/>
      <c r="O696" s="8"/>
      <c r="Q696" s="69" t="str">
        <f t="shared" si="119"/>
        <v/>
      </c>
      <c r="T696" s="66" t="str">
        <f>IF(AND(SU_Stufe&gt;=20,M696&lt;&gt;"",ISBLANK(N696)),"Zuweisung zu Arbeitspaket fehlt","")</f>
        <v/>
      </c>
      <c r="U696" s="66" t="str">
        <f>IF(AND(M696&lt;&gt;""),IF(ISBLANK(O696),"Beschreibung der Tätigkeit fehlt!",IF(LEN(O696)&lt;Z_BKU,"Beschreibung sehr kurz",IF(LEN(O696)&lt;Z_BKN,"Beschreibung knapp",""))),"")</f>
        <v/>
      </c>
      <c r="V696" s="66" t="str">
        <f t="shared" si="120"/>
        <v/>
      </c>
      <c r="W696" s="66" t="str">
        <f>IF(AND(M696&lt;&gt;""),IF(M696&gt;Z_THAZ,"Wurde die Tageshöchstarbeitszeit ("&amp;Z_THAZ&amp;" h) beachtet?",""),"")</f>
        <v/>
      </c>
      <c r="X696" s="66" t="str">
        <f t="shared" si="113"/>
        <v/>
      </c>
    </row>
    <row r="697" spans="1:24" x14ac:dyDescent="0.25">
      <c r="A697" s="5"/>
      <c r="B697" s="67" t="str">
        <f t="shared" si="112"/>
        <v/>
      </c>
      <c r="C697" s="68" t="str">
        <f t="shared" si="114"/>
        <v/>
      </c>
      <c r="D697" s="6"/>
      <c r="E697" s="9"/>
      <c r="F697" s="6"/>
      <c r="G697" s="9"/>
      <c r="H697" s="64" t="str">
        <f t="shared" si="121"/>
        <v/>
      </c>
      <c r="I697" s="64" t="str">
        <f t="shared" si="122"/>
        <v/>
      </c>
      <c r="J697" s="65" t="str">
        <f t="shared" si="115"/>
        <v/>
      </c>
      <c r="K697" s="166" t="str">
        <f t="shared" si="116"/>
        <v/>
      </c>
      <c r="L697" s="167" t="str">
        <f t="shared" si="117"/>
        <v/>
      </c>
      <c r="M697" s="63" t="str">
        <f t="shared" si="118"/>
        <v/>
      </c>
      <c r="N697" s="7"/>
      <c r="O697" s="8"/>
      <c r="Q697" s="69" t="str">
        <f t="shared" si="119"/>
        <v/>
      </c>
      <c r="T697" s="66" t="str">
        <f>IF(AND(SU_Stufe&gt;=20,M697&lt;&gt;"",ISBLANK(N697)),"Zuweisung zu Arbeitspaket fehlt","")</f>
        <v/>
      </c>
      <c r="U697" s="66" t="str">
        <f>IF(AND(M697&lt;&gt;""),IF(ISBLANK(O697),"Beschreibung der Tätigkeit fehlt!",IF(LEN(O697)&lt;Z_BKU,"Beschreibung sehr kurz",IF(LEN(O697)&lt;Z_BKN,"Beschreibung knapp",""))),"")</f>
        <v/>
      </c>
      <c r="V697" s="66" t="str">
        <f t="shared" si="120"/>
        <v/>
      </c>
      <c r="W697" s="66" t="str">
        <f>IF(AND(M697&lt;&gt;""),IF(M697&gt;Z_THAZ,"Wurde die Tageshöchstarbeitszeit ("&amp;Z_THAZ&amp;" h) beachtet?",""),"")</f>
        <v/>
      </c>
      <c r="X697" s="66" t="str">
        <f t="shared" si="113"/>
        <v/>
      </c>
    </row>
    <row r="698" spans="1:24" x14ac:dyDescent="0.25">
      <c r="A698" s="5"/>
      <c r="B698" s="67" t="str">
        <f t="shared" si="112"/>
        <v/>
      </c>
      <c r="C698" s="68" t="str">
        <f t="shared" si="114"/>
        <v/>
      </c>
      <c r="D698" s="6"/>
      <c r="E698" s="9"/>
      <c r="F698" s="6"/>
      <c r="G698" s="9"/>
      <c r="H698" s="64" t="str">
        <f t="shared" si="121"/>
        <v/>
      </c>
      <c r="I698" s="64" t="str">
        <f t="shared" si="122"/>
        <v/>
      </c>
      <c r="J698" s="65" t="str">
        <f t="shared" si="115"/>
        <v/>
      </c>
      <c r="K698" s="166" t="str">
        <f t="shared" si="116"/>
        <v/>
      </c>
      <c r="L698" s="167" t="str">
        <f t="shared" si="117"/>
        <v/>
      </c>
      <c r="M698" s="63" t="str">
        <f t="shared" si="118"/>
        <v/>
      </c>
      <c r="N698" s="7"/>
      <c r="O698" s="8"/>
      <c r="Q698" s="69" t="str">
        <f t="shared" si="119"/>
        <v/>
      </c>
      <c r="T698" s="66" t="str">
        <f>IF(AND(SU_Stufe&gt;=20,M698&lt;&gt;"",ISBLANK(N698)),"Zuweisung zu Arbeitspaket fehlt","")</f>
        <v/>
      </c>
      <c r="U698" s="66" t="str">
        <f>IF(AND(M698&lt;&gt;""),IF(ISBLANK(O698),"Beschreibung der Tätigkeit fehlt!",IF(LEN(O698)&lt;Z_BKU,"Beschreibung sehr kurz",IF(LEN(O698)&lt;Z_BKN,"Beschreibung knapp",""))),"")</f>
        <v/>
      </c>
      <c r="V698" s="66" t="str">
        <f t="shared" si="120"/>
        <v/>
      </c>
      <c r="W698" s="66" t="str">
        <f>IF(AND(M698&lt;&gt;""),IF(M698&gt;Z_THAZ,"Wurde die Tageshöchstarbeitszeit ("&amp;Z_THAZ&amp;" h) beachtet?",""),"")</f>
        <v/>
      </c>
      <c r="X698" s="66" t="str">
        <f t="shared" si="113"/>
        <v/>
      </c>
    </row>
    <row r="699" spans="1:24" x14ac:dyDescent="0.25">
      <c r="A699" s="5"/>
      <c r="B699" s="67" t="str">
        <f t="shared" si="112"/>
        <v/>
      </c>
      <c r="C699" s="68" t="str">
        <f t="shared" si="114"/>
        <v/>
      </c>
      <c r="D699" s="6"/>
      <c r="E699" s="9"/>
      <c r="F699" s="6"/>
      <c r="G699" s="9"/>
      <c r="H699" s="64" t="str">
        <f t="shared" si="121"/>
        <v/>
      </c>
      <c r="I699" s="64" t="str">
        <f t="shared" si="122"/>
        <v/>
      </c>
      <c r="J699" s="65" t="str">
        <f t="shared" si="115"/>
        <v/>
      </c>
      <c r="K699" s="166" t="str">
        <f t="shared" si="116"/>
        <v/>
      </c>
      <c r="L699" s="167" t="str">
        <f t="shared" si="117"/>
        <v/>
      </c>
      <c r="M699" s="63" t="str">
        <f t="shared" si="118"/>
        <v/>
      </c>
      <c r="N699" s="7"/>
      <c r="O699" s="8"/>
      <c r="Q699" s="69" t="str">
        <f t="shared" si="119"/>
        <v/>
      </c>
      <c r="T699" s="66" t="str">
        <f>IF(AND(SU_Stufe&gt;=20,M699&lt;&gt;"",ISBLANK(N699)),"Zuweisung zu Arbeitspaket fehlt","")</f>
        <v/>
      </c>
      <c r="U699" s="66" t="str">
        <f>IF(AND(M699&lt;&gt;""),IF(ISBLANK(O699),"Beschreibung der Tätigkeit fehlt!",IF(LEN(O699)&lt;Z_BKU,"Beschreibung sehr kurz",IF(LEN(O699)&lt;Z_BKN,"Beschreibung knapp",""))),"")</f>
        <v/>
      </c>
      <c r="V699" s="66" t="str">
        <f t="shared" si="120"/>
        <v/>
      </c>
      <c r="W699" s="66" t="str">
        <f>IF(AND(M699&lt;&gt;""),IF(M699&gt;Z_THAZ,"Wurde die Tageshöchstarbeitszeit ("&amp;Z_THAZ&amp;" h) beachtet?",""),"")</f>
        <v/>
      </c>
      <c r="X699" s="66" t="str">
        <f t="shared" si="113"/>
        <v/>
      </c>
    </row>
    <row r="700" spans="1:24" x14ac:dyDescent="0.25">
      <c r="A700" s="5"/>
      <c r="B700" s="67" t="str">
        <f t="shared" si="112"/>
        <v/>
      </c>
      <c r="C700" s="68" t="str">
        <f t="shared" si="114"/>
        <v/>
      </c>
      <c r="D700" s="6"/>
      <c r="E700" s="9"/>
      <c r="F700" s="6"/>
      <c r="G700" s="9"/>
      <c r="H700" s="64" t="str">
        <f t="shared" si="121"/>
        <v/>
      </c>
      <c r="I700" s="64" t="str">
        <f t="shared" si="122"/>
        <v/>
      </c>
      <c r="J700" s="65" t="str">
        <f t="shared" si="115"/>
        <v/>
      </c>
      <c r="K700" s="166" t="str">
        <f t="shared" si="116"/>
        <v/>
      </c>
      <c r="L700" s="167" t="str">
        <f t="shared" si="117"/>
        <v/>
      </c>
      <c r="M700" s="63" t="str">
        <f t="shared" si="118"/>
        <v/>
      </c>
      <c r="N700" s="7"/>
      <c r="O700" s="8"/>
      <c r="Q700" s="69" t="str">
        <f t="shared" si="119"/>
        <v/>
      </c>
      <c r="T700" s="66" t="str">
        <f>IF(AND(SU_Stufe&gt;=20,M700&lt;&gt;"",ISBLANK(N700)),"Zuweisung zu Arbeitspaket fehlt","")</f>
        <v/>
      </c>
      <c r="U700" s="66" t="str">
        <f>IF(AND(M700&lt;&gt;""),IF(ISBLANK(O700),"Beschreibung der Tätigkeit fehlt!",IF(LEN(O700)&lt;Z_BKU,"Beschreibung sehr kurz",IF(LEN(O700)&lt;Z_BKN,"Beschreibung knapp",""))),"")</f>
        <v/>
      </c>
      <c r="V700" s="66" t="str">
        <f t="shared" si="120"/>
        <v/>
      </c>
      <c r="W700" s="66" t="str">
        <f>IF(AND(M700&lt;&gt;""),IF(M700&gt;Z_THAZ,"Wurde die Tageshöchstarbeitszeit ("&amp;Z_THAZ&amp;" h) beachtet?",""),"")</f>
        <v/>
      </c>
      <c r="X700" s="66" t="str">
        <f t="shared" si="113"/>
        <v/>
      </c>
    </row>
    <row r="701" spans="1:24" x14ac:dyDescent="0.25">
      <c r="A701" s="5"/>
      <c r="B701" s="67" t="str">
        <f t="shared" si="112"/>
        <v/>
      </c>
      <c r="C701" s="68" t="str">
        <f t="shared" si="114"/>
        <v/>
      </c>
      <c r="D701" s="6"/>
      <c r="E701" s="9"/>
      <c r="F701" s="6"/>
      <c r="G701" s="9"/>
      <c r="H701" s="64" t="str">
        <f t="shared" si="121"/>
        <v/>
      </c>
      <c r="I701" s="64" t="str">
        <f t="shared" si="122"/>
        <v/>
      </c>
      <c r="J701" s="65" t="str">
        <f t="shared" si="115"/>
        <v/>
      </c>
      <c r="K701" s="166" t="str">
        <f t="shared" si="116"/>
        <v/>
      </c>
      <c r="L701" s="167" t="str">
        <f t="shared" si="117"/>
        <v/>
      </c>
      <c r="M701" s="63" t="str">
        <f t="shared" si="118"/>
        <v/>
      </c>
      <c r="N701" s="7"/>
      <c r="O701" s="8"/>
      <c r="Q701" s="69" t="str">
        <f t="shared" si="119"/>
        <v/>
      </c>
      <c r="T701" s="66" t="str">
        <f>IF(AND(SU_Stufe&gt;=20,M701&lt;&gt;"",ISBLANK(N701)),"Zuweisung zu Arbeitspaket fehlt","")</f>
        <v/>
      </c>
      <c r="U701" s="66" t="str">
        <f>IF(AND(M701&lt;&gt;""),IF(ISBLANK(O701),"Beschreibung der Tätigkeit fehlt!",IF(LEN(O701)&lt;Z_BKU,"Beschreibung sehr kurz",IF(LEN(O701)&lt;Z_BKN,"Beschreibung knapp",""))),"")</f>
        <v/>
      </c>
      <c r="V701" s="66" t="str">
        <f t="shared" si="120"/>
        <v/>
      </c>
      <c r="W701" s="66" t="str">
        <f>IF(AND(M701&lt;&gt;""),IF(M701&gt;Z_THAZ,"Wurde die Tageshöchstarbeitszeit ("&amp;Z_THAZ&amp;" h) beachtet?",""),"")</f>
        <v/>
      </c>
      <c r="X701" s="66" t="str">
        <f t="shared" si="113"/>
        <v/>
      </c>
    </row>
    <row r="702" spans="1:24" x14ac:dyDescent="0.25">
      <c r="A702" s="5"/>
      <c r="B702" s="67" t="str">
        <f t="shared" si="112"/>
        <v/>
      </c>
      <c r="C702" s="68" t="str">
        <f t="shared" si="114"/>
        <v/>
      </c>
      <c r="D702" s="6"/>
      <c r="E702" s="9"/>
      <c r="F702" s="6"/>
      <c r="G702" s="9"/>
      <c r="H702" s="64" t="str">
        <f t="shared" si="121"/>
        <v/>
      </c>
      <c r="I702" s="64" t="str">
        <f t="shared" si="122"/>
        <v/>
      </c>
      <c r="J702" s="65" t="str">
        <f t="shared" si="115"/>
        <v/>
      </c>
      <c r="K702" s="166" t="str">
        <f t="shared" si="116"/>
        <v/>
      </c>
      <c r="L702" s="167" t="str">
        <f t="shared" si="117"/>
        <v/>
      </c>
      <c r="M702" s="63" t="str">
        <f t="shared" si="118"/>
        <v/>
      </c>
      <c r="N702" s="7"/>
      <c r="O702" s="8"/>
      <c r="Q702" s="69" t="str">
        <f t="shared" si="119"/>
        <v/>
      </c>
      <c r="T702" s="66" t="str">
        <f>IF(AND(SU_Stufe&gt;=20,M702&lt;&gt;"",ISBLANK(N702)),"Zuweisung zu Arbeitspaket fehlt","")</f>
        <v/>
      </c>
      <c r="U702" s="66" t="str">
        <f>IF(AND(M702&lt;&gt;""),IF(ISBLANK(O702),"Beschreibung der Tätigkeit fehlt!",IF(LEN(O702)&lt;Z_BKU,"Beschreibung sehr kurz",IF(LEN(O702)&lt;Z_BKN,"Beschreibung knapp",""))),"")</f>
        <v/>
      </c>
      <c r="V702" s="66" t="str">
        <f t="shared" si="120"/>
        <v/>
      </c>
      <c r="W702" s="66" t="str">
        <f>IF(AND(M702&lt;&gt;""),IF(M702&gt;Z_THAZ,"Wurde die Tageshöchstarbeitszeit ("&amp;Z_THAZ&amp;" h) beachtet?",""),"")</f>
        <v/>
      </c>
      <c r="X702" s="66" t="str">
        <f t="shared" si="113"/>
        <v/>
      </c>
    </row>
    <row r="703" spans="1:24" x14ac:dyDescent="0.25">
      <c r="A703" s="5"/>
      <c r="B703" s="67" t="str">
        <f t="shared" si="112"/>
        <v/>
      </c>
      <c r="C703" s="68" t="str">
        <f t="shared" si="114"/>
        <v/>
      </c>
      <c r="D703" s="6"/>
      <c r="E703" s="9"/>
      <c r="F703" s="6"/>
      <c r="G703" s="9"/>
      <c r="H703" s="64" t="str">
        <f t="shared" si="121"/>
        <v/>
      </c>
      <c r="I703" s="64" t="str">
        <f t="shared" si="122"/>
        <v/>
      </c>
      <c r="J703" s="65" t="str">
        <f t="shared" si="115"/>
        <v/>
      </c>
      <c r="K703" s="166" t="str">
        <f t="shared" si="116"/>
        <v/>
      </c>
      <c r="L703" s="167" t="str">
        <f t="shared" si="117"/>
        <v/>
      </c>
      <c r="M703" s="63" t="str">
        <f t="shared" si="118"/>
        <v/>
      </c>
      <c r="N703" s="7"/>
      <c r="O703" s="8"/>
      <c r="Q703" s="69" t="str">
        <f t="shared" si="119"/>
        <v/>
      </c>
      <c r="T703" s="66" t="str">
        <f>IF(AND(SU_Stufe&gt;=20,M703&lt;&gt;"",ISBLANK(N703)),"Zuweisung zu Arbeitspaket fehlt","")</f>
        <v/>
      </c>
      <c r="U703" s="66" t="str">
        <f>IF(AND(M703&lt;&gt;""),IF(ISBLANK(O703),"Beschreibung der Tätigkeit fehlt!",IF(LEN(O703)&lt;Z_BKU,"Beschreibung sehr kurz",IF(LEN(O703)&lt;Z_BKN,"Beschreibung knapp",""))),"")</f>
        <v/>
      </c>
      <c r="V703" s="66" t="str">
        <f t="shared" si="120"/>
        <v/>
      </c>
      <c r="W703" s="66" t="str">
        <f>IF(AND(M703&lt;&gt;""),IF(M703&gt;Z_THAZ,"Wurde die Tageshöchstarbeitszeit ("&amp;Z_THAZ&amp;" h) beachtet?",""),"")</f>
        <v/>
      </c>
      <c r="X703" s="66" t="str">
        <f t="shared" si="113"/>
        <v/>
      </c>
    </row>
    <row r="704" spans="1:24" x14ac:dyDescent="0.25">
      <c r="A704" s="5"/>
      <c r="B704" s="67" t="str">
        <f t="shared" si="112"/>
        <v/>
      </c>
      <c r="C704" s="68" t="str">
        <f t="shared" si="114"/>
        <v/>
      </c>
      <c r="D704" s="6"/>
      <c r="E704" s="9"/>
      <c r="F704" s="6"/>
      <c r="G704" s="9"/>
      <c r="H704" s="64" t="str">
        <f t="shared" si="121"/>
        <v/>
      </c>
      <c r="I704" s="64" t="str">
        <f t="shared" si="122"/>
        <v/>
      </c>
      <c r="J704" s="65" t="str">
        <f t="shared" si="115"/>
        <v/>
      </c>
      <c r="K704" s="166" t="str">
        <f t="shared" si="116"/>
        <v/>
      </c>
      <c r="L704" s="167" t="str">
        <f t="shared" si="117"/>
        <v/>
      </c>
      <c r="M704" s="63" t="str">
        <f t="shared" si="118"/>
        <v/>
      </c>
      <c r="N704" s="7"/>
      <c r="O704" s="8"/>
      <c r="Q704" s="69" t="str">
        <f t="shared" si="119"/>
        <v/>
      </c>
      <c r="T704" s="66" t="str">
        <f>IF(AND(SU_Stufe&gt;=20,M704&lt;&gt;"",ISBLANK(N704)),"Zuweisung zu Arbeitspaket fehlt","")</f>
        <v/>
      </c>
      <c r="U704" s="66" t="str">
        <f>IF(AND(M704&lt;&gt;""),IF(ISBLANK(O704),"Beschreibung der Tätigkeit fehlt!",IF(LEN(O704)&lt;Z_BKU,"Beschreibung sehr kurz",IF(LEN(O704)&lt;Z_BKN,"Beschreibung knapp",""))),"")</f>
        <v/>
      </c>
      <c r="V704" s="66" t="str">
        <f t="shared" si="120"/>
        <v/>
      </c>
      <c r="W704" s="66" t="str">
        <f>IF(AND(M704&lt;&gt;""),IF(M704&gt;Z_THAZ,"Wurde die Tageshöchstarbeitszeit ("&amp;Z_THAZ&amp;" h) beachtet?",""),"")</f>
        <v/>
      </c>
      <c r="X704" s="66" t="str">
        <f t="shared" si="113"/>
        <v/>
      </c>
    </row>
    <row r="705" spans="1:24" x14ac:dyDescent="0.25">
      <c r="A705" s="5"/>
      <c r="B705" s="67" t="str">
        <f t="shared" si="112"/>
        <v/>
      </c>
      <c r="C705" s="68" t="str">
        <f t="shared" si="114"/>
        <v/>
      </c>
      <c r="D705" s="6"/>
      <c r="E705" s="9"/>
      <c r="F705" s="6"/>
      <c r="G705" s="9"/>
      <c r="H705" s="64" t="str">
        <f t="shared" si="121"/>
        <v/>
      </c>
      <c r="I705" s="64" t="str">
        <f t="shared" si="122"/>
        <v/>
      </c>
      <c r="J705" s="65" t="str">
        <f t="shared" si="115"/>
        <v/>
      </c>
      <c r="K705" s="166" t="str">
        <f t="shared" si="116"/>
        <v/>
      </c>
      <c r="L705" s="167" t="str">
        <f t="shared" si="117"/>
        <v/>
      </c>
      <c r="M705" s="63" t="str">
        <f t="shared" si="118"/>
        <v/>
      </c>
      <c r="N705" s="7"/>
      <c r="O705" s="8"/>
      <c r="Q705" s="69" t="str">
        <f t="shared" si="119"/>
        <v/>
      </c>
      <c r="T705" s="66" t="str">
        <f>IF(AND(SU_Stufe&gt;=20,M705&lt;&gt;"",ISBLANK(N705)),"Zuweisung zu Arbeitspaket fehlt","")</f>
        <v/>
      </c>
      <c r="U705" s="66" t="str">
        <f>IF(AND(M705&lt;&gt;""),IF(ISBLANK(O705),"Beschreibung der Tätigkeit fehlt!",IF(LEN(O705)&lt;Z_BKU,"Beschreibung sehr kurz",IF(LEN(O705)&lt;Z_BKN,"Beschreibung knapp",""))),"")</f>
        <v/>
      </c>
      <c r="V705" s="66" t="str">
        <f t="shared" si="120"/>
        <v/>
      </c>
      <c r="W705" s="66" t="str">
        <f>IF(AND(M705&lt;&gt;""),IF(M705&gt;Z_THAZ,"Wurde die Tageshöchstarbeitszeit ("&amp;Z_THAZ&amp;" h) beachtet?",""),"")</f>
        <v/>
      </c>
      <c r="X705" s="66" t="str">
        <f t="shared" si="113"/>
        <v/>
      </c>
    </row>
    <row r="706" spans="1:24" x14ac:dyDescent="0.25">
      <c r="A706" s="5"/>
      <c r="B706" s="67" t="str">
        <f t="shared" si="112"/>
        <v/>
      </c>
      <c r="C706" s="68" t="str">
        <f t="shared" si="114"/>
        <v/>
      </c>
      <c r="D706" s="6"/>
      <c r="E706" s="9"/>
      <c r="F706" s="6"/>
      <c r="G706" s="9"/>
      <c r="H706" s="64" t="str">
        <f t="shared" si="121"/>
        <v/>
      </c>
      <c r="I706" s="64" t="str">
        <f t="shared" si="122"/>
        <v/>
      </c>
      <c r="J706" s="65" t="str">
        <f t="shared" si="115"/>
        <v/>
      </c>
      <c r="K706" s="166" t="str">
        <f t="shared" si="116"/>
        <v/>
      </c>
      <c r="L706" s="167" t="str">
        <f t="shared" si="117"/>
        <v/>
      </c>
      <c r="M706" s="63" t="str">
        <f t="shared" si="118"/>
        <v/>
      </c>
      <c r="N706" s="7"/>
      <c r="O706" s="8"/>
      <c r="Q706" s="69" t="str">
        <f t="shared" si="119"/>
        <v/>
      </c>
      <c r="T706" s="66" t="str">
        <f>IF(AND(SU_Stufe&gt;=20,M706&lt;&gt;"",ISBLANK(N706)),"Zuweisung zu Arbeitspaket fehlt","")</f>
        <v/>
      </c>
      <c r="U706" s="66" t="str">
        <f>IF(AND(M706&lt;&gt;""),IF(ISBLANK(O706),"Beschreibung der Tätigkeit fehlt!",IF(LEN(O706)&lt;Z_BKU,"Beschreibung sehr kurz",IF(LEN(O706)&lt;Z_BKN,"Beschreibung knapp",""))),"")</f>
        <v/>
      </c>
      <c r="V706" s="66" t="str">
        <f t="shared" si="120"/>
        <v/>
      </c>
      <c r="W706" s="66" t="str">
        <f>IF(AND(M706&lt;&gt;""),IF(M706&gt;Z_THAZ,"Wurde die Tageshöchstarbeitszeit ("&amp;Z_THAZ&amp;" h) beachtet?",""),"")</f>
        <v/>
      </c>
      <c r="X706" s="66" t="str">
        <f t="shared" si="113"/>
        <v/>
      </c>
    </row>
    <row r="707" spans="1:24" x14ac:dyDescent="0.25">
      <c r="A707" s="5"/>
      <c r="B707" s="67" t="str">
        <f t="shared" si="112"/>
        <v/>
      </c>
      <c r="C707" s="68" t="str">
        <f t="shared" si="114"/>
        <v/>
      </c>
      <c r="D707" s="6"/>
      <c r="E707" s="9"/>
      <c r="F707" s="6"/>
      <c r="G707" s="9"/>
      <c r="H707" s="64" t="str">
        <f t="shared" si="121"/>
        <v/>
      </c>
      <c r="I707" s="64" t="str">
        <f t="shared" si="122"/>
        <v/>
      </c>
      <c r="J707" s="65" t="str">
        <f t="shared" si="115"/>
        <v/>
      </c>
      <c r="K707" s="166" t="str">
        <f t="shared" si="116"/>
        <v/>
      </c>
      <c r="L707" s="167" t="str">
        <f t="shared" si="117"/>
        <v/>
      </c>
      <c r="M707" s="63" t="str">
        <f t="shared" si="118"/>
        <v/>
      </c>
      <c r="N707" s="7"/>
      <c r="O707" s="8"/>
      <c r="Q707" s="69" t="str">
        <f t="shared" si="119"/>
        <v/>
      </c>
      <c r="T707" s="66" t="str">
        <f>IF(AND(SU_Stufe&gt;=20,M707&lt;&gt;"",ISBLANK(N707)),"Zuweisung zu Arbeitspaket fehlt","")</f>
        <v/>
      </c>
      <c r="U707" s="66" t="str">
        <f>IF(AND(M707&lt;&gt;""),IF(ISBLANK(O707),"Beschreibung der Tätigkeit fehlt!",IF(LEN(O707)&lt;Z_BKU,"Beschreibung sehr kurz",IF(LEN(O707)&lt;Z_BKN,"Beschreibung knapp",""))),"")</f>
        <v/>
      </c>
      <c r="V707" s="66" t="str">
        <f t="shared" si="120"/>
        <v/>
      </c>
      <c r="W707" s="66" t="str">
        <f>IF(AND(M707&lt;&gt;""),IF(M707&gt;Z_THAZ,"Wurde die Tageshöchstarbeitszeit ("&amp;Z_THAZ&amp;" h) beachtet?",""),"")</f>
        <v/>
      </c>
      <c r="X707" s="66" t="str">
        <f t="shared" si="113"/>
        <v/>
      </c>
    </row>
    <row r="708" spans="1:24" x14ac:dyDescent="0.25">
      <c r="A708" s="5"/>
      <c r="B708" s="67" t="str">
        <f t="shared" si="112"/>
        <v/>
      </c>
      <c r="C708" s="68" t="str">
        <f t="shared" si="114"/>
        <v/>
      </c>
      <c r="D708" s="6"/>
      <c r="E708" s="9"/>
      <c r="F708" s="6"/>
      <c r="G708" s="9"/>
      <c r="H708" s="64" t="str">
        <f t="shared" si="121"/>
        <v/>
      </c>
      <c r="I708" s="64" t="str">
        <f t="shared" si="122"/>
        <v/>
      </c>
      <c r="J708" s="65" t="str">
        <f t="shared" si="115"/>
        <v/>
      </c>
      <c r="K708" s="166" t="str">
        <f t="shared" si="116"/>
        <v/>
      </c>
      <c r="L708" s="167" t="str">
        <f t="shared" si="117"/>
        <v/>
      </c>
      <c r="M708" s="63" t="str">
        <f t="shared" si="118"/>
        <v/>
      </c>
      <c r="N708" s="7"/>
      <c r="O708" s="8"/>
      <c r="Q708" s="69" t="str">
        <f t="shared" si="119"/>
        <v/>
      </c>
      <c r="T708" s="66" t="str">
        <f>IF(AND(SU_Stufe&gt;=20,M708&lt;&gt;"",ISBLANK(N708)),"Zuweisung zu Arbeitspaket fehlt","")</f>
        <v/>
      </c>
      <c r="U708" s="66" t="str">
        <f>IF(AND(M708&lt;&gt;""),IF(ISBLANK(O708),"Beschreibung der Tätigkeit fehlt!",IF(LEN(O708)&lt;Z_BKU,"Beschreibung sehr kurz",IF(LEN(O708)&lt;Z_BKN,"Beschreibung knapp",""))),"")</f>
        <v/>
      </c>
      <c r="V708" s="66" t="str">
        <f t="shared" si="120"/>
        <v/>
      </c>
      <c r="W708" s="66" t="str">
        <f>IF(AND(M708&lt;&gt;""),IF(M708&gt;Z_THAZ,"Wurde die Tageshöchstarbeitszeit ("&amp;Z_THAZ&amp;" h) beachtet?",""),"")</f>
        <v/>
      </c>
      <c r="X708" s="66" t="str">
        <f t="shared" si="113"/>
        <v/>
      </c>
    </row>
    <row r="709" spans="1:24" x14ac:dyDescent="0.25">
      <c r="A709" s="5"/>
      <c r="B709" s="67" t="str">
        <f t="shared" si="112"/>
        <v/>
      </c>
      <c r="C709" s="68" t="str">
        <f t="shared" si="114"/>
        <v/>
      </c>
      <c r="D709" s="6"/>
      <c r="E709" s="9"/>
      <c r="F709" s="6"/>
      <c r="G709" s="9"/>
      <c r="H709" s="64" t="str">
        <f t="shared" si="121"/>
        <v/>
      </c>
      <c r="I709" s="64" t="str">
        <f t="shared" si="122"/>
        <v/>
      </c>
      <c r="J709" s="65" t="str">
        <f t="shared" si="115"/>
        <v/>
      </c>
      <c r="K709" s="166" t="str">
        <f t="shared" si="116"/>
        <v/>
      </c>
      <c r="L709" s="167" t="str">
        <f t="shared" si="117"/>
        <v/>
      </c>
      <c r="M709" s="63" t="str">
        <f t="shared" si="118"/>
        <v/>
      </c>
      <c r="N709" s="7"/>
      <c r="O709" s="8"/>
      <c r="Q709" s="69" t="str">
        <f t="shared" si="119"/>
        <v/>
      </c>
      <c r="T709" s="66" t="str">
        <f>IF(AND(SU_Stufe&gt;=20,M709&lt;&gt;"",ISBLANK(N709)),"Zuweisung zu Arbeitspaket fehlt","")</f>
        <v/>
      </c>
      <c r="U709" s="66" t="str">
        <f>IF(AND(M709&lt;&gt;""),IF(ISBLANK(O709),"Beschreibung der Tätigkeit fehlt!",IF(LEN(O709)&lt;Z_BKU,"Beschreibung sehr kurz",IF(LEN(O709)&lt;Z_BKN,"Beschreibung knapp",""))),"")</f>
        <v/>
      </c>
      <c r="V709" s="66" t="str">
        <f t="shared" si="120"/>
        <v/>
      </c>
      <c r="W709" s="66" t="str">
        <f>IF(AND(M709&lt;&gt;""),IF(M709&gt;Z_THAZ,"Wurde die Tageshöchstarbeitszeit ("&amp;Z_THAZ&amp;" h) beachtet?",""),"")</f>
        <v/>
      </c>
      <c r="X709" s="66" t="str">
        <f t="shared" si="113"/>
        <v/>
      </c>
    </row>
    <row r="710" spans="1:24" x14ac:dyDescent="0.25">
      <c r="A710" s="5"/>
      <c r="B710" s="67" t="str">
        <f t="shared" si="112"/>
        <v/>
      </c>
      <c r="C710" s="68" t="str">
        <f t="shared" si="114"/>
        <v/>
      </c>
      <c r="D710" s="6"/>
      <c r="E710" s="9"/>
      <c r="F710" s="6"/>
      <c r="G710" s="9"/>
      <c r="H710" s="64" t="str">
        <f t="shared" si="121"/>
        <v/>
      </c>
      <c r="I710" s="64" t="str">
        <f t="shared" si="122"/>
        <v/>
      </c>
      <c r="J710" s="65" t="str">
        <f t="shared" si="115"/>
        <v/>
      </c>
      <c r="K710" s="166" t="str">
        <f t="shared" si="116"/>
        <v/>
      </c>
      <c r="L710" s="167" t="str">
        <f t="shared" si="117"/>
        <v/>
      </c>
      <c r="M710" s="63" t="str">
        <f t="shared" si="118"/>
        <v/>
      </c>
      <c r="N710" s="7"/>
      <c r="O710" s="8"/>
      <c r="Q710" s="69" t="str">
        <f t="shared" si="119"/>
        <v/>
      </c>
      <c r="T710" s="66" t="str">
        <f>IF(AND(SU_Stufe&gt;=20,M710&lt;&gt;"",ISBLANK(N710)),"Zuweisung zu Arbeitspaket fehlt","")</f>
        <v/>
      </c>
      <c r="U710" s="66" t="str">
        <f>IF(AND(M710&lt;&gt;""),IF(ISBLANK(O710),"Beschreibung der Tätigkeit fehlt!",IF(LEN(O710)&lt;Z_BKU,"Beschreibung sehr kurz",IF(LEN(O710)&lt;Z_BKN,"Beschreibung knapp",""))),"")</f>
        <v/>
      </c>
      <c r="V710" s="66" t="str">
        <f t="shared" si="120"/>
        <v/>
      </c>
      <c r="W710" s="66" t="str">
        <f>IF(AND(M710&lt;&gt;""),IF(M710&gt;Z_THAZ,"Wurde die Tageshöchstarbeitszeit ("&amp;Z_THAZ&amp;" h) beachtet?",""),"")</f>
        <v/>
      </c>
      <c r="X710" s="66" t="str">
        <f t="shared" si="113"/>
        <v/>
      </c>
    </row>
    <row r="711" spans="1:24" x14ac:dyDescent="0.25">
      <c r="A711" s="5"/>
      <c r="B711" s="67" t="str">
        <f t="shared" si="112"/>
        <v/>
      </c>
      <c r="C711" s="68" t="str">
        <f t="shared" si="114"/>
        <v/>
      </c>
      <c r="D711" s="6"/>
      <c r="E711" s="9"/>
      <c r="F711" s="6"/>
      <c r="G711" s="9"/>
      <c r="H711" s="64" t="str">
        <f t="shared" si="121"/>
        <v/>
      </c>
      <c r="I711" s="64" t="str">
        <f t="shared" si="122"/>
        <v/>
      </c>
      <c r="J711" s="65" t="str">
        <f t="shared" si="115"/>
        <v/>
      </c>
      <c r="K711" s="166" t="str">
        <f t="shared" si="116"/>
        <v/>
      </c>
      <c r="L711" s="167" t="str">
        <f t="shared" si="117"/>
        <v/>
      </c>
      <c r="M711" s="63" t="str">
        <f t="shared" si="118"/>
        <v/>
      </c>
      <c r="N711" s="7"/>
      <c r="O711" s="8"/>
      <c r="Q711" s="69" t="str">
        <f t="shared" si="119"/>
        <v/>
      </c>
      <c r="T711" s="66" t="str">
        <f>IF(AND(SU_Stufe&gt;=20,M711&lt;&gt;"",ISBLANK(N711)),"Zuweisung zu Arbeitspaket fehlt","")</f>
        <v/>
      </c>
      <c r="U711" s="66" t="str">
        <f>IF(AND(M711&lt;&gt;""),IF(ISBLANK(O711),"Beschreibung der Tätigkeit fehlt!",IF(LEN(O711)&lt;Z_BKU,"Beschreibung sehr kurz",IF(LEN(O711)&lt;Z_BKN,"Beschreibung knapp",""))),"")</f>
        <v/>
      </c>
      <c r="V711" s="66" t="str">
        <f t="shared" si="120"/>
        <v/>
      </c>
      <c r="W711" s="66" t="str">
        <f>IF(AND(M711&lt;&gt;""),IF(M711&gt;Z_THAZ,"Wurde die Tageshöchstarbeitszeit ("&amp;Z_THAZ&amp;" h) beachtet?",""),"")</f>
        <v/>
      </c>
      <c r="X711" s="66" t="str">
        <f t="shared" si="113"/>
        <v/>
      </c>
    </row>
    <row r="712" spans="1:24" x14ac:dyDescent="0.25">
      <c r="A712" s="5"/>
      <c r="B712" s="67" t="str">
        <f t="shared" si="112"/>
        <v/>
      </c>
      <c r="C712" s="68" t="str">
        <f t="shared" si="114"/>
        <v/>
      </c>
      <c r="D712" s="6"/>
      <c r="E712" s="9"/>
      <c r="F712" s="6"/>
      <c r="G712" s="9"/>
      <c r="H712" s="64" t="str">
        <f t="shared" si="121"/>
        <v/>
      </c>
      <c r="I712" s="64" t="str">
        <f t="shared" si="122"/>
        <v/>
      </c>
      <c r="J712" s="65" t="str">
        <f t="shared" si="115"/>
        <v/>
      </c>
      <c r="K712" s="166" t="str">
        <f t="shared" si="116"/>
        <v/>
      </c>
      <c r="L712" s="167" t="str">
        <f t="shared" si="117"/>
        <v/>
      </c>
      <c r="M712" s="63" t="str">
        <f t="shared" si="118"/>
        <v/>
      </c>
      <c r="N712" s="7"/>
      <c r="O712" s="8"/>
      <c r="Q712" s="69" t="str">
        <f t="shared" si="119"/>
        <v/>
      </c>
      <c r="T712" s="66" t="str">
        <f>IF(AND(SU_Stufe&gt;=20,M712&lt;&gt;"",ISBLANK(N712)),"Zuweisung zu Arbeitspaket fehlt","")</f>
        <v/>
      </c>
      <c r="U712" s="66" t="str">
        <f>IF(AND(M712&lt;&gt;""),IF(ISBLANK(O712),"Beschreibung der Tätigkeit fehlt!",IF(LEN(O712)&lt;Z_BKU,"Beschreibung sehr kurz",IF(LEN(O712)&lt;Z_BKN,"Beschreibung knapp",""))),"")</f>
        <v/>
      </c>
      <c r="V712" s="66" t="str">
        <f t="shared" si="120"/>
        <v/>
      </c>
      <c r="W712" s="66" t="str">
        <f>IF(AND(M712&lt;&gt;""),IF(M712&gt;Z_THAZ,"Wurde die Tageshöchstarbeitszeit ("&amp;Z_THAZ&amp;" h) beachtet?",""),"")</f>
        <v/>
      </c>
      <c r="X712" s="66" t="str">
        <f t="shared" si="113"/>
        <v/>
      </c>
    </row>
    <row r="713" spans="1:24" x14ac:dyDescent="0.25">
      <c r="A713" s="5"/>
      <c r="B713" s="67" t="str">
        <f t="shared" si="112"/>
        <v/>
      </c>
      <c r="C713" s="68" t="str">
        <f t="shared" si="114"/>
        <v/>
      </c>
      <c r="D713" s="6"/>
      <c r="E713" s="9"/>
      <c r="F713" s="6"/>
      <c r="G713" s="9"/>
      <c r="H713" s="64" t="str">
        <f t="shared" si="121"/>
        <v/>
      </c>
      <c r="I713" s="64" t="str">
        <f t="shared" si="122"/>
        <v/>
      </c>
      <c r="J713" s="65" t="str">
        <f t="shared" si="115"/>
        <v/>
      </c>
      <c r="K713" s="166" t="str">
        <f t="shared" si="116"/>
        <v/>
      </c>
      <c r="L713" s="167" t="str">
        <f t="shared" si="117"/>
        <v/>
      </c>
      <c r="M713" s="63" t="str">
        <f t="shared" si="118"/>
        <v/>
      </c>
      <c r="N713" s="7"/>
      <c r="O713" s="8"/>
      <c r="Q713" s="69" t="str">
        <f t="shared" si="119"/>
        <v/>
      </c>
      <c r="T713" s="66" t="str">
        <f>IF(AND(SU_Stufe&gt;=20,M713&lt;&gt;"",ISBLANK(N713)),"Zuweisung zu Arbeitspaket fehlt","")</f>
        <v/>
      </c>
      <c r="U713" s="66" t="str">
        <f>IF(AND(M713&lt;&gt;""),IF(ISBLANK(O713),"Beschreibung der Tätigkeit fehlt!",IF(LEN(O713)&lt;Z_BKU,"Beschreibung sehr kurz",IF(LEN(O713)&lt;Z_BKN,"Beschreibung knapp",""))),"")</f>
        <v/>
      </c>
      <c r="V713" s="66" t="str">
        <f t="shared" si="120"/>
        <v/>
      </c>
      <c r="W713" s="66" t="str">
        <f>IF(AND(M713&lt;&gt;""),IF(M713&gt;Z_THAZ,"Wurde die Tageshöchstarbeitszeit ("&amp;Z_THAZ&amp;" h) beachtet?",""),"")</f>
        <v/>
      </c>
      <c r="X713" s="66" t="str">
        <f t="shared" si="113"/>
        <v/>
      </c>
    </row>
    <row r="714" spans="1:24" x14ac:dyDescent="0.25">
      <c r="A714" s="5"/>
      <c r="B714" s="67" t="str">
        <f t="shared" si="112"/>
        <v/>
      </c>
      <c r="C714" s="68" t="str">
        <f t="shared" si="114"/>
        <v/>
      </c>
      <c r="D714" s="6"/>
      <c r="E714" s="9"/>
      <c r="F714" s="6"/>
      <c r="G714" s="9"/>
      <c r="H714" s="64" t="str">
        <f t="shared" si="121"/>
        <v/>
      </c>
      <c r="I714" s="64" t="str">
        <f t="shared" si="122"/>
        <v/>
      </c>
      <c r="J714" s="65" t="str">
        <f t="shared" si="115"/>
        <v/>
      </c>
      <c r="K714" s="166" t="str">
        <f t="shared" si="116"/>
        <v/>
      </c>
      <c r="L714" s="167" t="str">
        <f t="shared" si="117"/>
        <v/>
      </c>
      <c r="M714" s="63" t="str">
        <f t="shared" si="118"/>
        <v/>
      </c>
      <c r="N714" s="7"/>
      <c r="O714" s="8"/>
      <c r="Q714" s="69" t="str">
        <f t="shared" si="119"/>
        <v/>
      </c>
      <c r="T714" s="66" t="str">
        <f>IF(AND(SU_Stufe&gt;=20,M714&lt;&gt;"",ISBLANK(N714)),"Zuweisung zu Arbeitspaket fehlt","")</f>
        <v/>
      </c>
      <c r="U714" s="66" t="str">
        <f>IF(AND(M714&lt;&gt;""),IF(ISBLANK(O714),"Beschreibung der Tätigkeit fehlt!",IF(LEN(O714)&lt;Z_BKU,"Beschreibung sehr kurz",IF(LEN(O714)&lt;Z_BKN,"Beschreibung knapp",""))),"")</f>
        <v/>
      </c>
      <c r="V714" s="66" t="str">
        <f t="shared" si="120"/>
        <v/>
      </c>
      <c r="W714" s="66" t="str">
        <f>IF(AND(M714&lt;&gt;""),IF(M714&gt;Z_THAZ,"Wurde die Tageshöchstarbeitszeit ("&amp;Z_THAZ&amp;" h) beachtet?",""),"")</f>
        <v/>
      </c>
      <c r="X714" s="66" t="str">
        <f t="shared" si="113"/>
        <v/>
      </c>
    </row>
    <row r="715" spans="1:24" x14ac:dyDescent="0.25">
      <c r="A715" s="5"/>
      <c r="B715" s="67" t="str">
        <f t="shared" si="112"/>
        <v/>
      </c>
      <c r="C715" s="68" t="str">
        <f t="shared" si="114"/>
        <v/>
      </c>
      <c r="D715" s="6"/>
      <c r="E715" s="9"/>
      <c r="F715" s="6"/>
      <c r="G715" s="9"/>
      <c r="H715" s="64" t="str">
        <f t="shared" si="121"/>
        <v/>
      </c>
      <c r="I715" s="64" t="str">
        <f t="shared" si="122"/>
        <v/>
      </c>
      <c r="J715" s="65" t="str">
        <f t="shared" si="115"/>
        <v/>
      </c>
      <c r="K715" s="166" t="str">
        <f t="shared" si="116"/>
        <v/>
      </c>
      <c r="L715" s="167" t="str">
        <f t="shared" si="117"/>
        <v/>
      </c>
      <c r="M715" s="63" t="str">
        <f t="shared" si="118"/>
        <v/>
      </c>
      <c r="N715" s="7"/>
      <c r="O715" s="8"/>
      <c r="Q715" s="69" t="str">
        <f t="shared" si="119"/>
        <v/>
      </c>
      <c r="T715" s="66" t="str">
        <f>IF(AND(SU_Stufe&gt;=20,M715&lt;&gt;"",ISBLANK(N715)),"Zuweisung zu Arbeitspaket fehlt","")</f>
        <v/>
      </c>
      <c r="U715" s="66" t="str">
        <f>IF(AND(M715&lt;&gt;""),IF(ISBLANK(O715),"Beschreibung der Tätigkeit fehlt!",IF(LEN(O715)&lt;Z_BKU,"Beschreibung sehr kurz",IF(LEN(O715)&lt;Z_BKN,"Beschreibung knapp",""))),"")</f>
        <v/>
      </c>
      <c r="V715" s="66" t="str">
        <f t="shared" si="120"/>
        <v/>
      </c>
      <c r="W715" s="66" t="str">
        <f>IF(AND(M715&lt;&gt;""),IF(M715&gt;Z_THAZ,"Wurde die Tageshöchstarbeitszeit ("&amp;Z_THAZ&amp;" h) beachtet?",""),"")</f>
        <v/>
      </c>
      <c r="X715" s="66" t="str">
        <f t="shared" si="113"/>
        <v/>
      </c>
    </row>
    <row r="716" spans="1:24" x14ac:dyDescent="0.25">
      <c r="A716" s="5"/>
      <c r="B716" s="67" t="str">
        <f t="shared" si="112"/>
        <v/>
      </c>
      <c r="C716" s="68" t="str">
        <f t="shared" si="114"/>
        <v/>
      </c>
      <c r="D716" s="6"/>
      <c r="E716" s="9"/>
      <c r="F716" s="6"/>
      <c r="G716" s="9"/>
      <c r="H716" s="64" t="str">
        <f t="shared" si="121"/>
        <v/>
      </c>
      <c r="I716" s="64" t="str">
        <f t="shared" si="122"/>
        <v/>
      </c>
      <c r="J716" s="65" t="str">
        <f t="shared" si="115"/>
        <v/>
      </c>
      <c r="K716" s="166" t="str">
        <f t="shared" si="116"/>
        <v/>
      </c>
      <c r="L716" s="167" t="str">
        <f t="shared" si="117"/>
        <v/>
      </c>
      <c r="M716" s="63" t="str">
        <f t="shared" si="118"/>
        <v/>
      </c>
      <c r="N716" s="7"/>
      <c r="O716" s="8"/>
      <c r="Q716" s="69" t="str">
        <f t="shared" si="119"/>
        <v/>
      </c>
      <c r="T716" s="66" t="str">
        <f>IF(AND(SU_Stufe&gt;=20,M716&lt;&gt;"",ISBLANK(N716)),"Zuweisung zu Arbeitspaket fehlt","")</f>
        <v/>
      </c>
      <c r="U716" s="66" t="str">
        <f>IF(AND(M716&lt;&gt;""),IF(ISBLANK(O716),"Beschreibung der Tätigkeit fehlt!",IF(LEN(O716)&lt;Z_BKU,"Beschreibung sehr kurz",IF(LEN(O716)&lt;Z_BKN,"Beschreibung knapp",""))),"")</f>
        <v/>
      </c>
      <c r="V716" s="66" t="str">
        <f t="shared" si="120"/>
        <v/>
      </c>
      <c r="W716" s="66" t="str">
        <f>IF(AND(M716&lt;&gt;""),IF(M716&gt;Z_THAZ,"Wurde die Tageshöchstarbeitszeit ("&amp;Z_THAZ&amp;" h) beachtet?",""),"")</f>
        <v/>
      </c>
      <c r="X716" s="66" t="str">
        <f t="shared" si="113"/>
        <v/>
      </c>
    </row>
    <row r="717" spans="1:24" x14ac:dyDescent="0.25">
      <c r="A717" s="5"/>
      <c r="B717" s="67" t="str">
        <f t="shared" si="112"/>
        <v/>
      </c>
      <c r="C717" s="68" t="str">
        <f t="shared" si="114"/>
        <v/>
      </c>
      <c r="D717" s="6"/>
      <c r="E717" s="9"/>
      <c r="F717" s="6"/>
      <c r="G717" s="9"/>
      <c r="H717" s="64" t="str">
        <f t="shared" si="121"/>
        <v/>
      </c>
      <c r="I717" s="64" t="str">
        <f t="shared" si="122"/>
        <v/>
      </c>
      <c r="J717" s="65" t="str">
        <f t="shared" si="115"/>
        <v/>
      </c>
      <c r="K717" s="166" t="str">
        <f t="shared" si="116"/>
        <v/>
      </c>
      <c r="L717" s="167" t="str">
        <f t="shared" si="117"/>
        <v/>
      </c>
      <c r="M717" s="63" t="str">
        <f t="shared" si="118"/>
        <v/>
      </c>
      <c r="N717" s="7"/>
      <c r="O717" s="8"/>
      <c r="Q717" s="69" t="str">
        <f t="shared" si="119"/>
        <v/>
      </c>
      <c r="T717" s="66" t="str">
        <f>IF(AND(SU_Stufe&gt;=20,M717&lt;&gt;"",ISBLANK(N717)),"Zuweisung zu Arbeitspaket fehlt","")</f>
        <v/>
      </c>
      <c r="U717" s="66" t="str">
        <f>IF(AND(M717&lt;&gt;""),IF(ISBLANK(O717),"Beschreibung der Tätigkeit fehlt!",IF(LEN(O717)&lt;Z_BKU,"Beschreibung sehr kurz",IF(LEN(O717)&lt;Z_BKN,"Beschreibung knapp",""))),"")</f>
        <v/>
      </c>
      <c r="V717" s="66" t="str">
        <f t="shared" si="120"/>
        <v/>
      </c>
      <c r="W717" s="66" t="str">
        <f>IF(AND(M717&lt;&gt;""),IF(M717&gt;Z_THAZ,"Wurde die Tageshöchstarbeitszeit ("&amp;Z_THAZ&amp;" h) beachtet?",""),"")</f>
        <v/>
      </c>
      <c r="X717" s="66" t="str">
        <f t="shared" si="113"/>
        <v/>
      </c>
    </row>
    <row r="718" spans="1:24" x14ac:dyDescent="0.25">
      <c r="A718" s="5"/>
      <c r="B718" s="67" t="str">
        <f t="shared" ref="B718:B781" si="123">IF(ISNUMBER(A718),ZU_Kuerzel,"")</f>
        <v/>
      </c>
      <c r="C718" s="68" t="str">
        <f t="shared" si="114"/>
        <v/>
      </c>
      <c r="D718" s="6"/>
      <c r="E718" s="9"/>
      <c r="F718" s="6"/>
      <c r="G718" s="9"/>
      <c r="H718" s="64" t="str">
        <f t="shared" si="121"/>
        <v/>
      </c>
      <c r="I718" s="64" t="str">
        <f t="shared" si="122"/>
        <v/>
      </c>
      <c r="J718" s="65" t="str">
        <f t="shared" si="115"/>
        <v/>
      </c>
      <c r="K718" s="166" t="str">
        <f t="shared" si="116"/>
        <v/>
      </c>
      <c r="L718" s="167" t="str">
        <f t="shared" si="117"/>
        <v/>
      </c>
      <c r="M718" s="63" t="str">
        <f t="shared" si="118"/>
        <v/>
      </c>
      <c r="N718" s="7"/>
      <c r="O718" s="8"/>
      <c r="Q718" s="69" t="str">
        <f t="shared" si="119"/>
        <v/>
      </c>
      <c r="T718" s="66" t="str">
        <f>IF(AND(SU_Stufe&gt;=20,M718&lt;&gt;"",ISBLANK(N718)),"Zuweisung zu Arbeitspaket fehlt","")</f>
        <v/>
      </c>
      <c r="U718" s="66" t="str">
        <f>IF(AND(M718&lt;&gt;""),IF(ISBLANK(O718),"Beschreibung der Tätigkeit fehlt!",IF(LEN(O718)&lt;Z_BKU,"Beschreibung sehr kurz",IF(LEN(O718)&lt;Z_BKN,"Beschreibung knapp",""))),"")</f>
        <v/>
      </c>
      <c r="V718" s="66" t="str">
        <f t="shared" si="120"/>
        <v/>
      </c>
      <c r="W718" s="66" t="str">
        <f>IF(AND(M718&lt;&gt;""),IF(M718&gt;Z_THAZ,"Wurde die Tageshöchstarbeitszeit ("&amp;Z_THAZ&amp;" h) beachtet?",""),"")</f>
        <v/>
      </c>
      <c r="X718" s="66" t="str">
        <f t="shared" ref="X718:X781" si="124">IF(ISNUMBER(A718),IF(YEAR(A718)&lt;&gt;ZU_Jahr,"Jahr nicht zulässig",""),"")</f>
        <v/>
      </c>
    </row>
    <row r="719" spans="1:24" x14ac:dyDescent="0.25">
      <c r="A719" s="5"/>
      <c r="B719" s="67" t="str">
        <f t="shared" si="123"/>
        <v/>
      </c>
      <c r="C719" s="68" t="str">
        <f t="shared" ref="C719:C782" si="125">IF(ISBLANK(A719),"",MONTH(A719))</f>
        <v/>
      </c>
      <c r="D719" s="6"/>
      <c r="E719" s="9"/>
      <c r="F719" s="6"/>
      <c r="G719" s="9"/>
      <c r="H719" s="64" t="str">
        <f t="shared" si="121"/>
        <v/>
      </c>
      <c r="I719" s="64" t="str">
        <f t="shared" si="122"/>
        <v/>
      </c>
      <c r="J719" s="65" t="str">
        <f t="shared" ref="J719:J782" si="126">IF(AND(ISNUMBER(D719),ISNUMBER(E719),ISNUMBER(F719),ISNUMBER(G719)),TIME(D719,E719,0),"")</f>
        <v/>
      </c>
      <c r="K719" s="166" t="str">
        <f t="shared" ref="K719:K782" si="127">IF(AND(ISNUMBER(D719),ISNUMBER(E719),ISNUMBER(F719),ISNUMBER(G719)),TIME(F719,G719,0),"")</f>
        <v/>
      </c>
      <c r="L719" s="167" t="str">
        <f t="shared" ref="L719:L782" si="128">IF(AND(ISNUMBER(D719),ISNUMBER(E719),ISNUMBER(F719),ISNUMBER(G719)),K719-J719,"")</f>
        <v/>
      </c>
      <c r="M719" s="63" t="str">
        <f t="shared" ref="M719:M782" si="129">IF(AND(ISNUMBER(D719),ISNUMBER(E719),ISNUMBER(F719),ISNUMBER(G719)),HOUR(L719)+MINUTE(L719)/60,"")</f>
        <v/>
      </c>
      <c r="N719" s="7"/>
      <c r="O719" s="8"/>
      <c r="Q719" s="69" t="str">
        <f t="shared" ref="Q719:Q782" si="130">T719&amp;IF(U719&lt;&gt;"","  "&amp;U719,"")&amp;IF(V719&lt;&gt;"","   "&amp;V719,"")&amp;IF(W719&lt;&gt;"","   "&amp;W719,"")&amp;IF(X719&lt;&gt;"","  "&amp;X719,"")</f>
        <v/>
      </c>
      <c r="T719" s="66" t="str">
        <f>IF(AND(SU_Stufe&gt;=20,M719&lt;&gt;"",ISBLANK(N719)),"Zuweisung zu Arbeitspaket fehlt","")</f>
        <v/>
      </c>
      <c r="U719" s="66" t="str">
        <f>IF(AND(M719&lt;&gt;""),IF(ISBLANK(O719),"Beschreibung der Tätigkeit fehlt!",IF(LEN(O719)&lt;Z_BKU,"Beschreibung sehr kurz",IF(LEN(O719)&lt;Z_BKN,"Beschreibung knapp",""))),"")</f>
        <v/>
      </c>
      <c r="V719" s="66" t="str">
        <f t="shared" ref="V719:V782" si="131">IF(AND(M719&lt;&gt;""),IF(M719&gt;6,"Wurde die Pausenregel (6 h) beachtet?",""),"")</f>
        <v/>
      </c>
      <c r="W719" s="66" t="str">
        <f>IF(AND(M719&lt;&gt;""),IF(M719&gt;Z_THAZ,"Wurde die Tageshöchstarbeitszeit ("&amp;Z_THAZ&amp;" h) beachtet?",""),"")</f>
        <v/>
      </c>
      <c r="X719" s="66" t="str">
        <f t="shared" si="124"/>
        <v/>
      </c>
    </row>
    <row r="720" spans="1:24" x14ac:dyDescent="0.25">
      <c r="A720" s="5"/>
      <c r="B720" s="67" t="str">
        <f t="shared" si="123"/>
        <v/>
      </c>
      <c r="C720" s="68" t="str">
        <f t="shared" si="125"/>
        <v/>
      </c>
      <c r="D720" s="6"/>
      <c r="E720" s="9"/>
      <c r="F720" s="6"/>
      <c r="G720" s="9"/>
      <c r="H720" s="64" t="str">
        <f t="shared" ref="H720:H783" si="132">IF(AND(ISNUMBER(D720),ISNUMBER(E720),ISNUMBER(F720),ISNUMBER(G720)),TRUNC(((F720*60+G720)-(D720*60+E720))/60,0),"")</f>
        <v/>
      </c>
      <c r="I720" s="64" t="str">
        <f t="shared" ref="I720:I783" si="133">IF(AND(ISNUMBER(D720),ISNUMBER(E720),ISNUMBER(F720),ISNUMBER(G720)),MOD(((F720*60+G720)-(D720*60+E720))/60,1)*60,"")</f>
        <v/>
      </c>
      <c r="J720" s="65" t="str">
        <f t="shared" si="126"/>
        <v/>
      </c>
      <c r="K720" s="166" t="str">
        <f t="shared" si="127"/>
        <v/>
      </c>
      <c r="L720" s="167" t="str">
        <f t="shared" si="128"/>
        <v/>
      </c>
      <c r="M720" s="63" t="str">
        <f t="shared" si="129"/>
        <v/>
      </c>
      <c r="N720" s="7"/>
      <c r="O720" s="8"/>
      <c r="Q720" s="69" t="str">
        <f t="shared" si="130"/>
        <v/>
      </c>
      <c r="T720" s="66" t="str">
        <f>IF(AND(SU_Stufe&gt;=20,M720&lt;&gt;"",ISBLANK(N720)),"Zuweisung zu Arbeitspaket fehlt","")</f>
        <v/>
      </c>
      <c r="U720" s="66" t="str">
        <f>IF(AND(M720&lt;&gt;""),IF(ISBLANK(O720),"Beschreibung der Tätigkeit fehlt!",IF(LEN(O720)&lt;Z_BKU,"Beschreibung sehr kurz",IF(LEN(O720)&lt;Z_BKN,"Beschreibung knapp",""))),"")</f>
        <v/>
      </c>
      <c r="V720" s="66" t="str">
        <f t="shared" si="131"/>
        <v/>
      </c>
      <c r="W720" s="66" t="str">
        <f>IF(AND(M720&lt;&gt;""),IF(M720&gt;Z_THAZ,"Wurde die Tageshöchstarbeitszeit ("&amp;Z_THAZ&amp;" h) beachtet?",""),"")</f>
        <v/>
      </c>
      <c r="X720" s="66" t="str">
        <f t="shared" si="124"/>
        <v/>
      </c>
    </row>
    <row r="721" spans="1:24" x14ac:dyDescent="0.25">
      <c r="A721" s="5"/>
      <c r="B721" s="67" t="str">
        <f t="shared" si="123"/>
        <v/>
      </c>
      <c r="C721" s="68" t="str">
        <f t="shared" si="125"/>
        <v/>
      </c>
      <c r="D721" s="6"/>
      <c r="E721" s="9"/>
      <c r="F721" s="6"/>
      <c r="G721" s="9"/>
      <c r="H721" s="64" t="str">
        <f t="shared" si="132"/>
        <v/>
      </c>
      <c r="I721" s="64" t="str">
        <f t="shared" si="133"/>
        <v/>
      </c>
      <c r="J721" s="65" t="str">
        <f t="shared" si="126"/>
        <v/>
      </c>
      <c r="K721" s="166" t="str">
        <f t="shared" si="127"/>
        <v/>
      </c>
      <c r="L721" s="167" t="str">
        <f t="shared" si="128"/>
        <v/>
      </c>
      <c r="M721" s="63" t="str">
        <f t="shared" si="129"/>
        <v/>
      </c>
      <c r="N721" s="7"/>
      <c r="O721" s="8"/>
      <c r="Q721" s="69" t="str">
        <f t="shared" si="130"/>
        <v/>
      </c>
      <c r="T721" s="66" t="str">
        <f>IF(AND(SU_Stufe&gt;=20,M721&lt;&gt;"",ISBLANK(N721)),"Zuweisung zu Arbeitspaket fehlt","")</f>
        <v/>
      </c>
      <c r="U721" s="66" t="str">
        <f>IF(AND(M721&lt;&gt;""),IF(ISBLANK(O721),"Beschreibung der Tätigkeit fehlt!",IF(LEN(O721)&lt;Z_BKU,"Beschreibung sehr kurz",IF(LEN(O721)&lt;Z_BKN,"Beschreibung knapp",""))),"")</f>
        <v/>
      </c>
      <c r="V721" s="66" t="str">
        <f t="shared" si="131"/>
        <v/>
      </c>
      <c r="W721" s="66" t="str">
        <f>IF(AND(M721&lt;&gt;""),IF(M721&gt;Z_THAZ,"Wurde die Tageshöchstarbeitszeit ("&amp;Z_THAZ&amp;" h) beachtet?",""),"")</f>
        <v/>
      </c>
      <c r="X721" s="66" t="str">
        <f t="shared" si="124"/>
        <v/>
      </c>
    </row>
    <row r="722" spans="1:24" x14ac:dyDescent="0.25">
      <c r="A722" s="5"/>
      <c r="B722" s="67" t="str">
        <f t="shared" si="123"/>
        <v/>
      </c>
      <c r="C722" s="68" t="str">
        <f t="shared" si="125"/>
        <v/>
      </c>
      <c r="D722" s="6"/>
      <c r="E722" s="9"/>
      <c r="F722" s="6"/>
      <c r="G722" s="9"/>
      <c r="H722" s="64" t="str">
        <f t="shared" si="132"/>
        <v/>
      </c>
      <c r="I722" s="64" t="str">
        <f t="shared" si="133"/>
        <v/>
      </c>
      <c r="J722" s="65" t="str">
        <f t="shared" si="126"/>
        <v/>
      </c>
      <c r="K722" s="166" t="str">
        <f t="shared" si="127"/>
        <v/>
      </c>
      <c r="L722" s="167" t="str">
        <f t="shared" si="128"/>
        <v/>
      </c>
      <c r="M722" s="63" t="str">
        <f t="shared" si="129"/>
        <v/>
      </c>
      <c r="N722" s="7"/>
      <c r="O722" s="8"/>
      <c r="Q722" s="69" t="str">
        <f t="shared" si="130"/>
        <v/>
      </c>
      <c r="T722" s="66" t="str">
        <f>IF(AND(SU_Stufe&gt;=20,M722&lt;&gt;"",ISBLANK(N722)),"Zuweisung zu Arbeitspaket fehlt","")</f>
        <v/>
      </c>
      <c r="U722" s="66" t="str">
        <f>IF(AND(M722&lt;&gt;""),IF(ISBLANK(O722),"Beschreibung der Tätigkeit fehlt!",IF(LEN(O722)&lt;Z_BKU,"Beschreibung sehr kurz",IF(LEN(O722)&lt;Z_BKN,"Beschreibung knapp",""))),"")</f>
        <v/>
      </c>
      <c r="V722" s="66" t="str">
        <f t="shared" si="131"/>
        <v/>
      </c>
      <c r="W722" s="66" t="str">
        <f>IF(AND(M722&lt;&gt;""),IF(M722&gt;Z_THAZ,"Wurde die Tageshöchstarbeitszeit ("&amp;Z_THAZ&amp;" h) beachtet?",""),"")</f>
        <v/>
      </c>
      <c r="X722" s="66" t="str">
        <f t="shared" si="124"/>
        <v/>
      </c>
    </row>
    <row r="723" spans="1:24" x14ac:dyDescent="0.25">
      <c r="A723" s="5"/>
      <c r="B723" s="67" t="str">
        <f t="shared" si="123"/>
        <v/>
      </c>
      <c r="C723" s="68" t="str">
        <f t="shared" si="125"/>
        <v/>
      </c>
      <c r="D723" s="6"/>
      <c r="E723" s="9"/>
      <c r="F723" s="6"/>
      <c r="G723" s="9"/>
      <c r="H723" s="64" t="str">
        <f t="shared" si="132"/>
        <v/>
      </c>
      <c r="I723" s="64" t="str">
        <f t="shared" si="133"/>
        <v/>
      </c>
      <c r="J723" s="65" t="str">
        <f t="shared" si="126"/>
        <v/>
      </c>
      <c r="K723" s="166" t="str">
        <f t="shared" si="127"/>
        <v/>
      </c>
      <c r="L723" s="167" t="str">
        <f t="shared" si="128"/>
        <v/>
      </c>
      <c r="M723" s="63" t="str">
        <f t="shared" si="129"/>
        <v/>
      </c>
      <c r="N723" s="7"/>
      <c r="O723" s="8"/>
      <c r="Q723" s="69" t="str">
        <f t="shared" si="130"/>
        <v/>
      </c>
      <c r="T723" s="66" t="str">
        <f>IF(AND(SU_Stufe&gt;=20,M723&lt;&gt;"",ISBLANK(N723)),"Zuweisung zu Arbeitspaket fehlt","")</f>
        <v/>
      </c>
      <c r="U723" s="66" t="str">
        <f>IF(AND(M723&lt;&gt;""),IF(ISBLANK(O723),"Beschreibung der Tätigkeit fehlt!",IF(LEN(O723)&lt;Z_BKU,"Beschreibung sehr kurz",IF(LEN(O723)&lt;Z_BKN,"Beschreibung knapp",""))),"")</f>
        <v/>
      </c>
      <c r="V723" s="66" t="str">
        <f t="shared" si="131"/>
        <v/>
      </c>
      <c r="W723" s="66" t="str">
        <f>IF(AND(M723&lt;&gt;""),IF(M723&gt;Z_THAZ,"Wurde die Tageshöchstarbeitszeit ("&amp;Z_THAZ&amp;" h) beachtet?",""),"")</f>
        <v/>
      </c>
      <c r="X723" s="66" t="str">
        <f t="shared" si="124"/>
        <v/>
      </c>
    </row>
    <row r="724" spans="1:24" x14ac:dyDescent="0.25">
      <c r="A724" s="5"/>
      <c r="B724" s="67" t="str">
        <f t="shared" si="123"/>
        <v/>
      </c>
      <c r="C724" s="68" t="str">
        <f t="shared" si="125"/>
        <v/>
      </c>
      <c r="D724" s="6"/>
      <c r="E724" s="9"/>
      <c r="F724" s="6"/>
      <c r="G724" s="9"/>
      <c r="H724" s="64" t="str">
        <f t="shared" si="132"/>
        <v/>
      </c>
      <c r="I724" s="64" t="str">
        <f t="shared" si="133"/>
        <v/>
      </c>
      <c r="J724" s="65" t="str">
        <f t="shared" si="126"/>
        <v/>
      </c>
      <c r="K724" s="166" t="str">
        <f t="shared" si="127"/>
        <v/>
      </c>
      <c r="L724" s="167" t="str">
        <f t="shared" si="128"/>
        <v/>
      </c>
      <c r="M724" s="63" t="str">
        <f t="shared" si="129"/>
        <v/>
      </c>
      <c r="N724" s="7"/>
      <c r="O724" s="8"/>
      <c r="Q724" s="69" t="str">
        <f t="shared" si="130"/>
        <v/>
      </c>
      <c r="T724" s="66" t="str">
        <f>IF(AND(SU_Stufe&gt;=20,M724&lt;&gt;"",ISBLANK(N724)),"Zuweisung zu Arbeitspaket fehlt","")</f>
        <v/>
      </c>
      <c r="U724" s="66" t="str">
        <f>IF(AND(M724&lt;&gt;""),IF(ISBLANK(O724),"Beschreibung der Tätigkeit fehlt!",IF(LEN(O724)&lt;Z_BKU,"Beschreibung sehr kurz",IF(LEN(O724)&lt;Z_BKN,"Beschreibung knapp",""))),"")</f>
        <v/>
      </c>
      <c r="V724" s="66" t="str">
        <f t="shared" si="131"/>
        <v/>
      </c>
      <c r="W724" s="66" t="str">
        <f>IF(AND(M724&lt;&gt;""),IF(M724&gt;Z_THAZ,"Wurde die Tageshöchstarbeitszeit ("&amp;Z_THAZ&amp;" h) beachtet?",""),"")</f>
        <v/>
      </c>
      <c r="X724" s="66" t="str">
        <f t="shared" si="124"/>
        <v/>
      </c>
    </row>
    <row r="725" spans="1:24" x14ac:dyDescent="0.25">
      <c r="A725" s="5"/>
      <c r="B725" s="67" t="str">
        <f t="shared" si="123"/>
        <v/>
      </c>
      <c r="C725" s="68" t="str">
        <f t="shared" si="125"/>
        <v/>
      </c>
      <c r="D725" s="6"/>
      <c r="E725" s="9"/>
      <c r="F725" s="6"/>
      <c r="G725" s="9"/>
      <c r="H725" s="64" t="str">
        <f t="shared" si="132"/>
        <v/>
      </c>
      <c r="I725" s="64" t="str">
        <f t="shared" si="133"/>
        <v/>
      </c>
      <c r="J725" s="65" t="str">
        <f t="shared" si="126"/>
        <v/>
      </c>
      <c r="K725" s="166" t="str">
        <f t="shared" si="127"/>
        <v/>
      </c>
      <c r="L725" s="167" t="str">
        <f t="shared" si="128"/>
        <v/>
      </c>
      <c r="M725" s="63" t="str">
        <f t="shared" si="129"/>
        <v/>
      </c>
      <c r="N725" s="7"/>
      <c r="O725" s="8"/>
      <c r="Q725" s="69" t="str">
        <f t="shared" si="130"/>
        <v/>
      </c>
      <c r="T725" s="66" t="str">
        <f>IF(AND(SU_Stufe&gt;=20,M725&lt;&gt;"",ISBLANK(N725)),"Zuweisung zu Arbeitspaket fehlt","")</f>
        <v/>
      </c>
      <c r="U725" s="66" t="str">
        <f>IF(AND(M725&lt;&gt;""),IF(ISBLANK(O725),"Beschreibung der Tätigkeit fehlt!",IF(LEN(O725)&lt;Z_BKU,"Beschreibung sehr kurz",IF(LEN(O725)&lt;Z_BKN,"Beschreibung knapp",""))),"")</f>
        <v/>
      </c>
      <c r="V725" s="66" t="str">
        <f t="shared" si="131"/>
        <v/>
      </c>
      <c r="W725" s="66" t="str">
        <f>IF(AND(M725&lt;&gt;""),IF(M725&gt;Z_THAZ,"Wurde die Tageshöchstarbeitszeit ("&amp;Z_THAZ&amp;" h) beachtet?",""),"")</f>
        <v/>
      </c>
      <c r="X725" s="66" t="str">
        <f t="shared" si="124"/>
        <v/>
      </c>
    </row>
    <row r="726" spans="1:24" x14ac:dyDescent="0.25">
      <c r="A726" s="5"/>
      <c r="B726" s="67" t="str">
        <f t="shared" si="123"/>
        <v/>
      </c>
      <c r="C726" s="68" t="str">
        <f t="shared" si="125"/>
        <v/>
      </c>
      <c r="D726" s="6"/>
      <c r="E726" s="9"/>
      <c r="F726" s="6"/>
      <c r="G726" s="9"/>
      <c r="H726" s="64" t="str">
        <f t="shared" si="132"/>
        <v/>
      </c>
      <c r="I726" s="64" t="str">
        <f t="shared" si="133"/>
        <v/>
      </c>
      <c r="J726" s="65" t="str">
        <f t="shared" si="126"/>
        <v/>
      </c>
      <c r="K726" s="166" t="str">
        <f t="shared" si="127"/>
        <v/>
      </c>
      <c r="L726" s="167" t="str">
        <f t="shared" si="128"/>
        <v/>
      </c>
      <c r="M726" s="63" t="str">
        <f t="shared" si="129"/>
        <v/>
      </c>
      <c r="N726" s="7"/>
      <c r="O726" s="8"/>
      <c r="Q726" s="69" t="str">
        <f t="shared" si="130"/>
        <v/>
      </c>
      <c r="T726" s="66" t="str">
        <f>IF(AND(SU_Stufe&gt;=20,M726&lt;&gt;"",ISBLANK(N726)),"Zuweisung zu Arbeitspaket fehlt","")</f>
        <v/>
      </c>
      <c r="U726" s="66" t="str">
        <f>IF(AND(M726&lt;&gt;""),IF(ISBLANK(O726),"Beschreibung der Tätigkeit fehlt!",IF(LEN(O726)&lt;Z_BKU,"Beschreibung sehr kurz",IF(LEN(O726)&lt;Z_BKN,"Beschreibung knapp",""))),"")</f>
        <v/>
      </c>
      <c r="V726" s="66" t="str">
        <f t="shared" si="131"/>
        <v/>
      </c>
      <c r="W726" s="66" t="str">
        <f>IF(AND(M726&lt;&gt;""),IF(M726&gt;Z_THAZ,"Wurde die Tageshöchstarbeitszeit ("&amp;Z_THAZ&amp;" h) beachtet?",""),"")</f>
        <v/>
      </c>
      <c r="X726" s="66" t="str">
        <f t="shared" si="124"/>
        <v/>
      </c>
    </row>
    <row r="727" spans="1:24" x14ac:dyDescent="0.25">
      <c r="A727" s="5"/>
      <c r="B727" s="67" t="str">
        <f t="shared" si="123"/>
        <v/>
      </c>
      <c r="C727" s="68" t="str">
        <f t="shared" si="125"/>
        <v/>
      </c>
      <c r="D727" s="6"/>
      <c r="E727" s="9"/>
      <c r="F727" s="6"/>
      <c r="G727" s="9"/>
      <c r="H727" s="64" t="str">
        <f t="shared" si="132"/>
        <v/>
      </c>
      <c r="I727" s="64" t="str">
        <f t="shared" si="133"/>
        <v/>
      </c>
      <c r="J727" s="65" t="str">
        <f t="shared" si="126"/>
        <v/>
      </c>
      <c r="K727" s="166" t="str">
        <f t="shared" si="127"/>
        <v/>
      </c>
      <c r="L727" s="167" t="str">
        <f t="shared" si="128"/>
        <v/>
      </c>
      <c r="M727" s="63" t="str">
        <f t="shared" si="129"/>
        <v/>
      </c>
      <c r="N727" s="7"/>
      <c r="O727" s="8"/>
      <c r="Q727" s="69" t="str">
        <f t="shared" si="130"/>
        <v/>
      </c>
      <c r="T727" s="66" t="str">
        <f>IF(AND(SU_Stufe&gt;=20,M727&lt;&gt;"",ISBLANK(N727)),"Zuweisung zu Arbeitspaket fehlt","")</f>
        <v/>
      </c>
      <c r="U727" s="66" t="str">
        <f>IF(AND(M727&lt;&gt;""),IF(ISBLANK(O727),"Beschreibung der Tätigkeit fehlt!",IF(LEN(O727)&lt;Z_BKU,"Beschreibung sehr kurz",IF(LEN(O727)&lt;Z_BKN,"Beschreibung knapp",""))),"")</f>
        <v/>
      </c>
      <c r="V727" s="66" t="str">
        <f t="shared" si="131"/>
        <v/>
      </c>
      <c r="W727" s="66" t="str">
        <f>IF(AND(M727&lt;&gt;""),IF(M727&gt;Z_THAZ,"Wurde die Tageshöchstarbeitszeit ("&amp;Z_THAZ&amp;" h) beachtet?",""),"")</f>
        <v/>
      </c>
      <c r="X727" s="66" t="str">
        <f t="shared" si="124"/>
        <v/>
      </c>
    </row>
    <row r="728" spans="1:24" x14ac:dyDescent="0.25">
      <c r="A728" s="5"/>
      <c r="B728" s="67" t="str">
        <f t="shared" si="123"/>
        <v/>
      </c>
      <c r="C728" s="68" t="str">
        <f t="shared" si="125"/>
        <v/>
      </c>
      <c r="D728" s="6"/>
      <c r="E728" s="9"/>
      <c r="F728" s="6"/>
      <c r="G728" s="9"/>
      <c r="H728" s="64" t="str">
        <f t="shared" si="132"/>
        <v/>
      </c>
      <c r="I728" s="64" t="str">
        <f t="shared" si="133"/>
        <v/>
      </c>
      <c r="J728" s="65" t="str">
        <f t="shared" si="126"/>
        <v/>
      </c>
      <c r="K728" s="166" t="str">
        <f t="shared" si="127"/>
        <v/>
      </c>
      <c r="L728" s="167" t="str">
        <f t="shared" si="128"/>
        <v/>
      </c>
      <c r="M728" s="63" t="str">
        <f t="shared" si="129"/>
        <v/>
      </c>
      <c r="N728" s="7"/>
      <c r="O728" s="8"/>
      <c r="Q728" s="69" t="str">
        <f t="shared" si="130"/>
        <v/>
      </c>
      <c r="T728" s="66" t="str">
        <f>IF(AND(SU_Stufe&gt;=20,M728&lt;&gt;"",ISBLANK(N728)),"Zuweisung zu Arbeitspaket fehlt","")</f>
        <v/>
      </c>
      <c r="U728" s="66" t="str">
        <f>IF(AND(M728&lt;&gt;""),IF(ISBLANK(O728),"Beschreibung der Tätigkeit fehlt!",IF(LEN(O728)&lt;Z_BKU,"Beschreibung sehr kurz",IF(LEN(O728)&lt;Z_BKN,"Beschreibung knapp",""))),"")</f>
        <v/>
      </c>
      <c r="V728" s="66" t="str">
        <f t="shared" si="131"/>
        <v/>
      </c>
      <c r="W728" s="66" t="str">
        <f>IF(AND(M728&lt;&gt;""),IF(M728&gt;Z_THAZ,"Wurde die Tageshöchstarbeitszeit ("&amp;Z_THAZ&amp;" h) beachtet?",""),"")</f>
        <v/>
      </c>
      <c r="X728" s="66" t="str">
        <f t="shared" si="124"/>
        <v/>
      </c>
    </row>
    <row r="729" spans="1:24" x14ac:dyDescent="0.25">
      <c r="A729" s="5"/>
      <c r="B729" s="67" t="str">
        <f t="shared" si="123"/>
        <v/>
      </c>
      <c r="C729" s="68" t="str">
        <f t="shared" si="125"/>
        <v/>
      </c>
      <c r="D729" s="6"/>
      <c r="E729" s="9"/>
      <c r="F729" s="6"/>
      <c r="G729" s="9"/>
      <c r="H729" s="64" t="str">
        <f t="shared" si="132"/>
        <v/>
      </c>
      <c r="I729" s="64" t="str">
        <f t="shared" si="133"/>
        <v/>
      </c>
      <c r="J729" s="65" t="str">
        <f t="shared" si="126"/>
        <v/>
      </c>
      <c r="K729" s="166" t="str">
        <f t="shared" si="127"/>
        <v/>
      </c>
      <c r="L729" s="167" t="str">
        <f t="shared" si="128"/>
        <v/>
      </c>
      <c r="M729" s="63" t="str">
        <f t="shared" si="129"/>
        <v/>
      </c>
      <c r="N729" s="7"/>
      <c r="O729" s="8"/>
      <c r="Q729" s="69" t="str">
        <f t="shared" si="130"/>
        <v/>
      </c>
      <c r="T729" s="66" t="str">
        <f>IF(AND(SU_Stufe&gt;=20,M729&lt;&gt;"",ISBLANK(N729)),"Zuweisung zu Arbeitspaket fehlt","")</f>
        <v/>
      </c>
      <c r="U729" s="66" t="str">
        <f>IF(AND(M729&lt;&gt;""),IF(ISBLANK(O729),"Beschreibung der Tätigkeit fehlt!",IF(LEN(O729)&lt;Z_BKU,"Beschreibung sehr kurz",IF(LEN(O729)&lt;Z_BKN,"Beschreibung knapp",""))),"")</f>
        <v/>
      </c>
      <c r="V729" s="66" t="str">
        <f t="shared" si="131"/>
        <v/>
      </c>
      <c r="W729" s="66" t="str">
        <f>IF(AND(M729&lt;&gt;""),IF(M729&gt;Z_THAZ,"Wurde die Tageshöchstarbeitszeit ("&amp;Z_THAZ&amp;" h) beachtet?",""),"")</f>
        <v/>
      </c>
      <c r="X729" s="66" t="str">
        <f t="shared" si="124"/>
        <v/>
      </c>
    </row>
    <row r="730" spans="1:24" x14ac:dyDescent="0.25">
      <c r="A730" s="5"/>
      <c r="B730" s="67" t="str">
        <f t="shared" si="123"/>
        <v/>
      </c>
      <c r="C730" s="68" t="str">
        <f t="shared" si="125"/>
        <v/>
      </c>
      <c r="D730" s="6"/>
      <c r="E730" s="9"/>
      <c r="F730" s="6"/>
      <c r="G730" s="9"/>
      <c r="H730" s="64" t="str">
        <f t="shared" si="132"/>
        <v/>
      </c>
      <c r="I730" s="64" t="str">
        <f t="shared" si="133"/>
        <v/>
      </c>
      <c r="J730" s="65" t="str">
        <f t="shared" si="126"/>
        <v/>
      </c>
      <c r="K730" s="166" t="str">
        <f t="shared" si="127"/>
        <v/>
      </c>
      <c r="L730" s="167" t="str">
        <f t="shared" si="128"/>
        <v/>
      </c>
      <c r="M730" s="63" t="str">
        <f t="shared" si="129"/>
        <v/>
      </c>
      <c r="N730" s="7"/>
      <c r="O730" s="8"/>
      <c r="Q730" s="69" t="str">
        <f t="shared" si="130"/>
        <v/>
      </c>
      <c r="T730" s="66" t="str">
        <f>IF(AND(SU_Stufe&gt;=20,M730&lt;&gt;"",ISBLANK(N730)),"Zuweisung zu Arbeitspaket fehlt","")</f>
        <v/>
      </c>
      <c r="U730" s="66" t="str">
        <f>IF(AND(M730&lt;&gt;""),IF(ISBLANK(O730),"Beschreibung der Tätigkeit fehlt!",IF(LEN(O730)&lt;Z_BKU,"Beschreibung sehr kurz",IF(LEN(O730)&lt;Z_BKN,"Beschreibung knapp",""))),"")</f>
        <v/>
      </c>
      <c r="V730" s="66" t="str">
        <f t="shared" si="131"/>
        <v/>
      </c>
      <c r="W730" s="66" t="str">
        <f>IF(AND(M730&lt;&gt;""),IF(M730&gt;Z_THAZ,"Wurde die Tageshöchstarbeitszeit ("&amp;Z_THAZ&amp;" h) beachtet?",""),"")</f>
        <v/>
      </c>
      <c r="X730" s="66" t="str">
        <f t="shared" si="124"/>
        <v/>
      </c>
    </row>
    <row r="731" spans="1:24" x14ac:dyDescent="0.25">
      <c r="A731" s="5"/>
      <c r="B731" s="67" t="str">
        <f t="shared" si="123"/>
        <v/>
      </c>
      <c r="C731" s="68" t="str">
        <f t="shared" si="125"/>
        <v/>
      </c>
      <c r="D731" s="6"/>
      <c r="E731" s="9"/>
      <c r="F731" s="6"/>
      <c r="G731" s="9"/>
      <c r="H731" s="64" t="str">
        <f t="shared" si="132"/>
        <v/>
      </c>
      <c r="I731" s="64" t="str">
        <f t="shared" si="133"/>
        <v/>
      </c>
      <c r="J731" s="65" t="str">
        <f t="shared" si="126"/>
        <v/>
      </c>
      <c r="K731" s="166" t="str">
        <f t="shared" si="127"/>
        <v/>
      </c>
      <c r="L731" s="167" t="str">
        <f t="shared" si="128"/>
        <v/>
      </c>
      <c r="M731" s="63" t="str">
        <f t="shared" si="129"/>
        <v/>
      </c>
      <c r="N731" s="7"/>
      <c r="O731" s="8"/>
      <c r="Q731" s="69" t="str">
        <f t="shared" si="130"/>
        <v/>
      </c>
      <c r="T731" s="66" t="str">
        <f>IF(AND(SU_Stufe&gt;=20,M731&lt;&gt;"",ISBLANK(N731)),"Zuweisung zu Arbeitspaket fehlt","")</f>
        <v/>
      </c>
      <c r="U731" s="66" t="str">
        <f>IF(AND(M731&lt;&gt;""),IF(ISBLANK(O731),"Beschreibung der Tätigkeit fehlt!",IF(LEN(O731)&lt;Z_BKU,"Beschreibung sehr kurz",IF(LEN(O731)&lt;Z_BKN,"Beschreibung knapp",""))),"")</f>
        <v/>
      </c>
      <c r="V731" s="66" t="str">
        <f t="shared" si="131"/>
        <v/>
      </c>
      <c r="W731" s="66" t="str">
        <f>IF(AND(M731&lt;&gt;""),IF(M731&gt;Z_THAZ,"Wurde die Tageshöchstarbeitszeit ("&amp;Z_THAZ&amp;" h) beachtet?",""),"")</f>
        <v/>
      </c>
      <c r="X731" s="66" t="str">
        <f t="shared" si="124"/>
        <v/>
      </c>
    </row>
    <row r="732" spans="1:24" x14ac:dyDescent="0.25">
      <c r="A732" s="5"/>
      <c r="B732" s="67" t="str">
        <f t="shared" si="123"/>
        <v/>
      </c>
      <c r="C732" s="68" t="str">
        <f t="shared" si="125"/>
        <v/>
      </c>
      <c r="D732" s="6"/>
      <c r="E732" s="9"/>
      <c r="F732" s="6"/>
      <c r="G732" s="9"/>
      <c r="H732" s="64" t="str">
        <f t="shared" si="132"/>
        <v/>
      </c>
      <c r="I732" s="64" t="str">
        <f t="shared" si="133"/>
        <v/>
      </c>
      <c r="J732" s="65" t="str">
        <f t="shared" si="126"/>
        <v/>
      </c>
      <c r="K732" s="166" t="str">
        <f t="shared" si="127"/>
        <v/>
      </c>
      <c r="L732" s="167" t="str">
        <f t="shared" si="128"/>
        <v/>
      </c>
      <c r="M732" s="63" t="str">
        <f t="shared" si="129"/>
        <v/>
      </c>
      <c r="N732" s="7"/>
      <c r="O732" s="8"/>
      <c r="Q732" s="69" t="str">
        <f t="shared" si="130"/>
        <v/>
      </c>
      <c r="T732" s="66" t="str">
        <f>IF(AND(SU_Stufe&gt;=20,M732&lt;&gt;"",ISBLANK(N732)),"Zuweisung zu Arbeitspaket fehlt","")</f>
        <v/>
      </c>
      <c r="U732" s="66" t="str">
        <f>IF(AND(M732&lt;&gt;""),IF(ISBLANK(O732),"Beschreibung der Tätigkeit fehlt!",IF(LEN(O732)&lt;Z_BKU,"Beschreibung sehr kurz",IF(LEN(O732)&lt;Z_BKN,"Beschreibung knapp",""))),"")</f>
        <v/>
      </c>
      <c r="V732" s="66" t="str">
        <f t="shared" si="131"/>
        <v/>
      </c>
      <c r="W732" s="66" t="str">
        <f>IF(AND(M732&lt;&gt;""),IF(M732&gt;Z_THAZ,"Wurde die Tageshöchstarbeitszeit ("&amp;Z_THAZ&amp;" h) beachtet?",""),"")</f>
        <v/>
      </c>
      <c r="X732" s="66" t="str">
        <f t="shared" si="124"/>
        <v/>
      </c>
    </row>
    <row r="733" spans="1:24" x14ac:dyDescent="0.25">
      <c r="A733" s="5"/>
      <c r="B733" s="67" t="str">
        <f t="shared" si="123"/>
        <v/>
      </c>
      <c r="C733" s="68" t="str">
        <f t="shared" si="125"/>
        <v/>
      </c>
      <c r="D733" s="6"/>
      <c r="E733" s="9"/>
      <c r="F733" s="6"/>
      <c r="G733" s="9"/>
      <c r="H733" s="64" t="str">
        <f t="shared" si="132"/>
        <v/>
      </c>
      <c r="I733" s="64" t="str">
        <f t="shared" si="133"/>
        <v/>
      </c>
      <c r="J733" s="65" t="str">
        <f t="shared" si="126"/>
        <v/>
      </c>
      <c r="K733" s="166" t="str">
        <f t="shared" si="127"/>
        <v/>
      </c>
      <c r="L733" s="167" t="str">
        <f t="shared" si="128"/>
        <v/>
      </c>
      <c r="M733" s="63" t="str">
        <f t="shared" si="129"/>
        <v/>
      </c>
      <c r="N733" s="7"/>
      <c r="O733" s="8"/>
      <c r="Q733" s="69" t="str">
        <f t="shared" si="130"/>
        <v/>
      </c>
      <c r="T733" s="66" t="str">
        <f>IF(AND(SU_Stufe&gt;=20,M733&lt;&gt;"",ISBLANK(N733)),"Zuweisung zu Arbeitspaket fehlt","")</f>
        <v/>
      </c>
      <c r="U733" s="66" t="str">
        <f>IF(AND(M733&lt;&gt;""),IF(ISBLANK(O733),"Beschreibung der Tätigkeit fehlt!",IF(LEN(O733)&lt;Z_BKU,"Beschreibung sehr kurz",IF(LEN(O733)&lt;Z_BKN,"Beschreibung knapp",""))),"")</f>
        <v/>
      </c>
      <c r="V733" s="66" t="str">
        <f t="shared" si="131"/>
        <v/>
      </c>
      <c r="W733" s="66" t="str">
        <f>IF(AND(M733&lt;&gt;""),IF(M733&gt;Z_THAZ,"Wurde die Tageshöchstarbeitszeit ("&amp;Z_THAZ&amp;" h) beachtet?",""),"")</f>
        <v/>
      </c>
      <c r="X733" s="66" t="str">
        <f t="shared" si="124"/>
        <v/>
      </c>
    </row>
    <row r="734" spans="1:24" x14ac:dyDescent="0.25">
      <c r="A734" s="5"/>
      <c r="B734" s="67" t="str">
        <f t="shared" si="123"/>
        <v/>
      </c>
      <c r="C734" s="68" t="str">
        <f t="shared" si="125"/>
        <v/>
      </c>
      <c r="D734" s="6"/>
      <c r="E734" s="9"/>
      <c r="F734" s="6"/>
      <c r="G734" s="9"/>
      <c r="H734" s="64" t="str">
        <f t="shared" si="132"/>
        <v/>
      </c>
      <c r="I734" s="64" t="str">
        <f t="shared" si="133"/>
        <v/>
      </c>
      <c r="J734" s="65" t="str">
        <f t="shared" si="126"/>
        <v/>
      </c>
      <c r="K734" s="166" t="str">
        <f t="shared" si="127"/>
        <v/>
      </c>
      <c r="L734" s="167" t="str">
        <f t="shared" si="128"/>
        <v/>
      </c>
      <c r="M734" s="63" t="str">
        <f t="shared" si="129"/>
        <v/>
      </c>
      <c r="N734" s="7"/>
      <c r="O734" s="8"/>
      <c r="Q734" s="69" t="str">
        <f t="shared" si="130"/>
        <v/>
      </c>
      <c r="T734" s="66" t="str">
        <f>IF(AND(SU_Stufe&gt;=20,M734&lt;&gt;"",ISBLANK(N734)),"Zuweisung zu Arbeitspaket fehlt","")</f>
        <v/>
      </c>
      <c r="U734" s="66" t="str">
        <f>IF(AND(M734&lt;&gt;""),IF(ISBLANK(O734),"Beschreibung der Tätigkeit fehlt!",IF(LEN(O734)&lt;Z_BKU,"Beschreibung sehr kurz",IF(LEN(O734)&lt;Z_BKN,"Beschreibung knapp",""))),"")</f>
        <v/>
      </c>
      <c r="V734" s="66" t="str">
        <f t="shared" si="131"/>
        <v/>
      </c>
      <c r="W734" s="66" t="str">
        <f>IF(AND(M734&lt;&gt;""),IF(M734&gt;Z_THAZ,"Wurde die Tageshöchstarbeitszeit ("&amp;Z_THAZ&amp;" h) beachtet?",""),"")</f>
        <v/>
      </c>
      <c r="X734" s="66" t="str">
        <f t="shared" si="124"/>
        <v/>
      </c>
    </row>
    <row r="735" spans="1:24" x14ac:dyDescent="0.25">
      <c r="A735" s="5"/>
      <c r="B735" s="67" t="str">
        <f t="shared" si="123"/>
        <v/>
      </c>
      <c r="C735" s="68" t="str">
        <f t="shared" si="125"/>
        <v/>
      </c>
      <c r="D735" s="6"/>
      <c r="E735" s="9"/>
      <c r="F735" s="6"/>
      <c r="G735" s="9"/>
      <c r="H735" s="64" t="str">
        <f t="shared" si="132"/>
        <v/>
      </c>
      <c r="I735" s="64" t="str">
        <f t="shared" si="133"/>
        <v/>
      </c>
      <c r="J735" s="65" t="str">
        <f t="shared" si="126"/>
        <v/>
      </c>
      <c r="K735" s="166" t="str">
        <f t="shared" si="127"/>
        <v/>
      </c>
      <c r="L735" s="167" t="str">
        <f t="shared" si="128"/>
        <v/>
      </c>
      <c r="M735" s="63" t="str">
        <f t="shared" si="129"/>
        <v/>
      </c>
      <c r="N735" s="7"/>
      <c r="O735" s="8"/>
      <c r="Q735" s="69" t="str">
        <f t="shared" si="130"/>
        <v/>
      </c>
      <c r="T735" s="66" t="str">
        <f>IF(AND(SU_Stufe&gt;=20,M735&lt;&gt;"",ISBLANK(N735)),"Zuweisung zu Arbeitspaket fehlt","")</f>
        <v/>
      </c>
      <c r="U735" s="66" t="str">
        <f>IF(AND(M735&lt;&gt;""),IF(ISBLANK(O735),"Beschreibung der Tätigkeit fehlt!",IF(LEN(O735)&lt;Z_BKU,"Beschreibung sehr kurz",IF(LEN(O735)&lt;Z_BKN,"Beschreibung knapp",""))),"")</f>
        <v/>
      </c>
      <c r="V735" s="66" t="str">
        <f t="shared" si="131"/>
        <v/>
      </c>
      <c r="W735" s="66" t="str">
        <f>IF(AND(M735&lt;&gt;""),IF(M735&gt;Z_THAZ,"Wurde die Tageshöchstarbeitszeit ("&amp;Z_THAZ&amp;" h) beachtet?",""),"")</f>
        <v/>
      </c>
      <c r="X735" s="66" t="str">
        <f t="shared" si="124"/>
        <v/>
      </c>
    </row>
    <row r="736" spans="1:24" x14ac:dyDescent="0.25">
      <c r="A736" s="5"/>
      <c r="B736" s="67" t="str">
        <f t="shared" si="123"/>
        <v/>
      </c>
      <c r="C736" s="68" t="str">
        <f t="shared" si="125"/>
        <v/>
      </c>
      <c r="D736" s="6"/>
      <c r="E736" s="9"/>
      <c r="F736" s="6"/>
      <c r="G736" s="9"/>
      <c r="H736" s="64" t="str">
        <f t="shared" si="132"/>
        <v/>
      </c>
      <c r="I736" s="64" t="str">
        <f t="shared" si="133"/>
        <v/>
      </c>
      <c r="J736" s="65" t="str">
        <f t="shared" si="126"/>
        <v/>
      </c>
      <c r="K736" s="166" t="str">
        <f t="shared" si="127"/>
        <v/>
      </c>
      <c r="L736" s="167" t="str">
        <f t="shared" si="128"/>
        <v/>
      </c>
      <c r="M736" s="63" t="str">
        <f t="shared" si="129"/>
        <v/>
      </c>
      <c r="N736" s="7"/>
      <c r="O736" s="8"/>
      <c r="Q736" s="69" t="str">
        <f t="shared" si="130"/>
        <v/>
      </c>
      <c r="T736" s="66" t="str">
        <f>IF(AND(SU_Stufe&gt;=20,M736&lt;&gt;"",ISBLANK(N736)),"Zuweisung zu Arbeitspaket fehlt","")</f>
        <v/>
      </c>
      <c r="U736" s="66" t="str">
        <f>IF(AND(M736&lt;&gt;""),IF(ISBLANK(O736),"Beschreibung der Tätigkeit fehlt!",IF(LEN(O736)&lt;Z_BKU,"Beschreibung sehr kurz",IF(LEN(O736)&lt;Z_BKN,"Beschreibung knapp",""))),"")</f>
        <v/>
      </c>
      <c r="V736" s="66" t="str">
        <f t="shared" si="131"/>
        <v/>
      </c>
      <c r="W736" s="66" t="str">
        <f>IF(AND(M736&lt;&gt;""),IF(M736&gt;Z_THAZ,"Wurde die Tageshöchstarbeitszeit ("&amp;Z_THAZ&amp;" h) beachtet?",""),"")</f>
        <v/>
      </c>
      <c r="X736" s="66" t="str">
        <f t="shared" si="124"/>
        <v/>
      </c>
    </row>
    <row r="737" spans="1:24" x14ac:dyDescent="0.25">
      <c r="A737" s="5"/>
      <c r="B737" s="67" t="str">
        <f t="shared" si="123"/>
        <v/>
      </c>
      <c r="C737" s="68" t="str">
        <f t="shared" si="125"/>
        <v/>
      </c>
      <c r="D737" s="6"/>
      <c r="E737" s="9"/>
      <c r="F737" s="6"/>
      <c r="G737" s="9"/>
      <c r="H737" s="64" t="str">
        <f t="shared" si="132"/>
        <v/>
      </c>
      <c r="I737" s="64" t="str">
        <f t="shared" si="133"/>
        <v/>
      </c>
      <c r="J737" s="65" t="str">
        <f t="shared" si="126"/>
        <v/>
      </c>
      <c r="K737" s="166" t="str">
        <f t="shared" si="127"/>
        <v/>
      </c>
      <c r="L737" s="167" t="str">
        <f t="shared" si="128"/>
        <v/>
      </c>
      <c r="M737" s="63" t="str">
        <f t="shared" si="129"/>
        <v/>
      </c>
      <c r="N737" s="7"/>
      <c r="O737" s="8"/>
      <c r="Q737" s="69" t="str">
        <f t="shared" si="130"/>
        <v/>
      </c>
      <c r="T737" s="66" t="str">
        <f>IF(AND(SU_Stufe&gt;=20,M737&lt;&gt;"",ISBLANK(N737)),"Zuweisung zu Arbeitspaket fehlt","")</f>
        <v/>
      </c>
      <c r="U737" s="66" t="str">
        <f>IF(AND(M737&lt;&gt;""),IF(ISBLANK(O737),"Beschreibung der Tätigkeit fehlt!",IF(LEN(O737)&lt;Z_BKU,"Beschreibung sehr kurz",IF(LEN(O737)&lt;Z_BKN,"Beschreibung knapp",""))),"")</f>
        <v/>
      </c>
      <c r="V737" s="66" t="str">
        <f t="shared" si="131"/>
        <v/>
      </c>
      <c r="W737" s="66" t="str">
        <f>IF(AND(M737&lt;&gt;""),IF(M737&gt;Z_THAZ,"Wurde die Tageshöchstarbeitszeit ("&amp;Z_THAZ&amp;" h) beachtet?",""),"")</f>
        <v/>
      </c>
      <c r="X737" s="66" t="str">
        <f t="shared" si="124"/>
        <v/>
      </c>
    </row>
    <row r="738" spans="1:24" x14ac:dyDescent="0.25">
      <c r="A738" s="5"/>
      <c r="B738" s="67" t="str">
        <f t="shared" si="123"/>
        <v/>
      </c>
      <c r="C738" s="68" t="str">
        <f t="shared" si="125"/>
        <v/>
      </c>
      <c r="D738" s="6"/>
      <c r="E738" s="9"/>
      <c r="F738" s="6"/>
      <c r="G738" s="9"/>
      <c r="H738" s="64" t="str">
        <f t="shared" si="132"/>
        <v/>
      </c>
      <c r="I738" s="64" t="str">
        <f t="shared" si="133"/>
        <v/>
      </c>
      <c r="J738" s="65" t="str">
        <f t="shared" si="126"/>
        <v/>
      </c>
      <c r="K738" s="166" t="str">
        <f t="shared" si="127"/>
        <v/>
      </c>
      <c r="L738" s="167" t="str">
        <f t="shared" si="128"/>
        <v/>
      </c>
      <c r="M738" s="63" t="str">
        <f t="shared" si="129"/>
        <v/>
      </c>
      <c r="N738" s="7"/>
      <c r="O738" s="8"/>
      <c r="Q738" s="69" t="str">
        <f t="shared" si="130"/>
        <v/>
      </c>
      <c r="T738" s="66" t="str">
        <f>IF(AND(SU_Stufe&gt;=20,M738&lt;&gt;"",ISBLANK(N738)),"Zuweisung zu Arbeitspaket fehlt","")</f>
        <v/>
      </c>
      <c r="U738" s="66" t="str">
        <f>IF(AND(M738&lt;&gt;""),IF(ISBLANK(O738),"Beschreibung der Tätigkeit fehlt!",IF(LEN(O738)&lt;Z_BKU,"Beschreibung sehr kurz",IF(LEN(O738)&lt;Z_BKN,"Beschreibung knapp",""))),"")</f>
        <v/>
      </c>
      <c r="V738" s="66" t="str">
        <f t="shared" si="131"/>
        <v/>
      </c>
      <c r="W738" s="66" t="str">
        <f>IF(AND(M738&lt;&gt;""),IF(M738&gt;Z_THAZ,"Wurde die Tageshöchstarbeitszeit ("&amp;Z_THAZ&amp;" h) beachtet?",""),"")</f>
        <v/>
      </c>
      <c r="X738" s="66" t="str">
        <f t="shared" si="124"/>
        <v/>
      </c>
    </row>
    <row r="739" spans="1:24" x14ac:dyDescent="0.25">
      <c r="A739" s="5"/>
      <c r="B739" s="67" t="str">
        <f t="shared" si="123"/>
        <v/>
      </c>
      <c r="C739" s="68" t="str">
        <f t="shared" si="125"/>
        <v/>
      </c>
      <c r="D739" s="6"/>
      <c r="E739" s="9"/>
      <c r="F739" s="6"/>
      <c r="G739" s="9"/>
      <c r="H739" s="64" t="str">
        <f t="shared" si="132"/>
        <v/>
      </c>
      <c r="I739" s="64" t="str">
        <f t="shared" si="133"/>
        <v/>
      </c>
      <c r="J739" s="65" t="str">
        <f t="shared" si="126"/>
        <v/>
      </c>
      <c r="K739" s="166" t="str">
        <f t="shared" si="127"/>
        <v/>
      </c>
      <c r="L739" s="167" t="str">
        <f t="shared" si="128"/>
        <v/>
      </c>
      <c r="M739" s="63" t="str">
        <f t="shared" si="129"/>
        <v/>
      </c>
      <c r="N739" s="7"/>
      <c r="O739" s="8"/>
      <c r="Q739" s="69" t="str">
        <f t="shared" si="130"/>
        <v/>
      </c>
      <c r="T739" s="66" t="str">
        <f>IF(AND(SU_Stufe&gt;=20,M739&lt;&gt;"",ISBLANK(N739)),"Zuweisung zu Arbeitspaket fehlt","")</f>
        <v/>
      </c>
      <c r="U739" s="66" t="str">
        <f>IF(AND(M739&lt;&gt;""),IF(ISBLANK(O739),"Beschreibung der Tätigkeit fehlt!",IF(LEN(O739)&lt;Z_BKU,"Beschreibung sehr kurz",IF(LEN(O739)&lt;Z_BKN,"Beschreibung knapp",""))),"")</f>
        <v/>
      </c>
      <c r="V739" s="66" t="str">
        <f t="shared" si="131"/>
        <v/>
      </c>
      <c r="W739" s="66" t="str">
        <f>IF(AND(M739&lt;&gt;""),IF(M739&gt;Z_THAZ,"Wurde die Tageshöchstarbeitszeit ("&amp;Z_THAZ&amp;" h) beachtet?",""),"")</f>
        <v/>
      </c>
      <c r="X739" s="66" t="str">
        <f t="shared" si="124"/>
        <v/>
      </c>
    </row>
    <row r="740" spans="1:24" x14ac:dyDescent="0.25">
      <c r="A740" s="5"/>
      <c r="B740" s="67" t="str">
        <f t="shared" si="123"/>
        <v/>
      </c>
      <c r="C740" s="68" t="str">
        <f t="shared" si="125"/>
        <v/>
      </c>
      <c r="D740" s="6"/>
      <c r="E740" s="9"/>
      <c r="F740" s="6"/>
      <c r="G740" s="9"/>
      <c r="H740" s="64" t="str">
        <f t="shared" si="132"/>
        <v/>
      </c>
      <c r="I740" s="64" t="str">
        <f t="shared" si="133"/>
        <v/>
      </c>
      <c r="J740" s="65" t="str">
        <f t="shared" si="126"/>
        <v/>
      </c>
      <c r="K740" s="166" t="str">
        <f t="shared" si="127"/>
        <v/>
      </c>
      <c r="L740" s="167" t="str">
        <f t="shared" si="128"/>
        <v/>
      </c>
      <c r="M740" s="63" t="str">
        <f t="shared" si="129"/>
        <v/>
      </c>
      <c r="N740" s="7"/>
      <c r="O740" s="8"/>
      <c r="Q740" s="69" t="str">
        <f t="shared" si="130"/>
        <v/>
      </c>
      <c r="T740" s="66" t="str">
        <f>IF(AND(SU_Stufe&gt;=20,M740&lt;&gt;"",ISBLANK(N740)),"Zuweisung zu Arbeitspaket fehlt","")</f>
        <v/>
      </c>
      <c r="U740" s="66" t="str">
        <f>IF(AND(M740&lt;&gt;""),IF(ISBLANK(O740),"Beschreibung der Tätigkeit fehlt!",IF(LEN(O740)&lt;Z_BKU,"Beschreibung sehr kurz",IF(LEN(O740)&lt;Z_BKN,"Beschreibung knapp",""))),"")</f>
        <v/>
      </c>
      <c r="V740" s="66" t="str">
        <f t="shared" si="131"/>
        <v/>
      </c>
      <c r="W740" s="66" t="str">
        <f>IF(AND(M740&lt;&gt;""),IF(M740&gt;Z_THAZ,"Wurde die Tageshöchstarbeitszeit ("&amp;Z_THAZ&amp;" h) beachtet?",""),"")</f>
        <v/>
      </c>
      <c r="X740" s="66" t="str">
        <f t="shared" si="124"/>
        <v/>
      </c>
    </row>
    <row r="741" spans="1:24" x14ac:dyDescent="0.25">
      <c r="A741" s="5"/>
      <c r="B741" s="67" t="str">
        <f t="shared" si="123"/>
        <v/>
      </c>
      <c r="C741" s="68" t="str">
        <f t="shared" si="125"/>
        <v/>
      </c>
      <c r="D741" s="6"/>
      <c r="E741" s="9"/>
      <c r="F741" s="6"/>
      <c r="G741" s="9"/>
      <c r="H741" s="64" t="str">
        <f t="shared" si="132"/>
        <v/>
      </c>
      <c r="I741" s="64" t="str">
        <f t="shared" si="133"/>
        <v/>
      </c>
      <c r="J741" s="65" t="str">
        <f t="shared" si="126"/>
        <v/>
      </c>
      <c r="K741" s="166" t="str">
        <f t="shared" si="127"/>
        <v/>
      </c>
      <c r="L741" s="167" t="str">
        <f t="shared" si="128"/>
        <v/>
      </c>
      <c r="M741" s="63" t="str">
        <f t="shared" si="129"/>
        <v/>
      </c>
      <c r="N741" s="7"/>
      <c r="O741" s="8"/>
      <c r="Q741" s="69" t="str">
        <f t="shared" si="130"/>
        <v/>
      </c>
      <c r="T741" s="66" t="str">
        <f>IF(AND(SU_Stufe&gt;=20,M741&lt;&gt;"",ISBLANK(N741)),"Zuweisung zu Arbeitspaket fehlt","")</f>
        <v/>
      </c>
      <c r="U741" s="66" t="str">
        <f>IF(AND(M741&lt;&gt;""),IF(ISBLANK(O741),"Beschreibung der Tätigkeit fehlt!",IF(LEN(O741)&lt;Z_BKU,"Beschreibung sehr kurz",IF(LEN(O741)&lt;Z_BKN,"Beschreibung knapp",""))),"")</f>
        <v/>
      </c>
      <c r="V741" s="66" t="str">
        <f t="shared" si="131"/>
        <v/>
      </c>
      <c r="W741" s="66" t="str">
        <f>IF(AND(M741&lt;&gt;""),IF(M741&gt;Z_THAZ,"Wurde die Tageshöchstarbeitszeit ("&amp;Z_THAZ&amp;" h) beachtet?",""),"")</f>
        <v/>
      </c>
      <c r="X741" s="66" t="str">
        <f t="shared" si="124"/>
        <v/>
      </c>
    </row>
    <row r="742" spans="1:24" x14ac:dyDescent="0.25">
      <c r="A742" s="5"/>
      <c r="B742" s="67" t="str">
        <f t="shared" si="123"/>
        <v/>
      </c>
      <c r="C742" s="68" t="str">
        <f t="shared" si="125"/>
        <v/>
      </c>
      <c r="D742" s="6"/>
      <c r="E742" s="9"/>
      <c r="F742" s="6"/>
      <c r="G742" s="9"/>
      <c r="H742" s="64" t="str">
        <f t="shared" si="132"/>
        <v/>
      </c>
      <c r="I742" s="64" t="str">
        <f t="shared" si="133"/>
        <v/>
      </c>
      <c r="J742" s="65" t="str">
        <f t="shared" si="126"/>
        <v/>
      </c>
      <c r="K742" s="166" t="str">
        <f t="shared" si="127"/>
        <v/>
      </c>
      <c r="L742" s="167" t="str">
        <f t="shared" si="128"/>
        <v/>
      </c>
      <c r="M742" s="63" t="str">
        <f t="shared" si="129"/>
        <v/>
      </c>
      <c r="N742" s="7"/>
      <c r="O742" s="8"/>
      <c r="Q742" s="69" t="str">
        <f t="shared" si="130"/>
        <v/>
      </c>
      <c r="T742" s="66" t="str">
        <f>IF(AND(SU_Stufe&gt;=20,M742&lt;&gt;"",ISBLANK(N742)),"Zuweisung zu Arbeitspaket fehlt","")</f>
        <v/>
      </c>
      <c r="U742" s="66" t="str">
        <f>IF(AND(M742&lt;&gt;""),IF(ISBLANK(O742),"Beschreibung der Tätigkeit fehlt!",IF(LEN(O742)&lt;Z_BKU,"Beschreibung sehr kurz",IF(LEN(O742)&lt;Z_BKN,"Beschreibung knapp",""))),"")</f>
        <v/>
      </c>
      <c r="V742" s="66" t="str">
        <f t="shared" si="131"/>
        <v/>
      </c>
      <c r="W742" s="66" t="str">
        <f>IF(AND(M742&lt;&gt;""),IF(M742&gt;Z_THAZ,"Wurde die Tageshöchstarbeitszeit ("&amp;Z_THAZ&amp;" h) beachtet?",""),"")</f>
        <v/>
      </c>
      <c r="X742" s="66" t="str">
        <f t="shared" si="124"/>
        <v/>
      </c>
    </row>
    <row r="743" spans="1:24" x14ac:dyDescent="0.25">
      <c r="A743" s="5"/>
      <c r="B743" s="67" t="str">
        <f t="shared" si="123"/>
        <v/>
      </c>
      <c r="C743" s="68" t="str">
        <f t="shared" si="125"/>
        <v/>
      </c>
      <c r="D743" s="6"/>
      <c r="E743" s="9"/>
      <c r="F743" s="6"/>
      <c r="G743" s="9"/>
      <c r="H743" s="64" t="str">
        <f t="shared" si="132"/>
        <v/>
      </c>
      <c r="I743" s="64" t="str">
        <f t="shared" si="133"/>
        <v/>
      </c>
      <c r="J743" s="65" t="str">
        <f t="shared" si="126"/>
        <v/>
      </c>
      <c r="K743" s="166" t="str">
        <f t="shared" si="127"/>
        <v/>
      </c>
      <c r="L743" s="167" t="str">
        <f t="shared" si="128"/>
        <v/>
      </c>
      <c r="M743" s="63" t="str">
        <f t="shared" si="129"/>
        <v/>
      </c>
      <c r="N743" s="7"/>
      <c r="O743" s="8"/>
      <c r="Q743" s="69" t="str">
        <f t="shared" si="130"/>
        <v/>
      </c>
      <c r="T743" s="66" t="str">
        <f>IF(AND(SU_Stufe&gt;=20,M743&lt;&gt;"",ISBLANK(N743)),"Zuweisung zu Arbeitspaket fehlt","")</f>
        <v/>
      </c>
      <c r="U743" s="66" t="str">
        <f>IF(AND(M743&lt;&gt;""),IF(ISBLANK(O743),"Beschreibung der Tätigkeit fehlt!",IF(LEN(O743)&lt;Z_BKU,"Beschreibung sehr kurz",IF(LEN(O743)&lt;Z_BKN,"Beschreibung knapp",""))),"")</f>
        <v/>
      </c>
      <c r="V743" s="66" t="str">
        <f t="shared" si="131"/>
        <v/>
      </c>
      <c r="W743" s="66" t="str">
        <f>IF(AND(M743&lt;&gt;""),IF(M743&gt;Z_THAZ,"Wurde die Tageshöchstarbeitszeit ("&amp;Z_THAZ&amp;" h) beachtet?",""),"")</f>
        <v/>
      </c>
      <c r="X743" s="66" t="str">
        <f t="shared" si="124"/>
        <v/>
      </c>
    </row>
    <row r="744" spans="1:24" x14ac:dyDescent="0.25">
      <c r="A744" s="5"/>
      <c r="B744" s="67" t="str">
        <f t="shared" si="123"/>
        <v/>
      </c>
      <c r="C744" s="68" t="str">
        <f t="shared" si="125"/>
        <v/>
      </c>
      <c r="D744" s="6"/>
      <c r="E744" s="9"/>
      <c r="F744" s="6"/>
      <c r="G744" s="9"/>
      <c r="H744" s="64" t="str">
        <f t="shared" si="132"/>
        <v/>
      </c>
      <c r="I744" s="64" t="str">
        <f t="shared" si="133"/>
        <v/>
      </c>
      <c r="J744" s="65" t="str">
        <f t="shared" si="126"/>
        <v/>
      </c>
      <c r="K744" s="166" t="str">
        <f t="shared" si="127"/>
        <v/>
      </c>
      <c r="L744" s="167" t="str">
        <f t="shared" si="128"/>
        <v/>
      </c>
      <c r="M744" s="63" t="str">
        <f t="shared" si="129"/>
        <v/>
      </c>
      <c r="N744" s="7"/>
      <c r="O744" s="8"/>
      <c r="Q744" s="69" t="str">
        <f t="shared" si="130"/>
        <v/>
      </c>
      <c r="T744" s="66" t="str">
        <f>IF(AND(SU_Stufe&gt;=20,M744&lt;&gt;"",ISBLANK(N744)),"Zuweisung zu Arbeitspaket fehlt","")</f>
        <v/>
      </c>
      <c r="U744" s="66" t="str">
        <f>IF(AND(M744&lt;&gt;""),IF(ISBLANK(O744),"Beschreibung der Tätigkeit fehlt!",IF(LEN(O744)&lt;Z_BKU,"Beschreibung sehr kurz",IF(LEN(O744)&lt;Z_BKN,"Beschreibung knapp",""))),"")</f>
        <v/>
      </c>
      <c r="V744" s="66" t="str">
        <f t="shared" si="131"/>
        <v/>
      </c>
      <c r="W744" s="66" t="str">
        <f>IF(AND(M744&lt;&gt;""),IF(M744&gt;Z_THAZ,"Wurde die Tageshöchstarbeitszeit ("&amp;Z_THAZ&amp;" h) beachtet?",""),"")</f>
        <v/>
      </c>
      <c r="X744" s="66" t="str">
        <f t="shared" si="124"/>
        <v/>
      </c>
    </row>
    <row r="745" spans="1:24" x14ac:dyDescent="0.25">
      <c r="A745" s="5"/>
      <c r="B745" s="67" t="str">
        <f t="shared" si="123"/>
        <v/>
      </c>
      <c r="C745" s="68" t="str">
        <f t="shared" si="125"/>
        <v/>
      </c>
      <c r="D745" s="6"/>
      <c r="E745" s="9"/>
      <c r="F745" s="6"/>
      <c r="G745" s="9"/>
      <c r="H745" s="64" t="str">
        <f t="shared" si="132"/>
        <v/>
      </c>
      <c r="I745" s="64" t="str">
        <f t="shared" si="133"/>
        <v/>
      </c>
      <c r="J745" s="65" t="str">
        <f t="shared" si="126"/>
        <v/>
      </c>
      <c r="K745" s="166" t="str">
        <f t="shared" si="127"/>
        <v/>
      </c>
      <c r="L745" s="167" t="str">
        <f t="shared" si="128"/>
        <v/>
      </c>
      <c r="M745" s="63" t="str">
        <f t="shared" si="129"/>
        <v/>
      </c>
      <c r="N745" s="7"/>
      <c r="O745" s="8"/>
      <c r="Q745" s="69" t="str">
        <f t="shared" si="130"/>
        <v/>
      </c>
      <c r="T745" s="66" t="str">
        <f>IF(AND(SU_Stufe&gt;=20,M745&lt;&gt;"",ISBLANK(N745)),"Zuweisung zu Arbeitspaket fehlt","")</f>
        <v/>
      </c>
      <c r="U745" s="66" t="str">
        <f>IF(AND(M745&lt;&gt;""),IF(ISBLANK(O745),"Beschreibung der Tätigkeit fehlt!",IF(LEN(O745)&lt;Z_BKU,"Beschreibung sehr kurz",IF(LEN(O745)&lt;Z_BKN,"Beschreibung knapp",""))),"")</f>
        <v/>
      </c>
      <c r="V745" s="66" t="str">
        <f t="shared" si="131"/>
        <v/>
      </c>
      <c r="W745" s="66" t="str">
        <f>IF(AND(M745&lt;&gt;""),IF(M745&gt;Z_THAZ,"Wurde die Tageshöchstarbeitszeit ("&amp;Z_THAZ&amp;" h) beachtet?",""),"")</f>
        <v/>
      </c>
      <c r="X745" s="66" t="str">
        <f t="shared" si="124"/>
        <v/>
      </c>
    </row>
    <row r="746" spans="1:24" x14ac:dyDescent="0.25">
      <c r="A746" s="5"/>
      <c r="B746" s="67" t="str">
        <f t="shared" si="123"/>
        <v/>
      </c>
      <c r="C746" s="68" t="str">
        <f t="shared" si="125"/>
        <v/>
      </c>
      <c r="D746" s="6"/>
      <c r="E746" s="9"/>
      <c r="F746" s="6"/>
      <c r="G746" s="9"/>
      <c r="H746" s="64" t="str">
        <f t="shared" si="132"/>
        <v/>
      </c>
      <c r="I746" s="64" t="str">
        <f t="shared" si="133"/>
        <v/>
      </c>
      <c r="J746" s="65" t="str">
        <f t="shared" si="126"/>
        <v/>
      </c>
      <c r="K746" s="166" t="str">
        <f t="shared" si="127"/>
        <v/>
      </c>
      <c r="L746" s="167" t="str">
        <f t="shared" si="128"/>
        <v/>
      </c>
      <c r="M746" s="63" t="str">
        <f t="shared" si="129"/>
        <v/>
      </c>
      <c r="N746" s="7"/>
      <c r="O746" s="8"/>
      <c r="Q746" s="69" t="str">
        <f t="shared" si="130"/>
        <v/>
      </c>
      <c r="T746" s="66" t="str">
        <f>IF(AND(SU_Stufe&gt;=20,M746&lt;&gt;"",ISBLANK(N746)),"Zuweisung zu Arbeitspaket fehlt","")</f>
        <v/>
      </c>
      <c r="U746" s="66" t="str">
        <f>IF(AND(M746&lt;&gt;""),IF(ISBLANK(O746),"Beschreibung der Tätigkeit fehlt!",IF(LEN(O746)&lt;Z_BKU,"Beschreibung sehr kurz",IF(LEN(O746)&lt;Z_BKN,"Beschreibung knapp",""))),"")</f>
        <v/>
      </c>
      <c r="V746" s="66" t="str">
        <f t="shared" si="131"/>
        <v/>
      </c>
      <c r="W746" s="66" t="str">
        <f>IF(AND(M746&lt;&gt;""),IF(M746&gt;Z_THAZ,"Wurde die Tageshöchstarbeitszeit ("&amp;Z_THAZ&amp;" h) beachtet?",""),"")</f>
        <v/>
      </c>
      <c r="X746" s="66" t="str">
        <f t="shared" si="124"/>
        <v/>
      </c>
    </row>
    <row r="747" spans="1:24" x14ac:dyDescent="0.25">
      <c r="A747" s="5"/>
      <c r="B747" s="67" t="str">
        <f t="shared" si="123"/>
        <v/>
      </c>
      <c r="C747" s="68" t="str">
        <f t="shared" si="125"/>
        <v/>
      </c>
      <c r="D747" s="6"/>
      <c r="E747" s="9"/>
      <c r="F747" s="6"/>
      <c r="G747" s="9"/>
      <c r="H747" s="64" t="str">
        <f t="shared" si="132"/>
        <v/>
      </c>
      <c r="I747" s="64" t="str">
        <f t="shared" si="133"/>
        <v/>
      </c>
      <c r="J747" s="65" t="str">
        <f t="shared" si="126"/>
        <v/>
      </c>
      <c r="K747" s="166" t="str">
        <f t="shared" si="127"/>
        <v/>
      </c>
      <c r="L747" s="167" t="str">
        <f t="shared" si="128"/>
        <v/>
      </c>
      <c r="M747" s="63" t="str">
        <f t="shared" si="129"/>
        <v/>
      </c>
      <c r="N747" s="7"/>
      <c r="O747" s="8"/>
      <c r="Q747" s="69" t="str">
        <f t="shared" si="130"/>
        <v/>
      </c>
      <c r="T747" s="66" t="str">
        <f>IF(AND(SU_Stufe&gt;=20,M747&lt;&gt;"",ISBLANK(N747)),"Zuweisung zu Arbeitspaket fehlt","")</f>
        <v/>
      </c>
      <c r="U747" s="66" t="str">
        <f>IF(AND(M747&lt;&gt;""),IF(ISBLANK(O747),"Beschreibung der Tätigkeit fehlt!",IF(LEN(O747)&lt;Z_BKU,"Beschreibung sehr kurz",IF(LEN(O747)&lt;Z_BKN,"Beschreibung knapp",""))),"")</f>
        <v/>
      </c>
      <c r="V747" s="66" t="str">
        <f t="shared" si="131"/>
        <v/>
      </c>
      <c r="W747" s="66" t="str">
        <f>IF(AND(M747&lt;&gt;""),IF(M747&gt;Z_THAZ,"Wurde die Tageshöchstarbeitszeit ("&amp;Z_THAZ&amp;" h) beachtet?",""),"")</f>
        <v/>
      </c>
      <c r="X747" s="66" t="str">
        <f t="shared" si="124"/>
        <v/>
      </c>
    </row>
    <row r="748" spans="1:24" x14ac:dyDescent="0.25">
      <c r="A748" s="5"/>
      <c r="B748" s="67" t="str">
        <f t="shared" si="123"/>
        <v/>
      </c>
      <c r="C748" s="68" t="str">
        <f t="shared" si="125"/>
        <v/>
      </c>
      <c r="D748" s="6"/>
      <c r="E748" s="9"/>
      <c r="F748" s="6"/>
      <c r="G748" s="9"/>
      <c r="H748" s="64" t="str">
        <f t="shared" si="132"/>
        <v/>
      </c>
      <c r="I748" s="64" t="str">
        <f t="shared" si="133"/>
        <v/>
      </c>
      <c r="J748" s="65" t="str">
        <f t="shared" si="126"/>
        <v/>
      </c>
      <c r="K748" s="166" t="str">
        <f t="shared" si="127"/>
        <v/>
      </c>
      <c r="L748" s="167" t="str">
        <f t="shared" si="128"/>
        <v/>
      </c>
      <c r="M748" s="63" t="str">
        <f t="shared" si="129"/>
        <v/>
      </c>
      <c r="N748" s="7"/>
      <c r="O748" s="8"/>
      <c r="Q748" s="69" t="str">
        <f t="shared" si="130"/>
        <v/>
      </c>
      <c r="T748" s="66" t="str">
        <f>IF(AND(SU_Stufe&gt;=20,M748&lt;&gt;"",ISBLANK(N748)),"Zuweisung zu Arbeitspaket fehlt","")</f>
        <v/>
      </c>
      <c r="U748" s="66" t="str">
        <f>IF(AND(M748&lt;&gt;""),IF(ISBLANK(O748),"Beschreibung der Tätigkeit fehlt!",IF(LEN(O748)&lt;Z_BKU,"Beschreibung sehr kurz",IF(LEN(O748)&lt;Z_BKN,"Beschreibung knapp",""))),"")</f>
        <v/>
      </c>
      <c r="V748" s="66" t="str">
        <f t="shared" si="131"/>
        <v/>
      </c>
      <c r="W748" s="66" t="str">
        <f>IF(AND(M748&lt;&gt;""),IF(M748&gt;Z_THAZ,"Wurde die Tageshöchstarbeitszeit ("&amp;Z_THAZ&amp;" h) beachtet?",""),"")</f>
        <v/>
      </c>
      <c r="X748" s="66" t="str">
        <f t="shared" si="124"/>
        <v/>
      </c>
    </row>
    <row r="749" spans="1:24" x14ac:dyDescent="0.25">
      <c r="A749" s="5"/>
      <c r="B749" s="67" t="str">
        <f t="shared" si="123"/>
        <v/>
      </c>
      <c r="C749" s="68" t="str">
        <f t="shared" si="125"/>
        <v/>
      </c>
      <c r="D749" s="6"/>
      <c r="E749" s="9"/>
      <c r="F749" s="6"/>
      <c r="G749" s="9"/>
      <c r="H749" s="64" t="str">
        <f t="shared" si="132"/>
        <v/>
      </c>
      <c r="I749" s="64" t="str">
        <f t="shared" si="133"/>
        <v/>
      </c>
      <c r="J749" s="65" t="str">
        <f t="shared" si="126"/>
        <v/>
      </c>
      <c r="K749" s="166" t="str">
        <f t="shared" si="127"/>
        <v/>
      </c>
      <c r="L749" s="167" t="str">
        <f t="shared" si="128"/>
        <v/>
      </c>
      <c r="M749" s="63" t="str">
        <f t="shared" si="129"/>
        <v/>
      </c>
      <c r="N749" s="7"/>
      <c r="O749" s="8"/>
      <c r="Q749" s="69" t="str">
        <f t="shared" si="130"/>
        <v/>
      </c>
      <c r="T749" s="66" t="str">
        <f>IF(AND(SU_Stufe&gt;=20,M749&lt;&gt;"",ISBLANK(N749)),"Zuweisung zu Arbeitspaket fehlt","")</f>
        <v/>
      </c>
      <c r="U749" s="66" t="str">
        <f>IF(AND(M749&lt;&gt;""),IF(ISBLANK(O749),"Beschreibung der Tätigkeit fehlt!",IF(LEN(O749)&lt;Z_BKU,"Beschreibung sehr kurz",IF(LEN(O749)&lt;Z_BKN,"Beschreibung knapp",""))),"")</f>
        <v/>
      </c>
      <c r="V749" s="66" t="str">
        <f t="shared" si="131"/>
        <v/>
      </c>
      <c r="W749" s="66" t="str">
        <f>IF(AND(M749&lt;&gt;""),IF(M749&gt;Z_THAZ,"Wurde die Tageshöchstarbeitszeit ("&amp;Z_THAZ&amp;" h) beachtet?",""),"")</f>
        <v/>
      </c>
      <c r="X749" s="66" t="str">
        <f t="shared" si="124"/>
        <v/>
      </c>
    </row>
    <row r="750" spans="1:24" x14ac:dyDescent="0.25">
      <c r="A750" s="5"/>
      <c r="B750" s="67" t="str">
        <f t="shared" si="123"/>
        <v/>
      </c>
      <c r="C750" s="68" t="str">
        <f t="shared" si="125"/>
        <v/>
      </c>
      <c r="D750" s="6"/>
      <c r="E750" s="9"/>
      <c r="F750" s="6"/>
      <c r="G750" s="9"/>
      <c r="H750" s="64" t="str">
        <f t="shared" si="132"/>
        <v/>
      </c>
      <c r="I750" s="64" t="str">
        <f t="shared" si="133"/>
        <v/>
      </c>
      <c r="J750" s="65" t="str">
        <f t="shared" si="126"/>
        <v/>
      </c>
      <c r="K750" s="166" t="str">
        <f t="shared" si="127"/>
        <v/>
      </c>
      <c r="L750" s="167" t="str">
        <f t="shared" si="128"/>
        <v/>
      </c>
      <c r="M750" s="63" t="str">
        <f t="shared" si="129"/>
        <v/>
      </c>
      <c r="N750" s="7"/>
      <c r="O750" s="8"/>
      <c r="Q750" s="69" t="str">
        <f t="shared" si="130"/>
        <v/>
      </c>
      <c r="T750" s="66" t="str">
        <f>IF(AND(SU_Stufe&gt;=20,M750&lt;&gt;"",ISBLANK(N750)),"Zuweisung zu Arbeitspaket fehlt","")</f>
        <v/>
      </c>
      <c r="U750" s="66" t="str">
        <f>IF(AND(M750&lt;&gt;""),IF(ISBLANK(O750),"Beschreibung der Tätigkeit fehlt!",IF(LEN(O750)&lt;Z_BKU,"Beschreibung sehr kurz",IF(LEN(O750)&lt;Z_BKN,"Beschreibung knapp",""))),"")</f>
        <v/>
      </c>
      <c r="V750" s="66" t="str">
        <f t="shared" si="131"/>
        <v/>
      </c>
      <c r="W750" s="66" t="str">
        <f>IF(AND(M750&lt;&gt;""),IF(M750&gt;Z_THAZ,"Wurde die Tageshöchstarbeitszeit ("&amp;Z_THAZ&amp;" h) beachtet?",""),"")</f>
        <v/>
      </c>
      <c r="X750" s="66" t="str">
        <f t="shared" si="124"/>
        <v/>
      </c>
    </row>
    <row r="751" spans="1:24" x14ac:dyDescent="0.25">
      <c r="A751" s="5"/>
      <c r="B751" s="67" t="str">
        <f t="shared" si="123"/>
        <v/>
      </c>
      <c r="C751" s="68" t="str">
        <f t="shared" si="125"/>
        <v/>
      </c>
      <c r="D751" s="6"/>
      <c r="E751" s="9"/>
      <c r="F751" s="6"/>
      <c r="G751" s="9"/>
      <c r="H751" s="64" t="str">
        <f t="shared" si="132"/>
        <v/>
      </c>
      <c r="I751" s="64" t="str">
        <f t="shared" si="133"/>
        <v/>
      </c>
      <c r="J751" s="65" t="str">
        <f t="shared" si="126"/>
        <v/>
      </c>
      <c r="K751" s="166" t="str">
        <f t="shared" si="127"/>
        <v/>
      </c>
      <c r="L751" s="167" t="str">
        <f t="shared" si="128"/>
        <v/>
      </c>
      <c r="M751" s="63" t="str">
        <f t="shared" si="129"/>
        <v/>
      </c>
      <c r="N751" s="7"/>
      <c r="O751" s="8"/>
      <c r="Q751" s="69" t="str">
        <f t="shared" si="130"/>
        <v/>
      </c>
      <c r="T751" s="66" t="str">
        <f>IF(AND(SU_Stufe&gt;=20,M751&lt;&gt;"",ISBLANK(N751)),"Zuweisung zu Arbeitspaket fehlt","")</f>
        <v/>
      </c>
      <c r="U751" s="66" t="str">
        <f>IF(AND(M751&lt;&gt;""),IF(ISBLANK(O751),"Beschreibung der Tätigkeit fehlt!",IF(LEN(O751)&lt;Z_BKU,"Beschreibung sehr kurz",IF(LEN(O751)&lt;Z_BKN,"Beschreibung knapp",""))),"")</f>
        <v/>
      </c>
      <c r="V751" s="66" t="str">
        <f t="shared" si="131"/>
        <v/>
      </c>
      <c r="W751" s="66" t="str">
        <f>IF(AND(M751&lt;&gt;""),IF(M751&gt;Z_THAZ,"Wurde die Tageshöchstarbeitszeit ("&amp;Z_THAZ&amp;" h) beachtet?",""),"")</f>
        <v/>
      </c>
      <c r="X751" s="66" t="str">
        <f t="shared" si="124"/>
        <v/>
      </c>
    </row>
    <row r="752" spans="1:24" x14ac:dyDescent="0.25">
      <c r="A752" s="5"/>
      <c r="B752" s="67" t="str">
        <f t="shared" si="123"/>
        <v/>
      </c>
      <c r="C752" s="68" t="str">
        <f t="shared" si="125"/>
        <v/>
      </c>
      <c r="D752" s="6"/>
      <c r="E752" s="9"/>
      <c r="F752" s="6"/>
      <c r="G752" s="9"/>
      <c r="H752" s="64" t="str">
        <f t="shared" si="132"/>
        <v/>
      </c>
      <c r="I752" s="64" t="str">
        <f t="shared" si="133"/>
        <v/>
      </c>
      <c r="J752" s="65" t="str">
        <f t="shared" si="126"/>
        <v/>
      </c>
      <c r="K752" s="166" t="str">
        <f t="shared" si="127"/>
        <v/>
      </c>
      <c r="L752" s="167" t="str">
        <f t="shared" si="128"/>
        <v/>
      </c>
      <c r="M752" s="63" t="str">
        <f t="shared" si="129"/>
        <v/>
      </c>
      <c r="N752" s="7"/>
      <c r="O752" s="8"/>
      <c r="Q752" s="69" t="str">
        <f t="shared" si="130"/>
        <v/>
      </c>
      <c r="T752" s="66" t="str">
        <f>IF(AND(SU_Stufe&gt;=20,M752&lt;&gt;"",ISBLANK(N752)),"Zuweisung zu Arbeitspaket fehlt","")</f>
        <v/>
      </c>
      <c r="U752" s="66" t="str">
        <f>IF(AND(M752&lt;&gt;""),IF(ISBLANK(O752),"Beschreibung der Tätigkeit fehlt!",IF(LEN(O752)&lt;Z_BKU,"Beschreibung sehr kurz",IF(LEN(O752)&lt;Z_BKN,"Beschreibung knapp",""))),"")</f>
        <v/>
      </c>
      <c r="V752" s="66" t="str">
        <f t="shared" si="131"/>
        <v/>
      </c>
      <c r="W752" s="66" t="str">
        <f>IF(AND(M752&lt;&gt;""),IF(M752&gt;Z_THAZ,"Wurde die Tageshöchstarbeitszeit ("&amp;Z_THAZ&amp;" h) beachtet?",""),"")</f>
        <v/>
      </c>
      <c r="X752" s="66" t="str">
        <f t="shared" si="124"/>
        <v/>
      </c>
    </row>
    <row r="753" spans="1:24" x14ac:dyDescent="0.25">
      <c r="A753" s="5"/>
      <c r="B753" s="67" t="str">
        <f t="shared" si="123"/>
        <v/>
      </c>
      <c r="C753" s="68" t="str">
        <f t="shared" si="125"/>
        <v/>
      </c>
      <c r="D753" s="6"/>
      <c r="E753" s="9"/>
      <c r="F753" s="6"/>
      <c r="G753" s="9"/>
      <c r="H753" s="64" t="str">
        <f t="shared" si="132"/>
        <v/>
      </c>
      <c r="I753" s="64" t="str">
        <f t="shared" si="133"/>
        <v/>
      </c>
      <c r="J753" s="65" t="str">
        <f t="shared" si="126"/>
        <v/>
      </c>
      <c r="K753" s="166" t="str">
        <f t="shared" si="127"/>
        <v/>
      </c>
      <c r="L753" s="167" t="str">
        <f t="shared" si="128"/>
        <v/>
      </c>
      <c r="M753" s="63" t="str">
        <f t="shared" si="129"/>
        <v/>
      </c>
      <c r="N753" s="7"/>
      <c r="O753" s="8"/>
      <c r="Q753" s="69" t="str">
        <f t="shared" si="130"/>
        <v/>
      </c>
      <c r="T753" s="66" t="str">
        <f>IF(AND(SU_Stufe&gt;=20,M753&lt;&gt;"",ISBLANK(N753)),"Zuweisung zu Arbeitspaket fehlt","")</f>
        <v/>
      </c>
      <c r="U753" s="66" t="str">
        <f>IF(AND(M753&lt;&gt;""),IF(ISBLANK(O753),"Beschreibung der Tätigkeit fehlt!",IF(LEN(O753)&lt;Z_BKU,"Beschreibung sehr kurz",IF(LEN(O753)&lt;Z_BKN,"Beschreibung knapp",""))),"")</f>
        <v/>
      </c>
      <c r="V753" s="66" t="str">
        <f t="shared" si="131"/>
        <v/>
      </c>
      <c r="W753" s="66" t="str">
        <f>IF(AND(M753&lt;&gt;""),IF(M753&gt;Z_THAZ,"Wurde die Tageshöchstarbeitszeit ("&amp;Z_THAZ&amp;" h) beachtet?",""),"")</f>
        <v/>
      </c>
      <c r="X753" s="66" t="str">
        <f t="shared" si="124"/>
        <v/>
      </c>
    </row>
    <row r="754" spans="1:24" x14ac:dyDescent="0.25">
      <c r="A754" s="5"/>
      <c r="B754" s="67" t="str">
        <f t="shared" si="123"/>
        <v/>
      </c>
      <c r="C754" s="68" t="str">
        <f t="shared" si="125"/>
        <v/>
      </c>
      <c r="D754" s="6"/>
      <c r="E754" s="9"/>
      <c r="F754" s="6"/>
      <c r="G754" s="9"/>
      <c r="H754" s="64" t="str">
        <f t="shared" si="132"/>
        <v/>
      </c>
      <c r="I754" s="64" t="str">
        <f t="shared" si="133"/>
        <v/>
      </c>
      <c r="J754" s="65" t="str">
        <f t="shared" si="126"/>
        <v/>
      </c>
      <c r="K754" s="166" t="str">
        <f t="shared" si="127"/>
        <v/>
      </c>
      <c r="L754" s="167" t="str">
        <f t="shared" si="128"/>
        <v/>
      </c>
      <c r="M754" s="63" t="str">
        <f t="shared" si="129"/>
        <v/>
      </c>
      <c r="N754" s="7"/>
      <c r="O754" s="8"/>
      <c r="Q754" s="69" t="str">
        <f t="shared" si="130"/>
        <v/>
      </c>
      <c r="T754" s="66" t="str">
        <f>IF(AND(SU_Stufe&gt;=20,M754&lt;&gt;"",ISBLANK(N754)),"Zuweisung zu Arbeitspaket fehlt","")</f>
        <v/>
      </c>
      <c r="U754" s="66" t="str">
        <f>IF(AND(M754&lt;&gt;""),IF(ISBLANK(O754),"Beschreibung der Tätigkeit fehlt!",IF(LEN(O754)&lt;Z_BKU,"Beschreibung sehr kurz",IF(LEN(O754)&lt;Z_BKN,"Beschreibung knapp",""))),"")</f>
        <v/>
      </c>
      <c r="V754" s="66" t="str">
        <f t="shared" si="131"/>
        <v/>
      </c>
      <c r="W754" s="66" t="str">
        <f>IF(AND(M754&lt;&gt;""),IF(M754&gt;Z_THAZ,"Wurde die Tageshöchstarbeitszeit ("&amp;Z_THAZ&amp;" h) beachtet?",""),"")</f>
        <v/>
      </c>
      <c r="X754" s="66" t="str">
        <f t="shared" si="124"/>
        <v/>
      </c>
    </row>
    <row r="755" spans="1:24" x14ac:dyDescent="0.25">
      <c r="A755" s="5"/>
      <c r="B755" s="67" t="str">
        <f t="shared" si="123"/>
        <v/>
      </c>
      <c r="C755" s="68" t="str">
        <f t="shared" si="125"/>
        <v/>
      </c>
      <c r="D755" s="6"/>
      <c r="E755" s="9"/>
      <c r="F755" s="6"/>
      <c r="G755" s="9"/>
      <c r="H755" s="64" t="str">
        <f t="shared" si="132"/>
        <v/>
      </c>
      <c r="I755" s="64" t="str">
        <f t="shared" si="133"/>
        <v/>
      </c>
      <c r="J755" s="65" t="str">
        <f t="shared" si="126"/>
        <v/>
      </c>
      <c r="K755" s="166" t="str">
        <f t="shared" si="127"/>
        <v/>
      </c>
      <c r="L755" s="167" t="str">
        <f t="shared" si="128"/>
        <v/>
      </c>
      <c r="M755" s="63" t="str">
        <f t="shared" si="129"/>
        <v/>
      </c>
      <c r="N755" s="7"/>
      <c r="O755" s="8"/>
      <c r="Q755" s="69" t="str">
        <f t="shared" si="130"/>
        <v/>
      </c>
      <c r="T755" s="66" t="str">
        <f>IF(AND(SU_Stufe&gt;=20,M755&lt;&gt;"",ISBLANK(N755)),"Zuweisung zu Arbeitspaket fehlt","")</f>
        <v/>
      </c>
      <c r="U755" s="66" t="str">
        <f>IF(AND(M755&lt;&gt;""),IF(ISBLANK(O755),"Beschreibung der Tätigkeit fehlt!",IF(LEN(O755)&lt;Z_BKU,"Beschreibung sehr kurz",IF(LEN(O755)&lt;Z_BKN,"Beschreibung knapp",""))),"")</f>
        <v/>
      </c>
      <c r="V755" s="66" t="str">
        <f t="shared" si="131"/>
        <v/>
      </c>
      <c r="W755" s="66" t="str">
        <f>IF(AND(M755&lt;&gt;""),IF(M755&gt;Z_THAZ,"Wurde die Tageshöchstarbeitszeit ("&amp;Z_THAZ&amp;" h) beachtet?",""),"")</f>
        <v/>
      </c>
      <c r="X755" s="66" t="str">
        <f t="shared" si="124"/>
        <v/>
      </c>
    </row>
    <row r="756" spans="1:24" x14ac:dyDescent="0.25">
      <c r="A756" s="5"/>
      <c r="B756" s="67" t="str">
        <f t="shared" si="123"/>
        <v/>
      </c>
      <c r="C756" s="68" t="str">
        <f t="shared" si="125"/>
        <v/>
      </c>
      <c r="D756" s="6"/>
      <c r="E756" s="9"/>
      <c r="F756" s="6"/>
      <c r="G756" s="9"/>
      <c r="H756" s="64" t="str">
        <f t="shared" si="132"/>
        <v/>
      </c>
      <c r="I756" s="64" t="str">
        <f t="shared" si="133"/>
        <v/>
      </c>
      <c r="J756" s="65" t="str">
        <f t="shared" si="126"/>
        <v/>
      </c>
      <c r="K756" s="166" t="str">
        <f t="shared" si="127"/>
        <v/>
      </c>
      <c r="L756" s="167" t="str">
        <f t="shared" si="128"/>
        <v/>
      </c>
      <c r="M756" s="63" t="str">
        <f t="shared" si="129"/>
        <v/>
      </c>
      <c r="N756" s="7"/>
      <c r="O756" s="8"/>
      <c r="Q756" s="69" t="str">
        <f t="shared" si="130"/>
        <v/>
      </c>
      <c r="T756" s="66" t="str">
        <f>IF(AND(SU_Stufe&gt;=20,M756&lt;&gt;"",ISBLANK(N756)),"Zuweisung zu Arbeitspaket fehlt","")</f>
        <v/>
      </c>
      <c r="U756" s="66" t="str">
        <f>IF(AND(M756&lt;&gt;""),IF(ISBLANK(O756),"Beschreibung der Tätigkeit fehlt!",IF(LEN(O756)&lt;Z_BKU,"Beschreibung sehr kurz",IF(LEN(O756)&lt;Z_BKN,"Beschreibung knapp",""))),"")</f>
        <v/>
      </c>
      <c r="V756" s="66" t="str">
        <f t="shared" si="131"/>
        <v/>
      </c>
      <c r="W756" s="66" t="str">
        <f>IF(AND(M756&lt;&gt;""),IF(M756&gt;Z_THAZ,"Wurde die Tageshöchstarbeitszeit ("&amp;Z_THAZ&amp;" h) beachtet?",""),"")</f>
        <v/>
      </c>
      <c r="X756" s="66" t="str">
        <f t="shared" si="124"/>
        <v/>
      </c>
    </row>
    <row r="757" spans="1:24" x14ac:dyDescent="0.25">
      <c r="A757" s="5"/>
      <c r="B757" s="67" t="str">
        <f t="shared" si="123"/>
        <v/>
      </c>
      <c r="C757" s="68" t="str">
        <f t="shared" si="125"/>
        <v/>
      </c>
      <c r="D757" s="6"/>
      <c r="E757" s="9"/>
      <c r="F757" s="6"/>
      <c r="G757" s="9"/>
      <c r="H757" s="64" t="str">
        <f t="shared" si="132"/>
        <v/>
      </c>
      <c r="I757" s="64" t="str">
        <f t="shared" si="133"/>
        <v/>
      </c>
      <c r="J757" s="65" t="str">
        <f t="shared" si="126"/>
        <v/>
      </c>
      <c r="K757" s="166" t="str">
        <f t="shared" si="127"/>
        <v/>
      </c>
      <c r="L757" s="167" t="str">
        <f t="shared" si="128"/>
        <v/>
      </c>
      <c r="M757" s="63" t="str">
        <f t="shared" si="129"/>
        <v/>
      </c>
      <c r="N757" s="7"/>
      <c r="O757" s="8"/>
      <c r="Q757" s="69" t="str">
        <f t="shared" si="130"/>
        <v/>
      </c>
      <c r="T757" s="66" t="str">
        <f>IF(AND(SU_Stufe&gt;=20,M757&lt;&gt;"",ISBLANK(N757)),"Zuweisung zu Arbeitspaket fehlt","")</f>
        <v/>
      </c>
      <c r="U757" s="66" t="str">
        <f>IF(AND(M757&lt;&gt;""),IF(ISBLANK(O757),"Beschreibung der Tätigkeit fehlt!",IF(LEN(O757)&lt;Z_BKU,"Beschreibung sehr kurz",IF(LEN(O757)&lt;Z_BKN,"Beschreibung knapp",""))),"")</f>
        <v/>
      </c>
      <c r="V757" s="66" t="str">
        <f t="shared" si="131"/>
        <v/>
      </c>
      <c r="W757" s="66" t="str">
        <f>IF(AND(M757&lt;&gt;""),IF(M757&gt;Z_THAZ,"Wurde die Tageshöchstarbeitszeit ("&amp;Z_THAZ&amp;" h) beachtet?",""),"")</f>
        <v/>
      </c>
      <c r="X757" s="66" t="str">
        <f t="shared" si="124"/>
        <v/>
      </c>
    </row>
    <row r="758" spans="1:24" x14ac:dyDescent="0.25">
      <c r="A758" s="5"/>
      <c r="B758" s="67" t="str">
        <f t="shared" si="123"/>
        <v/>
      </c>
      <c r="C758" s="68" t="str">
        <f t="shared" si="125"/>
        <v/>
      </c>
      <c r="D758" s="6"/>
      <c r="E758" s="9"/>
      <c r="F758" s="6"/>
      <c r="G758" s="9"/>
      <c r="H758" s="64" t="str">
        <f t="shared" si="132"/>
        <v/>
      </c>
      <c r="I758" s="64" t="str">
        <f t="shared" si="133"/>
        <v/>
      </c>
      <c r="J758" s="65" t="str">
        <f t="shared" si="126"/>
        <v/>
      </c>
      <c r="K758" s="166" t="str">
        <f t="shared" si="127"/>
        <v/>
      </c>
      <c r="L758" s="167" t="str">
        <f t="shared" si="128"/>
        <v/>
      </c>
      <c r="M758" s="63" t="str">
        <f t="shared" si="129"/>
        <v/>
      </c>
      <c r="N758" s="7"/>
      <c r="O758" s="8"/>
      <c r="Q758" s="69" t="str">
        <f t="shared" si="130"/>
        <v/>
      </c>
      <c r="T758" s="66" t="str">
        <f>IF(AND(SU_Stufe&gt;=20,M758&lt;&gt;"",ISBLANK(N758)),"Zuweisung zu Arbeitspaket fehlt","")</f>
        <v/>
      </c>
      <c r="U758" s="66" t="str">
        <f>IF(AND(M758&lt;&gt;""),IF(ISBLANK(O758),"Beschreibung der Tätigkeit fehlt!",IF(LEN(O758)&lt;Z_BKU,"Beschreibung sehr kurz",IF(LEN(O758)&lt;Z_BKN,"Beschreibung knapp",""))),"")</f>
        <v/>
      </c>
      <c r="V758" s="66" t="str">
        <f t="shared" si="131"/>
        <v/>
      </c>
      <c r="W758" s="66" t="str">
        <f>IF(AND(M758&lt;&gt;""),IF(M758&gt;Z_THAZ,"Wurde die Tageshöchstarbeitszeit ("&amp;Z_THAZ&amp;" h) beachtet?",""),"")</f>
        <v/>
      </c>
      <c r="X758" s="66" t="str">
        <f t="shared" si="124"/>
        <v/>
      </c>
    </row>
    <row r="759" spans="1:24" x14ac:dyDescent="0.25">
      <c r="A759" s="5"/>
      <c r="B759" s="67" t="str">
        <f t="shared" si="123"/>
        <v/>
      </c>
      <c r="C759" s="68" t="str">
        <f t="shared" si="125"/>
        <v/>
      </c>
      <c r="D759" s="6"/>
      <c r="E759" s="9"/>
      <c r="F759" s="6"/>
      <c r="G759" s="9"/>
      <c r="H759" s="64" t="str">
        <f t="shared" si="132"/>
        <v/>
      </c>
      <c r="I759" s="64" t="str">
        <f t="shared" si="133"/>
        <v/>
      </c>
      <c r="J759" s="65" t="str">
        <f t="shared" si="126"/>
        <v/>
      </c>
      <c r="K759" s="166" t="str">
        <f t="shared" si="127"/>
        <v/>
      </c>
      <c r="L759" s="167" t="str">
        <f t="shared" si="128"/>
        <v/>
      </c>
      <c r="M759" s="63" t="str">
        <f t="shared" si="129"/>
        <v/>
      </c>
      <c r="N759" s="7"/>
      <c r="O759" s="8"/>
      <c r="Q759" s="69" t="str">
        <f t="shared" si="130"/>
        <v/>
      </c>
      <c r="T759" s="66" t="str">
        <f>IF(AND(SU_Stufe&gt;=20,M759&lt;&gt;"",ISBLANK(N759)),"Zuweisung zu Arbeitspaket fehlt","")</f>
        <v/>
      </c>
      <c r="U759" s="66" t="str">
        <f>IF(AND(M759&lt;&gt;""),IF(ISBLANK(O759),"Beschreibung der Tätigkeit fehlt!",IF(LEN(O759)&lt;Z_BKU,"Beschreibung sehr kurz",IF(LEN(O759)&lt;Z_BKN,"Beschreibung knapp",""))),"")</f>
        <v/>
      </c>
      <c r="V759" s="66" t="str">
        <f t="shared" si="131"/>
        <v/>
      </c>
      <c r="W759" s="66" t="str">
        <f>IF(AND(M759&lt;&gt;""),IF(M759&gt;Z_THAZ,"Wurde die Tageshöchstarbeitszeit ("&amp;Z_THAZ&amp;" h) beachtet?",""),"")</f>
        <v/>
      </c>
      <c r="X759" s="66" t="str">
        <f t="shared" si="124"/>
        <v/>
      </c>
    </row>
    <row r="760" spans="1:24" x14ac:dyDescent="0.25">
      <c r="A760" s="5"/>
      <c r="B760" s="67" t="str">
        <f t="shared" si="123"/>
        <v/>
      </c>
      <c r="C760" s="68" t="str">
        <f t="shared" si="125"/>
        <v/>
      </c>
      <c r="D760" s="6"/>
      <c r="E760" s="9"/>
      <c r="F760" s="6"/>
      <c r="G760" s="9"/>
      <c r="H760" s="64" t="str">
        <f t="shared" si="132"/>
        <v/>
      </c>
      <c r="I760" s="64" t="str">
        <f t="shared" si="133"/>
        <v/>
      </c>
      <c r="J760" s="65" t="str">
        <f t="shared" si="126"/>
        <v/>
      </c>
      <c r="K760" s="166" t="str">
        <f t="shared" si="127"/>
        <v/>
      </c>
      <c r="L760" s="167" t="str">
        <f t="shared" si="128"/>
        <v/>
      </c>
      <c r="M760" s="63" t="str">
        <f t="shared" si="129"/>
        <v/>
      </c>
      <c r="N760" s="7"/>
      <c r="O760" s="8"/>
      <c r="Q760" s="69" t="str">
        <f t="shared" si="130"/>
        <v/>
      </c>
      <c r="T760" s="66" t="str">
        <f>IF(AND(SU_Stufe&gt;=20,M760&lt;&gt;"",ISBLANK(N760)),"Zuweisung zu Arbeitspaket fehlt","")</f>
        <v/>
      </c>
      <c r="U760" s="66" t="str">
        <f>IF(AND(M760&lt;&gt;""),IF(ISBLANK(O760),"Beschreibung der Tätigkeit fehlt!",IF(LEN(O760)&lt;Z_BKU,"Beschreibung sehr kurz",IF(LEN(O760)&lt;Z_BKN,"Beschreibung knapp",""))),"")</f>
        <v/>
      </c>
      <c r="V760" s="66" t="str">
        <f t="shared" si="131"/>
        <v/>
      </c>
      <c r="W760" s="66" t="str">
        <f>IF(AND(M760&lt;&gt;""),IF(M760&gt;Z_THAZ,"Wurde die Tageshöchstarbeitszeit ("&amp;Z_THAZ&amp;" h) beachtet?",""),"")</f>
        <v/>
      </c>
      <c r="X760" s="66" t="str">
        <f t="shared" si="124"/>
        <v/>
      </c>
    </row>
    <row r="761" spans="1:24" x14ac:dyDescent="0.25">
      <c r="A761" s="5"/>
      <c r="B761" s="67" t="str">
        <f t="shared" si="123"/>
        <v/>
      </c>
      <c r="C761" s="68" t="str">
        <f t="shared" si="125"/>
        <v/>
      </c>
      <c r="D761" s="6"/>
      <c r="E761" s="9"/>
      <c r="F761" s="6"/>
      <c r="G761" s="9"/>
      <c r="H761" s="64" t="str">
        <f t="shared" si="132"/>
        <v/>
      </c>
      <c r="I761" s="64" t="str">
        <f t="shared" si="133"/>
        <v/>
      </c>
      <c r="J761" s="65" t="str">
        <f t="shared" si="126"/>
        <v/>
      </c>
      <c r="K761" s="166" t="str">
        <f t="shared" si="127"/>
        <v/>
      </c>
      <c r="L761" s="167" t="str">
        <f t="shared" si="128"/>
        <v/>
      </c>
      <c r="M761" s="63" t="str">
        <f t="shared" si="129"/>
        <v/>
      </c>
      <c r="N761" s="7"/>
      <c r="O761" s="8"/>
      <c r="Q761" s="69" t="str">
        <f t="shared" si="130"/>
        <v/>
      </c>
      <c r="T761" s="66" t="str">
        <f>IF(AND(SU_Stufe&gt;=20,M761&lt;&gt;"",ISBLANK(N761)),"Zuweisung zu Arbeitspaket fehlt","")</f>
        <v/>
      </c>
      <c r="U761" s="66" t="str">
        <f>IF(AND(M761&lt;&gt;""),IF(ISBLANK(O761),"Beschreibung der Tätigkeit fehlt!",IF(LEN(O761)&lt;Z_BKU,"Beschreibung sehr kurz",IF(LEN(O761)&lt;Z_BKN,"Beschreibung knapp",""))),"")</f>
        <v/>
      </c>
      <c r="V761" s="66" t="str">
        <f t="shared" si="131"/>
        <v/>
      </c>
      <c r="W761" s="66" t="str">
        <f>IF(AND(M761&lt;&gt;""),IF(M761&gt;Z_THAZ,"Wurde die Tageshöchstarbeitszeit ("&amp;Z_THAZ&amp;" h) beachtet?",""),"")</f>
        <v/>
      </c>
      <c r="X761" s="66" t="str">
        <f t="shared" si="124"/>
        <v/>
      </c>
    </row>
    <row r="762" spans="1:24" x14ac:dyDescent="0.25">
      <c r="A762" s="5"/>
      <c r="B762" s="67" t="str">
        <f t="shared" si="123"/>
        <v/>
      </c>
      <c r="C762" s="68" t="str">
        <f t="shared" si="125"/>
        <v/>
      </c>
      <c r="D762" s="6"/>
      <c r="E762" s="9"/>
      <c r="F762" s="6"/>
      <c r="G762" s="9"/>
      <c r="H762" s="64" t="str">
        <f t="shared" si="132"/>
        <v/>
      </c>
      <c r="I762" s="64" t="str">
        <f t="shared" si="133"/>
        <v/>
      </c>
      <c r="J762" s="65" t="str">
        <f t="shared" si="126"/>
        <v/>
      </c>
      <c r="K762" s="166" t="str">
        <f t="shared" si="127"/>
        <v/>
      </c>
      <c r="L762" s="167" t="str">
        <f t="shared" si="128"/>
        <v/>
      </c>
      <c r="M762" s="63" t="str">
        <f t="shared" si="129"/>
        <v/>
      </c>
      <c r="N762" s="7"/>
      <c r="O762" s="8"/>
      <c r="Q762" s="69" t="str">
        <f t="shared" si="130"/>
        <v/>
      </c>
      <c r="T762" s="66" t="str">
        <f>IF(AND(SU_Stufe&gt;=20,M762&lt;&gt;"",ISBLANK(N762)),"Zuweisung zu Arbeitspaket fehlt","")</f>
        <v/>
      </c>
      <c r="U762" s="66" t="str">
        <f>IF(AND(M762&lt;&gt;""),IF(ISBLANK(O762),"Beschreibung der Tätigkeit fehlt!",IF(LEN(O762)&lt;Z_BKU,"Beschreibung sehr kurz",IF(LEN(O762)&lt;Z_BKN,"Beschreibung knapp",""))),"")</f>
        <v/>
      </c>
      <c r="V762" s="66" t="str">
        <f t="shared" si="131"/>
        <v/>
      </c>
      <c r="W762" s="66" t="str">
        <f>IF(AND(M762&lt;&gt;""),IF(M762&gt;Z_THAZ,"Wurde die Tageshöchstarbeitszeit ("&amp;Z_THAZ&amp;" h) beachtet?",""),"")</f>
        <v/>
      </c>
      <c r="X762" s="66" t="str">
        <f t="shared" si="124"/>
        <v/>
      </c>
    </row>
    <row r="763" spans="1:24" x14ac:dyDescent="0.25">
      <c r="A763" s="5"/>
      <c r="B763" s="67" t="str">
        <f t="shared" si="123"/>
        <v/>
      </c>
      <c r="C763" s="68" t="str">
        <f t="shared" si="125"/>
        <v/>
      </c>
      <c r="D763" s="6"/>
      <c r="E763" s="9"/>
      <c r="F763" s="6"/>
      <c r="G763" s="9"/>
      <c r="H763" s="64" t="str">
        <f t="shared" si="132"/>
        <v/>
      </c>
      <c r="I763" s="64" t="str">
        <f t="shared" si="133"/>
        <v/>
      </c>
      <c r="J763" s="65" t="str">
        <f t="shared" si="126"/>
        <v/>
      </c>
      <c r="K763" s="166" t="str">
        <f t="shared" si="127"/>
        <v/>
      </c>
      <c r="L763" s="167" t="str">
        <f t="shared" si="128"/>
        <v/>
      </c>
      <c r="M763" s="63" t="str">
        <f t="shared" si="129"/>
        <v/>
      </c>
      <c r="N763" s="7"/>
      <c r="O763" s="8"/>
      <c r="Q763" s="69" t="str">
        <f t="shared" si="130"/>
        <v/>
      </c>
      <c r="T763" s="66" t="str">
        <f>IF(AND(SU_Stufe&gt;=20,M763&lt;&gt;"",ISBLANK(N763)),"Zuweisung zu Arbeitspaket fehlt","")</f>
        <v/>
      </c>
      <c r="U763" s="66" t="str">
        <f>IF(AND(M763&lt;&gt;""),IF(ISBLANK(O763),"Beschreibung der Tätigkeit fehlt!",IF(LEN(O763)&lt;Z_BKU,"Beschreibung sehr kurz",IF(LEN(O763)&lt;Z_BKN,"Beschreibung knapp",""))),"")</f>
        <v/>
      </c>
      <c r="V763" s="66" t="str">
        <f t="shared" si="131"/>
        <v/>
      </c>
      <c r="W763" s="66" t="str">
        <f>IF(AND(M763&lt;&gt;""),IF(M763&gt;Z_THAZ,"Wurde die Tageshöchstarbeitszeit ("&amp;Z_THAZ&amp;" h) beachtet?",""),"")</f>
        <v/>
      </c>
      <c r="X763" s="66" t="str">
        <f t="shared" si="124"/>
        <v/>
      </c>
    </row>
    <row r="764" spans="1:24" x14ac:dyDescent="0.25">
      <c r="A764" s="5"/>
      <c r="B764" s="67" t="str">
        <f t="shared" si="123"/>
        <v/>
      </c>
      <c r="C764" s="68" t="str">
        <f t="shared" si="125"/>
        <v/>
      </c>
      <c r="D764" s="6"/>
      <c r="E764" s="9"/>
      <c r="F764" s="6"/>
      <c r="G764" s="9"/>
      <c r="H764" s="64" t="str">
        <f t="shared" si="132"/>
        <v/>
      </c>
      <c r="I764" s="64" t="str">
        <f t="shared" si="133"/>
        <v/>
      </c>
      <c r="J764" s="65" t="str">
        <f t="shared" si="126"/>
        <v/>
      </c>
      <c r="K764" s="166" t="str">
        <f t="shared" si="127"/>
        <v/>
      </c>
      <c r="L764" s="167" t="str">
        <f t="shared" si="128"/>
        <v/>
      </c>
      <c r="M764" s="63" t="str">
        <f t="shared" si="129"/>
        <v/>
      </c>
      <c r="N764" s="7"/>
      <c r="O764" s="8"/>
      <c r="Q764" s="69" t="str">
        <f t="shared" si="130"/>
        <v/>
      </c>
      <c r="T764" s="66" t="str">
        <f>IF(AND(SU_Stufe&gt;=20,M764&lt;&gt;"",ISBLANK(N764)),"Zuweisung zu Arbeitspaket fehlt","")</f>
        <v/>
      </c>
      <c r="U764" s="66" t="str">
        <f>IF(AND(M764&lt;&gt;""),IF(ISBLANK(O764),"Beschreibung der Tätigkeit fehlt!",IF(LEN(O764)&lt;Z_BKU,"Beschreibung sehr kurz",IF(LEN(O764)&lt;Z_BKN,"Beschreibung knapp",""))),"")</f>
        <v/>
      </c>
      <c r="V764" s="66" t="str">
        <f t="shared" si="131"/>
        <v/>
      </c>
      <c r="W764" s="66" t="str">
        <f>IF(AND(M764&lt;&gt;""),IF(M764&gt;Z_THAZ,"Wurde die Tageshöchstarbeitszeit ("&amp;Z_THAZ&amp;" h) beachtet?",""),"")</f>
        <v/>
      </c>
      <c r="X764" s="66" t="str">
        <f t="shared" si="124"/>
        <v/>
      </c>
    </row>
    <row r="765" spans="1:24" x14ac:dyDescent="0.25">
      <c r="A765" s="5"/>
      <c r="B765" s="67" t="str">
        <f t="shared" si="123"/>
        <v/>
      </c>
      <c r="C765" s="68" t="str">
        <f t="shared" si="125"/>
        <v/>
      </c>
      <c r="D765" s="6"/>
      <c r="E765" s="9"/>
      <c r="F765" s="6"/>
      <c r="G765" s="9"/>
      <c r="H765" s="64" t="str">
        <f t="shared" si="132"/>
        <v/>
      </c>
      <c r="I765" s="64" t="str">
        <f t="shared" si="133"/>
        <v/>
      </c>
      <c r="J765" s="65" t="str">
        <f t="shared" si="126"/>
        <v/>
      </c>
      <c r="K765" s="166" t="str">
        <f t="shared" si="127"/>
        <v/>
      </c>
      <c r="L765" s="167" t="str">
        <f t="shared" si="128"/>
        <v/>
      </c>
      <c r="M765" s="63" t="str">
        <f t="shared" si="129"/>
        <v/>
      </c>
      <c r="N765" s="7"/>
      <c r="O765" s="8"/>
      <c r="Q765" s="69" t="str">
        <f t="shared" si="130"/>
        <v/>
      </c>
      <c r="T765" s="66" t="str">
        <f>IF(AND(SU_Stufe&gt;=20,M765&lt;&gt;"",ISBLANK(N765)),"Zuweisung zu Arbeitspaket fehlt","")</f>
        <v/>
      </c>
      <c r="U765" s="66" t="str">
        <f>IF(AND(M765&lt;&gt;""),IF(ISBLANK(O765),"Beschreibung der Tätigkeit fehlt!",IF(LEN(O765)&lt;Z_BKU,"Beschreibung sehr kurz",IF(LEN(O765)&lt;Z_BKN,"Beschreibung knapp",""))),"")</f>
        <v/>
      </c>
      <c r="V765" s="66" t="str">
        <f t="shared" si="131"/>
        <v/>
      </c>
      <c r="W765" s="66" t="str">
        <f>IF(AND(M765&lt;&gt;""),IF(M765&gt;Z_THAZ,"Wurde die Tageshöchstarbeitszeit ("&amp;Z_THAZ&amp;" h) beachtet?",""),"")</f>
        <v/>
      </c>
      <c r="X765" s="66" t="str">
        <f t="shared" si="124"/>
        <v/>
      </c>
    </row>
    <row r="766" spans="1:24" x14ac:dyDescent="0.25">
      <c r="A766" s="5"/>
      <c r="B766" s="67" t="str">
        <f t="shared" si="123"/>
        <v/>
      </c>
      <c r="C766" s="68" t="str">
        <f t="shared" si="125"/>
        <v/>
      </c>
      <c r="D766" s="6"/>
      <c r="E766" s="9"/>
      <c r="F766" s="6"/>
      <c r="G766" s="9"/>
      <c r="H766" s="64" t="str">
        <f t="shared" si="132"/>
        <v/>
      </c>
      <c r="I766" s="64" t="str">
        <f t="shared" si="133"/>
        <v/>
      </c>
      <c r="J766" s="65" t="str">
        <f t="shared" si="126"/>
        <v/>
      </c>
      <c r="K766" s="166" t="str">
        <f t="shared" si="127"/>
        <v/>
      </c>
      <c r="L766" s="167" t="str">
        <f t="shared" si="128"/>
        <v/>
      </c>
      <c r="M766" s="63" t="str">
        <f t="shared" si="129"/>
        <v/>
      </c>
      <c r="N766" s="7"/>
      <c r="O766" s="8"/>
      <c r="Q766" s="69" t="str">
        <f t="shared" si="130"/>
        <v/>
      </c>
      <c r="T766" s="66" t="str">
        <f>IF(AND(SU_Stufe&gt;=20,M766&lt;&gt;"",ISBLANK(N766)),"Zuweisung zu Arbeitspaket fehlt","")</f>
        <v/>
      </c>
      <c r="U766" s="66" t="str">
        <f>IF(AND(M766&lt;&gt;""),IF(ISBLANK(O766),"Beschreibung der Tätigkeit fehlt!",IF(LEN(O766)&lt;Z_BKU,"Beschreibung sehr kurz",IF(LEN(O766)&lt;Z_BKN,"Beschreibung knapp",""))),"")</f>
        <v/>
      </c>
      <c r="V766" s="66" t="str">
        <f t="shared" si="131"/>
        <v/>
      </c>
      <c r="W766" s="66" t="str">
        <f>IF(AND(M766&lt;&gt;""),IF(M766&gt;Z_THAZ,"Wurde die Tageshöchstarbeitszeit ("&amp;Z_THAZ&amp;" h) beachtet?",""),"")</f>
        <v/>
      </c>
      <c r="X766" s="66" t="str">
        <f t="shared" si="124"/>
        <v/>
      </c>
    </row>
    <row r="767" spans="1:24" x14ac:dyDescent="0.25">
      <c r="A767" s="5"/>
      <c r="B767" s="67" t="str">
        <f t="shared" si="123"/>
        <v/>
      </c>
      <c r="C767" s="68" t="str">
        <f t="shared" si="125"/>
        <v/>
      </c>
      <c r="D767" s="6"/>
      <c r="E767" s="9"/>
      <c r="F767" s="6"/>
      <c r="G767" s="9"/>
      <c r="H767" s="64" t="str">
        <f t="shared" si="132"/>
        <v/>
      </c>
      <c r="I767" s="64" t="str">
        <f t="shared" si="133"/>
        <v/>
      </c>
      <c r="J767" s="65" t="str">
        <f t="shared" si="126"/>
        <v/>
      </c>
      <c r="K767" s="166" t="str">
        <f t="shared" si="127"/>
        <v/>
      </c>
      <c r="L767" s="167" t="str">
        <f t="shared" si="128"/>
        <v/>
      </c>
      <c r="M767" s="63" t="str">
        <f t="shared" si="129"/>
        <v/>
      </c>
      <c r="N767" s="7"/>
      <c r="O767" s="8"/>
      <c r="Q767" s="69" t="str">
        <f t="shared" si="130"/>
        <v/>
      </c>
      <c r="T767" s="66" t="str">
        <f>IF(AND(SU_Stufe&gt;=20,M767&lt;&gt;"",ISBLANK(N767)),"Zuweisung zu Arbeitspaket fehlt","")</f>
        <v/>
      </c>
      <c r="U767" s="66" t="str">
        <f>IF(AND(M767&lt;&gt;""),IF(ISBLANK(O767),"Beschreibung der Tätigkeit fehlt!",IF(LEN(O767)&lt;Z_BKU,"Beschreibung sehr kurz",IF(LEN(O767)&lt;Z_BKN,"Beschreibung knapp",""))),"")</f>
        <v/>
      </c>
      <c r="V767" s="66" t="str">
        <f t="shared" si="131"/>
        <v/>
      </c>
      <c r="W767" s="66" t="str">
        <f>IF(AND(M767&lt;&gt;""),IF(M767&gt;Z_THAZ,"Wurde die Tageshöchstarbeitszeit ("&amp;Z_THAZ&amp;" h) beachtet?",""),"")</f>
        <v/>
      </c>
      <c r="X767" s="66" t="str">
        <f t="shared" si="124"/>
        <v/>
      </c>
    </row>
    <row r="768" spans="1:24" x14ac:dyDescent="0.25">
      <c r="A768" s="5"/>
      <c r="B768" s="67" t="str">
        <f t="shared" si="123"/>
        <v/>
      </c>
      <c r="C768" s="68" t="str">
        <f t="shared" si="125"/>
        <v/>
      </c>
      <c r="D768" s="6"/>
      <c r="E768" s="9"/>
      <c r="F768" s="6"/>
      <c r="G768" s="9"/>
      <c r="H768" s="64" t="str">
        <f t="shared" si="132"/>
        <v/>
      </c>
      <c r="I768" s="64" t="str">
        <f t="shared" si="133"/>
        <v/>
      </c>
      <c r="J768" s="65" t="str">
        <f t="shared" si="126"/>
        <v/>
      </c>
      <c r="K768" s="166" t="str">
        <f t="shared" si="127"/>
        <v/>
      </c>
      <c r="L768" s="167" t="str">
        <f t="shared" si="128"/>
        <v/>
      </c>
      <c r="M768" s="63" t="str">
        <f t="shared" si="129"/>
        <v/>
      </c>
      <c r="N768" s="7"/>
      <c r="O768" s="8"/>
      <c r="Q768" s="69" t="str">
        <f t="shared" si="130"/>
        <v/>
      </c>
      <c r="T768" s="66" t="str">
        <f>IF(AND(SU_Stufe&gt;=20,M768&lt;&gt;"",ISBLANK(N768)),"Zuweisung zu Arbeitspaket fehlt","")</f>
        <v/>
      </c>
      <c r="U768" s="66" t="str">
        <f>IF(AND(M768&lt;&gt;""),IF(ISBLANK(O768),"Beschreibung der Tätigkeit fehlt!",IF(LEN(O768)&lt;Z_BKU,"Beschreibung sehr kurz",IF(LEN(O768)&lt;Z_BKN,"Beschreibung knapp",""))),"")</f>
        <v/>
      </c>
      <c r="V768" s="66" t="str">
        <f t="shared" si="131"/>
        <v/>
      </c>
      <c r="W768" s="66" t="str">
        <f>IF(AND(M768&lt;&gt;""),IF(M768&gt;Z_THAZ,"Wurde die Tageshöchstarbeitszeit ("&amp;Z_THAZ&amp;" h) beachtet?",""),"")</f>
        <v/>
      </c>
      <c r="X768" s="66" t="str">
        <f t="shared" si="124"/>
        <v/>
      </c>
    </row>
    <row r="769" spans="1:24" x14ac:dyDescent="0.25">
      <c r="A769" s="5"/>
      <c r="B769" s="67" t="str">
        <f t="shared" si="123"/>
        <v/>
      </c>
      <c r="C769" s="68" t="str">
        <f t="shared" si="125"/>
        <v/>
      </c>
      <c r="D769" s="6"/>
      <c r="E769" s="9"/>
      <c r="F769" s="6"/>
      <c r="G769" s="9"/>
      <c r="H769" s="64" t="str">
        <f t="shared" si="132"/>
        <v/>
      </c>
      <c r="I769" s="64" t="str">
        <f t="shared" si="133"/>
        <v/>
      </c>
      <c r="J769" s="65" t="str">
        <f t="shared" si="126"/>
        <v/>
      </c>
      <c r="K769" s="166" t="str">
        <f t="shared" si="127"/>
        <v/>
      </c>
      <c r="L769" s="167" t="str">
        <f t="shared" si="128"/>
        <v/>
      </c>
      <c r="M769" s="63" t="str">
        <f t="shared" si="129"/>
        <v/>
      </c>
      <c r="N769" s="7"/>
      <c r="O769" s="8"/>
      <c r="Q769" s="69" t="str">
        <f t="shared" si="130"/>
        <v/>
      </c>
      <c r="T769" s="66" t="str">
        <f>IF(AND(SU_Stufe&gt;=20,M769&lt;&gt;"",ISBLANK(N769)),"Zuweisung zu Arbeitspaket fehlt","")</f>
        <v/>
      </c>
      <c r="U769" s="66" t="str">
        <f>IF(AND(M769&lt;&gt;""),IF(ISBLANK(O769),"Beschreibung der Tätigkeit fehlt!",IF(LEN(O769)&lt;Z_BKU,"Beschreibung sehr kurz",IF(LEN(O769)&lt;Z_BKN,"Beschreibung knapp",""))),"")</f>
        <v/>
      </c>
      <c r="V769" s="66" t="str">
        <f t="shared" si="131"/>
        <v/>
      </c>
      <c r="W769" s="66" t="str">
        <f>IF(AND(M769&lt;&gt;""),IF(M769&gt;Z_THAZ,"Wurde die Tageshöchstarbeitszeit ("&amp;Z_THAZ&amp;" h) beachtet?",""),"")</f>
        <v/>
      </c>
      <c r="X769" s="66" t="str">
        <f t="shared" si="124"/>
        <v/>
      </c>
    </row>
    <row r="770" spans="1:24" x14ac:dyDescent="0.25">
      <c r="A770" s="5"/>
      <c r="B770" s="67" t="str">
        <f t="shared" si="123"/>
        <v/>
      </c>
      <c r="C770" s="68" t="str">
        <f t="shared" si="125"/>
        <v/>
      </c>
      <c r="D770" s="6"/>
      <c r="E770" s="9"/>
      <c r="F770" s="6"/>
      <c r="G770" s="9"/>
      <c r="H770" s="64" t="str">
        <f t="shared" si="132"/>
        <v/>
      </c>
      <c r="I770" s="64" t="str">
        <f t="shared" si="133"/>
        <v/>
      </c>
      <c r="J770" s="65" t="str">
        <f t="shared" si="126"/>
        <v/>
      </c>
      <c r="K770" s="166" t="str">
        <f t="shared" si="127"/>
        <v/>
      </c>
      <c r="L770" s="167" t="str">
        <f t="shared" si="128"/>
        <v/>
      </c>
      <c r="M770" s="63" t="str">
        <f t="shared" si="129"/>
        <v/>
      </c>
      <c r="N770" s="7"/>
      <c r="O770" s="8"/>
      <c r="Q770" s="69" t="str">
        <f t="shared" si="130"/>
        <v/>
      </c>
      <c r="T770" s="66" t="str">
        <f>IF(AND(SU_Stufe&gt;=20,M770&lt;&gt;"",ISBLANK(N770)),"Zuweisung zu Arbeitspaket fehlt","")</f>
        <v/>
      </c>
      <c r="U770" s="66" t="str">
        <f>IF(AND(M770&lt;&gt;""),IF(ISBLANK(O770),"Beschreibung der Tätigkeit fehlt!",IF(LEN(O770)&lt;Z_BKU,"Beschreibung sehr kurz",IF(LEN(O770)&lt;Z_BKN,"Beschreibung knapp",""))),"")</f>
        <v/>
      </c>
      <c r="V770" s="66" t="str">
        <f t="shared" si="131"/>
        <v/>
      </c>
      <c r="W770" s="66" t="str">
        <f>IF(AND(M770&lt;&gt;""),IF(M770&gt;Z_THAZ,"Wurde die Tageshöchstarbeitszeit ("&amp;Z_THAZ&amp;" h) beachtet?",""),"")</f>
        <v/>
      </c>
      <c r="X770" s="66" t="str">
        <f t="shared" si="124"/>
        <v/>
      </c>
    </row>
    <row r="771" spans="1:24" x14ac:dyDescent="0.25">
      <c r="A771" s="5"/>
      <c r="B771" s="67" t="str">
        <f t="shared" si="123"/>
        <v/>
      </c>
      <c r="C771" s="68" t="str">
        <f t="shared" si="125"/>
        <v/>
      </c>
      <c r="D771" s="6"/>
      <c r="E771" s="9"/>
      <c r="F771" s="6"/>
      <c r="G771" s="9"/>
      <c r="H771" s="64" t="str">
        <f t="shared" si="132"/>
        <v/>
      </c>
      <c r="I771" s="64" t="str">
        <f t="shared" si="133"/>
        <v/>
      </c>
      <c r="J771" s="65" t="str">
        <f t="shared" si="126"/>
        <v/>
      </c>
      <c r="K771" s="166" t="str">
        <f t="shared" si="127"/>
        <v/>
      </c>
      <c r="L771" s="167" t="str">
        <f t="shared" si="128"/>
        <v/>
      </c>
      <c r="M771" s="63" t="str">
        <f t="shared" si="129"/>
        <v/>
      </c>
      <c r="N771" s="7"/>
      <c r="O771" s="8"/>
      <c r="Q771" s="69" t="str">
        <f t="shared" si="130"/>
        <v/>
      </c>
      <c r="T771" s="66" t="str">
        <f>IF(AND(SU_Stufe&gt;=20,M771&lt;&gt;"",ISBLANK(N771)),"Zuweisung zu Arbeitspaket fehlt","")</f>
        <v/>
      </c>
      <c r="U771" s="66" t="str">
        <f>IF(AND(M771&lt;&gt;""),IF(ISBLANK(O771),"Beschreibung der Tätigkeit fehlt!",IF(LEN(O771)&lt;Z_BKU,"Beschreibung sehr kurz",IF(LEN(O771)&lt;Z_BKN,"Beschreibung knapp",""))),"")</f>
        <v/>
      </c>
      <c r="V771" s="66" t="str">
        <f t="shared" si="131"/>
        <v/>
      </c>
      <c r="W771" s="66" t="str">
        <f>IF(AND(M771&lt;&gt;""),IF(M771&gt;Z_THAZ,"Wurde die Tageshöchstarbeitszeit ("&amp;Z_THAZ&amp;" h) beachtet?",""),"")</f>
        <v/>
      </c>
      <c r="X771" s="66" t="str">
        <f t="shared" si="124"/>
        <v/>
      </c>
    </row>
    <row r="772" spans="1:24" x14ac:dyDescent="0.25">
      <c r="A772" s="5"/>
      <c r="B772" s="67" t="str">
        <f t="shared" si="123"/>
        <v/>
      </c>
      <c r="C772" s="68" t="str">
        <f t="shared" si="125"/>
        <v/>
      </c>
      <c r="D772" s="6"/>
      <c r="E772" s="9"/>
      <c r="F772" s="6"/>
      <c r="G772" s="9"/>
      <c r="H772" s="64" t="str">
        <f t="shared" si="132"/>
        <v/>
      </c>
      <c r="I772" s="64" t="str">
        <f t="shared" si="133"/>
        <v/>
      </c>
      <c r="J772" s="65" t="str">
        <f t="shared" si="126"/>
        <v/>
      </c>
      <c r="K772" s="166" t="str">
        <f t="shared" si="127"/>
        <v/>
      </c>
      <c r="L772" s="167" t="str">
        <f t="shared" si="128"/>
        <v/>
      </c>
      <c r="M772" s="63" t="str">
        <f t="shared" si="129"/>
        <v/>
      </c>
      <c r="N772" s="7"/>
      <c r="O772" s="8"/>
      <c r="Q772" s="69" t="str">
        <f t="shared" si="130"/>
        <v/>
      </c>
      <c r="T772" s="66" t="str">
        <f>IF(AND(SU_Stufe&gt;=20,M772&lt;&gt;"",ISBLANK(N772)),"Zuweisung zu Arbeitspaket fehlt","")</f>
        <v/>
      </c>
      <c r="U772" s="66" t="str">
        <f>IF(AND(M772&lt;&gt;""),IF(ISBLANK(O772),"Beschreibung der Tätigkeit fehlt!",IF(LEN(O772)&lt;Z_BKU,"Beschreibung sehr kurz",IF(LEN(O772)&lt;Z_BKN,"Beschreibung knapp",""))),"")</f>
        <v/>
      </c>
      <c r="V772" s="66" t="str">
        <f t="shared" si="131"/>
        <v/>
      </c>
      <c r="W772" s="66" t="str">
        <f>IF(AND(M772&lt;&gt;""),IF(M772&gt;Z_THAZ,"Wurde die Tageshöchstarbeitszeit ("&amp;Z_THAZ&amp;" h) beachtet?",""),"")</f>
        <v/>
      </c>
      <c r="X772" s="66" t="str">
        <f t="shared" si="124"/>
        <v/>
      </c>
    </row>
    <row r="773" spans="1:24" x14ac:dyDescent="0.25">
      <c r="A773" s="5"/>
      <c r="B773" s="67" t="str">
        <f t="shared" si="123"/>
        <v/>
      </c>
      <c r="C773" s="68" t="str">
        <f t="shared" si="125"/>
        <v/>
      </c>
      <c r="D773" s="6"/>
      <c r="E773" s="9"/>
      <c r="F773" s="6"/>
      <c r="G773" s="9"/>
      <c r="H773" s="64" t="str">
        <f t="shared" si="132"/>
        <v/>
      </c>
      <c r="I773" s="64" t="str">
        <f t="shared" si="133"/>
        <v/>
      </c>
      <c r="J773" s="65" t="str">
        <f t="shared" si="126"/>
        <v/>
      </c>
      <c r="K773" s="166" t="str">
        <f t="shared" si="127"/>
        <v/>
      </c>
      <c r="L773" s="167" t="str">
        <f t="shared" si="128"/>
        <v/>
      </c>
      <c r="M773" s="63" t="str">
        <f t="shared" si="129"/>
        <v/>
      </c>
      <c r="N773" s="7"/>
      <c r="O773" s="8"/>
      <c r="Q773" s="69" t="str">
        <f t="shared" si="130"/>
        <v/>
      </c>
      <c r="T773" s="66" t="str">
        <f>IF(AND(SU_Stufe&gt;=20,M773&lt;&gt;"",ISBLANK(N773)),"Zuweisung zu Arbeitspaket fehlt","")</f>
        <v/>
      </c>
      <c r="U773" s="66" t="str">
        <f>IF(AND(M773&lt;&gt;""),IF(ISBLANK(O773),"Beschreibung der Tätigkeit fehlt!",IF(LEN(O773)&lt;Z_BKU,"Beschreibung sehr kurz",IF(LEN(O773)&lt;Z_BKN,"Beschreibung knapp",""))),"")</f>
        <v/>
      </c>
      <c r="V773" s="66" t="str">
        <f t="shared" si="131"/>
        <v/>
      </c>
      <c r="W773" s="66" t="str">
        <f>IF(AND(M773&lt;&gt;""),IF(M773&gt;Z_THAZ,"Wurde die Tageshöchstarbeitszeit ("&amp;Z_THAZ&amp;" h) beachtet?",""),"")</f>
        <v/>
      </c>
      <c r="X773" s="66" t="str">
        <f t="shared" si="124"/>
        <v/>
      </c>
    </row>
    <row r="774" spans="1:24" x14ac:dyDescent="0.25">
      <c r="A774" s="5"/>
      <c r="B774" s="67" t="str">
        <f t="shared" si="123"/>
        <v/>
      </c>
      <c r="C774" s="68" t="str">
        <f t="shared" si="125"/>
        <v/>
      </c>
      <c r="D774" s="6"/>
      <c r="E774" s="9"/>
      <c r="F774" s="6"/>
      <c r="G774" s="9"/>
      <c r="H774" s="64" t="str">
        <f t="shared" si="132"/>
        <v/>
      </c>
      <c r="I774" s="64" t="str">
        <f t="shared" si="133"/>
        <v/>
      </c>
      <c r="J774" s="65" t="str">
        <f t="shared" si="126"/>
        <v/>
      </c>
      <c r="K774" s="166" t="str">
        <f t="shared" si="127"/>
        <v/>
      </c>
      <c r="L774" s="167" t="str">
        <f t="shared" si="128"/>
        <v/>
      </c>
      <c r="M774" s="63" t="str">
        <f t="shared" si="129"/>
        <v/>
      </c>
      <c r="N774" s="7"/>
      <c r="O774" s="8"/>
      <c r="Q774" s="69" t="str">
        <f t="shared" si="130"/>
        <v/>
      </c>
      <c r="T774" s="66" t="str">
        <f>IF(AND(SU_Stufe&gt;=20,M774&lt;&gt;"",ISBLANK(N774)),"Zuweisung zu Arbeitspaket fehlt","")</f>
        <v/>
      </c>
      <c r="U774" s="66" t="str">
        <f>IF(AND(M774&lt;&gt;""),IF(ISBLANK(O774),"Beschreibung der Tätigkeit fehlt!",IF(LEN(O774)&lt;Z_BKU,"Beschreibung sehr kurz",IF(LEN(O774)&lt;Z_BKN,"Beschreibung knapp",""))),"")</f>
        <v/>
      </c>
      <c r="V774" s="66" t="str">
        <f t="shared" si="131"/>
        <v/>
      </c>
      <c r="W774" s="66" t="str">
        <f>IF(AND(M774&lt;&gt;""),IF(M774&gt;Z_THAZ,"Wurde die Tageshöchstarbeitszeit ("&amp;Z_THAZ&amp;" h) beachtet?",""),"")</f>
        <v/>
      </c>
      <c r="X774" s="66" t="str">
        <f t="shared" si="124"/>
        <v/>
      </c>
    </row>
    <row r="775" spans="1:24" x14ac:dyDescent="0.25">
      <c r="A775" s="5"/>
      <c r="B775" s="67" t="str">
        <f t="shared" si="123"/>
        <v/>
      </c>
      <c r="C775" s="68" t="str">
        <f t="shared" si="125"/>
        <v/>
      </c>
      <c r="D775" s="6"/>
      <c r="E775" s="9"/>
      <c r="F775" s="6"/>
      <c r="G775" s="9"/>
      <c r="H775" s="64" t="str">
        <f t="shared" si="132"/>
        <v/>
      </c>
      <c r="I775" s="64" t="str">
        <f t="shared" si="133"/>
        <v/>
      </c>
      <c r="J775" s="65" t="str">
        <f t="shared" si="126"/>
        <v/>
      </c>
      <c r="K775" s="166" t="str">
        <f t="shared" si="127"/>
        <v/>
      </c>
      <c r="L775" s="167" t="str">
        <f t="shared" si="128"/>
        <v/>
      </c>
      <c r="M775" s="63" t="str">
        <f t="shared" si="129"/>
        <v/>
      </c>
      <c r="N775" s="7"/>
      <c r="O775" s="8"/>
      <c r="Q775" s="69" t="str">
        <f t="shared" si="130"/>
        <v/>
      </c>
      <c r="T775" s="66" t="str">
        <f>IF(AND(SU_Stufe&gt;=20,M775&lt;&gt;"",ISBLANK(N775)),"Zuweisung zu Arbeitspaket fehlt","")</f>
        <v/>
      </c>
      <c r="U775" s="66" t="str">
        <f>IF(AND(M775&lt;&gt;""),IF(ISBLANK(O775),"Beschreibung der Tätigkeit fehlt!",IF(LEN(O775)&lt;Z_BKU,"Beschreibung sehr kurz",IF(LEN(O775)&lt;Z_BKN,"Beschreibung knapp",""))),"")</f>
        <v/>
      </c>
      <c r="V775" s="66" t="str">
        <f t="shared" si="131"/>
        <v/>
      </c>
      <c r="W775" s="66" t="str">
        <f>IF(AND(M775&lt;&gt;""),IF(M775&gt;Z_THAZ,"Wurde die Tageshöchstarbeitszeit ("&amp;Z_THAZ&amp;" h) beachtet?",""),"")</f>
        <v/>
      </c>
      <c r="X775" s="66" t="str">
        <f t="shared" si="124"/>
        <v/>
      </c>
    </row>
    <row r="776" spans="1:24" x14ac:dyDescent="0.25">
      <c r="A776" s="5"/>
      <c r="B776" s="67" t="str">
        <f t="shared" si="123"/>
        <v/>
      </c>
      <c r="C776" s="68" t="str">
        <f t="shared" si="125"/>
        <v/>
      </c>
      <c r="D776" s="6"/>
      <c r="E776" s="9"/>
      <c r="F776" s="6"/>
      <c r="G776" s="9"/>
      <c r="H776" s="64" t="str">
        <f t="shared" si="132"/>
        <v/>
      </c>
      <c r="I776" s="64" t="str">
        <f t="shared" si="133"/>
        <v/>
      </c>
      <c r="J776" s="65" t="str">
        <f t="shared" si="126"/>
        <v/>
      </c>
      <c r="K776" s="166" t="str">
        <f t="shared" si="127"/>
        <v/>
      </c>
      <c r="L776" s="167" t="str">
        <f t="shared" si="128"/>
        <v/>
      </c>
      <c r="M776" s="63" t="str">
        <f t="shared" si="129"/>
        <v/>
      </c>
      <c r="N776" s="7"/>
      <c r="O776" s="8"/>
      <c r="Q776" s="69" t="str">
        <f t="shared" si="130"/>
        <v/>
      </c>
      <c r="T776" s="66" t="str">
        <f>IF(AND(SU_Stufe&gt;=20,M776&lt;&gt;"",ISBLANK(N776)),"Zuweisung zu Arbeitspaket fehlt","")</f>
        <v/>
      </c>
      <c r="U776" s="66" t="str">
        <f>IF(AND(M776&lt;&gt;""),IF(ISBLANK(O776),"Beschreibung der Tätigkeit fehlt!",IF(LEN(O776)&lt;Z_BKU,"Beschreibung sehr kurz",IF(LEN(O776)&lt;Z_BKN,"Beschreibung knapp",""))),"")</f>
        <v/>
      </c>
      <c r="V776" s="66" t="str">
        <f t="shared" si="131"/>
        <v/>
      </c>
      <c r="W776" s="66" t="str">
        <f>IF(AND(M776&lt;&gt;""),IF(M776&gt;Z_THAZ,"Wurde die Tageshöchstarbeitszeit ("&amp;Z_THAZ&amp;" h) beachtet?",""),"")</f>
        <v/>
      </c>
      <c r="X776" s="66" t="str">
        <f t="shared" si="124"/>
        <v/>
      </c>
    </row>
    <row r="777" spans="1:24" x14ac:dyDescent="0.25">
      <c r="A777" s="5"/>
      <c r="B777" s="67" t="str">
        <f t="shared" si="123"/>
        <v/>
      </c>
      <c r="C777" s="68" t="str">
        <f t="shared" si="125"/>
        <v/>
      </c>
      <c r="D777" s="6"/>
      <c r="E777" s="9"/>
      <c r="F777" s="6"/>
      <c r="G777" s="9"/>
      <c r="H777" s="64" t="str">
        <f t="shared" si="132"/>
        <v/>
      </c>
      <c r="I777" s="64" t="str">
        <f t="shared" si="133"/>
        <v/>
      </c>
      <c r="J777" s="65" t="str">
        <f t="shared" si="126"/>
        <v/>
      </c>
      <c r="K777" s="166" t="str">
        <f t="shared" si="127"/>
        <v/>
      </c>
      <c r="L777" s="167" t="str">
        <f t="shared" si="128"/>
        <v/>
      </c>
      <c r="M777" s="63" t="str">
        <f t="shared" si="129"/>
        <v/>
      </c>
      <c r="N777" s="7"/>
      <c r="O777" s="8"/>
      <c r="Q777" s="69" t="str">
        <f t="shared" si="130"/>
        <v/>
      </c>
      <c r="T777" s="66" t="str">
        <f>IF(AND(SU_Stufe&gt;=20,M777&lt;&gt;"",ISBLANK(N777)),"Zuweisung zu Arbeitspaket fehlt","")</f>
        <v/>
      </c>
      <c r="U777" s="66" t="str">
        <f>IF(AND(M777&lt;&gt;""),IF(ISBLANK(O777),"Beschreibung der Tätigkeit fehlt!",IF(LEN(O777)&lt;Z_BKU,"Beschreibung sehr kurz",IF(LEN(O777)&lt;Z_BKN,"Beschreibung knapp",""))),"")</f>
        <v/>
      </c>
      <c r="V777" s="66" t="str">
        <f t="shared" si="131"/>
        <v/>
      </c>
      <c r="W777" s="66" t="str">
        <f>IF(AND(M777&lt;&gt;""),IF(M777&gt;Z_THAZ,"Wurde die Tageshöchstarbeitszeit ("&amp;Z_THAZ&amp;" h) beachtet?",""),"")</f>
        <v/>
      </c>
      <c r="X777" s="66" t="str">
        <f t="shared" si="124"/>
        <v/>
      </c>
    </row>
    <row r="778" spans="1:24" x14ac:dyDescent="0.25">
      <c r="A778" s="5"/>
      <c r="B778" s="67" t="str">
        <f t="shared" si="123"/>
        <v/>
      </c>
      <c r="C778" s="68" t="str">
        <f t="shared" si="125"/>
        <v/>
      </c>
      <c r="D778" s="6"/>
      <c r="E778" s="9"/>
      <c r="F778" s="6"/>
      <c r="G778" s="9"/>
      <c r="H778" s="64" t="str">
        <f t="shared" si="132"/>
        <v/>
      </c>
      <c r="I778" s="64" t="str">
        <f t="shared" si="133"/>
        <v/>
      </c>
      <c r="J778" s="65" t="str">
        <f t="shared" si="126"/>
        <v/>
      </c>
      <c r="K778" s="166" t="str">
        <f t="shared" si="127"/>
        <v/>
      </c>
      <c r="L778" s="167" t="str">
        <f t="shared" si="128"/>
        <v/>
      </c>
      <c r="M778" s="63" t="str">
        <f t="shared" si="129"/>
        <v/>
      </c>
      <c r="N778" s="7"/>
      <c r="O778" s="8"/>
      <c r="Q778" s="69" t="str">
        <f t="shared" si="130"/>
        <v/>
      </c>
      <c r="T778" s="66" t="str">
        <f>IF(AND(SU_Stufe&gt;=20,M778&lt;&gt;"",ISBLANK(N778)),"Zuweisung zu Arbeitspaket fehlt","")</f>
        <v/>
      </c>
      <c r="U778" s="66" t="str">
        <f>IF(AND(M778&lt;&gt;""),IF(ISBLANK(O778),"Beschreibung der Tätigkeit fehlt!",IF(LEN(O778)&lt;Z_BKU,"Beschreibung sehr kurz",IF(LEN(O778)&lt;Z_BKN,"Beschreibung knapp",""))),"")</f>
        <v/>
      </c>
      <c r="V778" s="66" t="str">
        <f t="shared" si="131"/>
        <v/>
      </c>
      <c r="W778" s="66" t="str">
        <f>IF(AND(M778&lt;&gt;""),IF(M778&gt;Z_THAZ,"Wurde die Tageshöchstarbeitszeit ("&amp;Z_THAZ&amp;" h) beachtet?",""),"")</f>
        <v/>
      </c>
      <c r="X778" s="66" t="str">
        <f t="shared" si="124"/>
        <v/>
      </c>
    </row>
    <row r="779" spans="1:24" x14ac:dyDescent="0.25">
      <c r="A779" s="5"/>
      <c r="B779" s="67" t="str">
        <f t="shared" si="123"/>
        <v/>
      </c>
      <c r="C779" s="68" t="str">
        <f t="shared" si="125"/>
        <v/>
      </c>
      <c r="D779" s="6"/>
      <c r="E779" s="9"/>
      <c r="F779" s="6"/>
      <c r="G779" s="9"/>
      <c r="H779" s="64" t="str">
        <f t="shared" si="132"/>
        <v/>
      </c>
      <c r="I779" s="64" t="str">
        <f t="shared" si="133"/>
        <v/>
      </c>
      <c r="J779" s="65" t="str">
        <f t="shared" si="126"/>
        <v/>
      </c>
      <c r="K779" s="166" t="str">
        <f t="shared" si="127"/>
        <v/>
      </c>
      <c r="L779" s="167" t="str">
        <f t="shared" si="128"/>
        <v/>
      </c>
      <c r="M779" s="63" t="str">
        <f t="shared" si="129"/>
        <v/>
      </c>
      <c r="N779" s="7"/>
      <c r="O779" s="8"/>
      <c r="Q779" s="69" t="str">
        <f t="shared" si="130"/>
        <v/>
      </c>
      <c r="T779" s="66" t="str">
        <f>IF(AND(SU_Stufe&gt;=20,M779&lt;&gt;"",ISBLANK(N779)),"Zuweisung zu Arbeitspaket fehlt","")</f>
        <v/>
      </c>
      <c r="U779" s="66" t="str">
        <f>IF(AND(M779&lt;&gt;""),IF(ISBLANK(O779),"Beschreibung der Tätigkeit fehlt!",IF(LEN(O779)&lt;Z_BKU,"Beschreibung sehr kurz",IF(LEN(O779)&lt;Z_BKN,"Beschreibung knapp",""))),"")</f>
        <v/>
      </c>
      <c r="V779" s="66" t="str">
        <f t="shared" si="131"/>
        <v/>
      </c>
      <c r="W779" s="66" t="str">
        <f>IF(AND(M779&lt;&gt;""),IF(M779&gt;Z_THAZ,"Wurde die Tageshöchstarbeitszeit ("&amp;Z_THAZ&amp;" h) beachtet?",""),"")</f>
        <v/>
      </c>
      <c r="X779" s="66" t="str">
        <f t="shared" si="124"/>
        <v/>
      </c>
    </row>
    <row r="780" spans="1:24" x14ac:dyDescent="0.25">
      <c r="A780" s="5"/>
      <c r="B780" s="67" t="str">
        <f t="shared" si="123"/>
        <v/>
      </c>
      <c r="C780" s="68" t="str">
        <f t="shared" si="125"/>
        <v/>
      </c>
      <c r="D780" s="6"/>
      <c r="E780" s="9"/>
      <c r="F780" s="6"/>
      <c r="G780" s="9"/>
      <c r="H780" s="64" t="str">
        <f t="shared" si="132"/>
        <v/>
      </c>
      <c r="I780" s="64" t="str">
        <f t="shared" si="133"/>
        <v/>
      </c>
      <c r="J780" s="65" t="str">
        <f t="shared" si="126"/>
        <v/>
      </c>
      <c r="K780" s="166" t="str">
        <f t="shared" si="127"/>
        <v/>
      </c>
      <c r="L780" s="167" t="str">
        <f t="shared" si="128"/>
        <v/>
      </c>
      <c r="M780" s="63" t="str">
        <f t="shared" si="129"/>
        <v/>
      </c>
      <c r="N780" s="7"/>
      <c r="O780" s="8"/>
      <c r="Q780" s="69" t="str">
        <f t="shared" si="130"/>
        <v/>
      </c>
      <c r="T780" s="66" t="str">
        <f>IF(AND(SU_Stufe&gt;=20,M780&lt;&gt;"",ISBLANK(N780)),"Zuweisung zu Arbeitspaket fehlt","")</f>
        <v/>
      </c>
      <c r="U780" s="66" t="str">
        <f>IF(AND(M780&lt;&gt;""),IF(ISBLANK(O780),"Beschreibung der Tätigkeit fehlt!",IF(LEN(O780)&lt;Z_BKU,"Beschreibung sehr kurz",IF(LEN(O780)&lt;Z_BKN,"Beschreibung knapp",""))),"")</f>
        <v/>
      </c>
      <c r="V780" s="66" t="str">
        <f t="shared" si="131"/>
        <v/>
      </c>
      <c r="W780" s="66" t="str">
        <f>IF(AND(M780&lt;&gt;""),IF(M780&gt;Z_THAZ,"Wurde die Tageshöchstarbeitszeit ("&amp;Z_THAZ&amp;" h) beachtet?",""),"")</f>
        <v/>
      </c>
      <c r="X780" s="66" t="str">
        <f t="shared" si="124"/>
        <v/>
      </c>
    </row>
    <row r="781" spans="1:24" x14ac:dyDescent="0.25">
      <c r="A781" s="5"/>
      <c r="B781" s="67" t="str">
        <f t="shared" si="123"/>
        <v/>
      </c>
      <c r="C781" s="68" t="str">
        <f t="shared" si="125"/>
        <v/>
      </c>
      <c r="D781" s="6"/>
      <c r="E781" s="9"/>
      <c r="F781" s="6"/>
      <c r="G781" s="9"/>
      <c r="H781" s="64" t="str">
        <f t="shared" si="132"/>
        <v/>
      </c>
      <c r="I781" s="64" t="str">
        <f t="shared" si="133"/>
        <v/>
      </c>
      <c r="J781" s="65" t="str">
        <f t="shared" si="126"/>
        <v/>
      </c>
      <c r="K781" s="166" t="str">
        <f t="shared" si="127"/>
        <v/>
      </c>
      <c r="L781" s="167" t="str">
        <f t="shared" si="128"/>
        <v/>
      </c>
      <c r="M781" s="63" t="str">
        <f t="shared" si="129"/>
        <v/>
      </c>
      <c r="N781" s="7"/>
      <c r="O781" s="8"/>
      <c r="Q781" s="69" t="str">
        <f t="shared" si="130"/>
        <v/>
      </c>
      <c r="T781" s="66" t="str">
        <f>IF(AND(SU_Stufe&gt;=20,M781&lt;&gt;"",ISBLANK(N781)),"Zuweisung zu Arbeitspaket fehlt","")</f>
        <v/>
      </c>
      <c r="U781" s="66" t="str">
        <f>IF(AND(M781&lt;&gt;""),IF(ISBLANK(O781),"Beschreibung der Tätigkeit fehlt!",IF(LEN(O781)&lt;Z_BKU,"Beschreibung sehr kurz",IF(LEN(O781)&lt;Z_BKN,"Beschreibung knapp",""))),"")</f>
        <v/>
      </c>
      <c r="V781" s="66" t="str">
        <f t="shared" si="131"/>
        <v/>
      </c>
      <c r="W781" s="66" t="str">
        <f>IF(AND(M781&lt;&gt;""),IF(M781&gt;Z_THAZ,"Wurde die Tageshöchstarbeitszeit ("&amp;Z_THAZ&amp;" h) beachtet?",""),"")</f>
        <v/>
      </c>
      <c r="X781" s="66" t="str">
        <f t="shared" si="124"/>
        <v/>
      </c>
    </row>
    <row r="782" spans="1:24" x14ac:dyDescent="0.25">
      <c r="A782" s="5"/>
      <c r="B782" s="67" t="str">
        <f t="shared" ref="B782:B845" si="134">IF(ISNUMBER(A782),ZU_Kuerzel,"")</f>
        <v/>
      </c>
      <c r="C782" s="68" t="str">
        <f t="shared" si="125"/>
        <v/>
      </c>
      <c r="D782" s="6"/>
      <c r="E782" s="9"/>
      <c r="F782" s="6"/>
      <c r="G782" s="9"/>
      <c r="H782" s="64" t="str">
        <f t="shared" si="132"/>
        <v/>
      </c>
      <c r="I782" s="64" t="str">
        <f t="shared" si="133"/>
        <v/>
      </c>
      <c r="J782" s="65" t="str">
        <f t="shared" si="126"/>
        <v/>
      </c>
      <c r="K782" s="166" t="str">
        <f t="shared" si="127"/>
        <v/>
      </c>
      <c r="L782" s="167" t="str">
        <f t="shared" si="128"/>
        <v/>
      </c>
      <c r="M782" s="63" t="str">
        <f t="shared" si="129"/>
        <v/>
      </c>
      <c r="N782" s="7"/>
      <c r="O782" s="8"/>
      <c r="Q782" s="69" t="str">
        <f t="shared" si="130"/>
        <v/>
      </c>
      <c r="T782" s="66" t="str">
        <f>IF(AND(SU_Stufe&gt;=20,M782&lt;&gt;"",ISBLANK(N782)),"Zuweisung zu Arbeitspaket fehlt","")</f>
        <v/>
      </c>
      <c r="U782" s="66" t="str">
        <f>IF(AND(M782&lt;&gt;""),IF(ISBLANK(O782),"Beschreibung der Tätigkeit fehlt!",IF(LEN(O782)&lt;Z_BKU,"Beschreibung sehr kurz",IF(LEN(O782)&lt;Z_BKN,"Beschreibung knapp",""))),"")</f>
        <v/>
      </c>
      <c r="V782" s="66" t="str">
        <f t="shared" si="131"/>
        <v/>
      </c>
      <c r="W782" s="66" t="str">
        <f>IF(AND(M782&lt;&gt;""),IF(M782&gt;Z_THAZ,"Wurde die Tageshöchstarbeitszeit ("&amp;Z_THAZ&amp;" h) beachtet?",""),"")</f>
        <v/>
      </c>
      <c r="X782" s="66" t="str">
        <f t="shared" ref="X782:X845" si="135">IF(ISNUMBER(A782),IF(YEAR(A782)&lt;&gt;ZU_Jahr,"Jahr nicht zulässig",""),"")</f>
        <v/>
      </c>
    </row>
    <row r="783" spans="1:24" x14ac:dyDescent="0.25">
      <c r="A783" s="5"/>
      <c r="B783" s="67" t="str">
        <f t="shared" si="134"/>
        <v/>
      </c>
      <c r="C783" s="68" t="str">
        <f t="shared" ref="C783:C846" si="136">IF(ISBLANK(A783),"",MONTH(A783))</f>
        <v/>
      </c>
      <c r="D783" s="6"/>
      <c r="E783" s="9"/>
      <c r="F783" s="6"/>
      <c r="G783" s="9"/>
      <c r="H783" s="64" t="str">
        <f t="shared" si="132"/>
        <v/>
      </c>
      <c r="I783" s="64" t="str">
        <f t="shared" si="133"/>
        <v/>
      </c>
      <c r="J783" s="65" t="str">
        <f t="shared" ref="J783:J846" si="137">IF(AND(ISNUMBER(D783),ISNUMBER(E783),ISNUMBER(F783),ISNUMBER(G783)),TIME(D783,E783,0),"")</f>
        <v/>
      </c>
      <c r="K783" s="166" t="str">
        <f t="shared" ref="K783:K846" si="138">IF(AND(ISNUMBER(D783),ISNUMBER(E783),ISNUMBER(F783),ISNUMBER(G783)),TIME(F783,G783,0),"")</f>
        <v/>
      </c>
      <c r="L783" s="167" t="str">
        <f t="shared" ref="L783:L846" si="139">IF(AND(ISNUMBER(D783),ISNUMBER(E783),ISNUMBER(F783),ISNUMBER(G783)),K783-J783,"")</f>
        <v/>
      </c>
      <c r="M783" s="63" t="str">
        <f t="shared" ref="M783:M846" si="140">IF(AND(ISNUMBER(D783),ISNUMBER(E783),ISNUMBER(F783),ISNUMBER(G783)),HOUR(L783)+MINUTE(L783)/60,"")</f>
        <v/>
      </c>
      <c r="N783" s="7"/>
      <c r="O783" s="8"/>
      <c r="Q783" s="69" t="str">
        <f t="shared" ref="Q783:Q846" si="141">T783&amp;IF(U783&lt;&gt;"","  "&amp;U783,"")&amp;IF(V783&lt;&gt;"","   "&amp;V783,"")&amp;IF(W783&lt;&gt;"","   "&amp;W783,"")&amp;IF(X783&lt;&gt;"","  "&amp;X783,"")</f>
        <v/>
      </c>
      <c r="T783" s="66" t="str">
        <f>IF(AND(SU_Stufe&gt;=20,M783&lt;&gt;"",ISBLANK(N783)),"Zuweisung zu Arbeitspaket fehlt","")</f>
        <v/>
      </c>
      <c r="U783" s="66" t="str">
        <f>IF(AND(M783&lt;&gt;""),IF(ISBLANK(O783),"Beschreibung der Tätigkeit fehlt!",IF(LEN(O783)&lt;Z_BKU,"Beschreibung sehr kurz",IF(LEN(O783)&lt;Z_BKN,"Beschreibung knapp",""))),"")</f>
        <v/>
      </c>
      <c r="V783" s="66" t="str">
        <f t="shared" ref="V783:V846" si="142">IF(AND(M783&lt;&gt;""),IF(M783&gt;6,"Wurde die Pausenregel (6 h) beachtet?",""),"")</f>
        <v/>
      </c>
      <c r="W783" s="66" t="str">
        <f>IF(AND(M783&lt;&gt;""),IF(M783&gt;Z_THAZ,"Wurde die Tageshöchstarbeitszeit ("&amp;Z_THAZ&amp;" h) beachtet?",""),"")</f>
        <v/>
      </c>
      <c r="X783" s="66" t="str">
        <f t="shared" si="135"/>
        <v/>
      </c>
    </row>
    <row r="784" spans="1:24" x14ac:dyDescent="0.25">
      <c r="A784" s="5"/>
      <c r="B784" s="67" t="str">
        <f t="shared" si="134"/>
        <v/>
      </c>
      <c r="C784" s="68" t="str">
        <f t="shared" si="136"/>
        <v/>
      </c>
      <c r="D784" s="6"/>
      <c r="E784" s="9"/>
      <c r="F784" s="6"/>
      <c r="G784" s="9"/>
      <c r="H784" s="64" t="str">
        <f t="shared" ref="H784:H847" si="143">IF(AND(ISNUMBER(D784),ISNUMBER(E784),ISNUMBER(F784),ISNUMBER(G784)),TRUNC(((F784*60+G784)-(D784*60+E784))/60,0),"")</f>
        <v/>
      </c>
      <c r="I784" s="64" t="str">
        <f t="shared" ref="I784:I847" si="144">IF(AND(ISNUMBER(D784),ISNUMBER(E784),ISNUMBER(F784),ISNUMBER(G784)),MOD(((F784*60+G784)-(D784*60+E784))/60,1)*60,"")</f>
        <v/>
      </c>
      <c r="J784" s="65" t="str">
        <f t="shared" si="137"/>
        <v/>
      </c>
      <c r="K784" s="166" t="str">
        <f t="shared" si="138"/>
        <v/>
      </c>
      <c r="L784" s="167" t="str">
        <f t="shared" si="139"/>
        <v/>
      </c>
      <c r="M784" s="63" t="str">
        <f t="shared" si="140"/>
        <v/>
      </c>
      <c r="N784" s="7"/>
      <c r="O784" s="8"/>
      <c r="Q784" s="69" t="str">
        <f t="shared" si="141"/>
        <v/>
      </c>
      <c r="T784" s="66" t="str">
        <f>IF(AND(SU_Stufe&gt;=20,M784&lt;&gt;"",ISBLANK(N784)),"Zuweisung zu Arbeitspaket fehlt","")</f>
        <v/>
      </c>
      <c r="U784" s="66" t="str">
        <f>IF(AND(M784&lt;&gt;""),IF(ISBLANK(O784),"Beschreibung der Tätigkeit fehlt!",IF(LEN(O784)&lt;Z_BKU,"Beschreibung sehr kurz",IF(LEN(O784)&lt;Z_BKN,"Beschreibung knapp",""))),"")</f>
        <v/>
      </c>
      <c r="V784" s="66" t="str">
        <f t="shared" si="142"/>
        <v/>
      </c>
      <c r="W784" s="66" t="str">
        <f>IF(AND(M784&lt;&gt;""),IF(M784&gt;Z_THAZ,"Wurde die Tageshöchstarbeitszeit ("&amp;Z_THAZ&amp;" h) beachtet?",""),"")</f>
        <v/>
      </c>
      <c r="X784" s="66" t="str">
        <f t="shared" si="135"/>
        <v/>
      </c>
    </row>
    <row r="785" spans="1:24" x14ac:dyDescent="0.25">
      <c r="A785" s="5"/>
      <c r="B785" s="67" t="str">
        <f t="shared" si="134"/>
        <v/>
      </c>
      <c r="C785" s="68" t="str">
        <f t="shared" si="136"/>
        <v/>
      </c>
      <c r="D785" s="6"/>
      <c r="E785" s="9"/>
      <c r="F785" s="6"/>
      <c r="G785" s="9"/>
      <c r="H785" s="64" t="str">
        <f t="shared" si="143"/>
        <v/>
      </c>
      <c r="I785" s="64" t="str">
        <f t="shared" si="144"/>
        <v/>
      </c>
      <c r="J785" s="65" t="str">
        <f t="shared" si="137"/>
        <v/>
      </c>
      <c r="K785" s="166" t="str">
        <f t="shared" si="138"/>
        <v/>
      </c>
      <c r="L785" s="167" t="str">
        <f t="shared" si="139"/>
        <v/>
      </c>
      <c r="M785" s="63" t="str">
        <f t="shared" si="140"/>
        <v/>
      </c>
      <c r="N785" s="7"/>
      <c r="O785" s="8"/>
      <c r="Q785" s="69" t="str">
        <f t="shared" si="141"/>
        <v/>
      </c>
      <c r="T785" s="66" t="str">
        <f>IF(AND(SU_Stufe&gt;=20,M785&lt;&gt;"",ISBLANK(N785)),"Zuweisung zu Arbeitspaket fehlt","")</f>
        <v/>
      </c>
      <c r="U785" s="66" t="str">
        <f>IF(AND(M785&lt;&gt;""),IF(ISBLANK(O785),"Beschreibung der Tätigkeit fehlt!",IF(LEN(O785)&lt;Z_BKU,"Beschreibung sehr kurz",IF(LEN(O785)&lt;Z_BKN,"Beschreibung knapp",""))),"")</f>
        <v/>
      </c>
      <c r="V785" s="66" t="str">
        <f t="shared" si="142"/>
        <v/>
      </c>
      <c r="W785" s="66" t="str">
        <f>IF(AND(M785&lt;&gt;""),IF(M785&gt;Z_THAZ,"Wurde die Tageshöchstarbeitszeit ("&amp;Z_THAZ&amp;" h) beachtet?",""),"")</f>
        <v/>
      </c>
      <c r="X785" s="66" t="str">
        <f t="shared" si="135"/>
        <v/>
      </c>
    </row>
    <row r="786" spans="1:24" x14ac:dyDescent="0.25">
      <c r="A786" s="5"/>
      <c r="B786" s="67" t="str">
        <f t="shared" si="134"/>
        <v/>
      </c>
      <c r="C786" s="68" t="str">
        <f t="shared" si="136"/>
        <v/>
      </c>
      <c r="D786" s="6"/>
      <c r="E786" s="9"/>
      <c r="F786" s="6"/>
      <c r="G786" s="9"/>
      <c r="H786" s="64" t="str">
        <f t="shared" si="143"/>
        <v/>
      </c>
      <c r="I786" s="64" t="str">
        <f t="shared" si="144"/>
        <v/>
      </c>
      <c r="J786" s="65" t="str">
        <f t="shared" si="137"/>
        <v/>
      </c>
      <c r="K786" s="166" t="str">
        <f t="shared" si="138"/>
        <v/>
      </c>
      <c r="L786" s="167" t="str">
        <f t="shared" si="139"/>
        <v/>
      </c>
      <c r="M786" s="63" t="str">
        <f t="shared" si="140"/>
        <v/>
      </c>
      <c r="N786" s="7"/>
      <c r="O786" s="8"/>
      <c r="Q786" s="69" t="str">
        <f t="shared" si="141"/>
        <v/>
      </c>
      <c r="T786" s="66" t="str">
        <f>IF(AND(SU_Stufe&gt;=20,M786&lt;&gt;"",ISBLANK(N786)),"Zuweisung zu Arbeitspaket fehlt","")</f>
        <v/>
      </c>
      <c r="U786" s="66" t="str">
        <f>IF(AND(M786&lt;&gt;""),IF(ISBLANK(O786),"Beschreibung der Tätigkeit fehlt!",IF(LEN(O786)&lt;Z_BKU,"Beschreibung sehr kurz",IF(LEN(O786)&lt;Z_BKN,"Beschreibung knapp",""))),"")</f>
        <v/>
      </c>
      <c r="V786" s="66" t="str">
        <f t="shared" si="142"/>
        <v/>
      </c>
      <c r="W786" s="66" t="str">
        <f>IF(AND(M786&lt;&gt;""),IF(M786&gt;Z_THAZ,"Wurde die Tageshöchstarbeitszeit ("&amp;Z_THAZ&amp;" h) beachtet?",""),"")</f>
        <v/>
      </c>
      <c r="X786" s="66" t="str">
        <f t="shared" si="135"/>
        <v/>
      </c>
    </row>
    <row r="787" spans="1:24" x14ac:dyDescent="0.25">
      <c r="A787" s="5"/>
      <c r="B787" s="67" t="str">
        <f t="shared" si="134"/>
        <v/>
      </c>
      <c r="C787" s="68" t="str">
        <f t="shared" si="136"/>
        <v/>
      </c>
      <c r="D787" s="6"/>
      <c r="E787" s="9"/>
      <c r="F787" s="6"/>
      <c r="G787" s="9"/>
      <c r="H787" s="64" t="str">
        <f t="shared" si="143"/>
        <v/>
      </c>
      <c r="I787" s="64" t="str">
        <f t="shared" si="144"/>
        <v/>
      </c>
      <c r="J787" s="65" t="str">
        <f t="shared" si="137"/>
        <v/>
      </c>
      <c r="K787" s="166" t="str">
        <f t="shared" si="138"/>
        <v/>
      </c>
      <c r="L787" s="167" t="str">
        <f t="shared" si="139"/>
        <v/>
      </c>
      <c r="M787" s="63" t="str">
        <f t="shared" si="140"/>
        <v/>
      </c>
      <c r="N787" s="7"/>
      <c r="O787" s="8"/>
      <c r="Q787" s="69" t="str">
        <f t="shared" si="141"/>
        <v/>
      </c>
      <c r="T787" s="66" t="str">
        <f>IF(AND(SU_Stufe&gt;=20,M787&lt;&gt;"",ISBLANK(N787)),"Zuweisung zu Arbeitspaket fehlt","")</f>
        <v/>
      </c>
      <c r="U787" s="66" t="str">
        <f>IF(AND(M787&lt;&gt;""),IF(ISBLANK(O787),"Beschreibung der Tätigkeit fehlt!",IF(LEN(O787)&lt;Z_BKU,"Beschreibung sehr kurz",IF(LEN(O787)&lt;Z_BKN,"Beschreibung knapp",""))),"")</f>
        <v/>
      </c>
      <c r="V787" s="66" t="str">
        <f t="shared" si="142"/>
        <v/>
      </c>
      <c r="W787" s="66" t="str">
        <f>IF(AND(M787&lt;&gt;""),IF(M787&gt;Z_THAZ,"Wurde die Tageshöchstarbeitszeit ("&amp;Z_THAZ&amp;" h) beachtet?",""),"")</f>
        <v/>
      </c>
      <c r="X787" s="66" t="str">
        <f t="shared" si="135"/>
        <v/>
      </c>
    </row>
    <row r="788" spans="1:24" x14ac:dyDescent="0.25">
      <c r="A788" s="5"/>
      <c r="B788" s="67" t="str">
        <f t="shared" si="134"/>
        <v/>
      </c>
      <c r="C788" s="68" t="str">
        <f t="shared" si="136"/>
        <v/>
      </c>
      <c r="D788" s="6"/>
      <c r="E788" s="9"/>
      <c r="F788" s="6"/>
      <c r="G788" s="9"/>
      <c r="H788" s="64" t="str">
        <f t="shared" si="143"/>
        <v/>
      </c>
      <c r="I788" s="64" t="str">
        <f t="shared" si="144"/>
        <v/>
      </c>
      <c r="J788" s="65" t="str">
        <f t="shared" si="137"/>
        <v/>
      </c>
      <c r="K788" s="166" t="str">
        <f t="shared" si="138"/>
        <v/>
      </c>
      <c r="L788" s="167" t="str">
        <f t="shared" si="139"/>
        <v/>
      </c>
      <c r="M788" s="63" t="str">
        <f t="shared" si="140"/>
        <v/>
      </c>
      <c r="N788" s="7"/>
      <c r="O788" s="8"/>
      <c r="Q788" s="69" t="str">
        <f t="shared" si="141"/>
        <v/>
      </c>
      <c r="T788" s="66" t="str">
        <f>IF(AND(SU_Stufe&gt;=20,M788&lt;&gt;"",ISBLANK(N788)),"Zuweisung zu Arbeitspaket fehlt","")</f>
        <v/>
      </c>
      <c r="U788" s="66" t="str">
        <f>IF(AND(M788&lt;&gt;""),IF(ISBLANK(O788),"Beschreibung der Tätigkeit fehlt!",IF(LEN(O788)&lt;Z_BKU,"Beschreibung sehr kurz",IF(LEN(O788)&lt;Z_BKN,"Beschreibung knapp",""))),"")</f>
        <v/>
      </c>
      <c r="V788" s="66" t="str">
        <f t="shared" si="142"/>
        <v/>
      </c>
      <c r="W788" s="66" t="str">
        <f>IF(AND(M788&lt;&gt;""),IF(M788&gt;Z_THAZ,"Wurde die Tageshöchstarbeitszeit ("&amp;Z_THAZ&amp;" h) beachtet?",""),"")</f>
        <v/>
      </c>
      <c r="X788" s="66" t="str">
        <f t="shared" si="135"/>
        <v/>
      </c>
    </row>
    <row r="789" spans="1:24" x14ac:dyDescent="0.25">
      <c r="A789" s="5"/>
      <c r="B789" s="67" t="str">
        <f t="shared" si="134"/>
        <v/>
      </c>
      <c r="C789" s="68" t="str">
        <f t="shared" si="136"/>
        <v/>
      </c>
      <c r="D789" s="6"/>
      <c r="E789" s="9"/>
      <c r="F789" s="6"/>
      <c r="G789" s="9"/>
      <c r="H789" s="64" t="str">
        <f t="shared" si="143"/>
        <v/>
      </c>
      <c r="I789" s="64" t="str">
        <f t="shared" si="144"/>
        <v/>
      </c>
      <c r="J789" s="65" t="str">
        <f t="shared" si="137"/>
        <v/>
      </c>
      <c r="K789" s="166" t="str">
        <f t="shared" si="138"/>
        <v/>
      </c>
      <c r="L789" s="167" t="str">
        <f t="shared" si="139"/>
        <v/>
      </c>
      <c r="M789" s="63" t="str">
        <f t="shared" si="140"/>
        <v/>
      </c>
      <c r="N789" s="7"/>
      <c r="O789" s="8"/>
      <c r="Q789" s="69" t="str">
        <f t="shared" si="141"/>
        <v/>
      </c>
      <c r="T789" s="66" t="str">
        <f>IF(AND(SU_Stufe&gt;=20,M789&lt;&gt;"",ISBLANK(N789)),"Zuweisung zu Arbeitspaket fehlt","")</f>
        <v/>
      </c>
      <c r="U789" s="66" t="str">
        <f>IF(AND(M789&lt;&gt;""),IF(ISBLANK(O789),"Beschreibung der Tätigkeit fehlt!",IF(LEN(O789)&lt;Z_BKU,"Beschreibung sehr kurz",IF(LEN(O789)&lt;Z_BKN,"Beschreibung knapp",""))),"")</f>
        <v/>
      </c>
      <c r="V789" s="66" t="str">
        <f t="shared" si="142"/>
        <v/>
      </c>
      <c r="W789" s="66" t="str">
        <f>IF(AND(M789&lt;&gt;""),IF(M789&gt;Z_THAZ,"Wurde die Tageshöchstarbeitszeit ("&amp;Z_THAZ&amp;" h) beachtet?",""),"")</f>
        <v/>
      </c>
      <c r="X789" s="66" t="str">
        <f t="shared" si="135"/>
        <v/>
      </c>
    </row>
    <row r="790" spans="1:24" x14ac:dyDescent="0.25">
      <c r="A790" s="5"/>
      <c r="B790" s="67" t="str">
        <f t="shared" si="134"/>
        <v/>
      </c>
      <c r="C790" s="68" t="str">
        <f t="shared" si="136"/>
        <v/>
      </c>
      <c r="D790" s="6"/>
      <c r="E790" s="9"/>
      <c r="F790" s="6"/>
      <c r="G790" s="9"/>
      <c r="H790" s="64" t="str">
        <f t="shared" si="143"/>
        <v/>
      </c>
      <c r="I790" s="64" t="str">
        <f t="shared" si="144"/>
        <v/>
      </c>
      <c r="J790" s="65" t="str">
        <f t="shared" si="137"/>
        <v/>
      </c>
      <c r="K790" s="166" t="str">
        <f t="shared" si="138"/>
        <v/>
      </c>
      <c r="L790" s="167" t="str">
        <f t="shared" si="139"/>
        <v/>
      </c>
      <c r="M790" s="63" t="str">
        <f t="shared" si="140"/>
        <v/>
      </c>
      <c r="N790" s="7"/>
      <c r="O790" s="8"/>
      <c r="Q790" s="69" t="str">
        <f t="shared" si="141"/>
        <v/>
      </c>
      <c r="T790" s="66" t="str">
        <f>IF(AND(SU_Stufe&gt;=20,M790&lt;&gt;"",ISBLANK(N790)),"Zuweisung zu Arbeitspaket fehlt","")</f>
        <v/>
      </c>
      <c r="U790" s="66" t="str">
        <f>IF(AND(M790&lt;&gt;""),IF(ISBLANK(O790),"Beschreibung der Tätigkeit fehlt!",IF(LEN(O790)&lt;Z_BKU,"Beschreibung sehr kurz",IF(LEN(O790)&lt;Z_BKN,"Beschreibung knapp",""))),"")</f>
        <v/>
      </c>
      <c r="V790" s="66" t="str">
        <f t="shared" si="142"/>
        <v/>
      </c>
      <c r="W790" s="66" t="str">
        <f>IF(AND(M790&lt;&gt;""),IF(M790&gt;Z_THAZ,"Wurde die Tageshöchstarbeitszeit ("&amp;Z_THAZ&amp;" h) beachtet?",""),"")</f>
        <v/>
      </c>
      <c r="X790" s="66" t="str">
        <f t="shared" si="135"/>
        <v/>
      </c>
    </row>
    <row r="791" spans="1:24" x14ac:dyDescent="0.25">
      <c r="A791" s="5"/>
      <c r="B791" s="67" t="str">
        <f t="shared" si="134"/>
        <v/>
      </c>
      <c r="C791" s="68" t="str">
        <f t="shared" si="136"/>
        <v/>
      </c>
      <c r="D791" s="6"/>
      <c r="E791" s="9"/>
      <c r="F791" s="6"/>
      <c r="G791" s="9"/>
      <c r="H791" s="64" t="str">
        <f t="shared" si="143"/>
        <v/>
      </c>
      <c r="I791" s="64" t="str">
        <f t="shared" si="144"/>
        <v/>
      </c>
      <c r="J791" s="65" t="str">
        <f t="shared" si="137"/>
        <v/>
      </c>
      <c r="K791" s="166" t="str">
        <f t="shared" si="138"/>
        <v/>
      </c>
      <c r="L791" s="167" t="str">
        <f t="shared" si="139"/>
        <v/>
      </c>
      <c r="M791" s="63" t="str">
        <f t="shared" si="140"/>
        <v/>
      </c>
      <c r="N791" s="7"/>
      <c r="O791" s="8"/>
      <c r="Q791" s="69" t="str">
        <f t="shared" si="141"/>
        <v/>
      </c>
      <c r="T791" s="66" t="str">
        <f>IF(AND(SU_Stufe&gt;=20,M791&lt;&gt;"",ISBLANK(N791)),"Zuweisung zu Arbeitspaket fehlt","")</f>
        <v/>
      </c>
      <c r="U791" s="66" t="str">
        <f>IF(AND(M791&lt;&gt;""),IF(ISBLANK(O791),"Beschreibung der Tätigkeit fehlt!",IF(LEN(O791)&lt;Z_BKU,"Beschreibung sehr kurz",IF(LEN(O791)&lt;Z_BKN,"Beschreibung knapp",""))),"")</f>
        <v/>
      </c>
      <c r="V791" s="66" t="str">
        <f t="shared" si="142"/>
        <v/>
      </c>
      <c r="W791" s="66" t="str">
        <f>IF(AND(M791&lt;&gt;""),IF(M791&gt;Z_THAZ,"Wurde die Tageshöchstarbeitszeit ("&amp;Z_THAZ&amp;" h) beachtet?",""),"")</f>
        <v/>
      </c>
      <c r="X791" s="66" t="str">
        <f t="shared" si="135"/>
        <v/>
      </c>
    </row>
    <row r="792" spans="1:24" x14ac:dyDescent="0.25">
      <c r="A792" s="5"/>
      <c r="B792" s="67" t="str">
        <f t="shared" si="134"/>
        <v/>
      </c>
      <c r="C792" s="68" t="str">
        <f t="shared" si="136"/>
        <v/>
      </c>
      <c r="D792" s="6"/>
      <c r="E792" s="9"/>
      <c r="F792" s="6"/>
      <c r="G792" s="9"/>
      <c r="H792" s="64" t="str">
        <f t="shared" si="143"/>
        <v/>
      </c>
      <c r="I792" s="64" t="str">
        <f t="shared" si="144"/>
        <v/>
      </c>
      <c r="J792" s="65" t="str">
        <f t="shared" si="137"/>
        <v/>
      </c>
      <c r="K792" s="166" t="str">
        <f t="shared" si="138"/>
        <v/>
      </c>
      <c r="L792" s="167" t="str">
        <f t="shared" si="139"/>
        <v/>
      </c>
      <c r="M792" s="63" t="str">
        <f t="shared" si="140"/>
        <v/>
      </c>
      <c r="N792" s="7"/>
      <c r="O792" s="8"/>
      <c r="Q792" s="69" t="str">
        <f t="shared" si="141"/>
        <v/>
      </c>
      <c r="T792" s="66" t="str">
        <f>IF(AND(SU_Stufe&gt;=20,M792&lt;&gt;"",ISBLANK(N792)),"Zuweisung zu Arbeitspaket fehlt","")</f>
        <v/>
      </c>
      <c r="U792" s="66" t="str">
        <f>IF(AND(M792&lt;&gt;""),IF(ISBLANK(O792),"Beschreibung der Tätigkeit fehlt!",IF(LEN(O792)&lt;Z_BKU,"Beschreibung sehr kurz",IF(LEN(O792)&lt;Z_BKN,"Beschreibung knapp",""))),"")</f>
        <v/>
      </c>
      <c r="V792" s="66" t="str">
        <f t="shared" si="142"/>
        <v/>
      </c>
      <c r="W792" s="66" t="str">
        <f>IF(AND(M792&lt;&gt;""),IF(M792&gt;Z_THAZ,"Wurde die Tageshöchstarbeitszeit ("&amp;Z_THAZ&amp;" h) beachtet?",""),"")</f>
        <v/>
      </c>
      <c r="X792" s="66" t="str">
        <f t="shared" si="135"/>
        <v/>
      </c>
    </row>
    <row r="793" spans="1:24" x14ac:dyDescent="0.25">
      <c r="A793" s="5"/>
      <c r="B793" s="67" t="str">
        <f t="shared" si="134"/>
        <v/>
      </c>
      <c r="C793" s="68" t="str">
        <f t="shared" si="136"/>
        <v/>
      </c>
      <c r="D793" s="6"/>
      <c r="E793" s="9"/>
      <c r="F793" s="6"/>
      <c r="G793" s="9"/>
      <c r="H793" s="64" t="str">
        <f t="shared" si="143"/>
        <v/>
      </c>
      <c r="I793" s="64" t="str">
        <f t="shared" si="144"/>
        <v/>
      </c>
      <c r="J793" s="65" t="str">
        <f t="shared" si="137"/>
        <v/>
      </c>
      <c r="K793" s="166" t="str">
        <f t="shared" si="138"/>
        <v/>
      </c>
      <c r="L793" s="167" t="str">
        <f t="shared" si="139"/>
        <v/>
      </c>
      <c r="M793" s="63" t="str">
        <f t="shared" si="140"/>
        <v/>
      </c>
      <c r="N793" s="7"/>
      <c r="O793" s="8"/>
      <c r="Q793" s="69" t="str">
        <f t="shared" si="141"/>
        <v/>
      </c>
      <c r="T793" s="66" t="str">
        <f>IF(AND(SU_Stufe&gt;=20,M793&lt;&gt;"",ISBLANK(N793)),"Zuweisung zu Arbeitspaket fehlt","")</f>
        <v/>
      </c>
      <c r="U793" s="66" t="str">
        <f>IF(AND(M793&lt;&gt;""),IF(ISBLANK(O793),"Beschreibung der Tätigkeit fehlt!",IF(LEN(O793)&lt;Z_BKU,"Beschreibung sehr kurz",IF(LEN(O793)&lt;Z_BKN,"Beschreibung knapp",""))),"")</f>
        <v/>
      </c>
      <c r="V793" s="66" t="str">
        <f t="shared" si="142"/>
        <v/>
      </c>
      <c r="W793" s="66" t="str">
        <f>IF(AND(M793&lt;&gt;""),IF(M793&gt;Z_THAZ,"Wurde die Tageshöchstarbeitszeit ("&amp;Z_THAZ&amp;" h) beachtet?",""),"")</f>
        <v/>
      </c>
      <c r="X793" s="66" t="str">
        <f t="shared" si="135"/>
        <v/>
      </c>
    </row>
    <row r="794" spans="1:24" x14ac:dyDescent="0.25">
      <c r="A794" s="5"/>
      <c r="B794" s="67" t="str">
        <f t="shared" si="134"/>
        <v/>
      </c>
      <c r="C794" s="68" t="str">
        <f t="shared" si="136"/>
        <v/>
      </c>
      <c r="D794" s="6"/>
      <c r="E794" s="9"/>
      <c r="F794" s="6"/>
      <c r="G794" s="9"/>
      <c r="H794" s="64" t="str">
        <f t="shared" si="143"/>
        <v/>
      </c>
      <c r="I794" s="64" t="str">
        <f t="shared" si="144"/>
        <v/>
      </c>
      <c r="J794" s="65" t="str">
        <f t="shared" si="137"/>
        <v/>
      </c>
      <c r="K794" s="166" t="str">
        <f t="shared" si="138"/>
        <v/>
      </c>
      <c r="L794" s="167" t="str">
        <f t="shared" si="139"/>
        <v/>
      </c>
      <c r="M794" s="63" t="str">
        <f t="shared" si="140"/>
        <v/>
      </c>
      <c r="N794" s="7"/>
      <c r="O794" s="8"/>
      <c r="Q794" s="69" t="str">
        <f t="shared" si="141"/>
        <v/>
      </c>
      <c r="T794" s="66" t="str">
        <f>IF(AND(SU_Stufe&gt;=20,M794&lt;&gt;"",ISBLANK(N794)),"Zuweisung zu Arbeitspaket fehlt","")</f>
        <v/>
      </c>
      <c r="U794" s="66" t="str">
        <f>IF(AND(M794&lt;&gt;""),IF(ISBLANK(O794),"Beschreibung der Tätigkeit fehlt!",IF(LEN(O794)&lt;Z_BKU,"Beschreibung sehr kurz",IF(LEN(O794)&lt;Z_BKN,"Beschreibung knapp",""))),"")</f>
        <v/>
      </c>
      <c r="V794" s="66" t="str">
        <f t="shared" si="142"/>
        <v/>
      </c>
      <c r="W794" s="66" t="str">
        <f>IF(AND(M794&lt;&gt;""),IF(M794&gt;Z_THAZ,"Wurde die Tageshöchstarbeitszeit ("&amp;Z_THAZ&amp;" h) beachtet?",""),"")</f>
        <v/>
      </c>
      <c r="X794" s="66" t="str">
        <f t="shared" si="135"/>
        <v/>
      </c>
    </row>
    <row r="795" spans="1:24" x14ac:dyDescent="0.25">
      <c r="A795" s="5"/>
      <c r="B795" s="67" t="str">
        <f t="shared" si="134"/>
        <v/>
      </c>
      <c r="C795" s="68" t="str">
        <f t="shared" si="136"/>
        <v/>
      </c>
      <c r="D795" s="6"/>
      <c r="E795" s="9"/>
      <c r="F795" s="6"/>
      <c r="G795" s="9"/>
      <c r="H795" s="64" t="str">
        <f t="shared" si="143"/>
        <v/>
      </c>
      <c r="I795" s="64" t="str">
        <f t="shared" si="144"/>
        <v/>
      </c>
      <c r="J795" s="65" t="str">
        <f t="shared" si="137"/>
        <v/>
      </c>
      <c r="K795" s="166" t="str">
        <f t="shared" si="138"/>
        <v/>
      </c>
      <c r="L795" s="167" t="str">
        <f t="shared" si="139"/>
        <v/>
      </c>
      <c r="M795" s="63" t="str">
        <f t="shared" si="140"/>
        <v/>
      </c>
      <c r="N795" s="7"/>
      <c r="O795" s="8"/>
      <c r="Q795" s="69" t="str">
        <f t="shared" si="141"/>
        <v/>
      </c>
      <c r="T795" s="66" t="str">
        <f>IF(AND(SU_Stufe&gt;=20,M795&lt;&gt;"",ISBLANK(N795)),"Zuweisung zu Arbeitspaket fehlt","")</f>
        <v/>
      </c>
      <c r="U795" s="66" t="str">
        <f>IF(AND(M795&lt;&gt;""),IF(ISBLANK(O795),"Beschreibung der Tätigkeit fehlt!",IF(LEN(O795)&lt;Z_BKU,"Beschreibung sehr kurz",IF(LEN(O795)&lt;Z_BKN,"Beschreibung knapp",""))),"")</f>
        <v/>
      </c>
      <c r="V795" s="66" t="str">
        <f t="shared" si="142"/>
        <v/>
      </c>
      <c r="W795" s="66" t="str">
        <f>IF(AND(M795&lt;&gt;""),IF(M795&gt;Z_THAZ,"Wurde die Tageshöchstarbeitszeit ("&amp;Z_THAZ&amp;" h) beachtet?",""),"")</f>
        <v/>
      </c>
      <c r="X795" s="66" t="str">
        <f t="shared" si="135"/>
        <v/>
      </c>
    </row>
    <row r="796" spans="1:24" x14ac:dyDescent="0.25">
      <c r="A796" s="5"/>
      <c r="B796" s="67" t="str">
        <f t="shared" si="134"/>
        <v/>
      </c>
      <c r="C796" s="68" t="str">
        <f t="shared" si="136"/>
        <v/>
      </c>
      <c r="D796" s="6"/>
      <c r="E796" s="9"/>
      <c r="F796" s="6"/>
      <c r="G796" s="9"/>
      <c r="H796" s="64" t="str">
        <f t="shared" si="143"/>
        <v/>
      </c>
      <c r="I796" s="64" t="str">
        <f t="shared" si="144"/>
        <v/>
      </c>
      <c r="J796" s="65" t="str">
        <f t="shared" si="137"/>
        <v/>
      </c>
      <c r="K796" s="166" t="str">
        <f t="shared" si="138"/>
        <v/>
      </c>
      <c r="L796" s="167" t="str">
        <f t="shared" si="139"/>
        <v/>
      </c>
      <c r="M796" s="63" t="str">
        <f t="shared" si="140"/>
        <v/>
      </c>
      <c r="N796" s="7"/>
      <c r="O796" s="8"/>
      <c r="Q796" s="69" t="str">
        <f t="shared" si="141"/>
        <v/>
      </c>
      <c r="T796" s="66" t="str">
        <f>IF(AND(SU_Stufe&gt;=20,M796&lt;&gt;"",ISBLANK(N796)),"Zuweisung zu Arbeitspaket fehlt","")</f>
        <v/>
      </c>
      <c r="U796" s="66" t="str">
        <f>IF(AND(M796&lt;&gt;""),IF(ISBLANK(O796),"Beschreibung der Tätigkeit fehlt!",IF(LEN(O796)&lt;Z_BKU,"Beschreibung sehr kurz",IF(LEN(O796)&lt;Z_BKN,"Beschreibung knapp",""))),"")</f>
        <v/>
      </c>
      <c r="V796" s="66" t="str">
        <f t="shared" si="142"/>
        <v/>
      </c>
      <c r="W796" s="66" t="str">
        <f>IF(AND(M796&lt;&gt;""),IF(M796&gt;Z_THAZ,"Wurde die Tageshöchstarbeitszeit ("&amp;Z_THAZ&amp;" h) beachtet?",""),"")</f>
        <v/>
      </c>
      <c r="X796" s="66" t="str">
        <f t="shared" si="135"/>
        <v/>
      </c>
    </row>
    <row r="797" spans="1:24" x14ac:dyDescent="0.25">
      <c r="A797" s="5"/>
      <c r="B797" s="67" t="str">
        <f t="shared" si="134"/>
        <v/>
      </c>
      <c r="C797" s="68" t="str">
        <f t="shared" si="136"/>
        <v/>
      </c>
      <c r="D797" s="6"/>
      <c r="E797" s="9"/>
      <c r="F797" s="6"/>
      <c r="G797" s="9"/>
      <c r="H797" s="64" t="str">
        <f t="shared" si="143"/>
        <v/>
      </c>
      <c r="I797" s="64" t="str">
        <f t="shared" si="144"/>
        <v/>
      </c>
      <c r="J797" s="65" t="str">
        <f t="shared" si="137"/>
        <v/>
      </c>
      <c r="K797" s="166" t="str">
        <f t="shared" si="138"/>
        <v/>
      </c>
      <c r="L797" s="167" t="str">
        <f t="shared" si="139"/>
        <v/>
      </c>
      <c r="M797" s="63" t="str">
        <f t="shared" si="140"/>
        <v/>
      </c>
      <c r="N797" s="7"/>
      <c r="O797" s="8"/>
      <c r="Q797" s="69" t="str">
        <f t="shared" si="141"/>
        <v/>
      </c>
      <c r="T797" s="66" t="str">
        <f>IF(AND(SU_Stufe&gt;=20,M797&lt;&gt;"",ISBLANK(N797)),"Zuweisung zu Arbeitspaket fehlt","")</f>
        <v/>
      </c>
      <c r="U797" s="66" t="str">
        <f>IF(AND(M797&lt;&gt;""),IF(ISBLANK(O797),"Beschreibung der Tätigkeit fehlt!",IF(LEN(O797)&lt;Z_BKU,"Beschreibung sehr kurz",IF(LEN(O797)&lt;Z_BKN,"Beschreibung knapp",""))),"")</f>
        <v/>
      </c>
      <c r="V797" s="66" t="str">
        <f t="shared" si="142"/>
        <v/>
      </c>
      <c r="W797" s="66" t="str">
        <f>IF(AND(M797&lt;&gt;""),IF(M797&gt;Z_THAZ,"Wurde die Tageshöchstarbeitszeit ("&amp;Z_THAZ&amp;" h) beachtet?",""),"")</f>
        <v/>
      </c>
      <c r="X797" s="66" t="str">
        <f t="shared" si="135"/>
        <v/>
      </c>
    </row>
    <row r="798" spans="1:24" x14ac:dyDescent="0.25">
      <c r="A798" s="5"/>
      <c r="B798" s="67" t="str">
        <f t="shared" si="134"/>
        <v/>
      </c>
      <c r="C798" s="68" t="str">
        <f t="shared" si="136"/>
        <v/>
      </c>
      <c r="D798" s="6"/>
      <c r="E798" s="9"/>
      <c r="F798" s="6"/>
      <c r="G798" s="9"/>
      <c r="H798" s="64" t="str">
        <f t="shared" si="143"/>
        <v/>
      </c>
      <c r="I798" s="64" t="str">
        <f t="shared" si="144"/>
        <v/>
      </c>
      <c r="J798" s="65" t="str">
        <f t="shared" si="137"/>
        <v/>
      </c>
      <c r="K798" s="166" t="str">
        <f t="shared" si="138"/>
        <v/>
      </c>
      <c r="L798" s="167" t="str">
        <f t="shared" si="139"/>
        <v/>
      </c>
      <c r="M798" s="63" t="str">
        <f t="shared" si="140"/>
        <v/>
      </c>
      <c r="N798" s="7"/>
      <c r="O798" s="8"/>
      <c r="Q798" s="69" t="str">
        <f t="shared" si="141"/>
        <v/>
      </c>
      <c r="T798" s="66" t="str">
        <f>IF(AND(SU_Stufe&gt;=20,M798&lt;&gt;"",ISBLANK(N798)),"Zuweisung zu Arbeitspaket fehlt","")</f>
        <v/>
      </c>
      <c r="U798" s="66" t="str">
        <f>IF(AND(M798&lt;&gt;""),IF(ISBLANK(O798),"Beschreibung der Tätigkeit fehlt!",IF(LEN(O798)&lt;Z_BKU,"Beschreibung sehr kurz",IF(LEN(O798)&lt;Z_BKN,"Beschreibung knapp",""))),"")</f>
        <v/>
      </c>
      <c r="V798" s="66" t="str">
        <f t="shared" si="142"/>
        <v/>
      </c>
      <c r="W798" s="66" t="str">
        <f>IF(AND(M798&lt;&gt;""),IF(M798&gt;Z_THAZ,"Wurde die Tageshöchstarbeitszeit ("&amp;Z_THAZ&amp;" h) beachtet?",""),"")</f>
        <v/>
      </c>
      <c r="X798" s="66" t="str">
        <f t="shared" si="135"/>
        <v/>
      </c>
    </row>
    <row r="799" spans="1:24" x14ac:dyDescent="0.25">
      <c r="A799" s="5"/>
      <c r="B799" s="67" t="str">
        <f t="shared" si="134"/>
        <v/>
      </c>
      <c r="C799" s="68" t="str">
        <f t="shared" si="136"/>
        <v/>
      </c>
      <c r="D799" s="6"/>
      <c r="E799" s="9"/>
      <c r="F799" s="6"/>
      <c r="G799" s="9"/>
      <c r="H799" s="64" t="str">
        <f t="shared" si="143"/>
        <v/>
      </c>
      <c r="I799" s="64" t="str">
        <f t="shared" si="144"/>
        <v/>
      </c>
      <c r="J799" s="65" t="str">
        <f t="shared" si="137"/>
        <v/>
      </c>
      <c r="K799" s="166" t="str">
        <f t="shared" si="138"/>
        <v/>
      </c>
      <c r="L799" s="167" t="str">
        <f t="shared" si="139"/>
        <v/>
      </c>
      <c r="M799" s="63" t="str">
        <f t="shared" si="140"/>
        <v/>
      </c>
      <c r="N799" s="7"/>
      <c r="O799" s="8"/>
      <c r="Q799" s="69" t="str">
        <f t="shared" si="141"/>
        <v/>
      </c>
      <c r="T799" s="66" t="str">
        <f>IF(AND(SU_Stufe&gt;=20,M799&lt;&gt;"",ISBLANK(N799)),"Zuweisung zu Arbeitspaket fehlt","")</f>
        <v/>
      </c>
      <c r="U799" s="66" t="str">
        <f>IF(AND(M799&lt;&gt;""),IF(ISBLANK(O799),"Beschreibung der Tätigkeit fehlt!",IF(LEN(O799)&lt;Z_BKU,"Beschreibung sehr kurz",IF(LEN(O799)&lt;Z_BKN,"Beschreibung knapp",""))),"")</f>
        <v/>
      </c>
      <c r="V799" s="66" t="str">
        <f t="shared" si="142"/>
        <v/>
      </c>
      <c r="W799" s="66" t="str">
        <f>IF(AND(M799&lt;&gt;""),IF(M799&gt;Z_THAZ,"Wurde die Tageshöchstarbeitszeit ("&amp;Z_THAZ&amp;" h) beachtet?",""),"")</f>
        <v/>
      </c>
      <c r="X799" s="66" t="str">
        <f t="shared" si="135"/>
        <v/>
      </c>
    </row>
    <row r="800" spans="1:24" x14ac:dyDescent="0.25">
      <c r="A800" s="5"/>
      <c r="B800" s="67" t="str">
        <f t="shared" si="134"/>
        <v/>
      </c>
      <c r="C800" s="68" t="str">
        <f t="shared" si="136"/>
        <v/>
      </c>
      <c r="D800" s="6"/>
      <c r="E800" s="9"/>
      <c r="F800" s="6"/>
      <c r="G800" s="9"/>
      <c r="H800" s="64" t="str">
        <f t="shared" si="143"/>
        <v/>
      </c>
      <c r="I800" s="64" t="str">
        <f t="shared" si="144"/>
        <v/>
      </c>
      <c r="J800" s="65" t="str">
        <f t="shared" si="137"/>
        <v/>
      </c>
      <c r="K800" s="166" t="str">
        <f t="shared" si="138"/>
        <v/>
      </c>
      <c r="L800" s="167" t="str">
        <f t="shared" si="139"/>
        <v/>
      </c>
      <c r="M800" s="63" t="str">
        <f t="shared" si="140"/>
        <v/>
      </c>
      <c r="N800" s="7"/>
      <c r="O800" s="8"/>
      <c r="Q800" s="69" t="str">
        <f t="shared" si="141"/>
        <v/>
      </c>
      <c r="T800" s="66" t="str">
        <f>IF(AND(SU_Stufe&gt;=20,M800&lt;&gt;"",ISBLANK(N800)),"Zuweisung zu Arbeitspaket fehlt","")</f>
        <v/>
      </c>
      <c r="U800" s="66" t="str">
        <f>IF(AND(M800&lt;&gt;""),IF(ISBLANK(O800),"Beschreibung der Tätigkeit fehlt!",IF(LEN(O800)&lt;Z_BKU,"Beschreibung sehr kurz",IF(LEN(O800)&lt;Z_BKN,"Beschreibung knapp",""))),"")</f>
        <v/>
      </c>
      <c r="V800" s="66" t="str">
        <f t="shared" si="142"/>
        <v/>
      </c>
      <c r="W800" s="66" t="str">
        <f>IF(AND(M800&lt;&gt;""),IF(M800&gt;Z_THAZ,"Wurde die Tageshöchstarbeitszeit ("&amp;Z_THAZ&amp;" h) beachtet?",""),"")</f>
        <v/>
      </c>
      <c r="X800" s="66" t="str">
        <f t="shared" si="135"/>
        <v/>
      </c>
    </row>
    <row r="801" spans="1:24" x14ac:dyDescent="0.25">
      <c r="A801" s="5"/>
      <c r="B801" s="67" t="str">
        <f t="shared" si="134"/>
        <v/>
      </c>
      <c r="C801" s="68" t="str">
        <f t="shared" si="136"/>
        <v/>
      </c>
      <c r="D801" s="6"/>
      <c r="E801" s="9"/>
      <c r="F801" s="6"/>
      <c r="G801" s="9"/>
      <c r="H801" s="64" t="str">
        <f t="shared" si="143"/>
        <v/>
      </c>
      <c r="I801" s="64" t="str">
        <f t="shared" si="144"/>
        <v/>
      </c>
      <c r="J801" s="65" t="str">
        <f t="shared" si="137"/>
        <v/>
      </c>
      <c r="K801" s="166" t="str">
        <f t="shared" si="138"/>
        <v/>
      </c>
      <c r="L801" s="167" t="str">
        <f t="shared" si="139"/>
        <v/>
      </c>
      <c r="M801" s="63" t="str">
        <f t="shared" si="140"/>
        <v/>
      </c>
      <c r="N801" s="7"/>
      <c r="O801" s="8"/>
      <c r="Q801" s="69" t="str">
        <f t="shared" si="141"/>
        <v/>
      </c>
      <c r="T801" s="66" t="str">
        <f>IF(AND(SU_Stufe&gt;=20,M801&lt;&gt;"",ISBLANK(N801)),"Zuweisung zu Arbeitspaket fehlt","")</f>
        <v/>
      </c>
      <c r="U801" s="66" t="str">
        <f>IF(AND(M801&lt;&gt;""),IF(ISBLANK(O801),"Beschreibung der Tätigkeit fehlt!",IF(LEN(O801)&lt;Z_BKU,"Beschreibung sehr kurz",IF(LEN(O801)&lt;Z_BKN,"Beschreibung knapp",""))),"")</f>
        <v/>
      </c>
      <c r="V801" s="66" t="str">
        <f t="shared" si="142"/>
        <v/>
      </c>
      <c r="W801" s="66" t="str">
        <f>IF(AND(M801&lt;&gt;""),IF(M801&gt;Z_THAZ,"Wurde die Tageshöchstarbeitszeit ("&amp;Z_THAZ&amp;" h) beachtet?",""),"")</f>
        <v/>
      </c>
      <c r="X801" s="66" t="str">
        <f t="shared" si="135"/>
        <v/>
      </c>
    </row>
    <row r="802" spans="1:24" x14ac:dyDescent="0.25">
      <c r="A802" s="5"/>
      <c r="B802" s="67" t="str">
        <f t="shared" si="134"/>
        <v/>
      </c>
      <c r="C802" s="68" t="str">
        <f t="shared" si="136"/>
        <v/>
      </c>
      <c r="D802" s="6"/>
      <c r="E802" s="9"/>
      <c r="F802" s="6"/>
      <c r="G802" s="9"/>
      <c r="H802" s="64" t="str">
        <f t="shared" si="143"/>
        <v/>
      </c>
      <c r="I802" s="64" t="str">
        <f t="shared" si="144"/>
        <v/>
      </c>
      <c r="J802" s="65" t="str">
        <f t="shared" si="137"/>
        <v/>
      </c>
      <c r="K802" s="166" t="str">
        <f t="shared" si="138"/>
        <v/>
      </c>
      <c r="L802" s="167" t="str">
        <f t="shared" si="139"/>
        <v/>
      </c>
      <c r="M802" s="63" t="str">
        <f t="shared" si="140"/>
        <v/>
      </c>
      <c r="N802" s="7"/>
      <c r="O802" s="8"/>
      <c r="Q802" s="69" t="str">
        <f t="shared" si="141"/>
        <v/>
      </c>
      <c r="T802" s="66" t="str">
        <f>IF(AND(SU_Stufe&gt;=20,M802&lt;&gt;"",ISBLANK(N802)),"Zuweisung zu Arbeitspaket fehlt","")</f>
        <v/>
      </c>
      <c r="U802" s="66" t="str">
        <f>IF(AND(M802&lt;&gt;""),IF(ISBLANK(O802),"Beschreibung der Tätigkeit fehlt!",IF(LEN(O802)&lt;Z_BKU,"Beschreibung sehr kurz",IF(LEN(O802)&lt;Z_BKN,"Beschreibung knapp",""))),"")</f>
        <v/>
      </c>
      <c r="V802" s="66" t="str">
        <f t="shared" si="142"/>
        <v/>
      </c>
      <c r="W802" s="66" t="str">
        <f>IF(AND(M802&lt;&gt;""),IF(M802&gt;Z_THAZ,"Wurde die Tageshöchstarbeitszeit ("&amp;Z_THAZ&amp;" h) beachtet?",""),"")</f>
        <v/>
      </c>
      <c r="X802" s="66" t="str">
        <f t="shared" si="135"/>
        <v/>
      </c>
    </row>
    <row r="803" spans="1:24" x14ac:dyDescent="0.25">
      <c r="A803" s="5"/>
      <c r="B803" s="67" t="str">
        <f t="shared" si="134"/>
        <v/>
      </c>
      <c r="C803" s="68" t="str">
        <f t="shared" si="136"/>
        <v/>
      </c>
      <c r="D803" s="6"/>
      <c r="E803" s="9"/>
      <c r="F803" s="6"/>
      <c r="G803" s="9"/>
      <c r="H803" s="64" t="str">
        <f t="shared" si="143"/>
        <v/>
      </c>
      <c r="I803" s="64" t="str">
        <f t="shared" si="144"/>
        <v/>
      </c>
      <c r="J803" s="65" t="str">
        <f t="shared" si="137"/>
        <v/>
      </c>
      <c r="K803" s="166" t="str">
        <f t="shared" si="138"/>
        <v/>
      </c>
      <c r="L803" s="167" t="str">
        <f t="shared" si="139"/>
        <v/>
      </c>
      <c r="M803" s="63" t="str">
        <f t="shared" si="140"/>
        <v/>
      </c>
      <c r="N803" s="7"/>
      <c r="O803" s="8"/>
      <c r="Q803" s="69" t="str">
        <f t="shared" si="141"/>
        <v/>
      </c>
      <c r="T803" s="66" t="str">
        <f>IF(AND(SU_Stufe&gt;=20,M803&lt;&gt;"",ISBLANK(N803)),"Zuweisung zu Arbeitspaket fehlt","")</f>
        <v/>
      </c>
      <c r="U803" s="66" t="str">
        <f>IF(AND(M803&lt;&gt;""),IF(ISBLANK(O803),"Beschreibung der Tätigkeit fehlt!",IF(LEN(O803)&lt;Z_BKU,"Beschreibung sehr kurz",IF(LEN(O803)&lt;Z_BKN,"Beschreibung knapp",""))),"")</f>
        <v/>
      </c>
      <c r="V803" s="66" t="str">
        <f t="shared" si="142"/>
        <v/>
      </c>
      <c r="W803" s="66" t="str">
        <f>IF(AND(M803&lt;&gt;""),IF(M803&gt;Z_THAZ,"Wurde die Tageshöchstarbeitszeit ("&amp;Z_THAZ&amp;" h) beachtet?",""),"")</f>
        <v/>
      </c>
      <c r="X803" s="66" t="str">
        <f t="shared" si="135"/>
        <v/>
      </c>
    </row>
    <row r="804" spans="1:24" x14ac:dyDescent="0.25">
      <c r="A804" s="5"/>
      <c r="B804" s="67" t="str">
        <f t="shared" si="134"/>
        <v/>
      </c>
      <c r="C804" s="68" t="str">
        <f t="shared" si="136"/>
        <v/>
      </c>
      <c r="D804" s="6"/>
      <c r="E804" s="9"/>
      <c r="F804" s="6"/>
      <c r="G804" s="9"/>
      <c r="H804" s="64" t="str">
        <f t="shared" si="143"/>
        <v/>
      </c>
      <c r="I804" s="64" t="str">
        <f t="shared" si="144"/>
        <v/>
      </c>
      <c r="J804" s="65" t="str">
        <f t="shared" si="137"/>
        <v/>
      </c>
      <c r="K804" s="166" t="str">
        <f t="shared" si="138"/>
        <v/>
      </c>
      <c r="L804" s="167" t="str">
        <f t="shared" si="139"/>
        <v/>
      </c>
      <c r="M804" s="63" t="str">
        <f t="shared" si="140"/>
        <v/>
      </c>
      <c r="N804" s="7"/>
      <c r="O804" s="8"/>
      <c r="Q804" s="69" t="str">
        <f t="shared" si="141"/>
        <v/>
      </c>
      <c r="T804" s="66" t="str">
        <f>IF(AND(SU_Stufe&gt;=20,M804&lt;&gt;"",ISBLANK(N804)),"Zuweisung zu Arbeitspaket fehlt","")</f>
        <v/>
      </c>
      <c r="U804" s="66" t="str">
        <f>IF(AND(M804&lt;&gt;""),IF(ISBLANK(O807),"Beschreibung der Tätigkeit fehlt!",IF(LEN(O807)&lt;Z_BKU,"Beschreibung sehr kurz",IF(LEN(O807)&lt;Z_BKN,"Beschreibung knapp",""))),"")</f>
        <v/>
      </c>
      <c r="V804" s="66" t="str">
        <f t="shared" si="142"/>
        <v/>
      </c>
      <c r="W804" s="66" t="str">
        <f>IF(AND(M804&lt;&gt;""),IF(M804&gt;Z_THAZ,"Wurde die Tageshöchstarbeitszeit ("&amp;Z_THAZ&amp;" h) beachtet?",""),"")</f>
        <v/>
      </c>
      <c r="X804" s="66" t="str">
        <f t="shared" si="135"/>
        <v/>
      </c>
    </row>
    <row r="805" spans="1:24" x14ac:dyDescent="0.25">
      <c r="A805" s="5"/>
      <c r="B805" s="67" t="str">
        <f t="shared" si="134"/>
        <v/>
      </c>
      <c r="C805" s="68" t="str">
        <f t="shared" si="136"/>
        <v/>
      </c>
      <c r="D805" s="6"/>
      <c r="E805" s="9"/>
      <c r="F805" s="6"/>
      <c r="G805" s="9"/>
      <c r="H805" s="64" t="str">
        <f t="shared" si="143"/>
        <v/>
      </c>
      <c r="I805" s="64" t="str">
        <f t="shared" si="144"/>
        <v/>
      </c>
      <c r="J805" s="65" t="str">
        <f t="shared" si="137"/>
        <v/>
      </c>
      <c r="K805" s="166" t="str">
        <f t="shared" si="138"/>
        <v/>
      </c>
      <c r="L805" s="167" t="str">
        <f t="shared" si="139"/>
        <v/>
      </c>
      <c r="M805" s="63" t="str">
        <f t="shared" si="140"/>
        <v/>
      </c>
      <c r="N805" s="7"/>
      <c r="O805" s="8"/>
      <c r="Q805" s="69" t="str">
        <f t="shared" si="141"/>
        <v/>
      </c>
      <c r="T805" s="66" t="str">
        <f>IF(AND(SU_Stufe&gt;=20,M805&lt;&gt;"",ISBLANK(N805)),"Zuweisung zu Arbeitspaket fehlt","")</f>
        <v/>
      </c>
      <c r="U805" s="66" t="str">
        <f>IF(AND(M805&lt;&gt;""),IF(ISBLANK(O805),"Beschreibung der Tätigkeit fehlt!",IF(LEN(O805)&lt;Z_BKU,"Beschreibung sehr kurz",IF(LEN(O805)&lt;Z_BKN,"Beschreibung knapp",""))),"")</f>
        <v/>
      </c>
      <c r="V805" s="66" t="str">
        <f t="shared" si="142"/>
        <v/>
      </c>
      <c r="W805" s="66" t="str">
        <f>IF(AND(M805&lt;&gt;""),IF(M805&gt;Z_THAZ,"Wurde die Tageshöchstarbeitszeit ("&amp;Z_THAZ&amp;" h) beachtet?",""),"")</f>
        <v/>
      </c>
      <c r="X805" s="66" t="str">
        <f t="shared" si="135"/>
        <v/>
      </c>
    </row>
    <row r="806" spans="1:24" x14ac:dyDescent="0.25">
      <c r="A806" s="5"/>
      <c r="B806" s="67" t="str">
        <f t="shared" si="134"/>
        <v/>
      </c>
      <c r="C806" s="68" t="str">
        <f t="shared" si="136"/>
        <v/>
      </c>
      <c r="D806" s="6"/>
      <c r="E806" s="9"/>
      <c r="F806" s="6"/>
      <c r="G806" s="9"/>
      <c r="H806" s="64" t="str">
        <f t="shared" si="143"/>
        <v/>
      </c>
      <c r="I806" s="64" t="str">
        <f t="shared" si="144"/>
        <v/>
      </c>
      <c r="J806" s="65" t="str">
        <f t="shared" si="137"/>
        <v/>
      </c>
      <c r="K806" s="166" t="str">
        <f t="shared" si="138"/>
        <v/>
      </c>
      <c r="L806" s="167" t="str">
        <f t="shared" si="139"/>
        <v/>
      </c>
      <c r="M806" s="63" t="str">
        <f t="shared" si="140"/>
        <v/>
      </c>
      <c r="N806" s="7"/>
      <c r="O806" s="8"/>
      <c r="Q806" s="69" t="str">
        <f t="shared" si="141"/>
        <v/>
      </c>
      <c r="T806" s="66" t="str">
        <f>IF(AND(SU_Stufe&gt;=20,M806&lt;&gt;"",ISBLANK(N806)),"Zuweisung zu Arbeitspaket fehlt","")</f>
        <v/>
      </c>
      <c r="U806" s="66" t="str">
        <f>IF(AND(M806&lt;&gt;""),IF(ISBLANK(O806),"Beschreibung der Tätigkeit fehlt!",IF(LEN(O806)&lt;Z_BKU,"Beschreibung sehr kurz",IF(LEN(O806)&lt;Z_BKN,"Beschreibung knapp",""))),"")</f>
        <v/>
      </c>
      <c r="V806" s="66" t="str">
        <f t="shared" si="142"/>
        <v/>
      </c>
      <c r="W806" s="66" t="str">
        <f>IF(AND(M806&lt;&gt;""),IF(M806&gt;Z_THAZ,"Wurde die Tageshöchstarbeitszeit ("&amp;Z_THAZ&amp;" h) beachtet?",""),"")</f>
        <v/>
      </c>
      <c r="X806" s="66" t="str">
        <f t="shared" si="135"/>
        <v/>
      </c>
    </row>
    <row r="807" spans="1:24" x14ac:dyDescent="0.25">
      <c r="A807" s="5"/>
      <c r="B807" s="67" t="str">
        <f t="shared" si="134"/>
        <v/>
      </c>
      <c r="C807" s="68" t="str">
        <f t="shared" si="136"/>
        <v/>
      </c>
      <c r="D807" s="6"/>
      <c r="E807" s="9"/>
      <c r="F807" s="6"/>
      <c r="G807" s="9"/>
      <c r="H807" s="64" t="str">
        <f t="shared" si="143"/>
        <v/>
      </c>
      <c r="I807" s="64" t="str">
        <f t="shared" si="144"/>
        <v/>
      </c>
      <c r="J807" s="65" t="str">
        <f t="shared" si="137"/>
        <v/>
      </c>
      <c r="K807" s="166" t="str">
        <f t="shared" si="138"/>
        <v/>
      </c>
      <c r="L807" s="167" t="str">
        <f t="shared" si="139"/>
        <v/>
      </c>
      <c r="M807" s="63" t="str">
        <f t="shared" si="140"/>
        <v/>
      </c>
      <c r="N807" s="7"/>
      <c r="O807" s="8"/>
      <c r="Q807" s="69" t="str">
        <f t="shared" si="141"/>
        <v/>
      </c>
      <c r="T807" s="66" t="str">
        <f>IF(AND(SU_Stufe&gt;=20,M807&lt;&gt;"",ISBLANK(N807)),"Zuweisung zu Arbeitspaket fehlt","")</f>
        <v/>
      </c>
      <c r="U807" s="66" t="str">
        <f>IF(AND(M807&lt;&gt;""),IF(ISBLANK(#REF!),"Beschreibung der Tätigkeit fehlt!",IF(LEN(#REF!)&lt;Z_BKU,"Beschreibung sehr kurz",IF(LEN(#REF!)&lt;Z_BKN,"Beschreibung knapp",""))),"")</f>
        <v/>
      </c>
      <c r="V807" s="66" t="str">
        <f t="shared" si="142"/>
        <v/>
      </c>
      <c r="W807" s="66" t="str">
        <f>IF(AND(M807&lt;&gt;""),IF(M807&gt;Z_THAZ,"Wurde die Tageshöchstarbeitszeit ("&amp;Z_THAZ&amp;" h) beachtet?",""),"")</f>
        <v/>
      </c>
      <c r="X807" s="66" t="str">
        <f t="shared" si="135"/>
        <v/>
      </c>
    </row>
    <row r="808" spans="1:24" x14ac:dyDescent="0.25">
      <c r="A808" s="5"/>
      <c r="B808" s="67" t="str">
        <f t="shared" si="134"/>
        <v/>
      </c>
      <c r="C808" s="68" t="str">
        <f t="shared" si="136"/>
        <v/>
      </c>
      <c r="D808" s="6"/>
      <c r="E808" s="9"/>
      <c r="F808" s="6"/>
      <c r="G808" s="9"/>
      <c r="H808" s="64" t="str">
        <f t="shared" si="143"/>
        <v/>
      </c>
      <c r="I808" s="64" t="str">
        <f t="shared" si="144"/>
        <v/>
      </c>
      <c r="J808" s="65" t="str">
        <f t="shared" si="137"/>
        <v/>
      </c>
      <c r="K808" s="166" t="str">
        <f t="shared" si="138"/>
        <v/>
      </c>
      <c r="L808" s="167" t="str">
        <f t="shared" si="139"/>
        <v/>
      </c>
      <c r="M808" s="63" t="str">
        <f t="shared" si="140"/>
        <v/>
      </c>
      <c r="N808" s="7"/>
      <c r="O808" s="8"/>
      <c r="Q808" s="69" t="str">
        <f t="shared" si="141"/>
        <v/>
      </c>
      <c r="T808" s="66" t="str">
        <f>IF(AND(SU_Stufe&gt;=20,M808&lt;&gt;"",ISBLANK(N808)),"Zuweisung zu Arbeitspaket fehlt","")</f>
        <v/>
      </c>
      <c r="U808" s="66" t="str">
        <f>IF(AND(M808&lt;&gt;""),IF(ISBLANK(O808),"Beschreibung der Tätigkeit fehlt!",IF(LEN(O808)&lt;Z_BKU,"Beschreibung sehr kurz",IF(LEN(O808)&lt;Z_BKN,"Beschreibung knapp",""))),"")</f>
        <v/>
      </c>
      <c r="V808" s="66" t="str">
        <f t="shared" si="142"/>
        <v/>
      </c>
      <c r="W808" s="66" t="str">
        <f>IF(AND(M808&lt;&gt;""),IF(M808&gt;Z_THAZ,"Wurde die Tageshöchstarbeitszeit ("&amp;Z_THAZ&amp;" h) beachtet?",""),"")</f>
        <v/>
      </c>
      <c r="X808" s="66" t="str">
        <f t="shared" si="135"/>
        <v/>
      </c>
    </row>
    <row r="809" spans="1:24" x14ac:dyDescent="0.25">
      <c r="A809" s="5"/>
      <c r="B809" s="67" t="str">
        <f t="shared" si="134"/>
        <v/>
      </c>
      <c r="C809" s="68" t="str">
        <f t="shared" si="136"/>
        <v/>
      </c>
      <c r="D809" s="6"/>
      <c r="E809" s="9"/>
      <c r="F809" s="6"/>
      <c r="G809" s="9"/>
      <c r="H809" s="64" t="str">
        <f t="shared" si="143"/>
        <v/>
      </c>
      <c r="I809" s="64" t="str">
        <f t="shared" si="144"/>
        <v/>
      </c>
      <c r="J809" s="65" t="str">
        <f t="shared" si="137"/>
        <v/>
      </c>
      <c r="K809" s="166" t="str">
        <f t="shared" si="138"/>
        <v/>
      </c>
      <c r="L809" s="167" t="str">
        <f t="shared" si="139"/>
        <v/>
      </c>
      <c r="M809" s="63" t="str">
        <f t="shared" si="140"/>
        <v/>
      </c>
      <c r="N809" s="7"/>
      <c r="O809" s="8"/>
      <c r="Q809" s="69" t="str">
        <f t="shared" si="141"/>
        <v/>
      </c>
      <c r="T809" s="66" t="str">
        <f>IF(AND(SU_Stufe&gt;=20,M809&lt;&gt;"",ISBLANK(N809)),"Zuweisung zu Arbeitspaket fehlt","")</f>
        <v/>
      </c>
      <c r="U809" s="66" t="str">
        <f>IF(AND(M809&lt;&gt;""),IF(ISBLANK(O809),"Beschreibung der Tätigkeit fehlt!",IF(LEN(O809)&lt;Z_BKU,"Beschreibung sehr kurz",IF(LEN(O809)&lt;Z_BKN,"Beschreibung knapp",""))),"")</f>
        <v/>
      </c>
      <c r="V809" s="66" t="str">
        <f t="shared" si="142"/>
        <v/>
      </c>
      <c r="W809" s="66" t="str">
        <f>IF(AND(M809&lt;&gt;""),IF(M809&gt;Z_THAZ,"Wurde die Tageshöchstarbeitszeit ("&amp;Z_THAZ&amp;" h) beachtet?",""),"")</f>
        <v/>
      </c>
      <c r="X809" s="66" t="str">
        <f t="shared" si="135"/>
        <v/>
      </c>
    </row>
    <row r="810" spans="1:24" x14ac:dyDescent="0.25">
      <c r="A810" s="5"/>
      <c r="B810" s="67" t="str">
        <f t="shared" si="134"/>
        <v/>
      </c>
      <c r="C810" s="68" t="str">
        <f t="shared" si="136"/>
        <v/>
      </c>
      <c r="D810" s="6"/>
      <c r="E810" s="9"/>
      <c r="F810" s="6"/>
      <c r="G810" s="9"/>
      <c r="H810" s="64" t="str">
        <f t="shared" si="143"/>
        <v/>
      </c>
      <c r="I810" s="64" t="str">
        <f t="shared" si="144"/>
        <v/>
      </c>
      <c r="J810" s="65" t="str">
        <f t="shared" si="137"/>
        <v/>
      </c>
      <c r="K810" s="166" t="str">
        <f t="shared" si="138"/>
        <v/>
      </c>
      <c r="L810" s="167" t="str">
        <f t="shared" si="139"/>
        <v/>
      </c>
      <c r="M810" s="63" t="str">
        <f t="shared" si="140"/>
        <v/>
      </c>
      <c r="N810" s="7"/>
      <c r="O810" s="8"/>
      <c r="Q810" s="69" t="str">
        <f t="shared" si="141"/>
        <v/>
      </c>
      <c r="T810" s="66" t="str">
        <f>IF(AND(SU_Stufe&gt;=20,M810&lt;&gt;"",ISBLANK(N810)),"Zuweisung zu Arbeitspaket fehlt","")</f>
        <v/>
      </c>
      <c r="U810" s="66" t="str">
        <f>IF(AND(M810&lt;&gt;""),IF(ISBLANK(O810),"Beschreibung der Tätigkeit fehlt!",IF(LEN(O810)&lt;Z_BKU,"Beschreibung sehr kurz",IF(LEN(O810)&lt;Z_BKN,"Beschreibung knapp",""))),"")</f>
        <v/>
      </c>
      <c r="V810" s="66" t="str">
        <f t="shared" si="142"/>
        <v/>
      </c>
      <c r="W810" s="66" t="str">
        <f>IF(AND(M810&lt;&gt;""),IF(M810&gt;Z_THAZ,"Wurde die Tageshöchstarbeitszeit ("&amp;Z_THAZ&amp;" h) beachtet?",""),"")</f>
        <v/>
      </c>
      <c r="X810" s="66" t="str">
        <f t="shared" si="135"/>
        <v/>
      </c>
    </row>
    <row r="811" spans="1:24" x14ac:dyDescent="0.25">
      <c r="A811" s="5"/>
      <c r="B811" s="67" t="str">
        <f t="shared" si="134"/>
        <v/>
      </c>
      <c r="C811" s="68" t="str">
        <f t="shared" si="136"/>
        <v/>
      </c>
      <c r="D811" s="6"/>
      <c r="E811" s="9"/>
      <c r="F811" s="6"/>
      <c r="G811" s="9"/>
      <c r="H811" s="64" t="str">
        <f t="shared" si="143"/>
        <v/>
      </c>
      <c r="I811" s="64" t="str">
        <f t="shared" si="144"/>
        <v/>
      </c>
      <c r="J811" s="65" t="str">
        <f t="shared" si="137"/>
        <v/>
      </c>
      <c r="K811" s="166" t="str">
        <f t="shared" si="138"/>
        <v/>
      </c>
      <c r="L811" s="167" t="str">
        <f t="shared" si="139"/>
        <v/>
      </c>
      <c r="M811" s="63" t="str">
        <f t="shared" si="140"/>
        <v/>
      </c>
      <c r="N811" s="7"/>
      <c r="O811" s="8"/>
      <c r="Q811" s="69" t="str">
        <f t="shared" si="141"/>
        <v/>
      </c>
      <c r="T811" s="66" t="str">
        <f>IF(AND(SU_Stufe&gt;=20,M811&lt;&gt;"",ISBLANK(N811)),"Zuweisung zu Arbeitspaket fehlt","")</f>
        <v/>
      </c>
      <c r="U811" s="66" t="str">
        <f>IF(AND(M811&lt;&gt;""),IF(ISBLANK(O811),"Beschreibung der Tätigkeit fehlt!",IF(LEN(O811)&lt;Z_BKU,"Beschreibung sehr kurz",IF(LEN(O811)&lt;Z_BKN,"Beschreibung knapp",""))),"")</f>
        <v/>
      </c>
      <c r="V811" s="66" t="str">
        <f t="shared" si="142"/>
        <v/>
      </c>
      <c r="W811" s="66" t="str">
        <f>IF(AND(M811&lt;&gt;""),IF(M811&gt;Z_THAZ,"Wurde die Tageshöchstarbeitszeit ("&amp;Z_THAZ&amp;" h) beachtet?",""),"")</f>
        <v/>
      </c>
      <c r="X811" s="66" t="str">
        <f t="shared" si="135"/>
        <v/>
      </c>
    </row>
    <row r="812" spans="1:24" x14ac:dyDescent="0.25">
      <c r="A812" s="5"/>
      <c r="B812" s="67" t="str">
        <f t="shared" si="134"/>
        <v/>
      </c>
      <c r="C812" s="68" t="str">
        <f t="shared" si="136"/>
        <v/>
      </c>
      <c r="D812" s="6"/>
      <c r="E812" s="9"/>
      <c r="F812" s="6"/>
      <c r="G812" s="9"/>
      <c r="H812" s="64" t="str">
        <f t="shared" si="143"/>
        <v/>
      </c>
      <c r="I812" s="64" t="str">
        <f t="shared" si="144"/>
        <v/>
      </c>
      <c r="J812" s="65" t="str">
        <f t="shared" si="137"/>
        <v/>
      </c>
      <c r="K812" s="166" t="str">
        <f t="shared" si="138"/>
        <v/>
      </c>
      <c r="L812" s="167" t="str">
        <f t="shared" si="139"/>
        <v/>
      </c>
      <c r="M812" s="63" t="str">
        <f t="shared" si="140"/>
        <v/>
      </c>
      <c r="N812" s="7"/>
      <c r="O812" s="8"/>
      <c r="Q812" s="69" t="str">
        <f t="shared" si="141"/>
        <v/>
      </c>
      <c r="T812" s="66" t="str">
        <f>IF(AND(SU_Stufe&gt;=20,M812&lt;&gt;"",ISBLANK(N812)),"Zuweisung zu Arbeitspaket fehlt","")</f>
        <v/>
      </c>
      <c r="U812" s="66" t="str">
        <f>IF(AND(M812&lt;&gt;""),IF(ISBLANK(O812),"Beschreibung der Tätigkeit fehlt!",IF(LEN(O812)&lt;Z_BKU,"Beschreibung sehr kurz",IF(LEN(O812)&lt;Z_BKN,"Beschreibung knapp",""))),"")</f>
        <v/>
      </c>
      <c r="V812" s="66" t="str">
        <f t="shared" si="142"/>
        <v/>
      </c>
      <c r="W812" s="66" t="str">
        <f>IF(AND(M812&lt;&gt;""),IF(M812&gt;Z_THAZ,"Wurde die Tageshöchstarbeitszeit ("&amp;Z_THAZ&amp;" h) beachtet?",""),"")</f>
        <v/>
      </c>
      <c r="X812" s="66" t="str">
        <f t="shared" si="135"/>
        <v/>
      </c>
    </row>
    <row r="813" spans="1:24" x14ac:dyDescent="0.25">
      <c r="A813" s="5"/>
      <c r="B813" s="67" t="str">
        <f t="shared" si="134"/>
        <v/>
      </c>
      <c r="C813" s="68" t="str">
        <f t="shared" si="136"/>
        <v/>
      </c>
      <c r="D813" s="6"/>
      <c r="E813" s="9"/>
      <c r="F813" s="6"/>
      <c r="G813" s="9"/>
      <c r="H813" s="64" t="str">
        <f t="shared" si="143"/>
        <v/>
      </c>
      <c r="I813" s="64" t="str">
        <f t="shared" si="144"/>
        <v/>
      </c>
      <c r="J813" s="65" t="str">
        <f t="shared" si="137"/>
        <v/>
      </c>
      <c r="K813" s="166" t="str">
        <f t="shared" si="138"/>
        <v/>
      </c>
      <c r="L813" s="167" t="str">
        <f t="shared" si="139"/>
        <v/>
      </c>
      <c r="M813" s="63" t="str">
        <f t="shared" si="140"/>
        <v/>
      </c>
      <c r="N813" s="7"/>
      <c r="O813" s="8"/>
      <c r="Q813" s="69" t="str">
        <f t="shared" si="141"/>
        <v/>
      </c>
      <c r="T813" s="66" t="str">
        <f>IF(AND(SU_Stufe&gt;=20,M813&lt;&gt;"",ISBLANK(N813)),"Zuweisung zu Arbeitspaket fehlt","")</f>
        <v/>
      </c>
      <c r="U813" s="66" t="str">
        <f>IF(AND(M813&lt;&gt;""),IF(ISBLANK(O813),"Beschreibung der Tätigkeit fehlt!",IF(LEN(O813)&lt;Z_BKU,"Beschreibung sehr kurz",IF(LEN(O813)&lt;Z_BKN,"Beschreibung knapp",""))),"")</f>
        <v/>
      </c>
      <c r="V813" s="66" t="str">
        <f t="shared" si="142"/>
        <v/>
      </c>
      <c r="W813" s="66" t="str">
        <f>IF(AND(M813&lt;&gt;""),IF(M813&gt;Z_THAZ,"Wurde die Tageshöchstarbeitszeit ("&amp;Z_THAZ&amp;" h) beachtet?",""),"")</f>
        <v/>
      </c>
      <c r="X813" s="66" t="str">
        <f t="shared" si="135"/>
        <v/>
      </c>
    </row>
    <row r="814" spans="1:24" x14ac:dyDescent="0.25">
      <c r="A814" s="5"/>
      <c r="B814" s="67" t="str">
        <f t="shared" si="134"/>
        <v/>
      </c>
      <c r="C814" s="68" t="str">
        <f t="shared" si="136"/>
        <v/>
      </c>
      <c r="D814" s="6"/>
      <c r="E814" s="9"/>
      <c r="F814" s="6"/>
      <c r="G814" s="9"/>
      <c r="H814" s="64" t="str">
        <f t="shared" si="143"/>
        <v/>
      </c>
      <c r="I814" s="64" t="str">
        <f t="shared" si="144"/>
        <v/>
      </c>
      <c r="J814" s="65" t="str">
        <f t="shared" si="137"/>
        <v/>
      </c>
      <c r="K814" s="166" t="str">
        <f t="shared" si="138"/>
        <v/>
      </c>
      <c r="L814" s="167" t="str">
        <f t="shared" si="139"/>
        <v/>
      </c>
      <c r="M814" s="63" t="str">
        <f t="shared" si="140"/>
        <v/>
      </c>
      <c r="N814" s="7"/>
      <c r="O814" s="8"/>
      <c r="Q814" s="69" t="str">
        <f t="shared" si="141"/>
        <v/>
      </c>
      <c r="T814" s="66" t="str">
        <f>IF(AND(SU_Stufe&gt;=20,M814&lt;&gt;"",ISBLANK(N814)),"Zuweisung zu Arbeitspaket fehlt","")</f>
        <v/>
      </c>
      <c r="U814" s="66" t="str">
        <f>IF(AND(M814&lt;&gt;""),IF(ISBLANK(O814),"Beschreibung der Tätigkeit fehlt!",IF(LEN(O814)&lt;Z_BKU,"Beschreibung sehr kurz",IF(LEN(O814)&lt;Z_BKN,"Beschreibung knapp",""))),"")</f>
        <v/>
      </c>
      <c r="V814" s="66" t="str">
        <f t="shared" si="142"/>
        <v/>
      </c>
      <c r="W814" s="66" t="str">
        <f>IF(AND(M814&lt;&gt;""),IF(M814&gt;Z_THAZ,"Wurde die Tageshöchstarbeitszeit ("&amp;Z_THAZ&amp;" h) beachtet?",""),"")</f>
        <v/>
      </c>
      <c r="X814" s="66" t="str">
        <f t="shared" si="135"/>
        <v/>
      </c>
    </row>
    <row r="815" spans="1:24" x14ac:dyDescent="0.25">
      <c r="A815" s="5"/>
      <c r="B815" s="67" t="str">
        <f t="shared" si="134"/>
        <v/>
      </c>
      <c r="C815" s="68" t="str">
        <f t="shared" si="136"/>
        <v/>
      </c>
      <c r="D815" s="6"/>
      <c r="E815" s="9"/>
      <c r="F815" s="6"/>
      <c r="G815" s="9"/>
      <c r="H815" s="64" t="str">
        <f t="shared" si="143"/>
        <v/>
      </c>
      <c r="I815" s="64" t="str">
        <f t="shared" si="144"/>
        <v/>
      </c>
      <c r="J815" s="65" t="str">
        <f t="shared" si="137"/>
        <v/>
      </c>
      <c r="K815" s="166" t="str">
        <f t="shared" si="138"/>
        <v/>
      </c>
      <c r="L815" s="167" t="str">
        <f t="shared" si="139"/>
        <v/>
      </c>
      <c r="M815" s="63" t="str">
        <f t="shared" si="140"/>
        <v/>
      </c>
      <c r="N815" s="7"/>
      <c r="O815" s="8"/>
      <c r="Q815" s="69" t="str">
        <f t="shared" si="141"/>
        <v/>
      </c>
      <c r="T815" s="66" t="str">
        <f>IF(AND(SU_Stufe&gt;=20,M815&lt;&gt;"",ISBLANK(N815)),"Zuweisung zu Arbeitspaket fehlt","")</f>
        <v/>
      </c>
      <c r="U815" s="66" t="str">
        <f>IF(AND(M815&lt;&gt;""),IF(ISBLANK(O815),"Beschreibung der Tätigkeit fehlt!",IF(LEN(O815)&lt;Z_BKU,"Beschreibung sehr kurz",IF(LEN(O815)&lt;Z_BKN,"Beschreibung knapp",""))),"")</f>
        <v/>
      </c>
      <c r="V815" s="66" t="str">
        <f t="shared" si="142"/>
        <v/>
      </c>
      <c r="W815" s="66" t="str">
        <f>IF(AND(M815&lt;&gt;""),IF(M815&gt;Z_THAZ,"Wurde die Tageshöchstarbeitszeit ("&amp;Z_THAZ&amp;" h) beachtet?",""),"")</f>
        <v/>
      </c>
      <c r="X815" s="66" t="str">
        <f t="shared" si="135"/>
        <v/>
      </c>
    </row>
    <row r="816" spans="1:24" x14ac:dyDescent="0.25">
      <c r="A816" s="5"/>
      <c r="B816" s="67" t="str">
        <f t="shared" si="134"/>
        <v/>
      </c>
      <c r="C816" s="68" t="str">
        <f t="shared" si="136"/>
        <v/>
      </c>
      <c r="D816" s="6"/>
      <c r="E816" s="9"/>
      <c r="F816" s="6"/>
      <c r="G816" s="9"/>
      <c r="H816" s="64" t="str">
        <f t="shared" si="143"/>
        <v/>
      </c>
      <c r="I816" s="64" t="str">
        <f t="shared" si="144"/>
        <v/>
      </c>
      <c r="J816" s="65" t="str">
        <f t="shared" si="137"/>
        <v/>
      </c>
      <c r="K816" s="166" t="str">
        <f t="shared" si="138"/>
        <v/>
      </c>
      <c r="L816" s="167" t="str">
        <f t="shared" si="139"/>
        <v/>
      </c>
      <c r="M816" s="63" t="str">
        <f t="shared" si="140"/>
        <v/>
      </c>
      <c r="N816" s="7"/>
      <c r="O816" s="8"/>
      <c r="Q816" s="69" t="str">
        <f t="shared" si="141"/>
        <v/>
      </c>
      <c r="T816" s="66" t="str">
        <f>IF(AND(SU_Stufe&gt;=20,M816&lt;&gt;"",ISBLANK(N816)),"Zuweisung zu Arbeitspaket fehlt","")</f>
        <v/>
      </c>
      <c r="U816" s="66" t="str">
        <f>IF(AND(M816&lt;&gt;""),IF(ISBLANK(O816),"Beschreibung der Tätigkeit fehlt!",IF(LEN(O816)&lt;Z_BKU,"Beschreibung sehr kurz",IF(LEN(O816)&lt;Z_BKN,"Beschreibung knapp",""))),"")</f>
        <v/>
      </c>
      <c r="V816" s="66" t="str">
        <f t="shared" si="142"/>
        <v/>
      </c>
      <c r="W816" s="66" t="str">
        <f>IF(AND(M816&lt;&gt;""),IF(M816&gt;Z_THAZ,"Wurde die Tageshöchstarbeitszeit ("&amp;Z_THAZ&amp;" h) beachtet?",""),"")</f>
        <v/>
      </c>
      <c r="X816" s="66" t="str">
        <f t="shared" si="135"/>
        <v/>
      </c>
    </row>
    <row r="817" spans="1:24" x14ac:dyDescent="0.25">
      <c r="A817" s="5"/>
      <c r="B817" s="67" t="str">
        <f t="shared" si="134"/>
        <v/>
      </c>
      <c r="C817" s="68" t="str">
        <f t="shared" si="136"/>
        <v/>
      </c>
      <c r="D817" s="6"/>
      <c r="E817" s="9"/>
      <c r="F817" s="6"/>
      <c r="G817" s="9"/>
      <c r="H817" s="64" t="str">
        <f t="shared" si="143"/>
        <v/>
      </c>
      <c r="I817" s="64" t="str">
        <f t="shared" si="144"/>
        <v/>
      </c>
      <c r="J817" s="65" t="str">
        <f t="shared" si="137"/>
        <v/>
      </c>
      <c r="K817" s="166" t="str">
        <f t="shared" si="138"/>
        <v/>
      </c>
      <c r="L817" s="167" t="str">
        <f t="shared" si="139"/>
        <v/>
      </c>
      <c r="M817" s="63" t="str">
        <f t="shared" si="140"/>
        <v/>
      </c>
      <c r="N817" s="7"/>
      <c r="O817" s="8"/>
      <c r="Q817" s="69" t="str">
        <f t="shared" si="141"/>
        <v/>
      </c>
      <c r="T817" s="66" t="str">
        <f>IF(AND(SU_Stufe&gt;=20,M817&lt;&gt;"",ISBLANK(N817)),"Zuweisung zu Arbeitspaket fehlt","")</f>
        <v/>
      </c>
      <c r="U817" s="66" t="str">
        <f>IF(AND(M817&lt;&gt;""),IF(ISBLANK(O817),"Beschreibung der Tätigkeit fehlt!",IF(LEN(O817)&lt;Z_BKU,"Beschreibung sehr kurz",IF(LEN(O817)&lt;Z_BKN,"Beschreibung knapp",""))),"")</f>
        <v/>
      </c>
      <c r="V817" s="66" t="str">
        <f t="shared" si="142"/>
        <v/>
      </c>
      <c r="W817" s="66" t="str">
        <f>IF(AND(M817&lt;&gt;""),IF(M817&gt;Z_THAZ,"Wurde die Tageshöchstarbeitszeit ("&amp;Z_THAZ&amp;" h) beachtet?",""),"")</f>
        <v/>
      </c>
      <c r="X817" s="66" t="str">
        <f t="shared" si="135"/>
        <v/>
      </c>
    </row>
    <row r="818" spans="1:24" x14ac:dyDescent="0.25">
      <c r="A818" s="5"/>
      <c r="B818" s="67" t="str">
        <f t="shared" si="134"/>
        <v/>
      </c>
      <c r="C818" s="68" t="str">
        <f t="shared" si="136"/>
        <v/>
      </c>
      <c r="D818" s="6"/>
      <c r="E818" s="9"/>
      <c r="F818" s="6"/>
      <c r="G818" s="9"/>
      <c r="H818" s="64" t="str">
        <f t="shared" si="143"/>
        <v/>
      </c>
      <c r="I818" s="64" t="str">
        <f t="shared" si="144"/>
        <v/>
      </c>
      <c r="J818" s="65" t="str">
        <f t="shared" si="137"/>
        <v/>
      </c>
      <c r="K818" s="166" t="str">
        <f t="shared" si="138"/>
        <v/>
      </c>
      <c r="L818" s="167" t="str">
        <f t="shared" si="139"/>
        <v/>
      </c>
      <c r="M818" s="63" t="str">
        <f t="shared" si="140"/>
        <v/>
      </c>
      <c r="N818" s="7"/>
      <c r="O818" s="8"/>
      <c r="Q818" s="69" t="str">
        <f t="shared" si="141"/>
        <v/>
      </c>
      <c r="T818" s="66" t="str">
        <f>IF(AND(SU_Stufe&gt;=20,M818&lt;&gt;"",ISBLANK(N818)),"Zuweisung zu Arbeitspaket fehlt","")</f>
        <v/>
      </c>
      <c r="U818" s="66" t="str">
        <f>IF(AND(M818&lt;&gt;""),IF(ISBLANK(O818),"Beschreibung der Tätigkeit fehlt!",IF(LEN(O818)&lt;Z_BKU,"Beschreibung sehr kurz",IF(LEN(O818)&lt;Z_BKN,"Beschreibung knapp",""))),"")</f>
        <v/>
      </c>
      <c r="V818" s="66" t="str">
        <f t="shared" si="142"/>
        <v/>
      </c>
      <c r="W818" s="66" t="str">
        <f>IF(AND(M818&lt;&gt;""),IF(M818&gt;Z_THAZ,"Wurde die Tageshöchstarbeitszeit ("&amp;Z_THAZ&amp;" h) beachtet?",""),"")</f>
        <v/>
      </c>
      <c r="X818" s="66" t="str">
        <f t="shared" si="135"/>
        <v/>
      </c>
    </row>
    <row r="819" spans="1:24" x14ac:dyDescent="0.25">
      <c r="A819" s="5"/>
      <c r="B819" s="67" t="str">
        <f t="shared" si="134"/>
        <v/>
      </c>
      <c r="C819" s="68" t="str">
        <f t="shared" si="136"/>
        <v/>
      </c>
      <c r="D819" s="6"/>
      <c r="E819" s="9"/>
      <c r="F819" s="6"/>
      <c r="G819" s="9"/>
      <c r="H819" s="64" t="str">
        <f t="shared" si="143"/>
        <v/>
      </c>
      <c r="I819" s="64" t="str">
        <f t="shared" si="144"/>
        <v/>
      </c>
      <c r="J819" s="65" t="str">
        <f t="shared" si="137"/>
        <v/>
      </c>
      <c r="K819" s="166" t="str">
        <f t="shared" si="138"/>
        <v/>
      </c>
      <c r="L819" s="167" t="str">
        <f t="shared" si="139"/>
        <v/>
      </c>
      <c r="M819" s="63" t="str">
        <f t="shared" si="140"/>
        <v/>
      </c>
      <c r="N819" s="7"/>
      <c r="O819" s="8"/>
      <c r="Q819" s="69" t="str">
        <f t="shared" si="141"/>
        <v/>
      </c>
      <c r="T819" s="66" t="str">
        <f>IF(AND(SU_Stufe&gt;=20,M819&lt;&gt;"",ISBLANK(N819)),"Zuweisung zu Arbeitspaket fehlt","")</f>
        <v/>
      </c>
      <c r="U819" s="66" t="str">
        <f>IF(AND(M819&lt;&gt;""),IF(ISBLANK(O819),"Beschreibung der Tätigkeit fehlt!",IF(LEN(O819)&lt;Z_BKU,"Beschreibung sehr kurz",IF(LEN(O819)&lt;Z_BKN,"Beschreibung knapp",""))),"")</f>
        <v/>
      </c>
      <c r="V819" s="66" t="str">
        <f t="shared" si="142"/>
        <v/>
      </c>
      <c r="W819" s="66" t="str">
        <f>IF(AND(M819&lt;&gt;""),IF(M819&gt;Z_THAZ,"Wurde die Tageshöchstarbeitszeit ("&amp;Z_THAZ&amp;" h) beachtet?",""),"")</f>
        <v/>
      </c>
      <c r="X819" s="66" t="str">
        <f t="shared" si="135"/>
        <v/>
      </c>
    </row>
    <row r="820" spans="1:24" x14ac:dyDescent="0.25">
      <c r="A820" s="5"/>
      <c r="B820" s="67" t="str">
        <f t="shared" si="134"/>
        <v/>
      </c>
      <c r="C820" s="68" t="str">
        <f t="shared" si="136"/>
        <v/>
      </c>
      <c r="D820" s="6"/>
      <c r="E820" s="9"/>
      <c r="F820" s="6"/>
      <c r="G820" s="9"/>
      <c r="H820" s="64" t="str">
        <f t="shared" si="143"/>
        <v/>
      </c>
      <c r="I820" s="64" t="str">
        <f t="shared" si="144"/>
        <v/>
      </c>
      <c r="J820" s="65" t="str">
        <f t="shared" si="137"/>
        <v/>
      </c>
      <c r="K820" s="166" t="str">
        <f t="shared" si="138"/>
        <v/>
      </c>
      <c r="L820" s="167" t="str">
        <f t="shared" si="139"/>
        <v/>
      </c>
      <c r="M820" s="63" t="str">
        <f t="shared" si="140"/>
        <v/>
      </c>
      <c r="N820" s="7"/>
      <c r="O820" s="8"/>
      <c r="Q820" s="69" t="str">
        <f t="shared" si="141"/>
        <v/>
      </c>
      <c r="T820" s="66" t="str">
        <f>IF(AND(SU_Stufe&gt;=20,M820&lt;&gt;"",ISBLANK(N820)),"Zuweisung zu Arbeitspaket fehlt","")</f>
        <v/>
      </c>
      <c r="U820" s="66" t="str">
        <f>IF(AND(M820&lt;&gt;""),IF(ISBLANK(O820),"Beschreibung der Tätigkeit fehlt!",IF(LEN(O820)&lt;Z_BKU,"Beschreibung sehr kurz",IF(LEN(O820)&lt;Z_BKN,"Beschreibung knapp",""))),"")</f>
        <v/>
      </c>
      <c r="V820" s="66" t="str">
        <f t="shared" si="142"/>
        <v/>
      </c>
      <c r="W820" s="66" t="str">
        <f>IF(AND(M820&lt;&gt;""),IF(M820&gt;Z_THAZ,"Wurde die Tageshöchstarbeitszeit ("&amp;Z_THAZ&amp;" h) beachtet?",""),"")</f>
        <v/>
      </c>
      <c r="X820" s="66" t="str">
        <f t="shared" si="135"/>
        <v/>
      </c>
    </row>
    <row r="821" spans="1:24" x14ac:dyDescent="0.25">
      <c r="A821" s="5"/>
      <c r="B821" s="67" t="str">
        <f t="shared" si="134"/>
        <v/>
      </c>
      <c r="C821" s="68" t="str">
        <f t="shared" si="136"/>
        <v/>
      </c>
      <c r="D821" s="6"/>
      <c r="E821" s="9"/>
      <c r="F821" s="6"/>
      <c r="G821" s="9"/>
      <c r="H821" s="64" t="str">
        <f t="shared" si="143"/>
        <v/>
      </c>
      <c r="I821" s="64" t="str">
        <f t="shared" si="144"/>
        <v/>
      </c>
      <c r="J821" s="65" t="str">
        <f t="shared" si="137"/>
        <v/>
      </c>
      <c r="K821" s="166" t="str">
        <f t="shared" si="138"/>
        <v/>
      </c>
      <c r="L821" s="167" t="str">
        <f t="shared" si="139"/>
        <v/>
      </c>
      <c r="M821" s="63" t="str">
        <f t="shared" si="140"/>
        <v/>
      </c>
      <c r="N821" s="7"/>
      <c r="O821" s="8"/>
      <c r="Q821" s="69" t="str">
        <f t="shared" si="141"/>
        <v/>
      </c>
      <c r="T821" s="66" t="str">
        <f>IF(AND(SU_Stufe&gt;=20,M821&lt;&gt;"",ISBLANK(N821)),"Zuweisung zu Arbeitspaket fehlt","")</f>
        <v/>
      </c>
      <c r="U821" s="66" t="str">
        <f>IF(AND(M821&lt;&gt;""),IF(ISBLANK(O821),"Beschreibung der Tätigkeit fehlt!",IF(LEN(O821)&lt;Z_BKU,"Beschreibung sehr kurz",IF(LEN(O821)&lt;Z_BKN,"Beschreibung knapp",""))),"")</f>
        <v/>
      </c>
      <c r="V821" s="66" t="str">
        <f t="shared" si="142"/>
        <v/>
      </c>
      <c r="W821" s="66" t="str">
        <f>IF(AND(M821&lt;&gt;""),IF(M821&gt;Z_THAZ,"Wurde die Tageshöchstarbeitszeit ("&amp;Z_THAZ&amp;" h) beachtet?",""),"")</f>
        <v/>
      </c>
      <c r="X821" s="66" t="str">
        <f t="shared" si="135"/>
        <v/>
      </c>
    </row>
    <row r="822" spans="1:24" x14ac:dyDescent="0.25">
      <c r="A822" s="5"/>
      <c r="B822" s="67" t="str">
        <f t="shared" si="134"/>
        <v/>
      </c>
      <c r="C822" s="68" t="str">
        <f t="shared" si="136"/>
        <v/>
      </c>
      <c r="D822" s="6"/>
      <c r="E822" s="9"/>
      <c r="F822" s="6"/>
      <c r="G822" s="9"/>
      <c r="H822" s="64" t="str">
        <f t="shared" si="143"/>
        <v/>
      </c>
      <c r="I822" s="64" t="str">
        <f t="shared" si="144"/>
        <v/>
      </c>
      <c r="J822" s="65" t="str">
        <f t="shared" si="137"/>
        <v/>
      </c>
      <c r="K822" s="166" t="str">
        <f t="shared" si="138"/>
        <v/>
      </c>
      <c r="L822" s="167" t="str">
        <f t="shared" si="139"/>
        <v/>
      </c>
      <c r="M822" s="63" t="str">
        <f t="shared" si="140"/>
        <v/>
      </c>
      <c r="N822" s="7"/>
      <c r="O822" s="8"/>
      <c r="Q822" s="69" t="str">
        <f t="shared" si="141"/>
        <v/>
      </c>
      <c r="T822" s="66" t="str">
        <f>IF(AND(SU_Stufe&gt;=20,M822&lt;&gt;"",ISBLANK(N822)),"Zuweisung zu Arbeitspaket fehlt","")</f>
        <v/>
      </c>
      <c r="U822" s="66" t="str">
        <f>IF(AND(M822&lt;&gt;""),IF(ISBLANK(O822),"Beschreibung der Tätigkeit fehlt!",IF(LEN(O822)&lt;Z_BKU,"Beschreibung sehr kurz",IF(LEN(O822)&lt;Z_BKN,"Beschreibung knapp",""))),"")</f>
        <v/>
      </c>
      <c r="V822" s="66" t="str">
        <f t="shared" si="142"/>
        <v/>
      </c>
      <c r="W822" s="66" t="str">
        <f>IF(AND(M822&lt;&gt;""),IF(M822&gt;Z_THAZ,"Wurde die Tageshöchstarbeitszeit ("&amp;Z_THAZ&amp;" h) beachtet?",""),"")</f>
        <v/>
      </c>
      <c r="X822" s="66" t="str">
        <f t="shared" si="135"/>
        <v/>
      </c>
    </row>
    <row r="823" spans="1:24" x14ac:dyDescent="0.25">
      <c r="A823" s="5"/>
      <c r="B823" s="67" t="str">
        <f t="shared" si="134"/>
        <v/>
      </c>
      <c r="C823" s="68" t="str">
        <f t="shared" si="136"/>
        <v/>
      </c>
      <c r="D823" s="6"/>
      <c r="E823" s="9"/>
      <c r="F823" s="6"/>
      <c r="G823" s="9"/>
      <c r="H823" s="64" t="str">
        <f t="shared" si="143"/>
        <v/>
      </c>
      <c r="I823" s="64" t="str">
        <f t="shared" si="144"/>
        <v/>
      </c>
      <c r="J823" s="65" t="str">
        <f t="shared" si="137"/>
        <v/>
      </c>
      <c r="K823" s="166" t="str">
        <f t="shared" si="138"/>
        <v/>
      </c>
      <c r="L823" s="167" t="str">
        <f t="shared" si="139"/>
        <v/>
      </c>
      <c r="M823" s="63" t="str">
        <f t="shared" si="140"/>
        <v/>
      </c>
      <c r="N823" s="7"/>
      <c r="O823" s="8"/>
      <c r="Q823" s="69" t="str">
        <f t="shared" si="141"/>
        <v/>
      </c>
      <c r="T823" s="66" t="str">
        <f>IF(AND(SU_Stufe&gt;=20,M823&lt;&gt;"",ISBLANK(N823)),"Zuweisung zu Arbeitspaket fehlt","")</f>
        <v/>
      </c>
      <c r="U823" s="66" t="str">
        <f>IF(AND(M823&lt;&gt;""),IF(ISBLANK(O823),"Beschreibung der Tätigkeit fehlt!",IF(LEN(O823)&lt;Z_BKU,"Beschreibung sehr kurz",IF(LEN(O823)&lt;Z_BKN,"Beschreibung knapp",""))),"")</f>
        <v/>
      </c>
      <c r="V823" s="66" t="str">
        <f t="shared" si="142"/>
        <v/>
      </c>
      <c r="W823" s="66" t="str">
        <f>IF(AND(M823&lt;&gt;""),IF(M823&gt;Z_THAZ,"Wurde die Tageshöchstarbeitszeit ("&amp;Z_THAZ&amp;" h) beachtet?",""),"")</f>
        <v/>
      </c>
      <c r="X823" s="66" t="str">
        <f t="shared" si="135"/>
        <v/>
      </c>
    </row>
    <row r="824" spans="1:24" x14ac:dyDescent="0.25">
      <c r="A824" s="5"/>
      <c r="B824" s="67" t="str">
        <f t="shared" si="134"/>
        <v/>
      </c>
      <c r="C824" s="68" t="str">
        <f t="shared" si="136"/>
        <v/>
      </c>
      <c r="D824" s="6"/>
      <c r="E824" s="9"/>
      <c r="F824" s="6"/>
      <c r="G824" s="9"/>
      <c r="H824" s="64" t="str">
        <f t="shared" si="143"/>
        <v/>
      </c>
      <c r="I824" s="64" t="str">
        <f t="shared" si="144"/>
        <v/>
      </c>
      <c r="J824" s="65" t="str">
        <f t="shared" si="137"/>
        <v/>
      </c>
      <c r="K824" s="166" t="str">
        <f t="shared" si="138"/>
        <v/>
      </c>
      <c r="L824" s="167" t="str">
        <f t="shared" si="139"/>
        <v/>
      </c>
      <c r="M824" s="63" t="str">
        <f t="shared" si="140"/>
        <v/>
      </c>
      <c r="N824" s="7"/>
      <c r="O824" s="8"/>
      <c r="Q824" s="69" t="str">
        <f t="shared" si="141"/>
        <v/>
      </c>
      <c r="T824" s="66" t="str">
        <f>IF(AND(SU_Stufe&gt;=20,M824&lt;&gt;"",ISBLANK(N824)),"Zuweisung zu Arbeitspaket fehlt","")</f>
        <v/>
      </c>
      <c r="U824" s="66" t="str">
        <f>IF(AND(M824&lt;&gt;""),IF(ISBLANK(O824),"Beschreibung der Tätigkeit fehlt!",IF(LEN(O824)&lt;Z_BKU,"Beschreibung sehr kurz",IF(LEN(O824)&lt;Z_BKN,"Beschreibung knapp",""))),"")</f>
        <v/>
      </c>
      <c r="V824" s="66" t="str">
        <f t="shared" si="142"/>
        <v/>
      </c>
      <c r="W824" s="66" t="str">
        <f>IF(AND(M824&lt;&gt;""),IF(M824&gt;Z_THAZ,"Wurde die Tageshöchstarbeitszeit ("&amp;Z_THAZ&amp;" h) beachtet?",""),"")</f>
        <v/>
      </c>
      <c r="X824" s="66" t="str">
        <f t="shared" si="135"/>
        <v/>
      </c>
    </row>
    <row r="825" spans="1:24" x14ac:dyDescent="0.25">
      <c r="A825" s="5"/>
      <c r="B825" s="67" t="str">
        <f t="shared" si="134"/>
        <v/>
      </c>
      <c r="C825" s="68" t="str">
        <f t="shared" si="136"/>
        <v/>
      </c>
      <c r="D825" s="6"/>
      <c r="E825" s="9"/>
      <c r="F825" s="6"/>
      <c r="G825" s="9"/>
      <c r="H825" s="64" t="str">
        <f t="shared" si="143"/>
        <v/>
      </c>
      <c r="I825" s="64" t="str">
        <f t="shared" si="144"/>
        <v/>
      </c>
      <c r="J825" s="65" t="str">
        <f t="shared" si="137"/>
        <v/>
      </c>
      <c r="K825" s="166" t="str">
        <f t="shared" si="138"/>
        <v/>
      </c>
      <c r="L825" s="167" t="str">
        <f t="shared" si="139"/>
        <v/>
      </c>
      <c r="M825" s="63" t="str">
        <f t="shared" si="140"/>
        <v/>
      </c>
      <c r="N825" s="7"/>
      <c r="O825" s="8"/>
      <c r="Q825" s="69" t="str">
        <f t="shared" si="141"/>
        <v/>
      </c>
      <c r="T825" s="66" t="str">
        <f>IF(AND(SU_Stufe&gt;=20,M825&lt;&gt;"",ISBLANK(N825)),"Zuweisung zu Arbeitspaket fehlt","")</f>
        <v/>
      </c>
      <c r="U825" s="66" t="str">
        <f>IF(AND(M825&lt;&gt;""),IF(ISBLANK(O825),"Beschreibung der Tätigkeit fehlt!",IF(LEN(O825)&lt;Z_BKU,"Beschreibung sehr kurz",IF(LEN(O825)&lt;Z_BKN,"Beschreibung knapp",""))),"")</f>
        <v/>
      </c>
      <c r="V825" s="66" t="str">
        <f t="shared" si="142"/>
        <v/>
      </c>
      <c r="W825" s="66" t="str">
        <f>IF(AND(M825&lt;&gt;""),IF(M825&gt;Z_THAZ,"Wurde die Tageshöchstarbeitszeit ("&amp;Z_THAZ&amp;" h) beachtet?",""),"")</f>
        <v/>
      </c>
      <c r="X825" s="66" t="str">
        <f t="shared" si="135"/>
        <v/>
      </c>
    </row>
    <row r="826" spans="1:24" x14ac:dyDescent="0.25">
      <c r="A826" s="5"/>
      <c r="B826" s="67" t="str">
        <f t="shared" si="134"/>
        <v/>
      </c>
      <c r="C826" s="68" t="str">
        <f t="shared" si="136"/>
        <v/>
      </c>
      <c r="D826" s="6"/>
      <c r="E826" s="9"/>
      <c r="F826" s="6"/>
      <c r="G826" s="9"/>
      <c r="H826" s="64" t="str">
        <f t="shared" si="143"/>
        <v/>
      </c>
      <c r="I826" s="64" t="str">
        <f t="shared" si="144"/>
        <v/>
      </c>
      <c r="J826" s="65" t="str">
        <f t="shared" si="137"/>
        <v/>
      </c>
      <c r="K826" s="166" t="str">
        <f t="shared" si="138"/>
        <v/>
      </c>
      <c r="L826" s="167" t="str">
        <f t="shared" si="139"/>
        <v/>
      </c>
      <c r="M826" s="63" t="str">
        <f t="shared" si="140"/>
        <v/>
      </c>
      <c r="N826" s="7"/>
      <c r="O826" s="8"/>
      <c r="Q826" s="69" t="str">
        <f t="shared" si="141"/>
        <v/>
      </c>
      <c r="T826" s="66" t="str">
        <f>IF(AND(SU_Stufe&gt;=20,M826&lt;&gt;"",ISBLANK(N826)),"Zuweisung zu Arbeitspaket fehlt","")</f>
        <v/>
      </c>
      <c r="U826" s="66" t="str">
        <f>IF(AND(M826&lt;&gt;""),IF(ISBLANK(O826),"Beschreibung der Tätigkeit fehlt!",IF(LEN(O826)&lt;Z_BKU,"Beschreibung sehr kurz",IF(LEN(O826)&lt;Z_BKN,"Beschreibung knapp",""))),"")</f>
        <v/>
      </c>
      <c r="V826" s="66" t="str">
        <f t="shared" si="142"/>
        <v/>
      </c>
      <c r="W826" s="66" t="str">
        <f>IF(AND(M826&lt;&gt;""),IF(M826&gt;Z_THAZ,"Wurde die Tageshöchstarbeitszeit ("&amp;Z_THAZ&amp;" h) beachtet?",""),"")</f>
        <v/>
      </c>
      <c r="X826" s="66" t="str">
        <f t="shared" si="135"/>
        <v/>
      </c>
    </row>
    <row r="827" spans="1:24" x14ac:dyDescent="0.25">
      <c r="A827" s="5"/>
      <c r="B827" s="67" t="str">
        <f t="shared" si="134"/>
        <v/>
      </c>
      <c r="C827" s="68" t="str">
        <f t="shared" si="136"/>
        <v/>
      </c>
      <c r="D827" s="6"/>
      <c r="E827" s="9"/>
      <c r="F827" s="6"/>
      <c r="G827" s="9"/>
      <c r="H827" s="64" t="str">
        <f t="shared" si="143"/>
        <v/>
      </c>
      <c r="I827" s="64" t="str">
        <f t="shared" si="144"/>
        <v/>
      </c>
      <c r="J827" s="65" t="str">
        <f t="shared" si="137"/>
        <v/>
      </c>
      <c r="K827" s="166" t="str">
        <f t="shared" si="138"/>
        <v/>
      </c>
      <c r="L827" s="167" t="str">
        <f t="shared" si="139"/>
        <v/>
      </c>
      <c r="M827" s="63" t="str">
        <f t="shared" si="140"/>
        <v/>
      </c>
      <c r="N827" s="7"/>
      <c r="O827" s="8"/>
      <c r="Q827" s="69" t="str">
        <f t="shared" si="141"/>
        <v/>
      </c>
      <c r="T827" s="66" t="str">
        <f>IF(AND(SU_Stufe&gt;=20,M827&lt;&gt;"",ISBLANK(N827)),"Zuweisung zu Arbeitspaket fehlt","")</f>
        <v/>
      </c>
      <c r="U827" s="66" t="str">
        <f>IF(AND(M827&lt;&gt;""),IF(ISBLANK(O827),"Beschreibung der Tätigkeit fehlt!",IF(LEN(O827)&lt;Z_BKU,"Beschreibung sehr kurz",IF(LEN(O827)&lt;Z_BKN,"Beschreibung knapp",""))),"")</f>
        <v/>
      </c>
      <c r="V827" s="66" t="str">
        <f t="shared" si="142"/>
        <v/>
      </c>
      <c r="W827" s="66" t="str">
        <f>IF(AND(M827&lt;&gt;""),IF(M827&gt;Z_THAZ,"Wurde die Tageshöchstarbeitszeit ("&amp;Z_THAZ&amp;" h) beachtet?",""),"")</f>
        <v/>
      </c>
      <c r="X827" s="66" t="str">
        <f t="shared" si="135"/>
        <v/>
      </c>
    </row>
    <row r="828" spans="1:24" x14ac:dyDescent="0.25">
      <c r="A828" s="5"/>
      <c r="B828" s="67" t="str">
        <f t="shared" si="134"/>
        <v/>
      </c>
      <c r="C828" s="68" t="str">
        <f t="shared" si="136"/>
        <v/>
      </c>
      <c r="D828" s="6"/>
      <c r="E828" s="9"/>
      <c r="F828" s="6"/>
      <c r="G828" s="9"/>
      <c r="H828" s="64" t="str">
        <f t="shared" si="143"/>
        <v/>
      </c>
      <c r="I828" s="64" t="str">
        <f t="shared" si="144"/>
        <v/>
      </c>
      <c r="J828" s="65" t="str">
        <f t="shared" si="137"/>
        <v/>
      </c>
      <c r="K828" s="166" t="str">
        <f t="shared" si="138"/>
        <v/>
      </c>
      <c r="L828" s="167" t="str">
        <f t="shared" si="139"/>
        <v/>
      </c>
      <c r="M828" s="63" t="str">
        <f t="shared" si="140"/>
        <v/>
      </c>
      <c r="N828" s="7"/>
      <c r="O828" s="8"/>
      <c r="Q828" s="69" t="str">
        <f t="shared" si="141"/>
        <v/>
      </c>
      <c r="T828" s="66" t="str">
        <f>IF(AND(SU_Stufe&gt;=20,M828&lt;&gt;"",ISBLANK(N828)),"Zuweisung zu Arbeitspaket fehlt","")</f>
        <v/>
      </c>
      <c r="U828" s="66" t="str">
        <f>IF(AND(M828&lt;&gt;""),IF(ISBLANK(O828),"Beschreibung der Tätigkeit fehlt!",IF(LEN(O828)&lt;Z_BKU,"Beschreibung sehr kurz",IF(LEN(O828)&lt;Z_BKN,"Beschreibung knapp",""))),"")</f>
        <v/>
      </c>
      <c r="V828" s="66" t="str">
        <f t="shared" si="142"/>
        <v/>
      </c>
      <c r="W828" s="66" t="str">
        <f>IF(AND(M828&lt;&gt;""),IF(M828&gt;Z_THAZ,"Wurde die Tageshöchstarbeitszeit ("&amp;Z_THAZ&amp;" h) beachtet?",""),"")</f>
        <v/>
      </c>
      <c r="X828" s="66" t="str">
        <f t="shared" si="135"/>
        <v/>
      </c>
    </row>
    <row r="829" spans="1:24" x14ac:dyDescent="0.25">
      <c r="A829" s="5"/>
      <c r="B829" s="67" t="str">
        <f t="shared" si="134"/>
        <v/>
      </c>
      <c r="C829" s="68" t="str">
        <f t="shared" si="136"/>
        <v/>
      </c>
      <c r="D829" s="6"/>
      <c r="E829" s="9"/>
      <c r="F829" s="6"/>
      <c r="G829" s="9"/>
      <c r="H829" s="64" t="str">
        <f t="shared" si="143"/>
        <v/>
      </c>
      <c r="I829" s="64" t="str">
        <f t="shared" si="144"/>
        <v/>
      </c>
      <c r="J829" s="65" t="str">
        <f t="shared" si="137"/>
        <v/>
      </c>
      <c r="K829" s="166" t="str">
        <f t="shared" si="138"/>
        <v/>
      </c>
      <c r="L829" s="167" t="str">
        <f t="shared" si="139"/>
        <v/>
      </c>
      <c r="M829" s="63" t="str">
        <f t="shared" si="140"/>
        <v/>
      </c>
      <c r="N829" s="7"/>
      <c r="O829" s="8"/>
      <c r="Q829" s="69" t="str">
        <f t="shared" si="141"/>
        <v/>
      </c>
      <c r="T829" s="66" t="str">
        <f>IF(AND(SU_Stufe&gt;=20,M829&lt;&gt;"",ISBLANK(N829)),"Zuweisung zu Arbeitspaket fehlt","")</f>
        <v/>
      </c>
      <c r="U829" s="66" t="str">
        <f>IF(AND(M829&lt;&gt;""),IF(ISBLANK(O829),"Beschreibung der Tätigkeit fehlt!",IF(LEN(O829)&lt;Z_BKU,"Beschreibung sehr kurz",IF(LEN(O829)&lt;Z_BKN,"Beschreibung knapp",""))),"")</f>
        <v/>
      </c>
      <c r="V829" s="66" t="str">
        <f t="shared" si="142"/>
        <v/>
      </c>
      <c r="W829" s="66" t="str">
        <f>IF(AND(M829&lt;&gt;""),IF(M829&gt;Z_THAZ,"Wurde die Tageshöchstarbeitszeit ("&amp;Z_THAZ&amp;" h) beachtet?",""),"")</f>
        <v/>
      </c>
      <c r="X829" s="66" t="str">
        <f t="shared" si="135"/>
        <v/>
      </c>
    </row>
    <row r="830" spans="1:24" x14ac:dyDescent="0.25">
      <c r="A830" s="5"/>
      <c r="B830" s="67" t="str">
        <f t="shared" si="134"/>
        <v/>
      </c>
      <c r="C830" s="68" t="str">
        <f t="shared" si="136"/>
        <v/>
      </c>
      <c r="D830" s="6"/>
      <c r="E830" s="9"/>
      <c r="F830" s="6"/>
      <c r="G830" s="9"/>
      <c r="H830" s="64" t="str">
        <f t="shared" si="143"/>
        <v/>
      </c>
      <c r="I830" s="64" t="str">
        <f t="shared" si="144"/>
        <v/>
      </c>
      <c r="J830" s="65" t="str">
        <f t="shared" si="137"/>
        <v/>
      </c>
      <c r="K830" s="166" t="str">
        <f t="shared" si="138"/>
        <v/>
      </c>
      <c r="L830" s="167" t="str">
        <f t="shared" si="139"/>
        <v/>
      </c>
      <c r="M830" s="63" t="str">
        <f t="shared" si="140"/>
        <v/>
      </c>
      <c r="N830" s="7"/>
      <c r="O830" s="8"/>
      <c r="Q830" s="69" t="str">
        <f t="shared" si="141"/>
        <v/>
      </c>
      <c r="T830" s="66" t="str">
        <f>IF(AND(SU_Stufe&gt;=20,M830&lt;&gt;"",ISBLANK(N830)),"Zuweisung zu Arbeitspaket fehlt","")</f>
        <v/>
      </c>
      <c r="U830" s="66" t="str">
        <f>IF(AND(M830&lt;&gt;""),IF(ISBLANK(O830),"Beschreibung der Tätigkeit fehlt!",IF(LEN(O830)&lt;Z_BKU,"Beschreibung sehr kurz",IF(LEN(O830)&lt;Z_BKN,"Beschreibung knapp",""))),"")</f>
        <v/>
      </c>
      <c r="V830" s="66" t="str">
        <f t="shared" si="142"/>
        <v/>
      </c>
      <c r="W830" s="66" t="str">
        <f>IF(AND(M830&lt;&gt;""),IF(M830&gt;Z_THAZ,"Wurde die Tageshöchstarbeitszeit ("&amp;Z_THAZ&amp;" h) beachtet?",""),"")</f>
        <v/>
      </c>
      <c r="X830" s="66" t="str">
        <f t="shared" si="135"/>
        <v/>
      </c>
    </row>
    <row r="831" spans="1:24" x14ac:dyDescent="0.25">
      <c r="A831" s="5"/>
      <c r="B831" s="67" t="str">
        <f t="shared" si="134"/>
        <v/>
      </c>
      <c r="C831" s="68" t="str">
        <f t="shared" si="136"/>
        <v/>
      </c>
      <c r="D831" s="6"/>
      <c r="E831" s="9"/>
      <c r="F831" s="6"/>
      <c r="G831" s="9"/>
      <c r="H831" s="64" t="str">
        <f t="shared" si="143"/>
        <v/>
      </c>
      <c r="I831" s="64" t="str">
        <f t="shared" si="144"/>
        <v/>
      </c>
      <c r="J831" s="65" t="str">
        <f t="shared" si="137"/>
        <v/>
      </c>
      <c r="K831" s="166" t="str">
        <f t="shared" si="138"/>
        <v/>
      </c>
      <c r="L831" s="167" t="str">
        <f t="shared" si="139"/>
        <v/>
      </c>
      <c r="M831" s="63" t="str">
        <f t="shared" si="140"/>
        <v/>
      </c>
      <c r="N831" s="7"/>
      <c r="O831" s="8"/>
      <c r="Q831" s="69" t="str">
        <f t="shared" si="141"/>
        <v/>
      </c>
      <c r="T831" s="66" t="str">
        <f>IF(AND(SU_Stufe&gt;=20,M831&lt;&gt;"",ISBLANK(N831)),"Zuweisung zu Arbeitspaket fehlt","")</f>
        <v/>
      </c>
      <c r="U831" s="66" t="str">
        <f>IF(AND(M831&lt;&gt;""),IF(ISBLANK(O831),"Beschreibung der Tätigkeit fehlt!",IF(LEN(O831)&lt;Z_BKU,"Beschreibung sehr kurz",IF(LEN(O831)&lt;Z_BKN,"Beschreibung knapp",""))),"")</f>
        <v/>
      </c>
      <c r="V831" s="66" t="str">
        <f t="shared" si="142"/>
        <v/>
      </c>
      <c r="W831" s="66" t="str">
        <f>IF(AND(M831&lt;&gt;""),IF(M831&gt;Z_THAZ,"Wurde die Tageshöchstarbeitszeit ("&amp;Z_THAZ&amp;" h) beachtet?",""),"")</f>
        <v/>
      </c>
      <c r="X831" s="66" t="str">
        <f t="shared" si="135"/>
        <v/>
      </c>
    </row>
    <row r="832" spans="1:24" x14ac:dyDescent="0.25">
      <c r="A832" s="5"/>
      <c r="B832" s="67" t="str">
        <f t="shared" si="134"/>
        <v/>
      </c>
      <c r="C832" s="68" t="str">
        <f t="shared" si="136"/>
        <v/>
      </c>
      <c r="D832" s="6"/>
      <c r="E832" s="9"/>
      <c r="F832" s="6"/>
      <c r="G832" s="9"/>
      <c r="H832" s="64" t="str">
        <f t="shared" si="143"/>
        <v/>
      </c>
      <c r="I832" s="64" t="str">
        <f t="shared" si="144"/>
        <v/>
      </c>
      <c r="J832" s="65" t="str">
        <f t="shared" si="137"/>
        <v/>
      </c>
      <c r="K832" s="166" t="str">
        <f t="shared" si="138"/>
        <v/>
      </c>
      <c r="L832" s="167" t="str">
        <f t="shared" si="139"/>
        <v/>
      </c>
      <c r="M832" s="63" t="str">
        <f t="shared" si="140"/>
        <v/>
      </c>
      <c r="N832" s="7"/>
      <c r="O832" s="8"/>
      <c r="Q832" s="69" t="str">
        <f t="shared" si="141"/>
        <v/>
      </c>
      <c r="T832" s="66" t="str">
        <f>IF(AND(SU_Stufe&gt;=20,M832&lt;&gt;"",ISBLANK(N832)),"Zuweisung zu Arbeitspaket fehlt","")</f>
        <v/>
      </c>
      <c r="U832" s="66" t="str">
        <f>IF(AND(M832&lt;&gt;""),IF(ISBLANK(O832),"Beschreibung der Tätigkeit fehlt!",IF(LEN(O832)&lt;Z_BKU,"Beschreibung sehr kurz",IF(LEN(O832)&lt;Z_BKN,"Beschreibung knapp",""))),"")</f>
        <v/>
      </c>
      <c r="V832" s="66" t="str">
        <f t="shared" si="142"/>
        <v/>
      </c>
      <c r="W832" s="66" t="str">
        <f>IF(AND(M832&lt;&gt;""),IF(M832&gt;Z_THAZ,"Wurde die Tageshöchstarbeitszeit ("&amp;Z_THAZ&amp;" h) beachtet?",""),"")</f>
        <v/>
      </c>
      <c r="X832" s="66" t="str">
        <f t="shared" si="135"/>
        <v/>
      </c>
    </row>
    <row r="833" spans="1:24" x14ac:dyDescent="0.25">
      <c r="A833" s="5"/>
      <c r="B833" s="67" t="str">
        <f t="shared" si="134"/>
        <v/>
      </c>
      <c r="C833" s="68" t="str">
        <f t="shared" si="136"/>
        <v/>
      </c>
      <c r="D833" s="6"/>
      <c r="E833" s="9"/>
      <c r="F833" s="6"/>
      <c r="G833" s="9"/>
      <c r="H833" s="64" t="str">
        <f t="shared" si="143"/>
        <v/>
      </c>
      <c r="I833" s="64" t="str">
        <f t="shared" si="144"/>
        <v/>
      </c>
      <c r="J833" s="65" t="str">
        <f t="shared" si="137"/>
        <v/>
      </c>
      <c r="K833" s="166" t="str">
        <f t="shared" si="138"/>
        <v/>
      </c>
      <c r="L833" s="167" t="str">
        <f t="shared" si="139"/>
        <v/>
      </c>
      <c r="M833" s="63" t="str">
        <f t="shared" si="140"/>
        <v/>
      </c>
      <c r="N833" s="7"/>
      <c r="O833" s="8"/>
      <c r="Q833" s="69" t="str">
        <f t="shared" si="141"/>
        <v/>
      </c>
      <c r="T833" s="66" t="str">
        <f>IF(AND(SU_Stufe&gt;=20,M833&lt;&gt;"",ISBLANK(N833)),"Zuweisung zu Arbeitspaket fehlt","")</f>
        <v/>
      </c>
      <c r="U833" s="66" t="str">
        <f>IF(AND(M833&lt;&gt;""),IF(ISBLANK(O833),"Beschreibung der Tätigkeit fehlt!",IF(LEN(O833)&lt;Z_BKU,"Beschreibung sehr kurz",IF(LEN(O833)&lt;Z_BKN,"Beschreibung knapp",""))),"")</f>
        <v/>
      </c>
      <c r="V833" s="66" t="str">
        <f t="shared" si="142"/>
        <v/>
      </c>
      <c r="W833" s="66" t="str">
        <f>IF(AND(M833&lt;&gt;""),IF(M833&gt;Z_THAZ,"Wurde die Tageshöchstarbeitszeit ("&amp;Z_THAZ&amp;" h) beachtet?",""),"")</f>
        <v/>
      </c>
      <c r="X833" s="66" t="str">
        <f t="shared" si="135"/>
        <v/>
      </c>
    </row>
    <row r="834" spans="1:24" x14ac:dyDescent="0.25">
      <c r="A834" s="5"/>
      <c r="B834" s="67" t="str">
        <f t="shared" si="134"/>
        <v/>
      </c>
      <c r="C834" s="68" t="str">
        <f t="shared" si="136"/>
        <v/>
      </c>
      <c r="D834" s="6"/>
      <c r="E834" s="9"/>
      <c r="F834" s="6"/>
      <c r="G834" s="9"/>
      <c r="H834" s="64" t="str">
        <f t="shared" si="143"/>
        <v/>
      </c>
      <c r="I834" s="64" t="str">
        <f t="shared" si="144"/>
        <v/>
      </c>
      <c r="J834" s="65" t="str">
        <f t="shared" si="137"/>
        <v/>
      </c>
      <c r="K834" s="166" t="str">
        <f t="shared" si="138"/>
        <v/>
      </c>
      <c r="L834" s="167" t="str">
        <f t="shared" si="139"/>
        <v/>
      </c>
      <c r="M834" s="63" t="str">
        <f t="shared" si="140"/>
        <v/>
      </c>
      <c r="N834" s="7"/>
      <c r="O834" s="8"/>
      <c r="Q834" s="69" t="str">
        <f t="shared" si="141"/>
        <v/>
      </c>
      <c r="T834" s="66" t="str">
        <f>IF(AND(SU_Stufe&gt;=20,M834&lt;&gt;"",ISBLANK(N834)),"Zuweisung zu Arbeitspaket fehlt","")</f>
        <v/>
      </c>
      <c r="U834" s="66" t="str">
        <f>IF(AND(M834&lt;&gt;""),IF(ISBLANK(O834),"Beschreibung der Tätigkeit fehlt!",IF(LEN(O834)&lt;Z_BKU,"Beschreibung sehr kurz",IF(LEN(O834)&lt;Z_BKN,"Beschreibung knapp",""))),"")</f>
        <v/>
      </c>
      <c r="V834" s="66" t="str">
        <f t="shared" si="142"/>
        <v/>
      </c>
      <c r="W834" s="66" t="str">
        <f>IF(AND(M834&lt;&gt;""),IF(M834&gt;Z_THAZ,"Wurde die Tageshöchstarbeitszeit ("&amp;Z_THAZ&amp;" h) beachtet?",""),"")</f>
        <v/>
      </c>
      <c r="X834" s="66" t="str">
        <f t="shared" si="135"/>
        <v/>
      </c>
    </row>
    <row r="835" spans="1:24" x14ac:dyDescent="0.25">
      <c r="A835" s="5"/>
      <c r="B835" s="67" t="str">
        <f t="shared" si="134"/>
        <v/>
      </c>
      <c r="C835" s="68" t="str">
        <f t="shared" si="136"/>
        <v/>
      </c>
      <c r="D835" s="6"/>
      <c r="E835" s="9"/>
      <c r="F835" s="6"/>
      <c r="G835" s="9"/>
      <c r="H835" s="64" t="str">
        <f t="shared" si="143"/>
        <v/>
      </c>
      <c r="I835" s="64" t="str">
        <f t="shared" si="144"/>
        <v/>
      </c>
      <c r="J835" s="65" t="str">
        <f t="shared" si="137"/>
        <v/>
      </c>
      <c r="K835" s="166" t="str">
        <f t="shared" si="138"/>
        <v/>
      </c>
      <c r="L835" s="167" t="str">
        <f t="shared" si="139"/>
        <v/>
      </c>
      <c r="M835" s="63" t="str">
        <f t="shared" si="140"/>
        <v/>
      </c>
      <c r="N835" s="7"/>
      <c r="O835" s="8"/>
      <c r="Q835" s="69" t="str">
        <f t="shared" si="141"/>
        <v/>
      </c>
      <c r="T835" s="66" t="str">
        <f>IF(AND(SU_Stufe&gt;=20,M835&lt;&gt;"",ISBLANK(N835)),"Zuweisung zu Arbeitspaket fehlt","")</f>
        <v/>
      </c>
      <c r="U835" s="66" t="str">
        <f>IF(AND(M835&lt;&gt;""),IF(ISBLANK(O835),"Beschreibung der Tätigkeit fehlt!",IF(LEN(O835)&lt;Z_BKU,"Beschreibung sehr kurz",IF(LEN(O835)&lt;Z_BKN,"Beschreibung knapp",""))),"")</f>
        <v/>
      </c>
      <c r="V835" s="66" t="str">
        <f t="shared" si="142"/>
        <v/>
      </c>
      <c r="W835" s="66" t="str">
        <f>IF(AND(M835&lt;&gt;""),IF(M835&gt;Z_THAZ,"Wurde die Tageshöchstarbeitszeit ("&amp;Z_THAZ&amp;" h) beachtet?",""),"")</f>
        <v/>
      </c>
      <c r="X835" s="66" t="str">
        <f t="shared" si="135"/>
        <v/>
      </c>
    </row>
    <row r="836" spans="1:24" x14ac:dyDescent="0.25">
      <c r="A836" s="5"/>
      <c r="B836" s="67" t="str">
        <f t="shared" si="134"/>
        <v/>
      </c>
      <c r="C836" s="68" t="str">
        <f t="shared" si="136"/>
        <v/>
      </c>
      <c r="D836" s="6"/>
      <c r="E836" s="9"/>
      <c r="F836" s="6"/>
      <c r="G836" s="9"/>
      <c r="H836" s="64" t="str">
        <f t="shared" si="143"/>
        <v/>
      </c>
      <c r="I836" s="64" t="str">
        <f t="shared" si="144"/>
        <v/>
      </c>
      <c r="J836" s="65" t="str">
        <f t="shared" si="137"/>
        <v/>
      </c>
      <c r="K836" s="166" t="str">
        <f t="shared" si="138"/>
        <v/>
      </c>
      <c r="L836" s="167" t="str">
        <f t="shared" si="139"/>
        <v/>
      </c>
      <c r="M836" s="63" t="str">
        <f t="shared" si="140"/>
        <v/>
      </c>
      <c r="N836" s="7"/>
      <c r="O836" s="8"/>
      <c r="Q836" s="69" t="str">
        <f t="shared" si="141"/>
        <v/>
      </c>
      <c r="T836" s="66" t="str">
        <f>IF(AND(SU_Stufe&gt;=20,M836&lt;&gt;"",ISBLANK(N836)),"Zuweisung zu Arbeitspaket fehlt","")</f>
        <v/>
      </c>
      <c r="U836" s="66" t="str">
        <f>IF(AND(M836&lt;&gt;""),IF(ISBLANK(O836),"Beschreibung der Tätigkeit fehlt!",IF(LEN(O836)&lt;Z_BKU,"Beschreibung sehr kurz",IF(LEN(O836)&lt;Z_BKN,"Beschreibung knapp",""))),"")</f>
        <v/>
      </c>
      <c r="V836" s="66" t="str">
        <f t="shared" si="142"/>
        <v/>
      </c>
      <c r="W836" s="66" t="str">
        <f>IF(AND(M836&lt;&gt;""),IF(M836&gt;Z_THAZ,"Wurde die Tageshöchstarbeitszeit ("&amp;Z_THAZ&amp;" h) beachtet?",""),"")</f>
        <v/>
      </c>
      <c r="X836" s="66" t="str">
        <f t="shared" si="135"/>
        <v/>
      </c>
    </row>
    <row r="837" spans="1:24" x14ac:dyDescent="0.25">
      <c r="A837" s="5"/>
      <c r="B837" s="67" t="str">
        <f t="shared" si="134"/>
        <v/>
      </c>
      <c r="C837" s="68" t="str">
        <f t="shared" si="136"/>
        <v/>
      </c>
      <c r="D837" s="6"/>
      <c r="E837" s="9"/>
      <c r="F837" s="6"/>
      <c r="G837" s="9"/>
      <c r="H837" s="64" t="str">
        <f t="shared" si="143"/>
        <v/>
      </c>
      <c r="I837" s="64" t="str">
        <f t="shared" si="144"/>
        <v/>
      </c>
      <c r="J837" s="65" t="str">
        <f t="shared" si="137"/>
        <v/>
      </c>
      <c r="K837" s="166" t="str">
        <f t="shared" si="138"/>
        <v/>
      </c>
      <c r="L837" s="167" t="str">
        <f t="shared" si="139"/>
        <v/>
      </c>
      <c r="M837" s="63" t="str">
        <f t="shared" si="140"/>
        <v/>
      </c>
      <c r="N837" s="7"/>
      <c r="O837" s="8"/>
      <c r="Q837" s="69" t="str">
        <f t="shared" si="141"/>
        <v/>
      </c>
      <c r="T837" s="66" t="str">
        <f>IF(AND(SU_Stufe&gt;=20,M837&lt;&gt;"",ISBLANK(N837)),"Zuweisung zu Arbeitspaket fehlt","")</f>
        <v/>
      </c>
      <c r="U837" s="66" t="str">
        <f>IF(AND(M837&lt;&gt;""),IF(ISBLANK(O837),"Beschreibung der Tätigkeit fehlt!",IF(LEN(O837)&lt;Z_BKU,"Beschreibung sehr kurz",IF(LEN(O837)&lt;Z_BKN,"Beschreibung knapp",""))),"")</f>
        <v/>
      </c>
      <c r="V837" s="66" t="str">
        <f t="shared" si="142"/>
        <v/>
      </c>
      <c r="W837" s="66" t="str">
        <f>IF(AND(M837&lt;&gt;""),IF(M837&gt;Z_THAZ,"Wurde die Tageshöchstarbeitszeit ("&amp;Z_THAZ&amp;" h) beachtet?",""),"")</f>
        <v/>
      </c>
      <c r="X837" s="66" t="str">
        <f t="shared" si="135"/>
        <v/>
      </c>
    </row>
    <row r="838" spans="1:24" x14ac:dyDescent="0.25">
      <c r="A838" s="5"/>
      <c r="B838" s="67" t="str">
        <f t="shared" si="134"/>
        <v/>
      </c>
      <c r="C838" s="68" t="str">
        <f t="shared" si="136"/>
        <v/>
      </c>
      <c r="D838" s="6"/>
      <c r="E838" s="9"/>
      <c r="F838" s="6"/>
      <c r="G838" s="9"/>
      <c r="H838" s="64" t="str">
        <f t="shared" si="143"/>
        <v/>
      </c>
      <c r="I838" s="64" t="str">
        <f t="shared" si="144"/>
        <v/>
      </c>
      <c r="J838" s="65" t="str">
        <f t="shared" si="137"/>
        <v/>
      </c>
      <c r="K838" s="166" t="str">
        <f t="shared" si="138"/>
        <v/>
      </c>
      <c r="L838" s="167" t="str">
        <f t="shared" si="139"/>
        <v/>
      </c>
      <c r="M838" s="63" t="str">
        <f t="shared" si="140"/>
        <v/>
      </c>
      <c r="N838" s="7"/>
      <c r="O838" s="8"/>
      <c r="Q838" s="69" t="str">
        <f t="shared" si="141"/>
        <v/>
      </c>
      <c r="T838" s="66" t="str">
        <f>IF(AND(SU_Stufe&gt;=20,M838&lt;&gt;"",ISBLANK(N838)),"Zuweisung zu Arbeitspaket fehlt","")</f>
        <v/>
      </c>
      <c r="U838" s="66" t="str">
        <f>IF(AND(M838&lt;&gt;""),IF(ISBLANK(O838),"Beschreibung der Tätigkeit fehlt!",IF(LEN(O838)&lt;Z_BKU,"Beschreibung sehr kurz",IF(LEN(O838)&lt;Z_BKN,"Beschreibung knapp",""))),"")</f>
        <v/>
      </c>
      <c r="V838" s="66" t="str">
        <f t="shared" si="142"/>
        <v/>
      </c>
      <c r="W838" s="66" t="str">
        <f>IF(AND(M838&lt;&gt;""),IF(M838&gt;Z_THAZ,"Wurde die Tageshöchstarbeitszeit ("&amp;Z_THAZ&amp;" h) beachtet?",""),"")</f>
        <v/>
      </c>
      <c r="X838" s="66" t="str">
        <f t="shared" si="135"/>
        <v/>
      </c>
    </row>
    <row r="839" spans="1:24" x14ac:dyDescent="0.25">
      <c r="A839" s="5"/>
      <c r="B839" s="67" t="str">
        <f t="shared" si="134"/>
        <v/>
      </c>
      <c r="C839" s="68" t="str">
        <f t="shared" si="136"/>
        <v/>
      </c>
      <c r="D839" s="6"/>
      <c r="E839" s="9"/>
      <c r="F839" s="6"/>
      <c r="G839" s="9"/>
      <c r="H839" s="64" t="str">
        <f t="shared" si="143"/>
        <v/>
      </c>
      <c r="I839" s="64" t="str">
        <f t="shared" si="144"/>
        <v/>
      </c>
      <c r="J839" s="65" t="str">
        <f t="shared" si="137"/>
        <v/>
      </c>
      <c r="K839" s="166" t="str">
        <f t="shared" si="138"/>
        <v/>
      </c>
      <c r="L839" s="167" t="str">
        <f t="shared" si="139"/>
        <v/>
      </c>
      <c r="M839" s="63" t="str">
        <f t="shared" si="140"/>
        <v/>
      </c>
      <c r="N839" s="7"/>
      <c r="O839" s="8"/>
      <c r="Q839" s="69" t="str">
        <f t="shared" si="141"/>
        <v/>
      </c>
      <c r="T839" s="66" t="str">
        <f>IF(AND(SU_Stufe&gt;=20,M839&lt;&gt;"",ISBLANK(N839)),"Zuweisung zu Arbeitspaket fehlt","")</f>
        <v/>
      </c>
      <c r="U839" s="66" t="str">
        <f>IF(AND(M839&lt;&gt;""),IF(ISBLANK(O839),"Beschreibung der Tätigkeit fehlt!",IF(LEN(O839)&lt;Z_BKU,"Beschreibung sehr kurz",IF(LEN(O839)&lt;Z_BKN,"Beschreibung knapp",""))),"")</f>
        <v/>
      </c>
      <c r="V839" s="66" t="str">
        <f t="shared" si="142"/>
        <v/>
      </c>
      <c r="W839" s="66" t="str">
        <f>IF(AND(M839&lt;&gt;""),IF(M839&gt;Z_THAZ,"Wurde die Tageshöchstarbeitszeit ("&amp;Z_THAZ&amp;" h) beachtet?",""),"")</f>
        <v/>
      </c>
      <c r="X839" s="66" t="str">
        <f t="shared" si="135"/>
        <v/>
      </c>
    </row>
    <row r="840" spans="1:24" x14ac:dyDescent="0.25">
      <c r="A840" s="5"/>
      <c r="B840" s="67" t="str">
        <f t="shared" si="134"/>
        <v/>
      </c>
      <c r="C840" s="68" t="str">
        <f t="shared" si="136"/>
        <v/>
      </c>
      <c r="D840" s="6"/>
      <c r="E840" s="9"/>
      <c r="F840" s="6"/>
      <c r="G840" s="9"/>
      <c r="H840" s="64" t="str">
        <f t="shared" si="143"/>
        <v/>
      </c>
      <c r="I840" s="64" t="str">
        <f t="shared" si="144"/>
        <v/>
      </c>
      <c r="J840" s="65" t="str">
        <f t="shared" si="137"/>
        <v/>
      </c>
      <c r="K840" s="166" t="str">
        <f t="shared" si="138"/>
        <v/>
      </c>
      <c r="L840" s="167" t="str">
        <f t="shared" si="139"/>
        <v/>
      </c>
      <c r="M840" s="63" t="str">
        <f t="shared" si="140"/>
        <v/>
      </c>
      <c r="N840" s="7"/>
      <c r="O840" s="8"/>
      <c r="Q840" s="69" t="str">
        <f t="shared" si="141"/>
        <v/>
      </c>
      <c r="T840" s="66" t="str">
        <f>IF(AND(SU_Stufe&gt;=20,M840&lt;&gt;"",ISBLANK(N840)),"Zuweisung zu Arbeitspaket fehlt","")</f>
        <v/>
      </c>
      <c r="U840" s="66" t="str">
        <f>IF(AND(M840&lt;&gt;""),IF(ISBLANK(O840),"Beschreibung der Tätigkeit fehlt!",IF(LEN(O840)&lt;Z_BKU,"Beschreibung sehr kurz",IF(LEN(O840)&lt;Z_BKN,"Beschreibung knapp",""))),"")</f>
        <v/>
      </c>
      <c r="V840" s="66" t="str">
        <f t="shared" si="142"/>
        <v/>
      </c>
      <c r="W840" s="66" t="str">
        <f>IF(AND(M840&lt;&gt;""),IF(M840&gt;Z_THAZ,"Wurde die Tageshöchstarbeitszeit ("&amp;Z_THAZ&amp;" h) beachtet?",""),"")</f>
        <v/>
      </c>
      <c r="X840" s="66" t="str">
        <f t="shared" si="135"/>
        <v/>
      </c>
    </row>
    <row r="841" spans="1:24" x14ac:dyDescent="0.25">
      <c r="A841" s="5"/>
      <c r="B841" s="67" t="str">
        <f t="shared" si="134"/>
        <v/>
      </c>
      <c r="C841" s="68" t="str">
        <f t="shared" si="136"/>
        <v/>
      </c>
      <c r="D841" s="6"/>
      <c r="E841" s="9"/>
      <c r="F841" s="6"/>
      <c r="G841" s="9"/>
      <c r="H841" s="64" t="str">
        <f t="shared" si="143"/>
        <v/>
      </c>
      <c r="I841" s="64" t="str">
        <f t="shared" si="144"/>
        <v/>
      </c>
      <c r="J841" s="65" t="str">
        <f t="shared" si="137"/>
        <v/>
      </c>
      <c r="K841" s="166" t="str">
        <f t="shared" si="138"/>
        <v/>
      </c>
      <c r="L841" s="167" t="str">
        <f t="shared" si="139"/>
        <v/>
      </c>
      <c r="M841" s="63" t="str">
        <f t="shared" si="140"/>
        <v/>
      </c>
      <c r="N841" s="7"/>
      <c r="O841" s="8"/>
      <c r="Q841" s="69" t="str">
        <f t="shared" si="141"/>
        <v/>
      </c>
      <c r="T841" s="66" t="str">
        <f>IF(AND(SU_Stufe&gt;=20,M841&lt;&gt;"",ISBLANK(N841)),"Zuweisung zu Arbeitspaket fehlt","")</f>
        <v/>
      </c>
      <c r="U841" s="66" t="str">
        <f>IF(AND(M841&lt;&gt;""),IF(ISBLANK(O841),"Beschreibung der Tätigkeit fehlt!",IF(LEN(O841)&lt;Z_BKU,"Beschreibung sehr kurz",IF(LEN(O841)&lt;Z_BKN,"Beschreibung knapp",""))),"")</f>
        <v/>
      </c>
      <c r="V841" s="66" t="str">
        <f t="shared" si="142"/>
        <v/>
      </c>
      <c r="W841" s="66" t="str">
        <f>IF(AND(M841&lt;&gt;""),IF(M841&gt;Z_THAZ,"Wurde die Tageshöchstarbeitszeit ("&amp;Z_THAZ&amp;" h) beachtet?",""),"")</f>
        <v/>
      </c>
      <c r="X841" s="66" t="str">
        <f t="shared" si="135"/>
        <v/>
      </c>
    </row>
    <row r="842" spans="1:24" x14ac:dyDescent="0.25">
      <c r="A842" s="5"/>
      <c r="B842" s="67" t="str">
        <f t="shared" si="134"/>
        <v/>
      </c>
      <c r="C842" s="68" t="str">
        <f t="shared" si="136"/>
        <v/>
      </c>
      <c r="D842" s="6"/>
      <c r="E842" s="9"/>
      <c r="F842" s="6"/>
      <c r="G842" s="9"/>
      <c r="H842" s="64" t="str">
        <f t="shared" si="143"/>
        <v/>
      </c>
      <c r="I842" s="64" t="str">
        <f t="shared" si="144"/>
        <v/>
      </c>
      <c r="J842" s="65" t="str">
        <f t="shared" si="137"/>
        <v/>
      </c>
      <c r="K842" s="166" t="str">
        <f t="shared" si="138"/>
        <v/>
      </c>
      <c r="L842" s="167" t="str">
        <f t="shared" si="139"/>
        <v/>
      </c>
      <c r="M842" s="63" t="str">
        <f t="shared" si="140"/>
        <v/>
      </c>
      <c r="N842" s="7"/>
      <c r="O842" s="8"/>
      <c r="Q842" s="69" t="str">
        <f t="shared" si="141"/>
        <v/>
      </c>
      <c r="T842" s="66" t="str">
        <f>IF(AND(SU_Stufe&gt;=20,M842&lt;&gt;"",ISBLANK(N842)),"Zuweisung zu Arbeitspaket fehlt","")</f>
        <v/>
      </c>
      <c r="U842" s="66" t="str">
        <f>IF(AND(M842&lt;&gt;""),IF(ISBLANK(O842),"Beschreibung der Tätigkeit fehlt!",IF(LEN(O842)&lt;Z_BKU,"Beschreibung sehr kurz",IF(LEN(O842)&lt;Z_BKN,"Beschreibung knapp",""))),"")</f>
        <v/>
      </c>
      <c r="V842" s="66" t="str">
        <f t="shared" si="142"/>
        <v/>
      </c>
      <c r="W842" s="66" t="str">
        <f>IF(AND(M842&lt;&gt;""),IF(M842&gt;Z_THAZ,"Wurde die Tageshöchstarbeitszeit ("&amp;Z_THAZ&amp;" h) beachtet?",""),"")</f>
        <v/>
      </c>
      <c r="X842" s="66" t="str">
        <f t="shared" si="135"/>
        <v/>
      </c>
    </row>
    <row r="843" spans="1:24" x14ac:dyDescent="0.25">
      <c r="A843" s="5"/>
      <c r="B843" s="67" t="str">
        <f t="shared" si="134"/>
        <v/>
      </c>
      <c r="C843" s="68" t="str">
        <f t="shared" si="136"/>
        <v/>
      </c>
      <c r="D843" s="6"/>
      <c r="E843" s="9"/>
      <c r="F843" s="6"/>
      <c r="G843" s="9"/>
      <c r="H843" s="64" t="str">
        <f t="shared" si="143"/>
        <v/>
      </c>
      <c r="I843" s="64" t="str">
        <f t="shared" si="144"/>
        <v/>
      </c>
      <c r="J843" s="65" t="str">
        <f t="shared" si="137"/>
        <v/>
      </c>
      <c r="K843" s="166" t="str">
        <f t="shared" si="138"/>
        <v/>
      </c>
      <c r="L843" s="167" t="str">
        <f t="shared" si="139"/>
        <v/>
      </c>
      <c r="M843" s="63" t="str">
        <f t="shared" si="140"/>
        <v/>
      </c>
      <c r="N843" s="7"/>
      <c r="O843" s="8"/>
      <c r="Q843" s="69" t="str">
        <f t="shared" si="141"/>
        <v/>
      </c>
      <c r="T843" s="66" t="str">
        <f>IF(AND(SU_Stufe&gt;=20,M843&lt;&gt;"",ISBLANK(N843)),"Zuweisung zu Arbeitspaket fehlt","")</f>
        <v/>
      </c>
      <c r="U843" s="66" t="str">
        <f>IF(AND(M843&lt;&gt;""),IF(ISBLANK(O843),"Beschreibung der Tätigkeit fehlt!",IF(LEN(O843)&lt;Z_BKU,"Beschreibung sehr kurz",IF(LEN(O843)&lt;Z_BKN,"Beschreibung knapp",""))),"")</f>
        <v/>
      </c>
      <c r="V843" s="66" t="str">
        <f t="shared" si="142"/>
        <v/>
      </c>
      <c r="W843" s="66" t="str">
        <f>IF(AND(M843&lt;&gt;""),IF(M843&gt;Z_THAZ,"Wurde die Tageshöchstarbeitszeit ("&amp;Z_THAZ&amp;" h) beachtet?",""),"")</f>
        <v/>
      </c>
      <c r="X843" s="66" t="str">
        <f t="shared" si="135"/>
        <v/>
      </c>
    </row>
    <row r="844" spans="1:24" x14ac:dyDescent="0.25">
      <c r="A844" s="5"/>
      <c r="B844" s="67" t="str">
        <f t="shared" si="134"/>
        <v/>
      </c>
      <c r="C844" s="68" t="str">
        <f t="shared" si="136"/>
        <v/>
      </c>
      <c r="D844" s="6"/>
      <c r="E844" s="9"/>
      <c r="F844" s="6"/>
      <c r="G844" s="9"/>
      <c r="H844" s="64" t="str">
        <f t="shared" si="143"/>
        <v/>
      </c>
      <c r="I844" s="64" t="str">
        <f t="shared" si="144"/>
        <v/>
      </c>
      <c r="J844" s="65" t="str">
        <f t="shared" si="137"/>
        <v/>
      </c>
      <c r="K844" s="166" t="str">
        <f t="shared" si="138"/>
        <v/>
      </c>
      <c r="L844" s="167" t="str">
        <f t="shared" si="139"/>
        <v/>
      </c>
      <c r="M844" s="63" t="str">
        <f t="shared" si="140"/>
        <v/>
      </c>
      <c r="N844" s="7"/>
      <c r="O844" s="8"/>
      <c r="Q844" s="69" t="str">
        <f t="shared" si="141"/>
        <v/>
      </c>
      <c r="T844" s="66" t="str">
        <f>IF(AND(SU_Stufe&gt;=20,M844&lt;&gt;"",ISBLANK(N844)),"Zuweisung zu Arbeitspaket fehlt","")</f>
        <v/>
      </c>
      <c r="U844" s="66" t="str">
        <f>IF(AND(M844&lt;&gt;""),IF(ISBLANK(O844),"Beschreibung der Tätigkeit fehlt!",IF(LEN(O844)&lt;Z_BKU,"Beschreibung sehr kurz",IF(LEN(O844)&lt;Z_BKN,"Beschreibung knapp",""))),"")</f>
        <v/>
      </c>
      <c r="V844" s="66" t="str">
        <f t="shared" si="142"/>
        <v/>
      </c>
      <c r="W844" s="66" t="str">
        <f>IF(AND(M844&lt;&gt;""),IF(M844&gt;Z_THAZ,"Wurde die Tageshöchstarbeitszeit ("&amp;Z_THAZ&amp;" h) beachtet?",""),"")</f>
        <v/>
      </c>
      <c r="X844" s="66" t="str">
        <f t="shared" si="135"/>
        <v/>
      </c>
    </row>
    <row r="845" spans="1:24" x14ac:dyDescent="0.25">
      <c r="A845" s="5"/>
      <c r="B845" s="67" t="str">
        <f t="shared" si="134"/>
        <v/>
      </c>
      <c r="C845" s="68" t="str">
        <f t="shared" si="136"/>
        <v/>
      </c>
      <c r="D845" s="6"/>
      <c r="E845" s="9"/>
      <c r="F845" s="6"/>
      <c r="G845" s="9"/>
      <c r="H845" s="64" t="str">
        <f t="shared" si="143"/>
        <v/>
      </c>
      <c r="I845" s="64" t="str">
        <f t="shared" si="144"/>
        <v/>
      </c>
      <c r="J845" s="65" t="str">
        <f t="shared" si="137"/>
        <v/>
      </c>
      <c r="K845" s="166" t="str">
        <f t="shared" si="138"/>
        <v/>
      </c>
      <c r="L845" s="167" t="str">
        <f t="shared" si="139"/>
        <v/>
      </c>
      <c r="M845" s="63" t="str">
        <f t="shared" si="140"/>
        <v/>
      </c>
      <c r="N845" s="7"/>
      <c r="O845" s="8"/>
      <c r="Q845" s="69" t="str">
        <f t="shared" si="141"/>
        <v/>
      </c>
      <c r="T845" s="66" t="str">
        <f>IF(AND(SU_Stufe&gt;=20,M845&lt;&gt;"",ISBLANK(N845)),"Zuweisung zu Arbeitspaket fehlt","")</f>
        <v/>
      </c>
      <c r="U845" s="66" t="str">
        <f>IF(AND(M845&lt;&gt;""),IF(ISBLANK(O845),"Beschreibung der Tätigkeit fehlt!",IF(LEN(O845)&lt;Z_BKU,"Beschreibung sehr kurz",IF(LEN(O845)&lt;Z_BKN,"Beschreibung knapp",""))),"")</f>
        <v/>
      </c>
      <c r="V845" s="66" t="str">
        <f t="shared" si="142"/>
        <v/>
      </c>
      <c r="W845" s="66" t="str">
        <f>IF(AND(M845&lt;&gt;""),IF(M845&gt;Z_THAZ,"Wurde die Tageshöchstarbeitszeit ("&amp;Z_THAZ&amp;" h) beachtet?",""),"")</f>
        <v/>
      </c>
      <c r="X845" s="66" t="str">
        <f t="shared" si="135"/>
        <v/>
      </c>
    </row>
    <row r="846" spans="1:24" x14ac:dyDescent="0.25">
      <c r="A846" s="5"/>
      <c r="B846" s="67" t="str">
        <f t="shared" ref="B846:B909" si="145">IF(ISNUMBER(A846),ZU_Kuerzel,"")</f>
        <v/>
      </c>
      <c r="C846" s="68" t="str">
        <f t="shared" si="136"/>
        <v/>
      </c>
      <c r="D846" s="6"/>
      <c r="E846" s="9"/>
      <c r="F846" s="6"/>
      <c r="G846" s="9"/>
      <c r="H846" s="64" t="str">
        <f t="shared" si="143"/>
        <v/>
      </c>
      <c r="I846" s="64" t="str">
        <f t="shared" si="144"/>
        <v/>
      </c>
      <c r="J846" s="65" t="str">
        <f t="shared" si="137"/>
        <v/>
      </c>
      <c r="K846" s="166" t="str">
        <f t="shared" si="138"/>
        <v/>
      </c>
      <c r="L846" s="167" t="str">
        <f t="shared" si="139"/>
        <v/>
      </c>
      <c r="M846" s="63" t="str">
        <f t="shared" si="140"/>
        <v/>
      </c>
      <c r="N846" s="7"/>
      <c r="O846" s="8"/>
      <c r="Q846" s="69" t="str">
        <f t="shared" si="141"/>
        <v/>
      </c>
      <c r="T846" s="66" t="str">
        <f>IF(AND(SU_Stufe&gt;=20,M846&lt;&gt;"",ISBLANK(N846)),"Zuweisung zu Arbeitspaket fehlt","")</f>
        <v/>
      </c>
      <c r="U846" s="66" t="str">
        <f>IF(AND(M846&lt;&gt;""),IF(ISBLANK(O846),"Beschreibung der Tätigkeit fehlt!",IF(LEN(O846)&lt;Z_BKU,"Beschreibung sehr kurz",IF(LEN(O846)&lt;Z_BKN,"Beschreibung knapp",""))),"")</f>
        <v/>
      </c>
      <c r="V846" s="66" t="str">
        <f t="shared" si="142"/>
        <v/>
      </c>
      <c r="W846" s="66" t="str">
        <f>IF(AND(M846&lt;&gt;""),IF(M846&gt;Z_THAZ,"Wurde die Tageshöchstarbeitszeit ("&amp;Z_THAZ&amp;" h) beachtet?",""),"")</f>
        <v/>
      </c>
      <c r="X846" s="66" t="str">
        <f t="shared" ref="X846:X909" si="146">IF(ISNUMBER(A846),IF(YEAR(A846)&lt;&gt;ZU_Jahr,"Jahr nicht zulässig",""),"")</f>
        <v/>
      </c>
    </row>
    <row r="847" spans="1:24" x14ac:dyDescent="0.25">
      <c r="A847" s="5"/>
      <c r="B847" s="67" t="str">
        <f t="shared" si="145"/>
        <v/>
      </c>
      <c r="C847" s="68" t="str">
        <f t="shared" ref="C847:C910" si="147">IF(ISBLANK(A847),"",MONTH(A847))</f>
        <v/>
      </c>
      <c r="D847" s="6"/>
      <c r="E847" s="9"/>
      <c r="F847" s="6"/>
      <c r="G847" s="9"/>
      <c r="H847" s="64" t="str">
        <f t="shared" si="143"/>
        <v/>
      </c>
      <c r="I847" s="64" t="str">
        <f t="shared" si="144"/>
        <v/>
      </c>
      <c r="J847" s="65" t="str">
        <f t="shared" ref="J847:J910" si="148">IF(AND(ISNUMBER(D847),ISNUMBER(E847),ISNUMBER(F847),ISNUMBER(G847)),TIME(D847,E847,0),"")</f>
        <v/>
      </c>
      <c r="K847" s="166" t="str">
        <f t="shared" ref="K847:K910" si="149">IF(AND(ISNUMBER(D847),ISNUMBER(E847),ISNUMBER(F847),ISNUMBER(G847)),TIME(F847,G847,0),"")</f>
        <v/>
      </c>
      <c r="L847" s="167" t="str">
        <f t="shared" ref="L847:L910" si="150">IF(AND(ISNUMBER(D847),ISNUMBER(E847),ISNUMBER(F847),ISNUMBER(G847)),K847-J847,"")</f>
        <v/>
      </c>
      <c r="M847" s="63" t="str">
        <f t="shared" ref="M847:M910" si="151">IF(AND(ISNUMBER(D847),ISNUMBER(E847),ISNUMBER(F847),ISNUMBER(G847)),HOUR(L847)+MINUTE(L847)/60,"")</f>
        <v/>
      </c>
      <c r="N847" s="7"/>
      <c r="O847" s="8"/>
      <c r="Q847" s="69" t="str">
        <f t="shared" ref="Q847:Q910" si="152">T847&amp;IF(U847&lt;&gt;"","  "&amp;U847,"")&amp;IF(V847&lt;&gt;"","   "&amp;V847,"")&amp;IF(W847&lt;&gt;"","   "&amp;W847,"")&amp;IF(X847&lt;&gt;"","  "&amp;X847,"")</f>
        <v/>
      </c>
      <c r="T847" s="66" t="str">
        <f>IF(AND(SU_Stufe&gt;=20,M847&lt;&gt;"",ISBLANK(N847)),"Zuweisung zu Arbeitspaket fehlt","")</f>
        <v/>
      </c>
      <c r="U847" s="66" t="str">
        <f>IF(AND(M847&lt;&gt;""),IF(ISBLANK(O847),"Beschreibung der Tätigkeit fehlt!",IF(LEN(O847)&lt;Z_BKU,"Beschreibung sehr kurz",IF(LEN(O847)&lt;Z_BKN,"Beschreibung knapp",""))),"")</f>
        <v/>
      </c>
      <c r="V847" s="66" t="str">
        <f t="shared" ref="V847:V910" si="153">IF(AND(M847&lt;&gt;""),IF(M847&gt;6,"Wurde die Pausenregel (6 h) beachtet?",""),"")</f>
        <v/>
      </c>
      <c r="W847" s="66" t="str">
        <f>IF(AND(M847&lt;&gt;""),IF(M847&gt;Z_THAZ,"Wurde die Tageshöchstarbeitszeit ("&amp;Z_THAZ&amp;" h) beachtet?",""),"")</f>
        <v/>
      </c>
      <c r="X847" s="66" t="str">
        <f t="shared" si="146"/>
        <v/>
      </c>
    </row>
    <row r="848" spans="1:24" x14ac:dyDescent="0.25">
      <c r="A848" s="5"/>
      <c r="B848" s="67" t="str">
        <f t="shared" si="145"/>
        <v/>
      </c>
      <c r="C848" s="68" t="str">
        <f t="shared" si="147"/>
        <v/>
      </c>
      <c r="D848" s="6"/>
      <c r="E848" s="9"/>
      <c r="F848" s="6"/>
      <c r="G848" s="9"/>
      <c r="H848" s="64" t="str">
        <f t="shared" ref="H848:H911" si="154">IF(AND(ISNUMBER(D848),ISNUMBER(E848),ISNUMBER(F848),ISNUMBER(G848)),TRUNC(((F848*60+G848)-(D848*60+E848))/60,0),"")</f>
        <v/>
      </c>
      <c r="I848" s="64" t="str">
        <f t="shared" ref="I848:I911" si="155">IF(AND(ISNUMBER(D848),ISNUMBER(E848),ISNUMBER(F848),ISNUMBER(G848)),MOD(((F848*60+G848)-(D848*60+E848))/60,1)*60,"")</f>
        <v/>
      </c>
      <c r="J848" s="65" t="str">
        <f t="shared" si="148"/>
        <v/>
      </c>
      <c r="K848" s="166" t="str">
        <f t="shared" si="149"/>
        <v/>
      </c>
      <c r="L848" s="167" t="str">
        <f t="shared" si="150"/>
        <v/>
      </c>
      <c r="M848" s="63" t="str">
        <f t="shared" si="151"/>
        <v/>
      </c>
      <c r="N848" s="7"/>
      <c r="O848" s="8"/>
      <c r="Q848" s="69" t="str">
        <f t="shared" si="152"/>
        <v/>
      </c>
      <c r="T848" s="66" t="str">
        <f>IF(AND(SU_Stufe&gt;=20,M848&lt;&gt;"",ISBLANK(N848)),"Zuweisung zu Arbeitspaket fehlt","")</f>
        <v/>
      </c>
      <c r="U848" s="66" t="str">
        <f>IF(AND(M848&lt;&gt;""),IF(ISBLANK(O848),"Beschreibung der Tätigkeit fehlt!",IF(LEN(O848)&lt;Z_BKU,"Beschreibung sehr kurz",IF(LEN(O848)&lt;Z_BKN,"Beschreibung knapp",""))),"")</f>
        <v/>
      </c>
      <c r="V848" s="66" t="str">
        <f t="shared" si="153"/>
        <v/>
      </c>
      <c r="W848" s="66" t="str">
        <f>IF(AND(M848&lt;&gt;""),IF(M848&gt;Z_THAZ,"Wurde die Tageshöchstarbeitszeit ("&amp;Z_THAZ&amp;" h) beachtet?",""),"")</f>
        <v/>
      </c>
      <c r="X848" s="66" t="str">
        <f t="shared" si="146"/>
        <v/>
      </c>
    </row>
    <row r="849" spans="1:24" x14ac:dyDescent="0.25">
      <c r="A849" s="5"/>
      <c r="B849" s="67" t="str">
        <f t="shared" si="145"/>
        <v/>
      </c>
      <c r="C849" s="68" t="str">
        <f t="shared" si="147"/>
        <v/>
      </c>
      <c r="D849" s="6"/>
      <c r="E849" s="9"/>
      <c r="F849" s="6"/>
      <c r="G849" s="9"/>
      <c r="H849" s="64" t="str">
        <f t="shared" si="154"/>
        <v/>
      </c>
      <c r="I849" s="64" t="str">
        <f t="shared" si="155"/>
        <v/>
      </c>
      <c r="J849" s="65" t="str">
        <f t="shared" si="148"/>
        <v/>
      </c>
      <c r="K849" s="166" t="str">
        <f t="shared" si="149"/>
        <v/>
      </c>
      <c r="L849" s="167" t="str">
        <f t="shared" si="150"/>
        <v/>
      </c>
      <c r="M849" s="63" t="str">
        <f t="shared" si="151"/>
        <v/>
      </c>
      <c r="N849" s="7"/>
      <c r="O849" s="8"/>
      <c r="Q849" s="69" t="str">
        <f t="shared" si="152"/>
        <v/>
      </c>
      <c r="T849" s="66" t="str">
        <f>IF(AND(SU_Stufe&gt;=20,M849&lt;&gt;"",ISBLANK(N849)),"Zuweisung zu Arbeitspaket fehlt","")</f>
        <v/>
      </c>
      <c r="U849" s="66" t="str">
        <f>IF(AND(M849&lt;&gt;""),IF(ISBLANK(O849),"Beschreibung der Tätigkeit fehlt!",IF(LEN(O849)&lt;Z_BKU,"Beschreibung sehr kurz",IF(LEN(O849)&lt;Z_BKN,"Beschreibung knapp",""))),"")</f>
        <v/>
      </c>
      <c r="V849" s="66" t="str">
        <f t="shared" si="153"/>
        <v/>
      </c>
      <c r="W849" s="66" t="str">
        <f>IF(AND(M849&lt;&gt;""),IF(M849&gt;Z_THAZ,"Wurde die Tageshöchstarbeitszeit ("&amp;Z_THAZ&amp;" h) beachtet?",""),"")</f>
        <v/>
      </c>
      <c r="X849" s="66" t="str">
        <f t="shared" si="146"/>
        <v/>
      </c>
    </row>
    <row r="850" spans="1:24" x14ac:dyDescent="0.25">
      <c r="A850" s="5"/>
      <c r="B850" s="67" t="str">
        <f t="shared" si="145"/>
        <v/>
      </c>
      <c r="C850" s="68" t="str">
        <f t="shared" si="147"/>
        <v/>
      </c>
      <c r="D850" s="6"/>
      <c r="E850" s="9"/>
      <c r="F850" s="6"/>
      <c r="G850" s="9"/>
      <c r="H850" s="64" t="str">
        <f t="shared" si="154"/>
        <v/>
      </c>
      <c r="I850" s="64" t="str">
        <f t="shared" si="155"/>
        <v/>
      </c>
      <c r="J850" s="65" t="str">
        <f t="shared" si="148"/>
        <v/>
      </c>
      <c r="K850" s="166" t="str">
        <f t="shared" si="149"/>
        <v/>
      </c>
      <c r="L850" s="167" t="str">
        <f t="shared" si="150"/>
        <v/>
      </c>
      <c r="M850" s="63" t="str">
        <f t="shared" si="151"/>
        <v/>
      </c>
      <c r="N850" s="7"/>
      <c r="O850" s="8"/>
      <c r="Q850" s="69" t="str">
        <f t="shared" si="152"/>
        <v/>
      </c>
      <c r="T850" s="66" t="str">
        <f>IF(AND(SU_Stufe&gt;=20,M850&lt;&gt;"",ISBLANK(N850)),"Zuweisung zu Arbeitspaket fehlt","")</f>
        <v/>
      </c>
      <c r="U850" s="66" t="str">
        <f>IF(AND(M850&lt;&gt;""),IF(ISBLANK(O850),"Beschreibung der Tätigkeit fehlt!",IF(LEN(O850)&lt;Z_BKU,"Beschreibung sehr kurz",IF(LEN(O850)&lt;Z_BKN,"Beschreibung knapp",""))),"")</f>
        <v/>
      </c>
      <c r="V850" s="66" t="str">
        <f t="shared" si="153"/>
        <v/>
      </c>
      <c r="W850" s="66" t="str">
        <f>IF(AND(M850&lt;&gt;""),IF(M850&gt;Z_THAZ,"Wurde die Tageshöchstarbeitszeit ("&amp;Z_THAZ&amp;" h) beachtet?",""),"")</f>
        <v/>
      </c>
      <c r="X850" s="66" t="str">
        <f t="shared" si="146"/>
        <v/>
      </c>
    </row>
    <row r="851" spans="1:24" x14ac:dyDescent="0.25">
      <c r="A851" s="5"/>
      <c r="B851" s="67" t="str">
        <f t="shared" si="145"/>
        <v/>
      </c>
      <c r="C851" s="68" t="str">
        <f t="shared" si="147"/>
        <v/>
      </c>
      <c r="D851" s="6"/>
      <c r="E851" s="9"/>
      <c r="F851" s="6"/>
      <c r="G851" s="9"/>
      <c r="H851" s="64" t="str">
        <f t="shared" si="154"/>
        <v/>
      </c>
      <c r="I851" s="64" t="str">
        <f t="shared" si="155"/>
        <v/>
      </c>
      <c r="J851" s="65" t="str">
        <f t="shared" si="148"/>
        <v/>
      </c>
      <c r="K851" s="166" t="str">
        <f t="shared" si="149"/>
        <v/>
      </c>
      <c r="L851" s="167" t="str">
        <f t="shared" si="150"/>
        <v/>
      </c>
      <c r="M851" s="63" t="str">
        <f t="shared" si="151"/>
        <v/>
      </c>
      <c r="N851" s="7"/>
      <c r="O851" s="8"/>
      <c r="Q851" s="69" t="str">
        <f t="shared" si="152"/>
        <v/>
      </c>
      <c r="T851" s="66" t="str">
        <f>IF(AND(SU_Stufe&gt;=20,M851&lt;&gt;"",ISBLANK(N851)),"Zuweisung zu Arbeitspaket fehlt","")</f>
        <v/>
      </c>
      <c r="U851" s="66" t="str">
        <f>IF(AND(M851&lt;&gt;""),IF(ISBLANK(O851),"Beschreibung der Tätigkeit fehlt!",IF(LEN(O851)&lt;Z_BKU,"Beschreibung sehr kurz",IF(LEN(O851)&lt;Z_BKN,"Beschreibung knapp",""))),"")</f>
        <v/>
      </c>
      <c r="V851" s="66" t="str">
        <f t="shared" si="153"/>
        <v/>
      </c>
      <c r="W851" s="66" t="str">
        <f>IF(AND(M851&lt;&gt;""),IF(M851&gt;Z_THAZ,"Wurde die Tageshöchstarbeitszeit ("&amp;Z_THAZ&amp;" h) beachtet?",""),"")</f>
        <v/>
      </c>
      <c r="X851" s="66" t="str">
        <f t="shared" si="146"/>
        <v/>
      </c>
    </row>
    <row r="852" spans="1:24" x14ac:dyDescent="0.25">
      <c r="A852" s="5"/>
      <c r="B852" s="67" t="str">
        <f t="shared" si="145"/>
        <v/>
      </c>
      <c r="C852" s="68" t="str">
        <f t="shared" si="147"/>
        <v/>
      </c>
      <c r="D852" s="6"/>
      <c r="E852" s="9"/>
      <c r="F852" s="6"/>
      <c r="G852" s="9"/>
      <c r="H852" s="64" t="str">
        <f t="shared" si="154"/>
        <v/>
      </c>
      <c r="I852" s="64" t="str">
        <f t="shared" si="155"/>
        <v/>
      </c>
      <c r="J852" s="65" t="str">
        <f t="shared" si="148"/>
        <v/>
      </c>
      <c r="K852" s="166" t="str">
        <f t="shared" si="149"/>
        <v/>
      </c>
      <c r="L852" s="167" t="str">
        <f t="shared" si="150"/>
        <v/>
      </c>
      <c r="M852" s="63" t="str">
        <f t="shared" si="151"/>
        <v/>
      </c>
      <c r="N852" s="7"/>
      <c r="O852" s="8"/>
      <c r="Q852" s="69" t="str">
        <f t="shared" si="152"/>
        <v/>
      </c>
      <c r="T852" s="66" t="str">
        <f>IF(AND(SU_Stufe&gt;=20,M852&lt;&gt;"",ISBLANK(N852)),"Zuweisung zu Arbeitspaket fehlt","")</f>
        <v/>
      </c>
      <c r="U852" s="66" t="str">
        <f>IF(AND(M852&lt;&gt;""),IF(ISBLANK(O852),"Beschreibung der Tätigkeit fehlt!",IF(LEN(O852)&lt;Z_BKU,"Beschreibung sehr kurz",IF(LEN(O852)&lt;Z_BKN,"Beschreibung knapp",""))),"")</f>
        <v/>
      </c>
      <c r="V852" s="66" t="str">
        <f t="shared" si="153"/>
        <v/>
      </c>
      <c r="W852" s="66" t="str">
        <f>IF(AND(M852&lt;&gt;""),IF(M852&gt;Z_THAZ,"Wurde die Tageshöchstarbeitszeit ("&amp;Z_THAZ&amp;" h) beachtet?",""),"")</f>
        <v/>
      </c>
      <c r="X852" s="66" t="str">
        <f t="shared" si="146"/>
        <v/>
      </c>
    </row>
    <row r="853" spans="1:24" x14ac:dyDescent="0.25">
      <c r="A853" s="5"/>
      <c r="B853" s="67" t="str">
        <f t="shared" si="145"/>
        <v/>
      </c>
      <c r="C853" s="68" t="str">
        <f t="shared" si="147"/>
        <v/>
      </c>
      <c r="D853" s="6"/>
      <c r="E853" s="9"/>
      <c r="F853" s="6"/>
      <c r="G853" s="9"/>
      <c r="H853" s="64" t="str">
        <f t="shared" si="154"/>
        <v/>
      </c>
      <c r="I853" s="64" t="str">
        <f t="shared" si="155"/>
        <v/>
      </c>
      <c r="J853" s="65" t="str">
        <f t="shared" si="148"/>
        <v/>
      </c>
      <c r="K853" s="166" t="str">
        <f t="shared" si="149"/>
        <v/>
      </c>
      <c r="L853" s="167" t="str">
        <f t="shared" si="150"/>
        <v/>
      </c>
      <c r="M853" s="63" t="str">
        <f t="shared" si="151"/>
        <v/>
      </c>
      <c r="N853" s="7"/>
      <c r="O853" s="8"/>
      <c r="Q853" s="69" t="str">
        <f t="shared" si="152"/>
        <v/>
      </c>
      <c r="T853" s="66" t="str">
        <f>IF(AND(SU_Stufe&gt;=20,M853&lt;&gt;"",ISBLANK(N853)),"Zuweisung zu Arbeitspaket fehlt","")</f>
        <v/>
      </c>
      <c r="U853" s="66" t="str">
        <f>IF(AND(M853&lt;&gt;""),IF(ISBLANK(O853),"Beschreibung der Tätigkeit fehlt!",IF(LEN(O853)&lt;Z_BKU,"Beschreibung sehr kurz",IF(LEN(O853)&lt;Z_BKN,"Beschreibung knapp",""))),"")</f>
        <v/>
      </c>
      <c r="V853" s="66" t="str">
        <f t="shared" si="153"/>
        <v/>
      </c>
      <c r="W853" s="66" t="str">
        <f>IF(AND(M853&lt;&gt;""),IF(M853&gt;Z_THAZ,"Wurde die Tageshöchstarbeitszeit ("&amp;Z_THAZ&amp;" h) beachtet?",""),"")</f>
        <v/>
      </c>
      <c r="X853" s="66" t="str">
        <f t="shared" si="146"/>
        <v/>
      </c>
    </row>
    <row r="854" spans="1:24" x14ac:dyDescent="0.25">
      <c r="A854" s="5"/>
      <c r="B854" s="67" t="str">
        <f t="shared" si="145"/>
        <v/>
      </c>
      <c r="C854" s="68" t="str">
        <f t="shared" si="147"/>
        <v/>
      </c>
      <c r="D854" s="6"/>
      <c r="E854" s="9"/>
      <c r="F854" s="6"/>
      <c r="G854" s="9"/>
      <c r="H854" s="64" t="str">
        <f t="shared" si="154"/>
        <v/>
      </c>
      <c r="I854" s="64" t="str">
        <f t="shared" si="155"/>
        <v/>
      </c>
      <c r="J854" s="65" t="str">
        <f t="shared" si="148"/>
        <v/>
      </c>
      <c r="K854" s="166" t="str">
        <f t="shared" si="149"/>
        <v/>
      </c>
      <c r="L854" s="167" t="str">
        <f t="shared" si="150"/>
        <v/>
      </c>
      <c r="M854" s="63" t="str">
        <f t="shared" si="151"/>
        <v/>
      </c>
      <c r="N854" s="7"/>
      <c r="O854" s="8"/>
      <c r="Q854" s="69" t="str">
        <f t="shared" si="152"/>
        <v/>
      </c>
      <c r="T854" s="66" t="str">
        <f>IF(AND(SU_Stufe&gt;=20,M854&lt;&gt;"",ISBLANK(N854)),"Zuweisung zu Arbeitspaket fehlt","")</f>
        <v/>
      </c>
      <c r="U854" s="66" t="str">
        <f>IF(AND(M854&lt;&gt;""),IF(ISBLANK(O854),"Beschreibung der Tätigkeit fehlt!",IF(LEN(O854)&lt;Z_BKU,"Beschreibung sehr kurz",IF(LEN(O854)&lt;Z_BKN,"Beschreibung knapp",""))),"")</f>
        <v/>
      </c>
      <c r="V854" s="66" t="str">
        <f t="shared" si="153"/>
        <v/>
      </c>
      <c r="W854" s="66" t="str">
        <f>IF(AND(M854&lt;&gt;""),IF(M854&gt;Z_THAZ,"Wurde die Tageshöchstarbeitszeit ("&amp;Z_THAZ&amp;" h) beachtet?",""),"")</f>
        <v/>
      </c>
      <c r="X854" s="66" t="str">
        <f t="shared" si="146"/>
        <v/>
      </c>
    </row>
    <row r="855" spans="1:24" x14ac:dyDescent="0.25">
      <c r="A855" s="5"/>
      <c r="B855" s="67" t="str">
        <f t="shared" si="145"/>
        <v/>
      </c>
      <c r="C855" s="68" t="str">
        <f t="shared" si="147"/>
        <v/>
      </c>
      <c r="D855" s="6"/>
      <c r="E855" s="9"/>
      <c r="F855" s="6"/>
      <c r="G855" s="9"/>
      <c r="H855" s="64" t="str">
        <f t="shared" si="154"/>
        <v/>
      </c>
      <c r="I855" s="64" t="str">
        <f t="shared" si="155"/>
        <v/>
      </c>
      <c r="J855" s="65" t="str">
        <f t="shared" si="148"/>
        <v/>
      </c>
      <c r="K855" s="166" t="str">
        <f t="shared" si="149"/>
        <v/>
      </c>
      <c r="L855" s="167" t="str">
        <f t="shared" si="150"/>
        <v/>
      </c>
      <c r="M855" s="63" t="str">
        <f t="shared" si="151"/>
        <v/>
      </c>
      <c r="N855" s="7"/>
      <c r="O855" s="8"/>
      <c r="Q855" s="69" t="str">
        <f t="shared" si="152"/>
        <v/>
      </c>
      <c r="T855" s="66" t="str">
        <f>IF(AND(SU_Stufe&gt;=20,M855&lt;&gt;"",ISBLANK(N855)),"Zuweisung zu Arbeitspaket fehlt","")</f>
        <v/>
      </c>
      <c r="U855" s="66" t="str">
        <f>IF(AND(M855&lt;&gt;""),IF(ISBLANK(O855),"Beschreibung der Tätigkeit fehlt!",IF(LEN(O855)&lt;Z_BKU,"Beschreibung sehr kurz",IF(LEN(O855)&lt;Z_BKN,"Beschreibung knapp",""))),"")</f>
        <v/>
      </c>
      <c r="V855" s="66" t="str">
        <f t="shared" si="153"/>
        <v/>
      </c>
      <c r="W855" s="66" t="str">
        <f>IF(AND(M855&lt;&gt;""),IF(M855&gt;Z_THAZ,"Wurde die Tageshöchstarbeitszeit ("&amp;Z_THAZ&amp;" h) beachtet?",""),"")</f>
        <v/>
      </c>
      <c r="X855" s="66" t="str">
        <f t="shared" si="146"/>
        <v/>
      </c>
    </row>
    <row r="856" spans="1:24" x14ac:dyDescent="0.25">
      <c r="A856" s="5"/>
      <c r="B856" s="67" t="str">
        <f t="shared" si="145"/>
        <v/>
      </c>
      <c r="C856" s="68" t="str">
        <f t="shared" si="147"/>
        <v/>
      </c>
      <c r="D856" s="6"/>
      <c r="E856" s="9"/>
      <c r="F856" s="6"/>
      <c r="G856" s="9"/>
      <c r="H856" s="64" t="str">
        <f t="shared" si="154"/>
        <v/>
      </c>
      <c r="I856" s="64" t="str">
        <f t="shared" si="155"/>
        <v/>
      </c>
      <c r="J856" s="65" t="str">
        <f t="shared" si="148"/>
        <v/>
      </c>
      <c r="K856" s="166" t="str">
        <f t="shared" si="149"/>
        <v/>
      </c>
      <c r="L856" s="167" t="str">
        <f t="shared" si="150"/>
        <v/>
      </c>
      <c r="M856" s="63" t="str">
        <f t="shared" si="151"/>
        <v/>
      </c>
      <c r="N856" s="7"/>
      <c r="O856" s="8"/>
      <c r="Q856" s="69" t="str">
        <f t="shared" si="152"/>
        <v/>
      </c>
      <c r="T856" s="66" t="str">
        <f>IF(AND(SU_Stufe&gt;=20,M856&lt;&gt;"",ISBLANK(N856)),"Zuweisung zu Arbeitspaket fehlt","")</f>
        <v/>
      </c>
      <c r="U856" s="66" t="str">
        <f>IF(AND(M856&lt;&gt;""),IF(ISBLANK(O856),"Beschreibung der Tätigkeit fehlt!",IF(LEN(O856)&lt;Z_BKU,"Beschreibung sehr kurz",IF(LEN(O856)&lt;Z_BKN,"Beschreibung knapp",""))),"")</f>
        <v/>
      </c>
      <c r="V856" s="66" t="str">
        <f t="shared" si="153"/>
        <v/>
      </c>
      <c r="W856" s="66" t="str">
        <f>IF(AND(M856&lt;&gt;""),IF(M856&gt;Z_THAZ,"Wurde die Tageshöchstarbeitszeit ("&amp;Z_THAZ&amp;" h) beachtet?",""),"")</f>
        <v/>
      </c>
      <c r="X856" s="66" t="str">
        <f t="shared" si="146"/>
        <v/>
      </c>
    </row>
    <row r="857" spans="1:24" x14ac:dyDescent="0.25">
      <c r="A857" s="5"/>
      <c r="B857" s="67" t="str">
        <f t="shared" si="145"/>
        <v/>
      </c>
      <c r="C857" s="68" t="str">
        <f t="shared" si="147"/>
        <v/>
      </c>
      <c r="D857" s="6"/>
      <c r="E857" s="9"/>
      <c r="F857" s="6"/>
      <c r="G857" s="9"/>
      <c r="H857" s="64" t="str">
        <f t="shared" si="154"/>
        <v/>
      </c>
      <c r="I857" s="64" t="str">
        <f t="shared" si="155"/>
        <v/>
      </c>
      <c r="J857" s="65" t="str">
        <f t="shared" si="148"/>
        <v/>
      </c>
      <c r="K857" s="166" t="str">
        <f t="shared" si="149"/>
        <v/>
      </c>
      <c r="L857" s="167" t="str">
        <f t="shared" si="150"/>
        <v/>
      </c>
      <c r="M857" s="63" t="str">
        <f t="shared" si="151"/>
        <v/>
      </c>
      <c r="N857" s="7"/>
      <c r="O857" s="8"/>
      <c r="Q857" s="69" t="str">
        <f t="shared" si="152"/>
        <v/>
      </c>
      <c r="T857" s="66" t="str">
        <f>IF(AND(SU_Stufe&gt;=20,M857&lt;&gt;"",ISBLANK(N857)),"Zuweisung zu Arbeitspaket fehlt","")</f>
        <v/>
      </c>
      <c r="U857" s="66" t="str">
        <f>IF(AND(M857&lt;&gt;""),IF(ISBLANK(O857),"Beschreibung der Tätigkeit fehlt!",IF(LEN(O857)&lt;Z_BKU,"Beschreibung sehr kurz",IF(LEN(O857)&lt;Z_BKN,"Beschreibung knapp",""))),"")</f>
        <v/>
      </c>
      <c r="V857" s="66" t="str">
        <f t="shared" si="153"/>
        <v/>
      </c>
      <c r="W857" s="66" t="str">
        <f>IF(AND(M857&lt;&gt;""),IF(M857&gt;Z_THAZ,"Wurde die Tageshöchstarbeitszeit ("&amp;Z_THAZ&amp;" h) beachtet?",""),"")</f>
        <v/>
      </c>
      <c r="X857" s="66" t="str">
        <f t="shared" si="146"/>
        <v/>
      </c>
    </row>
    <row r="858" spans="1:24" x14ac:dyDescent="0.25">
      <c r="A858" s="5"/>
      <c r="B858" s="67" t="str">
        <f t="shared" si="145"/>
        <v/>
      </c>
      <c r="C858" s="68" t="str">
        <f t="shared" si="147"/>
        <v/>
      </c>
      <c r="D858" s="6"/>
      <c r="E858" s="9"/>
      <c r="F858" s="6"/>
      <c r="G858" s="9"/>
      <c r="H858" s="64" t="str">
        <f t="shared" si="154"/>
        <v/>
      </c>
      <c r="I858" s="64" t="str">
        <f t="shared" si="155"/>
        <v/>
      </c>
      <c r="J858" s="65" t="str">
        <f t="shared" si="148"/>
        <v/>
      </c>
      <c r="K858" s="166" t="str">
        <f t="shared" si="149"/>
        <v/>
      </c>
      <c r="L858" s="167" t="str">
        <f t="shared" si="150"/>
        <v/>
      </c>
      <c r="M858" s="63" t="str">
        <f t="shared" si="151"/>
        <v/>
      </c>
      <c r="N858" s="7"/>
      <c r="O858" s="8"/>
      <c r="Q858" s="69" t="str">
        <f t="shared" si="152"/>
        <v/>
      </c>
      <c r="T858" s="66" t="str">
        <f>IF(AND(SU_Stufe&gt;=20,M858&lt;&gt;"",ISBLANK(N858)),"Zuweisung zu Arbeitspaket fehlt","")</f>
        <v/>
      </c>
      <c r="U858" s="66" t="str">
        <f>IF(AND(M858&lt;&gt;""),IF(ISBLANK(O858),"Beschreibung der Tätigkeit fehlt!",IF(LEN(O858)&lt;Z_BKU,"Beschreibung sehr kurz",IF(LEN(O858)&lt;Z_BKN,"Beschreibung knapp",""))),"")</f>
        <v/>
      </c>
      <c r="V858" s="66" t="str">
        <f t="shared" si="153"/>
        <v/>
      </c>
      <c r="W858" s="66" t="str">
        <f>IF(AND(M858&lt;&gt;""),IF(M858&gt;Z_THAZ,"Wurde die Tageshöchstarbeitszeit ("&amp;Z_THAZ&amp;" h) beachtet?",""),"")</f>
        <v/>
      </c>
      <c r="X858" s="66" t="str">
        <f t="shared" si="146"/>
        <v/>
      </c>
    </row>
    <row r="859" spans="1:24" x14ac:dyDescent="0.25">
      <c r="A859" s="5"/>
      <c r="B859" s="67" t="str">
        <f t="shared" si="145"/>
        <v/>
      </c>
      <c r="C859" s="68" t="str">
        <f t="shared" si="147"/>
        <v/>
      </c>
      <c r="D859" s="6"/>
      <c r="E859" s="9"/>
      <c r="F859" s="6"/>
      <c r="G859" s="9"/>
      <c r="H859" s="64" t="str">
        <f t="shared" si="154"/>
        <v/>
      </c>
      <c r="I859" s="64" t="str">
        <f t="shared" si="155"/>
        <v/>
      </c>
      <c r="J859" s="65" t="str">
        <f t="shared" si="148"/>
        <v/>
      </c>
      <c r="K859" s="166" t="str">
        <f t="shared" si="149"/>
        <v/>
      </c>
      <c r="L859" s="167" t="str">
        <f t="shared" si="150"/>
        <v/>
      </c>
      <c r="M859" s="63" t="str">
        <f t="shared" si="151"/>
        <v/>
      </c>
      <c r="N859" s="7"/>
      <c r="O859" s="8"/>
      <c r="Q859" s="69" t="str">
        <f t="shared" si="152"/>
        <v/>
      </c>
      <c r="T859" s="66" t="str">
        <f>IF(AND(SU_Stufe&gt;=20,M859&lt;&gt;"",ISBLANK(N859)),"Zuweisung zu Arbeitspaket fehlt","")</f>
        <v/>
      </c>
      <c r="U859" s="66" t="str">
        <f>IF(AND(M859&lt;&gt;""),IF(ISBLANK(O859),"Beschreibung der Tätigkeit fehlt!",IF(LEN(O859)&lt;Z_BKU,"Beschreibung sehr kurz",IF(LEN(O859)&lt;Z_BKN,"Beschreibung knapp",""))),"")</f>
        <v/>
      </c>
      <c r="V859" s="66" t="str">
        <f t="shared" si="153"/>
        <v/>
      </c>
      <c r="W859" s="66" t="str">
        <f>IF(AND(M859&lt;&gt;""),IF(M859&gt;Z_THAZ,"Wurde die Tageshöchstarbeitszeit ("&amp;Z_THAZ&amp;" h) beachtet?",""),"")</f>
        <v/>
      </c>
      <c r="X859" s="66" t="str">
        <f t="shared" si="146"/>
        <v/>
      </c>
    </row>
    <row r="860" spans="1:24" x14ac:dyDescent="0.25">
      <c r="A860" s="5"/>
      <c r="B860" s="67" t="str">
        <f t="shared" si="145"/>
        <v/>
      </c>
      <c r="C860" s="68" t="str">
        <f t="shared" si="147"/>
        <v/>
      </c>
      <c r="D860" s="6"/>
      <c r="E860" s="9"/>
      <c r="F860" s="6"/>
      <c r="G860" s="9"/>
      <c r="H860" s="64" t="str">
        <f t="shared" si="154"/>
        <v/>
      </c>
      <c r="I860" s="64" t="str">
        <f t="shared" si="155"/>
        <v/>
      </c>
      <c r="J860" s="65" t="str">
        <f t="shared" si="148"/>
        <v/>
      </c>
      <c r="K860" s="166" t="str">
        <f t="shared" si="149"/>
        <v/>
      </c>
      <c r="L860" s="167" t="str">
        <f t="shared" si="150"/>
        <v/>
      </c>
      <c r="M860" s="63" t="str">
        <f t="shared" si="151"/>
        <v/>
      </c>
      <c r="N860" s="7"/>
      <c r="O860" s="8"/>
      <c r="Q860" s="69" t="str">
        <f t="shared" si="152"/>
        <v/>
      </c>
      <c r="T860" s="66" t="str">
        <f>IF(AND(SU_Stufe&gt;=20,M860&lt;&gt;"",ISBLANK(N860)),"Zuweisung zu Arbeitspaket fehlt","")</f>
        <v/>
      </c>
      <c r="U860" s="66" t="str">
        <f>IF(AND(M860&lt;&gt;""),IF(ISBLANK(O860),"Beschreibung der Tätigkeit fehlt!",IF(LEN(O860)&lt;Z_BKU,"Beschreibung sehr kurz",IF(LEN(O860)&lt;Z_BKN,"Beschreibung knapp",""))),"")</f>
        <v/>
      </c>
      <c r="V860" s="66" t="str">
        <f t="shared" si="153"/>
        <v/>
      </c>
      <c r="W860" s="66" t="str">
        <f>IF(AND(M860&lt;&gt;""),IF(M860&gt;Z_THAZ,"Wurde die Tageshöchstarbeitszeit ("&amp;Z_THAZ&amp;" h) beachtet?",""),"")</f>
        <v/>
      </c>
      <c r="X860" s="66" t="str">
        <f t="shared" si="146"/>
        <v/>
      </c>
    </row>
    <row r="861" spans="1:24" x14ac:dyDescent="0.25">
      <c r="A861" s="5"/>
      <c r="B861" s="67" t="str">
        <f t="shared" si="145"/>
        <v/>
      </c>
      <c r="C861" s="68" t="str">
        <f t="shared" si="147"/>
        <v/>
      </c>
      <c r="D861" s="6"/>
      <c r="E861" s="9"/>
      <c r="F861" s="6"/>
      <c r="G861" s="9"/>
      <c r="H861" s="64" t="str">
        <f t="shared" si="154"/>
        <v/>
      </c>
      <c r="I861" s="64" t="str">
        <f t="shared" si="155"/>
        <v/>
      </c>
      <c r="J861" s="65" t="str">
        <f t="shared" si="148"/>
        <v/>
      </c>
      <c r="K861" s="166" t="str">
        <f t="shared" si="149"/>
        <v/>
      </c>
      <c r="L861" s="167" t="str">
        <f t="shared" si="150"/>
        <v/>
      </c>
      <c r="M861" s="63" t="str">
        <f t="shared" si="151"/>
        <v/>
      </c>
      <c r="N861" s="7"/>
      <c r="O861" s="8"/>
      <c r="Q861" s="69" t="str">
        <f t="shared" si="152"/>
        <v/>
      </c>
      <c r="T861" s="66" t="str">
        <f>IF(AND(SU_Stufe&gt;=20,M861&lt;&gt;"",ISBLANK(N861)),"Zuweisung zu Arbeitspaket fehlt","")</f>
        <v/>
      </c>
      <c r="U861" s="66" t="str">
        <f>IF(AND(M861&lt;&gt;""),IF(ISBLANK(O861),"Beschreibung der Tätigkeit fehlt!",IF(LEN(O861)&lt;Z_BKU,"Beschreibung sehr kurz",IF(LEN(O861)&lt;Z_BKN,"Beschreibung knapp",""))),"")</f>
        <v/>
      </c>
      <c r="V861" s="66" t="str">
        <f t="shared" si="153"/>
        <v/>
      </c>
      <c r="W861" s="66" t="str">
        <f>IF(AND(M861&lt;&gt;""),IF(M861&gt;Z_THAZ,"Wurde die Tageshöchstarbeitszeit ("&amp;Z_THAZ&amp;" h) beachtet?",""),"")</f>
        <v/>
      </c>
      <c r="X861" s="66" t="str">
        <f t="shared" si="146"/>
        <v/>
      </c>
    </row>
    <row r="862" spans="1:24" x14ac:dyDescent="0.25">
      <c r="A862" s="5"/>
      <c r="B862" s="67" t="str">
        <f t="shared" si="145"/>
        <v/>
      </c>
      <c r="C862" s="68" t="str">
        <f t="shared" si="147"/>
        <v/>
      </c>
      <c r="D862" s="6"/>
      <c r="E862" s="9"/>
      <c r="F862" s="6"/>
      <c r="G862" s="9"/>
      <c r="H862" s="64" t="str">
        <f t="shared" si="154"/>
        <v/>
      </c>
      <c r="I862" s="64" t="str">
        <f t="shared" si="155"/>
        <v/>
      </c>
      <c r="J862" s="65" t="str">
        <f t="shared" si="148"/>
        <v/>
      </c>
      <c r="K862" s="166" t="str">
        <f t="shared" si="149"/>
        <v/>
      </c>
      <c r="L862" s="167" t="str">
        <f t="shared" si="150"/>
        <v/>
      </c>
      <c r="M862" s="63" t="str">
        <f t="shared" si="151"/>
        <v/>
      </c>
      <c r="N862" s="7"/>
      <c r="O862" s="8"/>
      <c r="Q862" s="69" t="str">
        <f t="shared" si="152"/>
        <v/>
      </c>
      <c r="T862" s="66" t="str">
        <f>IF(AND(SU_Stufe&gt;=20,M862&lt;&gt;"",ISBLANK(N862)),"Zuweisung zu Arbeitspaket fehlt","")</f>
        <v/>
      </c>
      <c r="U862" s="66" t="str">
        <f>IF(AND(M862&lt;&gt;""),IF(ISBLANK(O862),"Beschreibung der Tätigkeit fehlt!",IF(LEN(O862)&lt;Z_BKU,"Beschreibung sehr kurz",IF(LEN(O862)&lt;Z_BKN,"Beschreibung knapp",""))),"")</f>
        <v/>
      </c>
      <c r="V862" s="66" t="str">
        <f t="shared" si="153"/>
        <v/>
      </c>
      <c r="W862" s="66" t="str">
        <f>IF(AND(M862&lt;&gt;""),IF(M862&gt;Z_THAZ,"Wurde die Tageshöchstarbeitszeit ("&amp;Z_THAZ&amp;" h) beachtet?",""),"")</f>
        <v/>
      </c>
      <c r="X862" s="66" t="str">
        <f t="shared" si="146"/>
        <v/>
      </c>
    </row>
    <row r="863" spans="1:24" x14ac:dyDescent="0.25">
      <c r="A863" s="5"/>
      <c r="B863" s="67" t="str">
        <f t="shared" si="145"/>
        <v/>
      </c>
      <c r="C863" s="68" t="str">
        <f t="shared" si="147"/>
        <v/>
      </c>
      <c r="D863" s="6"/>
      <c r="E863" s="9"/>
      <c r="F863" s="6"/>
      <c r="G863" s="9"/>
      <c r="H863" s="64" t="str">
        <f t="shared" si="154"/>
        <v/>
      </c>
      <c r="I863" s="64" t="str">
        <f t="shared" si="155"/>
        <v/>
      </c>
      <c r="J863" s="65" t="str">
        <f t="shared" si="148"/>
        <v/>
      </c>
      <c r="K863" s="166" t="str">
        <f t="shared" si="149"/>
        <v/>
      </c>
      <c r="L863" s="167" t="str">
        <f t="shared" si="150"/>
        <v/>
      </c>
      <c r="M863" s="63" t="str">
        <f t="shared" si="151"/>
        <v/>
      </c>
      <c r="N863" s="7"/>
      <c r="O863" s="8"/>
      <c r="Q863" s="69" t="str">
        <f t="shared" si="152"/>
        <v/>
      </c>
      <c r="T863" s="66" t="str">
        <f>IF(AND(SU_Stufe&gt;=20,M863&lt;&gt;"",ISBLANK(N863)),"Zuweisung zu Arbeitspaket fehlt","")</f>
        <v/>
      </c>
      <c r="U863" s="66" t="str">
        <f>IF(AND(M863&lt;&gt;""),IF(ISBLANK(O863),"Beschreibung der Tätigkeit fehlt!",IF(LEN(O863)&lt;Z_BKU,"Beschreibung sehr kurz",IF(LEN(O863)&lt;Z_BKN,"Beschreibung knapp",""))),"")</f>
        <v/>
      </c>
      <c r="V863" s="66" t="str">
        <f t="shared" si="153"/>
        <v/>
      </c>
      <c r="W863" s="66" t="str">
        <f>IF(AND(M863&lt;&gt;""),IF(M863&gt;Z_THAZ,"Wurde die Tageshöchstarbeitszeit ("&amp;Z_THAZ&amp;" h) beachtet?",""),"")</f>
        <v/>
      </c>
      <c r="X863" s="66" t="str">
        <f t="shared" si="146"/>
        <v/>
      </c>
    </row>
    <row r="864" spans="1:24" x14ac:dyDescent="0.25">
      <c r="A864" s="5"/>
      <c r="B864" s="67" t="str">
        <f t="shared" si="145"/>
        <v/>
      </c>
      <c r="C864" s="68" t="str">
        <f t="shared" si="147"/>
        <v/>
      </c>
      <c r="D864" s="6"/>
      <c r="E864" s="9"/>
      <c r="F864" s="6"/>
      <c r="G864" s="9"/>
      <c r="H864" s="64" t="str">
        <f t="shared" si="154"/>
        <v/>
      </c>
      <c r="I864" s="64" t="str">
        <f t="shared" si="155"/>
        <v/>
      </c>
      <c r="J864" s="65" t="str">
        <f t="shared" si="148"/>
        <v/>
      </c>
      <c r="K864" s="166" t="str">
        <f t="shared" si="149"/>
        <v/>
      </c>
      <c r="L864" s="167" t="str">
        <f t="shared" si="150"/>
        <v/>
      </c>
      <c r="M864" s="63" t="str">
        <f t="shared" si="151"/>
        <v/>
      </c>
      <c r="N864" s="7"/>
      <c r="O864" s="8"/>
      <c r="Q864" s="69" t="str">
        <f t="shared" si="152"/>
        <v/>
      </c>
      <c r="T864" s="66" t="str">
        <f>IF(AND(SU_Stufe&gt;=20,M864&lt;&gt;"",ISBLANK(N864)),"Zuweisung zu Arbeitspaket fehlt","")</f>
        <v/>
      </c>
      <c r="U864" s="66" t="str">
        <f>IF(AND(M864&lt;&gt;""),IF(ISBLANK(O864),"Beschreibung der Tätigkeit fehlt!",IF(LEN(O864)&lt;Z_BKU,"Beschreibung sehr kurz",IF(LEN(O864)&lt;Z_BKN,"Beschreibung knapp",""))),"")</f>
        <v/>
      </c>
      <c r="V864" s="66" t="str">
        <f t="shared" si="153"/>
        <v/>
      </c>
      <c r="W864" s="66" t="str">
        <f>IF(AND(M864&lt;&gt;""),IF(M864&gt;Z_THAZ,"Wurde die Tageshöchstarbeitszeit ("&amp;Z_THAZ&amp;" h) beachtet?",""),"")</f>
        <v/>
      </c>
      <c r="X864" s="66" t="str">
        <f t="shared" si="146"/>
        <v/>
      </c>
    </row>
    <row r="865" spans="1:24" x14ac:dyDescent="0.25">
      <c r="A865" s="5"/>
      <c r="B865" s="67" t="str">
        <f t="shared" si="145"/>
        <v/>
      </c>
      <c r="C865" s="68" t="str">
        <f t="shared" si="147"/>
        <v/>
      </c>
      <c r="D865" s="6"/>
      <c r="E865" s="9"/>
      <c r="F865" s="6"/>
      <c r="G865" s="9"/>
      <c r="H865" s="64" t="str">
        <f t="shared" si="154"/>
        <v/>
      </c>
      <c r="I865" s="64" t="str">
        <f t="shared" si="155"/>
        <v/>
      </c>
      <c r="J865" s="65" t="str">
        <f t="shared" si="148"/>
        <v/>
      </c>
      <c r="K865" s="166" t="str">
        <f t="shared" si="149"/>
        <v/>
      </c>
      <c r="L865" s="167" t="str">
        <f t="shared" si="150"/>
        <v/>
      </c>
      <c r="M865" s="63" t="str">
        <f t="shared" si="151"/>
        <v/>
      </c>
      <c r="N865" s="7"/>
      <c r="O865" s="8"/>
      <c r="Q865" s="69" t="str">
        <f t="shared" si="152"/>
        <v/>
      </c>
      <c r="T865" s="66" t="str">
        <f>IF(AND(SU_Stufe&gt;=20,M865&lt;&gt;"",ISBLANK(N865)),"Zuweisung zu Arbeitspaket fehlt","")</f>
        <v/>
      </c>
      <c r="U865" s="66" t="str">
        <f>IF(AND(M865&lt;&gt;""),IF(ISBLANK(O865),"Beschreibung der Tätigkeit fehlt!",IF(LEN(O865)&lt;Z_BKU,"Beschreibung sehr kurz",IF(LEN(O865)&lt;Z_BKN,"Beschreibung knapp",""))),"")</f>
        <v/>
      </c>
      <c r="V865" s="66" t="str">
        <f t="shared" si="153"/>
        <v/>
      </c>
      <c r="W865" s="66" t="str">
        <f>IF(AND(M865&lt;&gt;""),IF(M865&gt;Z_THAZ,"Wurde die Tageshöchstarbeitszeit ("&amp;Z_THAZ&amp;" h) beachtet?",""),"")</f>
        <v/>
      </c>
      <c r="X865" s="66" t="str">
        <f t="shared" si="146"/>
        <v/>
      </c>
    </row>
    <row r="866" spans="1:24" x14ac:dyDescent="0.25">
      <c r="A866" s="5"/>
      <c r="B866" s="67" t="str">
        <f t="shared" si="145"/>
        <v/>
      </c>
      <c r="C866" s="68" t="str">
        <f t="shared" si="147"/>
        <v/>
      </c>
      <c r="D866" s="6"/>
      <c r="E866" s="9"/>
      <c r="F866" s="6"/>
      <c r="G866" s="9"/>
      <c r="H866" s="64" t="str">
        <f t="shared" si="154"/>
        <v/>
      </c>
      <c r="I866" s="64" t="str">
        <f t="shared" si="155"/>
        <v/>
      </c>
      <c r="J866" s="65" t="str">
        <f t="shared" si="148"/>
        <v/>
      </c>
      <c r="K866" s="166" t="str">
        <f t="shared" si="149"/>
        <v/>
      </c>
      <c r="L866" s="167" t="str">
        <f t="shared" si="150"/>
        <v/>
      </c>
      <c r="M866" s="63" t="str">
        <f t="shared" si="151"/>
        <v/>
      </c>
      <c r="N866" s="7"/>
      <c r="O866" s="8"/>
      <c r="Q866" s="69" t="str">
        <f t="shared" si="152"/>
        <v/>
      </c>
      <c r="T866" s="66" t="str">
        <f>IF(AND(SU_Stufe&gt;=20,M866&lt;&gt;"",ISBLANK(N866)),"Zuweisung zu Arbeitspaket fehlt","")</f>
        <v/>
      </c>
      <c r="U866" s="66" t="str">
        <f>IF(AND(M866&lt;&gt;""),IF(ISBLANK(O866),"Beschreibung der Tätigkeit fehlt!",IF(LEN(O866)&lt;Z_BKU,"Beschreibung sehr kurz",IF(LEN(O866)&lt;Z_BKN,"Beschreibung knapp",""))),"")</f>
        <v/>
      </c>
      <c r="V866" s="66" t="str">
        <f t="shared" si="153"/>
        <v/>
      </c>
      <c r="W866" s="66" t="str">
        <f>IF(AND(M866&lt;&gt;""),IF(M866&gt;Z_THAZ,"Wurde die Tageshöchstarbeitszeit ("&amp;Z_THAZ&amp;" h) beachtet?",""),"")</f>
        <v/>
      </c>
      <c r="X866" s="66" t="str">
        <f t="shared" si="146"/>
        <v/>
      </c>
    </row>
    <row r="867" spans="1:24" x14ac:dyDescent="0.25">
      <c r="A867" s="5"/>
      <c r="B867" s="67" t="str">
        <f t="shared" si="145"/>
        <v/>
      </c>
      <c r="C867" s="68" t="str">
        <f t="shared" si="147"/>
        <v/>
      </c>
      <c r="D867" s="6"/>
      <c r="E867" s="9"/>
      <c r="F867" s="6"/>
      <c r="G867" s="9"/>
      <c r="H867" s="64" t="str">
        <f t="shared" si="154"/>
        <v/>
      </c>
      <c r="I867" s="64" t="str">
        <f t="shared" si="155"/>
        <v/>
      </c>
      <c r="J867" s="65" t="str">
        <f t="shared" si="148"/>
        <v/>
      </c>
      <c r="K867" s="166" t="str">
        <f t="shared" si="149"/>
        <v/>
      </c>
      <c r="L867" s="167" t="str">
        <f t="shared" si="150"/>
        <v/>
      </c>
      <c r="M867" s="63" t="str">
        <f t="shared" si="151"/>
        <v/>
      </c>
      <c r="N867" s="7"/>
      <c r="O867" s="8"/>
      <c r="Q867" s="69" t="str">
        <f t="shared" si="152"/>
        <v/>
      </c>
      <c r="T867" s="66" t="str">
        <f>IF(AND(SU_Stufe&gt;=20,M867&lt;&gt;"",ISBLANK(N867)),"Zuweisung zu Arbeitspaket fehlt","")</f>
        <v/>
      </c>
      <c r="U867" s="66" t="str">
        <f>IF(AND(M867&lt;&gt;""),IF(ISBLANK(O867),"Beschreibung der Tätigkeit fehlt!",IF(LEN(O867)&lt;Z_BKU,"Beschreibung sehr kurz",IF(LEN(O867)&lt;Z_BKN,"Beschreibung knapp",""))),"")</f>
        <v/>
      </c>
      <c r="V867" s="66" t="str">
        <f t="shared" si="153"/>
        <v/>
      </c>
      <c r="W867" s="66" t="str">
        <f>IF(AND(M867&lt;&gt;""),IF(M867&gt;Z_THAZ,"Wurde die Tageshöchstarbeitszeit ("&amp;Z_THAZ&amp;" h) beachtet?",""),"")</f>
        <v/>
      </c>
      <c r="X867" s="66" t="str">
        <f t="shared" si="146"/>
        <v/>
      </c>
    </row>
    <row r="868" spans="1:24" x14ac:dyDescent="0.25">
      <c r="A868" s="5"/>
      <c r="B868" s="67" t="str">
        <f t="shared" si="145"/>
        <v/>
      </c>
      <c r="C868" s="68" t="str">
        <f t="shared" si="147"/>
        <v/>
      </c>
      <c r="D868" s="6"/>
      <c r="E868" s="9"/>
      <c r="F868" s="6"/>
      <c r="G868" s="9"/>
      <c r="H868" s="64" t="str">
        <f t="shared" si="154"/>
        <v/>
      </c>
      <c r="I868" s="64" t="str">
        <f t="shared" si="155"/>
        <v/>
      </c>
      <c r="J868" s="65" t="str">
        <f t="shared" si="148"/>
        <v/>
      </c>
      <c r="K868" s="166" t="str">
        <f t="shared" si="149"/>
        <v/>
      </c>
      <c r="L868" s="167" t="str">
        <f t="shared" si="150"/>
        <v/>
      </c>
      <c r="M868" s="63" t="str">
        <f t="shared" si="151"/>
        <v/>
      </c>
      <c r="N868" s="7"/>
      <c r="O868" s="8"/>
      <c r="Q868" s="69" t="str">
        <f t="shared" si="152"/>
        <v/>
      </c>
      <c r="T868" s="66" t="str">
        <f>IF(AND(SU_Stufe&gt;=20,M868&lt;&gt;"",ISBLANK(N868)),"Zuweisung zu Arbeitspaket fehlt","")</f>
        <v/>
      </c>
      <c r="U868" s="66" t="str">
        <f>IF(AND(M868&lt;&gt;""),IF(ISBLANK(O868),"Beschreibung der Tätigkeit fehlt!",IF(LEN(O868)&lt;Z_BKU,"Beschreibung sehr kurz",IF(LEN(O868)&lt;Z_BKN,"Beschreibung knapp",""))),"")</f>
        <v/>
      </c>
      <c r="V868" s="66" t="str">
        <f t="shared" si="153"/>
        <v/>
      </c>
      <c r="W868" s="66" t="str">
        <f>IF(AND(M868&lt;&gt;""),IF(M868&gt;Z_THAZ,"Wurde die Tageshöchstarbeitszeit ("&amp;Z_THAZ&amp;" h) beachtet?",""),"")</f>
        <v/>
      </c>
      <c r="X868" s="66" t="str">
        <f t="shared" si="146"/>
        <v/>
      </c>
    </row>
    <row r="869" spans="1:24" x14ac:dyDescent="0.25">
      <c r="A869" s="5"/>
      <c r="B869" s="67" t="str">
        <f t="shared" si="145"/>
        <v/>
      </c>
      <c r="C869" s="68" t="str">
        <f t="shared" si="147"/>
        <v/>
      </c>
      <c r="D869" s="6"/>
      <c r="E869" s="9"/>
      <c r="F869" s="6"/>
      <c r="G869" s="9"/>
      <c r="H869" s="64" t="str">
        <f t="shared" si="154"/>
        <v/>
      </c>
      <c r="I869" s="64" t="str">
        <f t="shared" si="155"/>
        <v/>
      </c>
      <c r="J869" s="65" t="str">
        <f t="shared" si="148"/>
        <v/>
      </c>
      <c r="K869" s="166" t="str">
        <f t="shared" si="149"/>
        <v/>
      </c>
      <c r="L869" s="167" t="str">
        <f t="shared" si="150"/>
        <v/>
      </c>
      <c r="M869" s="63" t="str">
        <f t="shared" si="151"/>
        <v/>
      </c>
      <c r="N869" s="7"/>
      <c r="O869" s="8"/>
      <c r="Q869" s="69" t="str">
        <f t="shared" si="152"/>
        <v/>
      </c>
      <c r="T869" s="66" t="str">
        <f>IF(AND(SU_Stufe&gt;=20,M869&lt;&gt;"",ISBLANK(N869)),"Zuweisung zu Arbeitspaket fehlt","")</f>
        <v/>
      </c>
      <c r="U869" s="66" t="str">
        <f>IF(AND(M869&lt;&gt;""),IF(ISBLANK(O869),"Beschreibung der Tätigkeit fehlt!",IF(LEN(O869)&lt;Z_BKU,"Beschreibung sehr kurz",IF(LEN(O869)&lt;Z_BKN,"Beschreibung knapp",""))),"")</f>
        <v/>
      </c>
      <c r="V869" s="66" t="str">
        <f t="shared" si="153"/>
        <v/>
      </c>
      <c r="W869" s="66" t="str">
        <f>IF(AND(M869&lt;&gt;""),IF(M869&gt;Z_THAZ,"Wurde die Tageshöchstarbeitszeit ("&amp;Z_THAZ&amp;" h) beachtet?",""),"")</f>
        <v/>
      </c>
      <c r="X869" s="66" t="str">
        <f t="shared" si="146"/>
        <v/>
      </c>
    </row>
    <row r="870" spans="1:24" x14ac:dyDescent="0.25">
      <c r="A870" s="5"/>
      <c r="B870" s="67" t="str">
        <f t="shared" si="145"/>
        <v/>
      </c>
      <c r="C870" s="68" t="str">
        <f t="shared" si="147"/>
        <v/>
      </c>
      <c r="D870" s="6"/>
      <c r="E870" s="9"/>
      <c r="F870" s="6"/>
      <c r="G870" s="9"/>
      <c r="H870" s="64" t="str">
        <f t="shared" si="154"/>
        <v/>
      </c>
      <c r="I870" s="64" t="str">
        <f t="shared" si="155"/>
        <v/>
      </c>
      <c r="J870" s="65" t="str">
        <f t="shared" si="148"/>
        <v/>
      </c>
      <c r="K870" s="166" t="str">
        <f t="shared" si="149"/>
        <v/>
      </c>
      <c r="L870" s="167" t="str">
        <f t="shared" si="150"/>
        <v/>
      </c>
      <c r="M870" s="63" t="str">
        <f t="shared" si="151"/>
        <v/>
      </c>
      <c r="N870" s="7"/>
      <c r="O870" s="8"/>
      <c r="Q870" s="69" t="str">
        <f t="shared" si="152"/>
        <v/>
      </c>
      <c r="T870" s="66" t="str">
        <f>IF(AND(SU_Stufe&gt;=20,M870&lt;&gt;"",ISBLANK(N870)),"Zuweisung zu Arbeitspaket fehlt","")</f>
        <v/>
      </c>
      <c r="U870" s="66" t="str">
        <f>IF(AND(M870&lt;&gt;""),IF(ISBLANK(O870),"Beschreibung der Tätigkeit fehlt!",IF(LEN(O870)&lt;Z_BKU,"Beschreibung sehr kurz",IF(LEN(O870)&lt;Z_BKN,"Beschreibung knapp",""))),"")</f>
        <v/>
      </c>
      <c r="V870" s="66" t="str">
        <f t="shared" si="153"/>
        <v/>
      </c>
      <c r="W870" s="66" t="str">
        <f>IF(AND(M870&lt;&gt;""),IF(M870&gt;Z_THAZ,"Wurde die Tageshöchstarbeitszeit ("&amp;Z_THAZ&amp;" h) beachtet?",""),"")</f>
        <v/>
      </c>
      <c r="X870" s="66" t="str">
        <f t="shared" si="146"/>
        <v/>
      </c>
    </row>
    <row r="871" spans="1:24" x14ac:dyDescent="0.25">
      <c r="A871" s="5"/>
      <c r="B871" s="67" t="str">
        <f t="shared" si="145"/>
        <v/>
      </c>
      <c r="C871" s="68" t="str">
        <f t="shared" si="147"/>
        <v/>
      </c>
      <c r="D871" s="6"/>
      <c r="E871" s="9"/>
      <c r="F871" s="6"/>
      <c r="G871" s="9"/>
      <c r="H871" s="64" t="str">
        <f t="shared" si="154"/>
        <v/>
      </c>
      <c r="I871" s="64" t="str">
        <f t="shared" si="155"/>
        <v/>
      </c>
      <c r="J871" s="65" t="str">
        <f t="shared" si="148"/>
        <v/>
      </c>
      <c r="K871" s="166" t="str">
        <f t="shared" si="149"/>
        <v/>
      </c>
      <c r="L871" s="167" t="str">
        <f t="shared" si="150"/>
        <v/>
      </c>
      <c r="M871" s="63" t="str">
        <f t="shared" si="151"/>
        <v/>
      </c>
      <c r="N871" s="7"/>
      <c r="O871" s="8"/>
      <c r="Q871" s="69" t="str">
        <f t="shared" si="152"/>
        <v/>
      </c>
      <c r="T871" s="66" t="str">
        <f>IF(AND(SU_Stufe&gt;=20,M871&lt;&gt;"",ISBLANK(N871)),"Zuweisung zu Arbeitspaket fehlt","")</f>
        <v/>
      </c>
      <c r="U871" s="66" t="str">
        <f>IF(AND(M871&lt;&gt;""),IF(ISBLANK(O871),"Beschreibung der Tätigkeit fehlt!",IF(LEN(O871)&lt;Z_BKU,"Beschreibung sehr kurz",IF(LEN(O871)&lt;Z_BKN,"Beschreibung knapp",""))),"")</f>
        <v/>
      </c>
      <c r="V871" s="66" t="str">
        <f t="shared" si="153"/>
        <v/>
      </c>
      <c r="W871" s="66" t="str">
        <f>IF(AND(M871&lt;&gt;""),IF(M871&gt;Z_THAZ,"Wurde die Tageshöchstarbeitszeit ("&amp;Z_THAZ&amp;" h) beachtet?",""),"")</f>
        <v/>
      </c>
      <c r="X871" s="66" t="str">
        <f t="shared" si="146"/>
        <v/>
      </c>
    </row>
    <row r="872" spans="1:24" x14ac:dyDescent="0.25">
      <c r="A872" s="5"/>
      <c r="B872" s="67" t="str">
        <f t="shared" si="145"/>
        <v/>
      </c>
      <c r="C872" s="68" t="str">
        <f t="shared" si="147"/>
        <v/>
      </c>
      <c r="D872" s="6"/>
      <c r="E872" s="9"/>
      <c r="F872" s="6"/>
      <c r="G872" s="9"/>
      <c r="H872" s="64" t="str">
        <f t="shared" si="154"/>
        <v/>
      </c>
      <c r="I872" s="64" t="str">
        <f t="shared" si="155"/>
        <v/>
      </c>
      <c r="J872" s="65" t="str">
        <f t="shared" si="148"/>
        <v/>
      </c>
      <c r="K872" s="166" t="str">
        <f t="shared" si="149"/>
        <v/>
      </c>
      <c r="L872" s="167" t="str">
        <f t="shared" si="150"/>
        <v/>
      </c>
      <c r="M872" s="63" t="str">
        <f t="shared" si="151"/>
        <v/>
      </c>
      <c r="N872" s="7"/>
      <c r="O872" s="8"/>
      <c r="Q872" s="69" t="str">
        <f t="shared" si="152"/>
        <v/>
      </c>
      <c r="T872" s="66" t="str">
        <f>IF(AND(SU_Stufe&gt;=20,M872&lt;&gt;"",ISBLANK(N872)),"Zuweisung zu Arbeitspaket fehlt","")</f>
        <v/>
      </c>
      <c r="U872" s="66" t="str">
        <f>IF(AND(M872&lt;&gt;""),IF(ISBLANK(O872),"Beschreibung der Tätigkeit fehlt!",IF(LEN(O872)&lt;Z_BKU,"Beschreibung sehr kurz",IF(LEN(O872)&lt;Z_BKN,"Beschreibung knapp",""))),"")</f>
        <v/>
      </c>
      <c r="V872" s="66" t="str">
        <f t="shared" si="153"/>
        <v/>
      </c>
      <c r="W872" s="66" t="str">
        <f>IF(AND(M872&lt;&gt;""),IF(M872&gt;Z_THAZ,"Wurde die Tageshöchstarbeitszeit ("&amp;Z_THAZ&amp;" h) beachtet?",""),"")</f>
        <v/>
      </c>
      <c r="X872" s="66" t="str">
        <f t="shared" si="146"/>
        <v/>
      </c>
    </row>
    <row r="873" spans="1:24" x14ac:dyDescent="0.25">
      <c r="A873" s="5"/>
      <c r="B873" s="67" t="str">
        <f t="shared" si="145"/>
        <v/>
      </c>
      <c r="C873" s="68" t="str">
        <f t="shared" si="147"/>
        <v/>
      </c>
      <c r="D873" s="6"/>
      <c r="E873" s="9"/>
      <c r="F873" s="6"/>
      <c r="G873" s="9"/>
      <c r="H873" s="64" t="str">
        <f t="shared" si="154"/>
        <v/>
      </c>
      <c r="I873" s="64" t="str">
        <f t="shared" si="155"/>
        <v/>
      </c>
      <c r="J873" s="65" t="str">
        <f t="shared" si="148"/>
        <v/>
      </c>
      <c r="K873" s="166" t="str">
        <f t="shared" si="149"/>
        <v/>
      </c>
      <c r="L873" s="167" t="str">
        <f t="shared" si="150"/>
        <v/>
      </c>
      <c r="M873" s="63" t="str">
        <f t="shared" si="151"/>
        <v/>
      </c>
      <c r="N873" s="7"/>
      <c r="O873" s="8"/>
      <c r="Q873" s="69" t="str">
        <f t="shared" si="152"/>
        <v/>
      </c>
      <c r="T873" s="66" t="str">
        <f>IF(AND(SU_Stufe&gt;=20,M873&lt;&gt;"",ISBLANK(N873)),"Zuweisung zu Arbeitspaket fehlt","")</f>
        <v/>
      </c>
      <c r="U873" s="66" t="str">
        <f>IF(AND(M873&lt;&gt;""),IF(ISBLANK(O873),"Beschreibung der Tätigkeit fehlt!",IF(LEN(O873)&lt;Z_BKU,"Beschreibung sehr kurz",IF(LEN(O873)&lt;Z_BKN,"Beschreibung knapp",""))),"")</f>
        <v/>
      </c>
      <c r="V873" s="66" t="str">
        <f t="shared" si="153"/>
        <v/>
      </c>
      <c r="W873" s="66" t="str">
        <f>IF(AND(M873&lt;&gt;""),IF(M873&gt;Z_THAZ,"Wurde die Tageshöchstarbeitszeit ("&amp;Z_THAZ&amp;" h) beachtet?",""),"")</f>
        <v/>
      </c>
      <c r="X873" s="66" t="str">
        <f t="shared" si="146"/>
        <v/>
      </c>
    </row>
    <row r="874" spans="1:24" x14ac:dyDescent="0.25">
      <c r="A874" s="5"/>
      <c r="B874" s="67" t="str">
        <f t="shared" si="145"/>
        <v/>
      </c>
      <c r="C874" s="68" t="str">
        <f t="shared" si="147"/>
        <v/>
      </c>
      <c r="D874" s="6"/>
      <c r="E874" s="9"/>
      <c r="F874" s="6"/>
      <c r="G874" s="9"/>
      <c r="H874" s="64" t="str">
        <f t="shared" si="154"/>
        <v/>
      </c>
      <c r="I874" s="64" t="str">
        <f t="shared" si="155"/>
        <v/>
      </c>
      <c r="J874" s="65" t="str">
        <f t="shared" si="148"/>
        <v/>
      </c>
      <c r="K874" s="166" t="str">
        <f t="shared" si="149"/>
        <v/>
      </c>
      <c r="L874" s="167" t="str">
        <f t="shared" si="150"/>
        <v/>
      </c>
      <c r="M874" s="63" t="str">
        <f t="shared" si="151"/>
        <v/>
      </c>
      <c r="N874" s="7"/>
      <c r="O874" s="8"/>
      <c r="Q874" s="69" t="str">
        <f t="shared" si="152"/>
        <v/>
      </c>
      <c r="T874" s="66" t="str">
        <f>IF(AND(SU_Stufe&gt;=20,M874&lt;&gt;"",ISBLANK(N874)),"Zuweisung zu Arbeitspaket fehlt","")</f>
        <v/>
      </c>
      <c r="U874" s="66" t="str">
        <f>IF(AND(M874&lt;&gt;""),IF(ISBLANK(O874),"Beschreibung der Tätigkeit fehlt!",IF(LEN(O874)&lt;Z_BKU,"Beschreibung sehr kurz",IF(LEN(O874)&lt;Z_BKN,"Beschreibung knapp",""))),"")</f>
        <v/>
      </c>
      <c r="V874" s="66" t="str">
        <f t="shared" si="153"/>
        <v/>
      </c>
      <c r="W874" s="66" t="str">
        <f>IF(AND(M874&lt;&gt;""),IF(M874&gt;Z_THAZ,"Wurde die Tageshöchstarbeitszeit ("&amp;Z_THAZ&amp;" h) beachtet?",""),"")</f>
        <v/>
      </c>
      <c r="X874" s="66" t="str">
        <f t="shared" si="146"/>
        <v/>
      </c>
    </row>
    <row r="875" spans="1:24" x14ac:dyDescent="0.25">
      <c r="A875" s="5"/>
      <c r="B875" s="67" t="str">
        <f t="shared" si="145"/>
        <v/>
      </c>
      <c r="C875" s="68" t="str">
        <f t="shared" si="147"/>
        <v/>
      </c>
      <c r="D875" s="6"/>
      <c r="E875" s="9"/>
      <c r="F875" s="6"/>
      <c r="G875" s="9"/>
      <c r="H875" s="64" t="str">
        <f t="shared" si="154"/>
        <v/>
      </c>
      <c r="I875" s="64" t="str">
        <f t="shared" si="155"/>
        <v/>
      </c>
      <c r="J875" s="65" t="str">
        <f t="shared" si="148"/>
        <v/>
      </c>
      <c r="K875" s="166" t="str">
        <f t="shared" si="149"/>
        <v/>
      </c>
      <c r="L875" s="167" t="str">
        <f t="shared" si="150"/>
        <v/>
      </c>
      <c r="M875" s="63" t="str">
        <f t="shared" si="151"/>
        <v/>
      </c>
      <c r="N875" s="7"/>
      <c r="O875" s="8"/>
      <c r="Q875" s="69" t="str">
        <f t="shared" si="152"/>
        <v/>
      </c>
      <c r="T875" s="66" t="str">
        <f>IF(AND(SU_Stufe&gt;=20,M875&lt;&gt;"",ISBLANK(N875)),"Zuweisung zu Arbeitspaket fehlt","")</f>
        <v/>
      </c>
      <c r="U875" s="66" t="str">
        <f>IF(AND(M875&lt;&gt;""),IF(ISBLANK(O875),"Beschreibung der Tätigkeit fehlt!",IF(LEN(O875)&lt;Z_BKU,"Beschreibung sehr kurz",IF(LEN(O875)&lt;Z_BKN,"Beschreibung knapp",""))),"")</f>
        <v/>
      </c>
      <c r="V875" s="66" t="str">
        <f t="shared" si="153"/>
        <v/>
      </c>
      <c r="W875" s="66" t="str">
        <f>IF(AND(M875&lt;&gt;""),IF(M875&gt;Z_THAZ,"Wurde die Tageshöchstarbeitszeit ("&amp;Z_THAZ&amp;" h) beachtet?",""),"")</f>
        <v/>
      </c>
      <c r="X875" s="66" t="str">
        <f t="shared" si="146"/>
        <v/>
      </c>
    </row>
    <row r="876" spans="1:24" x14ac:dyDescent="0.25">
      <c r="A876" s="5"/>
      <c r="B876" s="67" t="str">
        <f t="shared" si="145"/>
        <v/>
      </c>
      <c r="C876" s="68" t="str">
        <f t="shared" si="147"/>
        <v/>
      </c>
      <c r="D876" s="6"/>
      <c r="E876" s="9"/>
      <c r="F876" s="6"/>
      <c r="G876" s="9"/>
      <c r="H876" s="64" t="str">
        <f t="shared" si="154"/>
        <v/>
      </c>
      <c r="I876" s="64" t="str">
        <f t="shared" si="155"/>
        <v/>
      </c>
      <c r="J876" s="65" t="str">
        <f t="shared" si="148"/>
        <v/>
      </c>
      <c r="K876" s="166" t="str">
        <f t="shared" si="149"/>
        <v/>
      </c>
      <c r="L876" s="167" t="str">
        <f t="shared" si="150"/>
        <v/>
      </c>
      <c r="M876" s="63" t="str">
        <f t="shared" si="151"/>
        <v/>
      </c>
      <c r="N876" s="7"/>
      <c r="O876" s="8"/>
      <c r="Q876" s="69" t="str">
        <f t="shared" si="152"/>
        <v/>
      </c>
      <c r="T876" s="66" t="str">
        <f>IF(AND(SU_Stufe&gt;=20,M876&lt;&gt;"",ISBLANK(N876)),"Zuweisung zu Arbeitspaket fehlt","")</f>
        <v/>
      </c>
      <c r="U876" s="66" t="str">
        <f>IF(AND(M876&lt;&gt;""),IF(ISBLANK(O876),"Beschreibung der Tätigkeit fehlt!",IF(LEN(O876)&lt;Z_BKU,"Beschreibung sehr kurz",IF(LEN(O876)&lt;Z_BKN,"Beschreibung knapp",""))),"")</f>
        <v/>
      </c>
      <c r="V876" s="66" t="str">
        <f t="shared" si="153"/>
        <v/>
      </c>
      <c r="W876" s="66" t="str">
        <f>IF(AND(M876&lt;&gt;""),IF(M876&gt;Z_THAZ,"Wurde die Tageshöchstarbeitszeit ("&amp;Z_THAZ&amp;" h) beachtet?",""),"")</f>
        <v/>
      </c>
      <c r="X876" s="66" t="str">
        <f t="shared" si="146"/>
        <v/>
      </c>
    </row>
    <row r="877" spans="1:24" x14ac:dyDescent="0.25">
      <c r="A877" s="5"/>
      <c r="B877" s="67" t="str">
        <f t="shared" si="145"/>
        <v/>
      </c>
      <c r="C877" s="68" t="str">
        <f t="shared" si="147"/>
        <v/>
      </c>
      <c r="D877" s="6"/>
      <c r="E877" s="9"/>
      <c r="F877" s="6"/>
      <c r="G877" s="9"/>
      <c r="H877" s="64" t="str">
        <f t="shared" si="154"/>
        <v/>
      </c>
      <c r="I877" s="64" t="str">
        <f t="shared" si="155"/>
        <v/>
      </c>
      <c r="J877" s="65" t="str">
        <f t="shared" si="148"/>
        <v/>
      </c>
      <c r="K877" s="166" t="str">
        <f t="shared" si="149"/>
        <v/>
      </c>
      <c r="L877" s="167" t="str">
        <f t="shared" si="150"/>
        <v/>
      </c>
      <c r="M877" s="63" t="str">
        <f t="shared" si="151"/>
        <v/>
      </c>
      <c r="N877" s="7"/>
      <c r="O877" s="8"/>
      <c r="Q877" s="69" t="str">
        <f t="shared" si="152"/>
        <v/>
      </c>
      <c r="T877" s="66" t="str">
        <f>IF(AND(SU_Stufe&gt;=20,M877&lt;&gt;"",ISBLANK(N877)),"Zuweisung zu Arbeitspaket fehlt","")</f>
        <v/>
      </c>
      <c r="U877" s="66" t="str">
        <f>IF(AND(M877&lt;&gt;""),IF(ISBLANK(O877),"Beschreibung der Tätigkeit fehlt!",IF(LEN(O877)&lt;Z_BKU,"Beschreibung sehr kurz",IF(LEN(O877)&lt;Z_BKN,"Beschreibung knapp",""))),"")</f>
        <v/>
      </c>
      <c r="V877" s="66" t="str">
        <f t="shared" si="153"/>
        <v/>
      </c>
      <c r="W877" s="66" t="str">
        <f>IF(AND(M877&lt;&gt;""),IF(M877&gt;Z_THAZ,"Wurde die Tageshöchstarbeitszeit ("&amp;Z_THAZ&amp;" h) beachtet?",""),"")</f>
        <v/>
      </c>
      <c r="X877" s="66" t="str">
        <f t="shared" si="146"/>
        <v/>
      </c>
    </row>
    <row r="878" spans="1:24" x14ac:dyDescent="0.25">
      <c r="A878" s="5"/>
      <c r="B878" s="67" t="str">
        <f t="shared" si="145"/>
        <v/>
      </c>
      <c r="C878" s="68" t="str">
        <f t="shared" si="147"/>
        <v/>
      </c>
      <c r="D878" s="6"/>
      <c r="E878" s="9"/>
      <c r="F878" s="6"/>
      <c r="G878" s="9"/>
      <c r="H878" s="64" t="str">
        <f t="shared" si="154"/>
        <v/>
      </c>
      <c r="I878" s="64" t="str">
        <f t="shared" si="155"/>
        <v/>
      </c>
      <c r="J878" s="65" t="str">
        <f t="shared" si="148"/>
        <v/>
      </c>
      <c r="K878" s="166" t="str">
        <f t="shared" si="149"/>
        <v/>
      </c>
      <c r="L878" s="167" t="str">
        <f t="shared" si="150"/>
        <v/>
      </c>
      <c r="M878" s="63" t="str">
        <f t="shared" si="151"/>
        <v/>
      </c>
      <c r="N878" s="7"/>
      <c r="O878" s="8"/>
      <c r="Q878" s="69" t="str">
        <f t="shared" si="152"/>
        <v/>
      </c>
      <c r="T878" s="66" t="str">
        <f>IF(AND(SU_Stufe&gt;=20,M878&lt;&gt;"",ISBLANK(N878)),"Zuweisung zu Arbeitspaket fehlt","")</f>
        <v/>
      </c>
      <c r="U878" s="66" t="str">
        <f>IF(AND(M878&lt;&gt;""),IF(ISBLANK(O878),"Beschreibung der Tätigkeit fehlt!",IF(LEN(O878)&lt;Z_BKU,"Beschreibung sehr kurz",IF(LEN(O878)&lt;Z_BKN,"Beschreibung knapp",""))),"")</f>
        <v/>
      </c>
      <c r="V878" s="66" t="str">
        <f t="shared" si="153"/>
        <v/>
      </c>
      <c r="W878" s="66" t="str">
        <f>IF(AND(M878&lt;&gt;""),IF(M878&gt;Z_THAZ,"Wurde die Tageshöchstarbeitszeit ("&amp;Z_THAZ&amp;" h) beachtet?",""),"")</f>
        <v/>
      </c>
      <c r="X878" s="66" t="str">
        <f t="shared" si="146"/>
        <v/>
      </c>
    </row>
    <row r="879" spans="1:24" x14ac:dyDescent="0.25">
      <c r="A879" s="5"/>
      <c r="B879" s="67" t="str">
        <f t="shared" si="145"/>
        <v/>
      </c>
      <c r="C879" s="68" t="str">
        <f t="shared" si="147"/>
        <v/>
      </c>
      <c r="D879" s="6"/>
      <c r="E879" s="9"/>
      <c r="F879" s="6"/>
      <c r="G879" s="9"/>
      <c r="H879" s="64" t="str">
        <f t="shared" si="154"/>
        <v/>
      </c>
      <c r="I879" s="64" t="str">
        <f t="shared" si="155"/>
        <v/>
      </c>
      <c r="J879" s="65" t="str">
        <f t="shared" si="148"/>
        <v/>
      </c>
      <c r="K879" s="166" t="str">
        <f t="shared" si="149"/>
        <v/>
      </c>
      <c r="L879" s="167" t="str">
        <f t="shared" si="150"/>
        <v/>
      </c>
      <c r="M879" s="63" t="str">
        <f t="shared" si="151"/>
        <v/>
      </c>
      <c r="N879" s="7"/>
      <c r="O879" s="8"/>
      <c r="Q879" s="69" t="str">
        <f t="shared" si="152"/>
        <v/>
      </c>
      <c r="T879" s="66" t="str">
        <f>IF(AND(SU_Stufe&gt;=20,M879&lt;&gt;"",ISBLANK(N879)),"Zuweisung zu Arbeitspaket fehlt","")</f>
        <v/>
      </c>
      <c r="U879" s="66" t="str">
        <f>IF(AND(M879&lt;&gt;""),IF(ISBLANK(O879),"Beschreibung der Tätigkeit fehlt!",IF(LEN(O879)&lt;Z_BKU,"Beschreibung sehr kurz",IF(LEN(O879)&lt;Z_BKN,"Beschreibung knapp",""))),"")</f>
        <v/>
      </c>
      <c r="V879" s="66" t="str">
        <f t="shared" si="153"/>
        <v/>
      </c>
      <c r="W879" s="66" t="str">
        <f>IF(AND(M879&lt;&gt;""),IF(M879&gt;Z_THAZ,"Wurde die Tageshöchstarbeitszeit ("&amp;Z_THAZ&amp;" h) beachtet?",""),"")</f>
        <v/>
      </c>
      <c r="X879" s="66" t="str">
        <f t="shared" si="146"/>
        <v/>
      </c>
    </row>
    <row r="880" spans="1:24" x14ac:dyDescent="0.25">
      <c r="A880" s="5"/>
      <c r="B880" s="67" t="str">
        <f t="shared" si="145"/>
        <v/>
      </c>
      <c r="C880" s="68" t="str">
        <f t="shared" si="147"/>
        <v/>
      </c>
      <c r="D880" s="6"/>
      <c r="E880" s="9"/>
      <c r="F880" s="6"/>
      <c r="G880" s="9"/>
      <c r="H880" s="64" t="str">
        <f t="shared" si="154"/>
        <v/>
      </c>
      <c r="I880" s="64" t="str">
        <f t="shared" si="155"/>
        <v/>
      </c>
      <c r="J880" s="65" t="str">
        <f t="shared" si="148"/>
        <v/>
      </c>
      <c r="K880" s="166" t="str">
        <f t="shared" si="149"/>
        <v/>
      </c>
      <c r="L880" s="167" t="str">
        <f t="shared" si="150"/>
        <v/>
      </c>
      <c r="M880" s="63" t="str">
        <f t="shared" si="151"/>
        <v/>
      </c>
      <c r="N880" s="7"/>
      <c r="O880" s="8"/>
      <c r="Q880" s="69" t="str">
        <f t="shared" si="152"/>
        <v/>
      </c>
      <c r="T880" s="66" t="str">
        <f>IF(AND(SU_Stufe&gt;=20,M880&lt;&gt;"",ISBLANK(N880)),"Zuweisung zu Arbeitspaket fehlt","")</f>
        <v/>
      </c>
      <c r="U880" s="66" t="str">
        <f>IF(AND(M880&lt;&gt;""),IF(ISBLANK(O880),"Beschreibung der Tätigkeit fehlt!",IF(LEN(O880)&lt;Z_BKU,"Beschreibung sehr kurz",IF(LEN(O880)&lt;Z_BKN,"Beschreibung knapp",""))),"")</f>
        <v/>
      </c>
      <c r="V880" s="66" t="str">
        <f t="shared" si="153"/>
        <v/>
      </c>
      <c r="W880" s="66" t="str">
        <f>IF(AND(M880&lt;&gt;""),IF(M880&gt;Z_THAZ,"Wurde die Tageshöchstarbeitszeit ("&amp;Z_THAZ&amp;" h) beachtet?",""),"")</f>
        <v/>
      </c>
      <c r="X880" s="66" t="str">
        <f t="shared" si="146"/>
        <v/>
      </c>
    </row>
    <row r="881" spans="1:24" x14ac:dyDescent="0.25">
      <c r="A881" s="5"/>
      <c r="B881" s="67" t="str">
        <f t="shared" si="145"/>
        <v/>
      </c>
      <c r="C881" s="68" t="str">
        <f t="shared" si="147"/>
        <v/>
      </c>
      <c r="D881" s="6"/>
      <c r="E881" s="9"/>
      <c r="F881" s="6"/>
      <c r="G881" s="9"/>
      <c r="H881" s="64" t="str">
        <f t="shared" si="154"/>
        <v/>
      </c>
      <c r="I881" s="64" t="str">
        <f t="shared" si="155"/>
        <v/>
      </c>
      <c r="J881" s="65" t="str">
        <f t="shared" si="148"/>
        <v/>
      </c>
      <c r="K881" s="166" t="str">
        <f t="shared" si="149"/>
        <v/>
      </c>
      <c r="L881" s="167" t="str">
        <f t="shared" si="150"/>
        <v/>
      </c>
      <c r="M881" s="63" t="str">
        <f t="shared" si="151"/>
        <v/>
      </c>
      <c r="N881" s="7"/>
      <c r="O881" s="8"/>
      <c r="Q881" s="69" t="str">
        <f t="shared" si="152"/>
        <v/>
      </c>
      <c r="T881" s="66" t="str">
        <f>IF(AND(SU_Stufe&gt;=20,M881&lt;&gt;"",ISBLANK(N881)),"Zuweisung zu Arbeitspaket fehlt","")</f>
        <v/>
      </c>
      <c r="U881" s="66" t="str">
        <f>IF(AND(M881&lt;&gt;""),IF(ISBLANK(O881),"Beschreibung der Tätigkeit fehlt!",IF(LEN(O881)&lt;Z_BKU,"Beschreibung sehr kurz",IF(LEN(O881)&lt;Z_BKN,"Beschreibung knapp",""))),"")</f>
        <v/>
      </c>
      <c r="V881" s="66" t="str">
        <f t="shared" si="153"/>
        <v/>
      </c>
      <c r="W881" s="66" t="str">
        <f>IF(AND(M881&lt;&gt;""),IF(M881&gt;Z_THAZ,"Wurde die Tageshöchstarbeitszeit ("&amp;Z_THAZ&amp;" h) beachtet?",""),"")</f>
        <v/>
      </c>
      <c r="X881" s="66" t="str">
        <f t="shared" si="146"/>
        <v/>
      </c>
    </row>
    <row r="882" spans="1:24" x14ac:dyDescent="0.25">
      <c r="A882" s="5"/>
      <c r="B882" s="67" t="str">
        <f t="shared" si="145"/>
        <v/>
      </c>
      <c r="C882" s="68" t="str">
        <f t="shared" si="147"/>
        <v/>
      </c>
      <c r="D882" s="6"/>
      <c r="E882" s="9"/>
      <c r="F882" s="6"/>
      <c r="G882" s="9"/>
      <c r="H882" s="64" t="str">
        <f t="shared" si="154"/>
        <v/>
      </c>
      <c r="I882" s="64" t="str">
        <f t="shared" si="155"/>
        <v/>
      </c>
      <c r="J882" s="65" t="str">
        <f t="shared" si="148"/>
        <v/>
      </c>
      <c r="K882" s="166" t="str">
        <f t="shared" si="149"/>
        <v/>
      </c>
      <c r="L882" s="167" t="str">
        <f t="shared" si="150"/>
        <v/>
      </c>
      <c r="M882" s="63" t="str">
        <f t="shared" si="151"/>
        <v/>
      </c>
      <c r="N882" s="7"/>
      <c r="O882" s="8"/>
      <c r="Q882" s="69" t="str">
        <f t="shared" si="152"/>
        <v/>
      </c>
      <c r="T882" s="66" t="str">
        <f>IF(AND(SU_Stufe&gt;=20,M882&lt;&gt;"",ISBLANK(N882)),"Zuweisung zu Arbeitspaket fehlt","")</f>
        <v/>
      </c>
      <c r="U882" s="66" t="str">
        <f>IF(AND(M882&lt;&gt;""),IF(ISBLANK(O882),"Beschreibung der Tätigkeit fehlt!",IF(LEN(O882)&lt;Z_BKU,"Beschreibung sehr kurz",IF(LEN(O882)&lt;Z_BKN,"Beschreibung knapp",""))),"")</f>
        <v/>
      </c>
      <c r="V882" s="66" t="str">
        <f t="shared" si="153"/>
        <v/>
      </c>
      <c r="W882" s="66" t="str">
        <f>IF(AND(M882&lt;&gt;""),IF(M882&gt;Z_THAZ,"Wurde die Tageshöchstarbeitszeit ("&amp;Z_THAZ&amp;" h) beachtet?",""),"")</f>
        <v/>
      </c>
      <c r="X882" s="66" t="str">
        <f t="shared" si="146"/>
        <v/>
      </c>
    </row>
    <row r="883" spans="1:24" x14ac:dyDescent="0.25">
      <c r="A883" s="5"/>
      <c r="B883" s="67" t="str">
        <f t="shared" si="145"/>
        <v/>
      </c>
      <c r="C883" s="68" t="str">
        <f t="shared" si="147"/>
        <v/>
      </c>
      <c r="D883" s="6"/>
      <c r="E883" s="9"/>
      <c r="F883" s="6"/>
      <c r="G883" s="9"/>
      <c r="H883" s="64" t="str">
        <f t="shared" si="154"/>
        <v/>
      </c>
      <c r="I883" s="64" t="str">
        <f t="shared" si="155"/>
        <v/>
      </c>
      <c r="J883" s="65" t="str">
        <f t="shared" si="148"/>
        <v/>
      </c>
      <c r="K883" s="166" t="str">
        <f t="shared" si="149"/>
        <v/>
      </c>
      <c r="L883" s="167" t="str">
        <f t="shared" si="150"/>
        <v/>
      </c>
      <c r="M883" s="63" t="str">
        <f t="shared" si="151"/>
        <v/>
      </c>
      <c r="N883" s="7"/>
      <c r="O883" s="8"/>
      <c r="Q883" s="69" t="str">
        <f t="shared" si="152"/>
        <v/>
      </c>
      <c r="T883" s="66" t="str">
        <f>IF(AND(SU_Stufe&gt;=20,M883&lt;&gt;"",ISBLANK(N883)),"Zuweisung zu Arbeitspaket fehlt","")</f>
        <v/>
      </c>
      <c r="U883" s="66" t="str">
        <f>IF(AND(M883&lt;&gt;""),IF(ISBLANK(O883),"Beschreibung der Tätigkeit fehlt!",IF(LEN(O883)&lt;Z_BKU,"Beschreibung sehr kurz",IF(LEN(O883)&lt;Z_BKN,"Beschreibung knapp",""))),"")</f>
        <v/>
      </c>
      <c r="V883" s="66" t="str">
        <f t="shared" si="153"/>
        <v/>
      </c>
      <c r="W883" s="66" t="str">
        <f>IF(AND(M883&lt;&gt;""),IF(M883&gt;Z_THAZ,"Wurde die Tageshöchstarbeitszeit ("&amp;Z_THAZ&amp;" h) beachtet?",""),"")</f>
        <v/>
      </c>
      <c r="X883" s="66" t="str">
        <f t="shared" si="146"/>
        <v/>
      </c>
    </row>
    <row r="884" spans="1:24" x14ac:dyDescent="0.25">
      <c r="A884" s="5"/>
      <c r="B884" s="67" t="str">
        <f t="shared" si="145"/>
        <v/>
      </c>
      <c r="C884" s="68" t="str">
        <f t="shared" si="147"/>
        <v/>
      </c>
      <c r="D884" s="6"/>
      <c r="E884" s="9"/>
      <c r="F884" s="6"/>
      <c r="G884" s="9"/>
      <c r="H884" s="64" t="str">
        <f t="shared" si="154"/>
        <v/>
      </c>
      <c r="I884" s="64" t="str">
        <f t="shared" si="155"/>
        <v/>
      </c>
      <c r="J884" s="65" t="str">
        <f t="shared" si="148"/>
        <v/>
      </c>
      <c r="K884" s="166" t="str">
        <f t="shared" si="149"/>
        <v/>
      </c>
      <c r="L884" s="167" t="str">
        <f t="shared" si="150"/>
        <v/>
      </c>
      <c r="M884" s="63" t="str">
        <f t="shared" si="151"/>
        <v/>
      </c>
      <c r="N884" s="7"/>
      <c r="O884" s="8"/>
      <c r="Q884" s="69" t="str">
        <f t="shared" si="152"/>
        <v/>
      </c>
      <c r="T884" s="66" t="str">
        <f>IF(AND(SU_Stufe&gt;=20,M884&lt;&gt;"",ISBLANK(N884)),"Zuweisung zu Arbeitspaket fehlt","")</f>
        <v/>
      </c>
      <c r="U884" s="66" t="str">
        <f>IF(AND(M884&lt;&gt;""),IF(ISBLANK(O884),"Beschreibung der Tätigkeit fehlt!",IF(LEN(O884)&lt;Z_BKU,"Beschreibung sehr kurz",IF(LEN(O884)&lt;Z_BKN,"Beschreibung knapp",""))),"")</f>
        <v/>
      </c>
      <c r="V884" s="66" t="str">
        <f t="shared" si="153"/>
        <v/>
      </c>
      <c r="W884" s="66" t="str">
        <f>IF(AND(M884&lt;&gt;""),IF(M884&gt;Z_THAZ,"Wurde die Tageshöchstarbeitszeit ("&amp;Z_THAZ&amp;" h) beachtet?",""),"")</f>
        <v/>
      </c>
      <c r="X884" s="66" t="str">
        <f t="shared" si="146"/>
        <v/>
      </c>
    </row>
    <row r="885" spans="1:24" x14ac:dyDescent="0.25">
      <c r="A885" s="5"/>
      <c r="B885" s="67" t="str">
        <f t="shared" si="145"/>
        <v/>
      </c>
      <c r="C885" s="68" t="str">
        <f t="shared" si="147"/>
        <v/>
      </c>
      <c r="D885" s="6"/>
      <c r="E885" s="9"/>
      <c r="F885" s="6"/>
      <c r="G885" s="9"/>
      <c r="H885" s="64" t="str">
        <f t="shared" si="154"/>
        <v/>
      </c>
      <c r="I885" s="64" t="str">
        <f t="shared" si="155"/>
        <v/>
      </c>
      <c r="J885" s="65" t="str">
        <f t="shared" si="148"/>
        <v/>
      </c>
      <c r="K885" s="166" t="str">
        <f t="shared" si="149"/>
        <v/>
      </c>
      <c r="L885" s="167" t="str">
        <f t="shared" si="150"/>
        <v/>
      </c>
      <c r="M885" s="63" t="str">
        <f t="shared" si="151"/>
        <v/>
      </c>
      <c r="N885" s="7"/>
      <c r="O885" s="8"/>
      <c r="Q885" s="69" t="str">
        <f t="shared" si="152"/>
        <v/>
      </c>
      <c r="T885" s="66" t="str">
        <f>IF(AND(SU_Stufe&gt;=20,M885&lt;&gt;"",ISBLANK(N885)),"Zuweisung zu Arbeitspaket fehlt","")</f>
        <v/>
      </c>
      <c r="U885" s="66" t="str">
        <f>IF(AND(M885&lt;&gt;""),IF(ISBLANK(O885),"Beschreibung der Tätigkeit fehlt!",IF(LEN(O885)&lt;Z_BKU,"Beschreibung sehr kurz",IF(LEN(O885)&lt;Z_BKN,"Beschreibung knapp",""))),"")</f>
        <v/>
      </c>
      <c r="V885" s="66" t="str">
        <f t="shared" si="153"/>
        <v/>
      </c>
      <c r="W885" s="66" t="str">
        <f>IF(AND(M885&lt;&gt;""),IF(M885&gt;Z_THAZ,"Wurde die Tageshöchstarbeitszeit ("&amp;Z_THAZ&amp;" h) beachtet?",""),"")</f>
        <v/>
      </c>
      <c r="X885" s="66" t="str">
        <f t="shared" si="146"/>
        <v/>
      </c>
    </row>
    <row r="886" spans="1:24" x14ac:dyDescent="0.25">
      <c r="A886" s="5"/>
      <c r="B886" s="67" t="str">
        <f t="shared" si="145"/>
        <v/>
      </c>
      <c r="C886" s="68" t="str">
        <f t="shared" si="147"/>
        <v/>
      </c>
      <c r="D886" s="6"/>
      <c r="E886" s="9"/>
      <c r="F886" s="6"/>
      <c r="G886" s="9"/>
      <c r="H886" s="64" t="str">
        <f t="shared" si="154"/>
        <v/>
      </c>
      <c r="I886" s="64" t="str">
        <f t="shared" si="155"/>
        <v/>
      </c>
      <c r="J886" s="65" t="str">
        <f t="shared" si="148"/>
        <v/>
      </c>
      <c r="K886" s="166" t="str">
        <f t="shared" si="149"/>
        <v/>
      </c>
      <c r="L886" s="167" t="str">
        <f t="shared" si="150"/>
        <v/>
      </c>
      <c r="M886" s="63" t="str">
        <f t="shared" si="151"/>
        <v/>
      </c>
      <c r="N886" s="7"/>
      <c r="O886" s="8"/>
      <c r="Q886" s="69" t="str">
        <f t="shared" si="152"/>
        <v/>
      </c>
      <c r="T886" s="66" t="str">
        <f>IF(AND(SU_Stufe&gt;=20,M886&lt;&gt;"",ISBLANK(N886)),"Zuweisung zu Arbeitspaket fehlt","")</f>
        <v/>
      </c>
      <c r="U886" s="66" t="str">
        <f>IF(AND(M886&lt;&gt;""),IF(ISBLANK(O886),"Beschreibung der Tätigkeit fehlt!",IF(LEN(O886)&lt;Z_BKU,"Beschreibung sehr kurz",IF(LEN(O886)&lt;Z_BKN,"Beschreibung knapp",""))),"")</f>
        <v/>
      </c>
      <c r="V886" s="66" t="str">
        <f t="shared" si="153"/>
        <v/>
      </c>
      <c r="W886" s="66" t="str">
        <f>IF(AND(M886&lt;&gt;""),IF(M886&gt;Z_THAZ,"Wurde die Tageshöchstarbeitszeit ("&amp;Z_THAZ&amp;" h) beachtet?",""),"")</f>
        <v/>
      </c>
      <c r="X886" s="66" t="str">
        <f t="shared" si="146"/>
        <v/>
      </c>
    </row>
    <row r="887" spans="1:24" x14ac:dyDescent="0.25">
      <c r="A887" s="5"/>
      <c r="B887" s="67" t="str">
        <f t="shared" si="145"/>
        <v/>
      </c>
      <c r="C887" s="68" t="str">
        <f t="shared" si="147"/>
        <v/>
      </c>
      <c r="D887" s="6"/>
      <c r="E887" s="9"/>
      <c r="F887" s="6"/>
      <c r="G887" s="9"/>
      <c r="H887" s="64" t="str">
        <f t="shared" si="154"/>
        <v/>
      </c>
      <c r="I887" s="64" t="str">
        <f t="shared" si="155"/>
        <v/>
      </c>
      <c r="J887" s="65" t="str">
        <f t="shared" si="148"/>
        <v/>
      </c>
      <c r="K887" s="166" t="str">
        <f t="shared" si="149"/>
        <v/>
      </c>
      <c r="L887" s="167" t="str">
        <f t="shared" si="150"/>
        <v/>
      </c>
      <c r="M887" s="63" t="str">
        <f t="shared" si="151"/>
        <v/>
      </c>
      <c r="N887" s="7"/>
      <c r="O887" s="8"/>
      <c r="Q887" s="69" t="str">
        <f t="shared" si="152"/>
        <v/>
      </c>
      <c r="T887" s="66" t="str">
        <f>IF(AND(SU_Stufe&gt;=20,M887&lt;&gt;"",ISBLANK(N887)),"Zuweisung zu Arbeitspaket fehlt","")</f>
        <v/>
      </c>
      <c r="U887" s="66" t="str">
        <f>IF(AND(M887&lt;&gt;""),IF(ISBLANK(O887),"Beschreibung der Tätigkeit fehlt!",IF(LEN(O887)&lt;Z_BKU,"Beschreibung sehr kurz",IF(LEN(O887)&lt;Z_BKN,"Beschreibung knapp",""))),"")</f>
        <v/>
      </c>
      <c r="V887" s="66" t="str">
        <f t="shared" si="153"/>
        <v/>
      </c>
      <c r="W887" s="66" t="str">
        <f>IF(AND(M887&lt;&gt;""),IF(M887&gt;Z_THAZ,"Wurde die Tageshöchstarbeitszeit ("&amp;Z_THAZ&amp;" h) beachtet?",""),"")</f>
        <v/>
      </c>
      <c r="X887" s="66" t="str">
        <f t="shared" si="146"/>
        <v/>
      </c>
    </row>
    <row r="888" spans="1:24" x14ac:dyDescent="0.25">
      <c r="A888" s="5"/>
      <c r="B888" s="67" t="str">
        <f t="shared" si="145"/>
        <v/>
      </c>
      <c r="C888" s="68" t="str">
        <f t="shared" si="147"/>
        <v/>
      </c>
      <c r="D888" s="6"/>
      <c r="E888" s="9"/>
      <c r="F888" s="6"/>
      <c r="G888" s="9"/>
      <c r="H888" s="64" t="str">
        <f t="shared" si="154"/>
        <v/>
      </c>
      <c r="I888" s="64" t="str">
        <f t="shared" si="155"/>
        <v/>
      </c>
      <c r="J888" s="65" t="str">
        <f t="shared" si="148"/>
        <v/>
      </c>
      <c r="K888" s="166" t="str">
        <f t="shared" si="149"/>
        <v/>
      </c>
      <c r="L888" s="167" t="str">
        <f t="shared" si="150"/>
        <v/>
      </c>
      <c r="M888" s="63" t="str">
        <f t="shared" si="151"/>
        <v/>
      </c>
      <c r="N888" s="7"/>
      <c r="O888" s="8"/>
      <c r="Q888" s="69" t="str">
        <f t="shared" si="152"/>
        <v/>
      </c>
      <c r="T888" s="66" t="str">
        <f>IF(AND(SU_Stufe&gt;=20,M888&lt;&gt;"",ISBLANK(N888)),"Zuweisung zu Arbeitspaket fehlt","")</f>
        <v/>
      </c>
      <c r="U888" s="66" t="str">
        <f>IF(AND(M888&lt;&gt;""),IF(ISBLANK(O888),"Beschreibung der Tätigkeit fehlt!",IF(LEN(O888)&lt;Z_BKU,"Beschreibung sehr kurz",IF(LEN(O888)&lt;Z_BKN,"Beschreibung knapp",""))),"")</f>
        <v/>
      </c>
      <c r="V888" s="66" t="str">
        <f t="shared" si="153"/>
        <v/>
      </c>
      <c r="W888" s="66" t="str">
        <f>IF(AND(M888&lt;&gt;""),IF(M888&gt;Z_THAZ,"Wurde die Tageshöchstarbeitszeit ("&amp;Z_THAZ&amp;" h) beachtet?",""),"")</f>
        <v/>
      </c>
      <c r="X888" s="66" t="str">
        <f t="shared" si="146"/>
        <v/>
      </c>
    </row>
    <row r="889" spans="1:24" x14ac:dyDescent="0.25">
      <c r="A889" s="5"/>
      <c r="B889" s="67" t="str">
        <f t="shared" si="145"/>
        <v/>
      </c>
      <c r="C889" s="68" t="str">
        <f t="shared" si="147"/>
        <v/>
      </c>
      <c r="D889" s="6"/>
      <c r="E889" s="9"/>
      <c r="F889" s="6"/>
      <c r="G889" s="9"/>
      <c r="H889" s="64" t="str">
        <f t="shared" si="154"/>
        <v/>
      </c>
      <c r="I889" s="64" t="str">
        <f t="shared" si="155"/>
        <v/>
      </c>
      <c r="J889" s="65" t="str">
        <f t="shared" si="148"/>
        <v/>
      </c>
      <c r="K889" s="166" t="str">
        <f t="shared" si="149"/>
        <v/>
      </c>
      <c r="L889" s="167" t="str">
        <f t="shared" si="150"/>
        <v/>
      </c>
      <c r="M889" s="63" t="str">
        <f t="shared" si="151"/>
        <v/>
      </c>
      <c r="N889" s="7"/>
      <c r="O889" s="8"/>
      <c r="Q889" s="69" t="str">
        <f t="shared" si="152"/>
        <v/>
      </c>
      <c r="T889" s="66" t="str">
        <f>IF(AND(SU_Stufe&gt;=20,M889&lt;&gt;"",ISBLANK(N889)),"Zuweisung zu Arbeitspaket fehlt","")</f>
        <v/>
      </c>
      <c r="U889" s="66" t="str">
        <f>IF(AND(M889&lt;&gt;""),IF(ISBLANK(O889),"Beschreibung der Tätigkeit fehlt!",IF(LEN(O889)&lt;Z_BKU,"Beschreibung sehr kurz",IF(LEN(O889)&lt;Z_BKN,"Beschreibung knapp",""))),"")</f>
        <v/>
      </c>
      <c r="V889" s="66" t="str">
        <f t="shared" si="153"/>
        <v/>
      </c>
      <c r="W889" s="66" t="str">
        <f>IF(AND(M889&lt;&gt;""),IF(M889&gt;Z_THAZ,"Wurde die Tageshöchstarbeitszeit ("&amp;Z_THAZ&amp;" h) beachtet?",""),"")</f>
        <v/>
      </c>
      <c r="X889" s="66" t="str">
        <f t="shared" si="146"/>
        <v/>
      </c>
    </row>
    <row r="890" spans="1:24" x14ac:dyDescent="0.25">
      <c r="A890" s="5"/>
      <c r="B890" s="67" t="str">
        <f t="shared" si="145"/>
        <v/>
      </c>
      <c r="C890" s="68" t="str">
        <f t="shared" si="147"/>
        <v/>
      </c>
      <c r="D890" s="6"/>
      <c r="E890" s="9"/>
      <c r="F890" s="6"/>
      <c r="G890" s="9"/>
      <c r="H890" s="64" t="str">
        <f t="shared" si="154"/>
        <v/>
      </c>
      <c r="I890" s="64" t="str">
        <f t="shared" si="155"/>
        <v/>
      </c>
      <c r="J890" s="65" t="str">
        <f t="shared" si="148"/>
        <v/>
      </c>
      <c r="K890" s="166" t="str">
        <f t="shared" si="149"/>
        <v/>
      </c>
      <c r="L890" s="167" t="str">
        <f t="shared" si="150"/>
        <v/>
      </c>
      <c r="M890" s="63" t="str">
        <f t="shared" si="151"/>
        <v/>
      </c>
      <c r="N890" s="7"/>
      <c r="O890" s="8"/>
      <c r="Q890" s="69" t="str">
        <f t="shared" si="152"/>
        <v/>
      </c>
      <c r="T890" s="66" t="str">
        <f>IF(AND(SU_Stufe&gt;=20,M890&lt;&gt;"",ISBLANK(N890)),"Zuweisung zu Arbeitspaket fehlt","")</f>
        <v/>
      </c>
      <c r="U890" s="66" t="str">
        <f>IF(AND(M890&lt;&gt;""),IF(ISBLANK(O890),"Beschreibung der Tätigkeit fehlt!",IF(LEN(O890)&lt;Z_BKU,"Beschreibung sehr kurz",IF(LEN(O890)&lt;Z_BKN,"Beschreibung knapp",""))),"")</f>
        <v/>
      </c>
      <c r="V890" s="66" t="str">
        <f t="shared" si="153"/>
        <v/>
      </c>
      <c r="W890" s="66" t="str">
        <f>IF(AND(M890&lt;&gt;""),IF(M890&gt;Z_THAZ,"Wurde die Tageshöchstarbeitszeit ("&amp;Z_THAZ&amp;" h) beachtet?",""),"")</f>
        <v/>
      </c>
      <c r="X890" s="66" t="str">
        <f t="shared" si="146"/>
        <v/>
      </c>
    </row>
    <row r="891" spans="1:24" x14ac:dyDescent="0.25">
      <c r="A891" s="5"/>
      <c r="B891" s="67" t="str">
        <f t="shared" si="145"/>
        <v/>
      </c>
      <c r="C891" s="68" t="str">
        <f t="shared" si="147"/>
        <v/>
      </c>
      <c r="D891" s="6"/>
      <c r="E891" s="9"/>
      <c r="F891" s="6"/>
      <c r="G891" s="9"/>
      <c r="H891" s="64" t="str">
        <f t="shared" si="154"/>
        <v/>
      </c>
      <c r="I891" s="64" t="str">
        <f t="shared" si="155"/>
        <v/>
      </c>
      <c r="J891" s="65" t="str">
        <f t="shared" si="148"/>
        <v/>
      </c>
      <c r="K891" s="166" t="str">
        <f t="shared" si="149"/>
        <v/>
      </c>
      <c r="L891" s="167" t="str">
        <f t="shared" si="150"/>
        <v/>
      </c>
      <c r="M891" s="63" t="str">
        <f t="shared" si="151"/>
        <v/>
      </c>
      <c r="N891" s="7"/>
      <c r="O891" s="8"/>
      <c r="Q891" s="69" t="str">
        <f t="shared" si="152"/>
        <v/>
      </c>
      <c r="T891" s="66" t="str">
        <f>IF(AND(SU_Stufe&gt;=20,M891&lt;&gt;"",ISBLANK(N891)),"Zuweisung zu Arbeitspaket fehlt","")</f>
        <v/>
      </c>
      <c r="U891" s="66" t="str">
        <f>IF(AND(M891&lt;&gt;""),IF(ISBLANK(O891),"Beschreibung der Tätigkeit fehlt!",IF(LEN(O891)&lt;Z_BKU,"Beschreibung sehr kurz",IF(LEN(O891)&lt;Z_BKN,"Beschreibung knapp",""))),"")</f>
        <v/>
      </c>
      <c r="V891" s="66" t="str">
        <f t="shared" si="153"/>
        <v/>
      </c>
      <c r="W891" s="66" t="str">
        <f>IF(AND(M891&lt;&gt;""),IF(M891&gt;Z_THAZ,"Wurde die Tageshöchstarbeitszeit ("&amp;Z_THAZ&amp;" h) beachtet?",""),"")</f>
        <v/>
      </c>
      <c r="X891" s="66" t="str">
        <f t="shared" si="146"/>
        <v/>
      </c>
    </row>
    <row r="892" spans="1:24" x14ac:dyDescent="0.25">
      <c r="A892" s="5"/>
      <c r="B892" s="67" t="str">
        <f t="shared" si="145"/>
        <v/>
      </c>
      <c r="C892" s="68" t="str">
        <f t="shared" si="147"/>
        <v/>
      </c>
      <c r="D892" s="6"/>
      <c r="E892" s="9"/>
      <c r="F892" s="6"/>
      <c r="G892" s="9"/>
      <c r="H892" s="64" t="str">
        <f t="shared" si="154"/>
        <v/>
      </c>
      <c r="I892" s="64" t="str">
        <f t="shared" si="155"/>
        <v/>
      </c>
      <c r="J892" s="65" t="str">
        <f t="shared" si="148"/>
        <v/>
      </c>
      <c r="K892" s="166" t="str">
        <f t="shared" si="149"/>
        <v/>
      </c>
      <c r="L892" s="167" t="str">
        <f t="shared" si="150"/>
        <v/>
      </c>
      <c r="M892" s="63" t="str">
        <f t="shared" si="151"/>
        <v/>
      </c>
      <c r="N892" s="7"/>
      <c r="O892" s="8"/>
      <c r="Q892" s="69" t="str">
        <f t="shared" si="152"/>
        <v/>
      </c>
      <c r="T892" s="66" t="str">
        <f>IF(AND(SU_Stufe&gt;=20,M892&lt;&gt;"",ISBLANK(N892)),"Zuweisung zu Arbeitspaket fehlt","")</f>
        <v/>
      </c>
      <c r="U892" s="66" t="str">
        <f>IF(AND(M892&lt;&gt;""),IF(ISBLANK(O892),"Beschreibung der Tätigkeit fehlt!",IF(LEN(O892)&lt;Z_BKU,"Beschreibung sehr kurz",IF(LEN(O892)&lt;Z_BKN,"Beschreibung knapp",""))),"")</f>
        <v/>
      </c>
      <c r="V892" s="66" t="str">
        <f t="shared" si="153"/>
        <v/>
      </c>
      <c r="W892" s="66" t="str">
        <f>IF(AND(M892&lt;&gt;""),IF(M892&gt;Z_THAZ,"Wurde die Tageshöchstarbeitszeit ("&amp;Z_THAZ&amp;" h) beachtet?",""),"")</f>
        <v/>
      </c>
      <c r="X892" s="66" t="str">
        <f t="shared" si="146"/>
        <v/>
      </c>
    </row>
    <row r="893" spans="1:24" x14ac:dyDescent="0.25">
      <c r="A893" s="5"/>
      <c r="B893" s="67" t="str">
        <f t="shared" si="145"/>
        <v/>
      </c>
      <c r="C893" s="68" t="str">
        <f t="shared" si="147"/>
        <v/>
      </c>
      <c r="D893" s="6"/>
      <c r="E893" s="9"/>
      <c r="F893" s="6"/>
      <c r="G893" s="9"/>
      <c r="H893" s="64" t="str">
        <f t="shared" si="154"/>
        <v/>
      </c>
      <c r="I893" s="64" t="str">
        <f t="shared" si="155"/>
        <v/>
      </c>
      <c r="J893" s="65" t="str">
        <f t="shared" si="148"/>
        <v/>
      </c>
      <c r="K893" s="166" t="str">
        <f t="shared" si="149"/>
        <v/>
      </c>
      <c r="L893" s="167" t="str">
        <f t="shared" si="150"/>
        <v/>
      </c>
      <c r="M893" s="63" t="str">
        <f t="shared" si="151"/>
        <v/>
      </c>
      <c r="N893" s="7"/>
      <c r="O893" s="8"/>
      <c r="Q893" s="69" t="str">
        <f t="shared" si="152"/>
        <v/>
      </c>
      <c r="T893" s="66" t="str">
        <f>IF(AND(SU_Stufe&gt;=20,M893&lt;&gt;"",ISBLANK(N893)),"Zuweisung zu Arbeitspaket fehlt","")</f>
        <v/>
      </c>
      <c r="U893" s="66" t="str">
        <f>IF(AND(M893&lt;&gt;""),IF(ISBLANK(O893),"Beschreibung der Tätigkeit fehlt!",IF(LEN(O893)&lt;Z_BKU,"Beschreibung sehr kurz",IF(LEN(O893)&lt;Z_BKN,"Beschreibung knapp",""))),"")</f>
        <v/>
      </c>
      <c r="V893" s="66" t="str">
        <f t="shared" si="153"/>
        <v/>
      </c>
      <c r="W893" s="66" t="str">
        <f>IF(AND(M893&lt;&gt;""),IF(M893&gt;Z_THAZ,"Wurde die Tageshöchstarbeitszeit ("&amp;Z_THAZ&amp;" h) beachtet?",""),"")</f>
        <v/>
      </c>
      <c r="X893" s="66" t="str">
        <f t="shared" si="146"/>
        <v/>
      </c>
    </row>
    <row r="894" spans="1:24" x14ac:dyDescent="0.25">
      <c r="A894" s="5"/>
      <c r="B894" s="67" t="str">
        <f t="shared" si="145"/>
        <v/>
      </c>
      <c r="C894" s="68" t="str">
        <f t="shared" si="147"/>
        <v/>
      </c>
      <c r="D894" s="6"/>
      <c r="E894" s="9"/>
      <c r="F894" s="6"/>
      <c r="G894" s="9"/>
      <c r="H894" s="64" t="str">
        <f t="shared" si="154"/>
        <v/>
      </c>
      <c r="I894" s="64" t="str">
        <f t="shared" si="155"/>
        <v/>
      </c>
      <c r="J894" s="65" t="str">
        <f t="shared" si="148"/>
        <v/>
      </c>
      <c r="K894" s="166" t="str">
        <f t="shared" si="149"/>
        <v/>
      </c>
      <c r="L894" s="167" t="str">
        <f t="shared" si="150"/>
        <v/>
      </c>
      <c r="M894" s="63" t="str">
        <f t="shared" si="151"/>
        <v/>
      </c>
      <c r="N894" s="7"/>
      <c r="O894" s="8"/>
      <c r="Q894" s="69" t="str">
        <f t="shared" si="152"/>
        <v/>
      </c>
      <c r="T894" s="66" t="str">
        <f>IF(AND(SU_Stufe&gt;=20,M894&lt;&gt;"",ISBLANK(N894)),"Zuweisung zu Arbeitspaket fehlt","")</f>
        <v/>
      </c>
      <c r="U894" s="66" t="str">
        <f>IF(AND(M894&lt;&gt;""),IF(ISBLANK(O894),"Beschreibung der Tätigkeit fehlt!",IF(LEN(O894)&lt;Z_BKU,"Beschreibung sehr kurz",IF(LEN(O894)&lt;Z_BKN,"Beschreibung knapp",""))),"")</f>
        <v/>
      </c>
      <c r="V894" s="66" t="str">
        <f t="shared" si="153"/>
        <v/>
      </c>
      <c r="W894" s="66" t="str">
        <f>IF(AND(M894&lt;&gt;""),IF(M894&gt;Z_THAZ,"Wurde die Tageshöchstarbeitszeit ("&amp;Z_THAZ&amp;" h) beachtet?",""),"")</f>
        <v/>
      </c>
      <c r="X894" s="66" t="str">
        <f t="shared" si="146"/>
        <v/>
      </c>
    </row>
    <row r="895" spans="1:24" x14ac:dyDescent="0.25">
      <c r="A895" s="5"/>
      <c r="B895" s="67" t="str">
        <f t="shared" si="145"/>
        <v/>
      </c>
      <c r="C895" s="68" t="str">
        <f t="shared" si="147"/>
        <v/>
      </c>
      <c r="D895" s="6"/>
      <c r="E895" s="9"/>
      <c r="F895" s="6"/>
      <c r="G895" s="9"/>
      <c r="H895" s="64" t="str">
        <f t="shared" si="154"/>
        <v/>
      </c>
      <c r="I895" s="64" t="str">
        <f t="shared" si="155"/>
        <v/>
      </c>
      <c r="J895" s="65" t="str">
        <f t="shared" si="148"/>
        <v/>
      </c>
      <c r="K895" s="166" t="str">
        <f t="shared" si="149"/>
        <v/>
      </c>
      <c r="L895" s="167" t="str">
        <f t="shared" si="150"/>
        <v/>
      </c>
      <c r="M895" s="63" t="str">
        <f t="shared" si="151"/>
        <v/>
      </c>
      <c r="N895" s="7"/>
      <c r="O895" s="8"/>
      <c r="Q895" s="69" t="str">
        <f t="shared" si="152"/>
        <v/>
      </c>
      <c r="T895" s="66" t="str">
        <f>IF(AND(SU_Stufe&gt;=20,M895&lt;&gt;"",ISBLANK(N895)),"Zuweisung zu Arbeitspaket fehlt","")</f>
        <v/>
      </c>
      <c r="U895" s="66" t="str">
        <f>IF(AND(M895&lt;&gt;""),IF(ISBLANK(O895),"Beschreibung der Tätigkeit fehlt!",IF(LEN(O895)&lt;Z_BKU,"Beschreibung sehr kurz",IF(LEN(O895)&lt;Z_BKN,"Beschreibung knapp",""))),"")</f>
        <v/>
      </c>
      <c r="V895" s="66" t="str">
        <f t="shared" si="153"/>
        <v/>
      </c>
      <c r="W895" s="66" t="str">
        <f>IF(AND(M895&lt;&gt;""),IF(M895&gt;Z_THAZ,"Wurde die Tageshöchstarbeitszeit ("&amp;Z_THAZ&amp;" h) beachtet?",""),"")</f>
        <v/>
      </c>
      <c r="X895" s="66" t="str">
        <f t="shared" si="146"/>
        <v/>
      </c>
    </row>
    <row r="896" spans="1:24" x14ac:dyDescent="0.25">
      <c r="A896" s="5"/>
      <c r="B896" s="67" t="str">
        <f t="shared" si="145"/>
        <v/>
      </c>
      <c r="C896" s="68" t="str">
        <f t="shared" si="147"/>
        <v/>
      </c>
      <c r="D896" s="6"/>
      <c r="E896" s="9"/>
      <c r="F896" s="6"/>
      <c r="G896" s="9"/>
      <c r="H896" s="64" t="str">
        <f t="shared" si="154"/>
        <v/>
      </c>
      <c r="I896" s="64" t="str">
        <f t="shared" si="155"/>
        <v/>
      </c>
      <c r="J896" s="65" t="str">
        <f t="shared" si="148"/>
        <v/>
      </c>
      <c r="K896" s="166" t="str">
        <f t="shared" si="149"/>
        <v/>
      </c>
      <c r="L896" s="167" t="str">
        <f t="shared" si="150"/>
        <v/>
      </c>
      <c r="M896" s="63" t="str">
        <f t="shared" si="151"/>
        <v/>
      </c>
      <c r="N896" s="7"/>
      <c r="O896" s="8"/>
      <c r="Q896" s="69" t="str">
        <f t="shared" si="152"/>
        <v/>
      </c>
      <c r="T896" s="66" t="str">
        <f>IF(AND(SU_Stufe&gt;=20,M896&lt;&gt;"",ISBLANK(N896)),"Zuweisung zu Arbeitspaket fehlt","")</f>
        <v/>
      </c>
      <c r="U896" s="66" t="str">
        <f>IF(AND(M896&lt;&gt;""),IF(ISBLANK(O896),"Beschreibung der Tätigkeit fehlt!",IF(LEN(O896)&lt;Z_BKU,"Beschreibung sehr kurz",IF(LEN(O896)&lt;Z_BKN,"Beschreibung knapp",""))),"")</f>
        <v/>
      </c>
      <c r="V896" s="66" t="str">
        <f t="shared" si="153"/>
        <v/>
      </c>
      <c r="W896" s="66" t="str">
        <f>IF(AND(M896&lt;&gt;""),IF(M896&gt;Z_THAZ,"Wurde die Tageshöchstarbeitszeit ("&amp;Z_THAZ&amp;" h) beachtet?",""),"")</f>
        <v/>
      </c>
      <c r="X896" s="66" t="str">
        <f t="shared" si="146"/>
        <v/>
      </c>
    </row>
    <row r="897" spans="1:24" x14ac:dyDescent="0.25">
      <c r="A897" s="5"/>
      <c r="B897" s="67" t="str">
        <f t="shared" si="145"/>
        <v/>
      </c>
      <c r="C897" s="68" t="str">
        <f t="shared" si="147"/>
        <v/>
      </c>
      <c r="D897" s="6"/>
      <c r="E897" s="9"/>
      <c r="F897" s="6"/>
      <c r="G897" s="9"/>
      <c r="H897" s="64" t="str">
        <f t="shared" si="154"/>
        <v/>
      </c>
      <c r="I897" s="64" t="str">
        <f t="shared" si="155"/>
        <v/>
      </c>
      <c r="J897" s="65" t="str">
        <f t="shared" si="148"/>
        <v/>
      </c>
      <c r="K897" s="166" t="str">
        <f t="shared" si="149"/>
        <v/>
      </c>
      <c r="L897" s="167" t="str">
        <f t="shared" si="150"/>
        <v/>
      </c>
      <c r="M897" s="63" t="str">
        <f t="shared" si="151"/>
        <v/>
      </c>
      <c r="N897" s="7"/>
      <c r="O897" s="8"/>
      <c r="Q897" s="69" t="str">
        <f t="shared" si="152"/>
        <v/>
      </c>
      <c r="T897" s="66" t="str">
        <f>IF(AND(SU_Stufe&gt;=20,M897&lt;&gt;"",ISBLANK(N897)),"Zuweisung zu Arbeitspaket fehlt","")</f>
        <v/>
      </c>
      <c r="U897" s="66" t="str">
        <f>IF(AND(M897&lt;&gt;""),IF(ISBLANK(O897),"Beschreibung der Tätigkeit fehlt!",IF(LEN(O897)&lt;Z_BKU,"Beschreibung sehr kurz",IF(LEN(O897)&lt;Z_BKN,"Beschreibung knapp",""))),"")</f>
        <v/>
      </c>
      <c r="V897" s="66" t="str">
        <f t="shared" si="153"/>
        <v/>
      </c>
      <c r="W897" s="66" t="str">
        <f>IF(AND(M897&lt;&gt;""),IF(M897&gt;Z_THAZ,"Wurde die Tageshöchstarbeitszeit ("&amp;Z_THAZ&amp;" h) beachtet?",""),"")</f>
        <v/>
      </c>
      <c r="X897" s="66" t="str">
        <f t="shared" si="146"/>
        <v/>
      </c>
    </row>
    <row r="898" spans="1:24" x14ac:dyDescent="0.25">
      <c r="A898" s="5"/>
      <c r="B898" s="67" t="str">
        <f>IF(ISNUMBER(A901),ZU_Kuerzel,"")</f>
        <v/>
      </c>
      <c r="C898" s="68" t="str">
        <f>IF(ISBLANK(A901),"",MONTH(A901))</f>
        <v/>
      </c>
      <c r="D898" s="6"/>
      <c r="E898" s="9"/>
      <c r="F898" s="6"/>
      <c r="G898" s="9"/>
      <c r="H898" s="64" t="str">
        <f t="shared" si="154"/>
        <v/>
      </c>
      <c r="I898" s="64" t="str">
        <f t="shared" si="155"/>
        <v/>
      </c>
      <c r="J898" s="65" t="str">
        <f t="shared" si="148"/>
        <v/>
      </c>
      <c r="K898" s="166" t="str">
        <f t="shared" si="149"/>
        <v/>
      </c>
      <c r="L898" s="167" t="str">
        <f t="shared" si="150"/>
        <v/>
      </c>
      <c r="M898" s="63" t="str">
        <f t="shared" si="151"/>
        <v/>
      </c>
      <c r="N898" s="7"/>
      <c r="O898" s="8"/>
      <c r="Q898" s="69" t="str">
        <f t="shared" si="152"/>
        <v/>
      </c>
      <c r="T898" s="66" t="str">
        <f>IF(AND(SU_Stufe&gt;=20,M898&lt;&gt;"",ISBLANK(N898)),"Zuweisung zu Arbeitspaket fehlt","")</f>
        <v/>
      </c>
      <c r="U898" s="66" t="str">
        <f>IF(AND(M898&lt;&gt;""),IF(ISBLANK(O898),"Beschreibung der Tätigkeit fehlt!",IF(LEN(O898)&lt;Z_BKU,"Beschreibung sehr kurz",IF(LEN(O898)&lt;Z_BKN,"Beschreibung knapp",""))),"")</f>
        <v/>
      </c>
      <c r="V898" s="66" t="str">
        <f t="shared" si="153"/>
        <v/>
      </c>
      <c r="W898" s="66" t="str">
        <f>IF(AND(M898&lt;&gt;""),IF(M898&gt;Z_THAZ,"Wurde die Tageshöchstarbeitszeit ("&amp;Z_THAZ&amp;" h) beachtet?",""),"")</f>
        <v/>
      </c>
      <c r="X898" s="66" t="str">
        <f>IF(ISNUMBER(A901),IF(YEAR(A901)&lt;&gt;ZU_Jahr,"Jahr nicht zulässig",""),"")</f>
        <v/>
      </c>
    </row>
    <row r="899" spans="1:24" x14ac:dyDescent="0.25">
      <c r="A899" s="5"/>
      <c r="B899" s="67" t="str">
        <f t="shared" si="145"/>
        <v/>
      </c>
      <c r="C899" s="68" t="str">
        <f t="shared" si="147"/>
        <v/>
      </c>
      <c r="D899" s="6"/>
      <c r="E899" s="9"/>
      <c r="F899" s="6"/>
      <c r="G899" s="9"/>
      <c r="H899" s="64" t="str">
        <f t="shared" si="154"/>
        <v/>
      </c>
      <c r="I899" s="64" t="str">
        <f t="shared" si="155"/>
        <v/>
      </c>
      <c r="J899" s="65" t="str">
        <f t="shared" si="148"/>
        <v/>
      </c>
      <c r="K899" s="166" t="str">
        <f t="shared" si="149"/>
        <v/>
      </c>
      <c r="L899" s="167" t="str">
        <f t="shared" si="150"/>
        <v/>
      </c>
      <c r="M899" s="63" t="str">
        <f t="shared" si="151"/>
        <v/>
      </c>
      <c r="N899" s="7"/>
      <c r="O899" s="8"/>
      <c r="Q899" s="69" t="str">
        <f t="shared" si="152"/>
        <v/>
      </c>
      <c r="T899" s="66" t="str">
        <f>IF(AND(SU_Stufe&gt;=20,M899&lt;&gt;"",ISBLANK(N899)),"Zuweisung zu Arbeitspaket fehlt","")</f>
        <v/>
      </c>
      <c r="U899" s="66" t="str">
        <f>IF(AND(M899&lt;&gt;""),IF(ISBLANK(O899),"Beschreibung der Tätigkeit fehlt!",IF(LEN(O899)&lt;Z_BKU,"Beschreibung sehr kurz",IF(LEN(O899)&lt;Z_BKN,"Beschreibung knapp",""))),"")</f>
        <v/>
      </c>
      <c r="V899" s="66" t="str">
        <f t="shared" si="153"/>
        <v/>
      </c>
      <c r="W899" s="66" t="str">
        <f>IF(AND(M899&lt;&gt;""),IF(M899&gt;Z_THAZ,"Wurde die Tageshöchstarbeitszeit ("&amp;Z_THAZ&amp;" h) beachtet?",""),"")</f>
        <v/>
      </c>
      <c r="X899" s="66" t="str">
        <f t="shared" si="146"/>
        <v/>
      </c>
    </row>
    <row r="900" spans="1:24" x14ac:dyDescent="0.25">
      <c r="A900" s="5"/>
      <c r="B900" s="67" t="str">
        <f t="shared" si="145"/>
        <v/>
      </c>
      <c r="C900" s="68" t="str">
        <f t="shared" si="147"/>
        <v/>
      </c>
      <c r="D900" s="6"/>
      <c r="E900" s="9"/>
      <c r="F900" s="6"/>
      <c r="G900" s="9"/>
      <c r="H900" s="64" t="str">
        <f t="shared" si="154"/>
        <v/>
      </c>
      <c r="I900" s="64" t="str">
        <f t="shared" si="155"/>
        <v/>
      </c>
      <c r="J900" s="65" t="str">
        <f t="shared" si="148"/>
        <v/>
      </c>
      <c r="K900" s="166" t="str">
        <f t="shared" si="149"/>
        <v/>
      </c>
      <c r="L900" s="167" t="str">
        <f t="shared" si="150"/>
        <v/>
      </c>
      <c r="M900" s="63" t="str">
        <f t="shared" si="151"/>
        <v/>
      </c>
      <c r="N900" s="7"/>
      <c r="O900" s="8"/>
      <c r="Q900" s="69" t="str">
        <f t="shared" si="152"/>
        <v/>
      </c>
      <c r="T900" s="66" t="str">
        <f>IF(AND(SU_Stufe&gt;=20,M900&lt;&gt;"",ISBLANK(N900)),"Zuweisung zu Arbeitspaket fehlt","")</f>
        <v/>
      </c>
      <c r="U900" s="66" t="str">
        <f>IF(AND(M900&lt;&gt;""),IF(ISBLANK(O900),"Beschreibung der Tätigkeit fehlt!",IF(LEN(O900)&lt;Z_BKU,"Beschreibung sehr kurz",IF(LEN(O900)&lt;Z_BKN,"Beschreibung knapp",""))),"")</f>
        <v/>
      </c>
      <c r="V900" s="66" t="str">
        <f t="shared" si="153"/>
        <v/>
      </c>
      <c r="W900" s="66" t="str">
        <f>IF(AND(M900&lt;&gt;""),IF(M900&gt;Z_THAZ,"Wurde die Tageshöchstarbeitszeit ("&amp;Z_THAZ&amp;" h) beachtet?",""),"")</f>
        <v/>
      </c>
      <c r="X900" s="66" t="str">
        <f t="shared" si="146"/>
        <v/>
      </c>
    </row>
    <row r="901" spans="1:24" x14ac:dyDescent="0.25">
      <c r="A901" s="5"/>
      <c r="B901" s="67" t="str">
        <f>IF(ISNUMBER(#REF!),ZU_Kuerzel,"")</f>
        <v/>
      </c>
      <c r="C901" s="68" t="e">
        <f>IF(ISBLANK(#REF!),"",MONTH(#REF!))</f>
        <v>#REF!</v>
      </c>
      <c r="D901" s="6"/>
      <c r="E901" s="9"/>
      <c r="F901" s="6"/>
      <c r="G901" s="9"/>
      <c r="H901" s="64" t="str">
        <f t="shared" si="154"/>
        <v/>
      </c>
      <c r="I901" s="64" t="str">
        <f t="shared" si="155"/>
        <v/>
      </c>
      <c r="J901" s="65" t="str">
        <f t="shared" si="148"/>
        <v/>
      </c>
      <c r="K901" s="166" t="str">
        <f t="shared" si="149"/>
        <v/>
      </c>
      <c r="L901" s="167" t="str">
        <f t="shared" si="150"/>
        <v/>
      </c>
      <c r="M901" s="63" t="str">
        <f t="shared" si="151"/>
        <v/>
      </c>
      <c r="N901" s="7"/>
      <c r="O901" s="8"/>
      <c r="Q901" s="69" t="str">
        <f t="shared" si="152"/>
        <v/>
      </c>
      <c r="T901" s="66" t="str">
        <f>IF(AND(SU_Stufe&gt;=20,M901&lt;&gt;"",ISBLANK(N901)),"Zuweisung zu Arbeitspaket fehlt","")</f>
        <v/>
      </c>
      <c r="U901" s="66" t="str">
        <f>IF(AND(M901&lt;&gt;""),IF(ISBLANK(O901),"Beschreibung der Tätigkeit fehlt!",IF(LEN(O901)&lt;Z_BKU,"Beschreibung sehr kurz",IF(LEN(O901)&lt;Z_BKN,"Beschreibung knapp",""))),"")</f>
        <v/>
      </c>
      <c r="V901" s="66" t="str">
        <f t="shared" si="153"/>
        <v/>
      </c>
      <c r="W901" s="66" t="str">
        <f>IF(AND(M901&lt;&gt;""),IF(M901&gt;Z_THAZ,"Wurde die Tageshöchstarbeitszeit ("&amp;Z_THAZ&amp;" h) beachtet?",""),"")</f>
        <v/>
      </c>
      <c r="X901" s="66" t="str">
        <f>IF(ISNUMBER(#REF!),IF(YEAR(#REF!)&lt;&gt;ZU_Jahr,"Jahr nicht zulässig",""),"")</f>
        <v/>
      </c>
    </row>
    <row r="902" spans="1:24" x14ac:dyDescent="0.25">
      <c r="A902" s="5"/>
      <c r="B902" s="67" t="str">
        <f t="shared" si="145"/>
        <v/>
      </c>
      <c r="C902" s="68" t="str">
        <f t="shared" si="147"/>
        <v/>
      </c>
      <c r="D902" s="6"/>
      <c r="E902" s="9"/>
      <c r="F902" s="6"/>
      <c r="G902" s="9"/>
      <c r="H902" s="64" t="str">
        <f t="shared" si="154"/>
        <v/>
      </c>
      <c r="I902" s="64" t="str">
        <f t="shared" si="155"/>
        <v/>
      </c>
      <c r="J902" s="65" t="str">
        <f t="shared" si="148"/>
        <v/>
      </c>
      <c r="K902" s="166" t="str">
        <f t="shared" si="149"/>
        <v/>
      </c>
      <c r="L902" s="167" t="str">
        <f t="shared" si="150"/>
        <v/>
      </c>
      <c r="M902" s="63" t="str">
        <f t="shared" si="151"/>
        <v/>
      </c>
      <c r="N902" s="7"/>
      <c r="O902" s="8"/>
      <c r="Q902" s="69" t="str">
        <f t="shared" si="152"/>
        <v/>
      </c>
      <c r="T902" s="66" t="str">
        <f>IF(AND(SU_Stufe&gt;=20,M902&lt;&gt;"",ISBLANK(N902)),"Zuweisung zu Arbeitspaket fehlt","")</f>
        <v/>
      </c>
      <c r="U902" s="66" t="str">
        <f>IF(AND(M902&lt;&gt;""),IF(ISBLANK(O902),"Beschreibung der Tätigkeit fehlt!",IF(LEN(O902)&lt;Z_BKU,"Beschreibung sehr kurz",IF(LEN(O902)&lt;Z_BKN,"Beschreibung knapp",""))),"")</f>
        <v/>
      </c>
      <c r="V902" s="66" t="str">
        <f t="shared" si="153"/>
        <v/>
      </c>
      <c r="W902" s="66" t="str">
        <f>IF(AND(M902&lt;&gt;""),IF(M902&gt;Z_THAZ,"Wurde die Tageshöchstarbeitszeit ("&amp;Z_THAZ&amp;" h) beachtet?",""),"")</f>
        <v/>
      </c>
      <c r="X902" s="66" t="str">
        <f t="shared" si="146"/>
        <v/>
      </c>
    </row>
    <row r="903" spans="1:24" x14ac:dyDescent="0.25">
      <c r="A903" s="5"/>
      <c r="B903" s="67" t="str">
        <f t="shared" si="145"/>
        <v/>
      </c>
      <c r="C903" s="68" t="str">
        <f t="shared" si="147"/>
        <v/>
      </c>
      <c r="D903" s="6"/>
      <c r="E903" s="9"/>
      <c r="F903" s="6"/>
      <c r="G903" s="9"/>
      <c r="H903" s="64" t="str">
        <f t="shared" si="154"/>
        <v/>
      </c>
      <c r="I903" s="64" t="str">
        <f t="shared" si="155"/>
        <v/>
      </c>
      <c r="J903" s="65" t="str">
        <f t="shared" si="148"/>
        <v/>
      </c>
      <c r="K903" s="166" t="str">
        <f t="shared" si="149"/>
        <v/>
      </c>
      <c r="L903" s="167" t="str">
        <f t="shared" si="150"/>
        <v/>
      </c>
      <c r="M903" s="63" t="str">
        <f t="shared" si="151"/>
        <v/>
      </c>
      <c r="N903" s="7"/>
      <c r="O903" s="8"/>
      <c r="Q903" s="69" t="str">
        <f t="shared" si="152"/>
        <v/>
      </c>
      <c r="T903" s="66" t="str">
        <f>IF(AND(SU_Stufe&gt;=20,M903&lt;&gt;"",ISBLANK(N903)),"Zuweisung zu Arbeitspaket fehlt","")</f>
        <v/>
      </c>
      <c r="U903" s="66" t="str">
        <f>IF(AND(M903&lt;&gt;""),IF(ISBLANK(O903),"Beschreibung der Tätigkeit fehlt!",IF(LEN(O903)&lt;Z_BKU,"Beschreibung sehr kurz",IF(LEN(O903)&lt;Z_BKN,"Beschreibung knapp",""))),"")</f>
        <v/>
      </c>
      <c r="V903" s="66" t="str">
        <f t="shared" si="153"/>
        <v/>
      </c>
      <c r="W903" s="66" t="str">
        <f>IF(AND(M903&lt;&gt;""),IF(M903&gt;Z_THAZ,"Wurde die Tageshöchstarbeitszeit ("&amp;Z_THAZ&amp;" h) beachtet?",""),"")</f>
        <v/>
      </c>
      <c r="X903" s="66" t="str">
        <f t="shared" si="146"/>
        <v/>
      </c>
    </row>
    <row r="904" spans="1:24" x14ac:dyDescent="0.25">
      <c r="A904" s="5"/>
      <c r="B904" s="67" t="str">
        <f t="shared" si="145"/>
        <v/>
      </c>
      <c r="C904" s="68" t="str">
        <f t="shared" si="147"/>
        <v/>
      </c>
      <c r="D904" s="6"/>
      <c r="E904" s="9"/>
      <c r="F904" s="6"/>
      <c r="G904" s="9"/>
      <c r="H904" s="64" t="str">
        <f t="shared" si="154"/>
        <v/>
      </c>
      <c r="I904" s="64" t="str">
        <f t="shared" si="155"/>
        <v/>
      </c>
      <c r="J904" s="65" t="str">
        <f t="shared" si="148"/>
        <v/>
      </c>
      <c r="K904" s="166" t="str">
        <f t="shared" si="149"/>
        <v/>
      </c>
      <c r="L904" s="167" t="str">
        <f t="shared" si="150"/>
        <v/>
      </c>
      <c r="M904" s="63" t="str">
        <f t="shared" si="151"/>
        <v/>
      </c>
      <c r="N904" s="7"/>
      <c r="O904" s="8"/>
      <c r="Q904" s="69" t="str">
        <f t="shared" si="152"/>
        <v/>
      </c>
      <c r="T904" s="66" t="str">
        <f>IF(AND(SU_Stufe&gt;=20,M904&lt;&gt;"",ISBLANK(N904)),"Zuweisung zu Arbeitspaket fehlt","")</f>
        <v/>
      </c>
      <c r="U904" s="66" t="str">
        <f>IF(AND(M904&lt;&gt;""),IF(ISBLANK(O904),"Beschreibung der Tätigkeit fehlt!",IF(LEN(O904)&lt;Z_BKU,"Beschreibung sehr kurz",IF(LEN(O904)&lt;Z_BKN,"Beschreibung knapp",""))),"")</f>
        <v/>
      </c>
      <c r="V904" s="66" t="str">
        <f t="shared" si="153"/>
        <v/>
      </c>
      <c r="W904" s="66" t="str">
        <f>IF(AND(M904&lt;&gt;""),IF(M904&gt;Z_THAZ,"Wurde die Tageshöchstarbeitszeit ("&amp;Z_THAZ&amp;" h) beachtet?",""),"")</f>
        <v/>
      </c>
      <c r="X904" s="66" t="str">
        <f t="shared" si="146"/>
        <v/>
      </c>
    </row>
    <row r="905" spans="1:24" x14ac:dyDescent="0.25">
      <c r="A905" s="5"/>
      <c r="B905" s="67" t="str">
        <f t="shared" si="145"/>
        <v/>
      </c>
      <c r="C905" s="68" t="str">
        <f t="shared" si="147"/>
        <v/>
      </c>
      <c r="D905" s="6"/>
      <c r="E905" s="9"/>
      <c r="F905" s="6"/>
      <c r="G905" s="9"/>
      <c r="H905" s="64" t="str">
        <f t="shared" si="154"/>
        <v/>
      </c>
      <c r="I905" s="64" t="str">
        <f t="shared" si="155"/>
        <v/>
      </c>
      <c r="J905" s="65" t="str">
        <f t="shared" si="148"/>
        <v/>
      </c>
      <c r="K905" s="166" t="str">
        <f t="shared" si="149"/>
        <v/>
      </c>
      <c r="L905" s="167" t="str">
        <f t="shared" si="150"/>
        <v/>
      </c>
      <c r="M905" s="63" t="str">
        <f t="shared" si="151"/>
        <v/>
      </c>
      <c r="N905" s="7"/>
      <c r="O905" s="8"/>
      <c r="Q905" s="69" t="str">
        <f t="shared" si="152"/>
        <v/>
      </c>
      <c r="T905" s="66" t="str">
        <f>IF(AND(SU_Stufe&gt;=20,M905&lt;&gt;"",ISBLANK(N905)),"Zuweisung zu Arbeitspaket fehlt","")</f>
        <v/>
      </c>
      <c r="U905" s="66" t="str">
        <f>IF(AND(M905&lt;&gt;""),IF(ISBLANK(O905),"Beschreibung der Tätigkeit fehlt!",IF(LEN(O905)&lt;Z_BKU,"Beschreibung sehr kurz",IF(LEN(O905)&lt;Z_BKN,"Beschreibung knapp",""))),"")</f>
        <v/>
      </c>
      <c r="V905" s="66" t="str">
        <f t="shared" si="153"/>
        <v/>
      </c>
      <c r="W905" s="66" t="str">
        <f>IF(AND(M905&lt;&gt;""),IF(M905&gt;Z_THAZ,"Wurde die Tageshöchstarbeitszeit ("&amp;Z_THAZ&amp;" h) beachtet?",""),"")</f>
        <v/>
      </c>
      <c r="X905" s="66" t="str">
        <f t="shared" si="146"/>
        <v/>
      </c>
    </row>
    <row r="906" spans="1:24" x14ac:dyDescent="0.25">
      <c r="A906" s="5"/>
      <c r="B906" s="67" t="str">
        <f t="shared" si="145"/>
        <v/>
      </c>
      <c r="C906" s="68" t="str">
        <f t="shared" si="147"/>
        <v/>
      </c>
      <c r="D906" s="6"/>
      <c r="E906" s="9"/>
      <c r="F906" s="6"/>
      <c r="G906" s="9"/>
      <c r="H906" s="64" t="str">
        <f t="shared" si="154"/>
        <v/>
      </c>
      <c r="I906" s="64" t="str">
        <f t="shared" si="155"/>
        <v/>
      </c>
      <c r="J906" s="65" t="str">
        <f t="shared" si="148"/>
        <v/>
      </c>
      <c r="K906" s="166" t="str">
        <f t="shared" si="149"/>
        <v/>
      </c>
      <c r="L906" s="167" t="str">
        <f t="shared" si="150"/>
        <v/>
      </c>
      <c r="M906" s="63" t="str">
        <f t="shared" si="151"/>
        <v/>
      </c>
      <c r="N906" s="7"/>
      <c r="O906" s="8"/>
      <c r="Q906" s="69" t="str">
        <f t="shared" si="152"/>
        <v/>
      </c>
      <c r="T906" s="66" t="str">
        <f>IF(AND(SU_Stufe&gt;=20,M906&lt;&gt;"",ISBLANK(N906)),"Zuweisung zu Arbeitspaket fehlt","")</f>
        <v/>
      </c>
      <c r="U906" s="66" t="str">
        <f>IF(AND(M906&lt;&gt;""),IF(ISBLANK(O906),"Beschreibung der Tätigkeit fehlt!",IF(LEN(O906)&lt;Z_BKU,"Beschreibung sehr kurz",IF(LEN(O906)&lt;Z_BKN,"Beschreibung knapp",""))),"")</f>
        <v/>
      </c>
      <c r="V906" s="66" t="str">
        <f t="shared" si="153"/>
        <v/>
      </c>
      <c r="W906" s="66" t="str">
        <f>IF(AND(M906&lt;&gt;""),IF(M906&gt;Z_THAZ,"Wurde die Tageshöchstarbeitszeit ("&amp;Z_THAZ&amp;" h) beachtet?",""),"")</f>
        <v/>
      </c>
      <c r="X906" s="66" t="str">
        <f t="shared" si="146"/>
        <v/>
      </c>
    </row>
    <row r="907" spans="1:24" x14ac:dyDescent="0.25">
      <c r="A907" s="5"/>
      <c r="B907" s="67" t="str">
        <f t="shared" si="145"/>
        <v/>
      </c>
      <c r="C907" s="68" t="str">
        <f t="shared" si="147"/>
        <v/>
      </c>
      <c r="D907" s="6"/>
      <c r="E907" s="9"/>
      <c r="F907" s="6"/>
      <c r="G907" s="9"/>
      <c r="H907" s="64" t="str">
        <f t="shared" si="154"/>
        <v/>
      </c>
      <c r="I907" s="64" t="str">
        <f t="shared" si="155"/>
        <v/>
      </c>
      <c r="J907" s="65" t="str">
        <f t="shared" si="148"/>
        <v/>
      </c>
      <c r="K907" s="166" t="str">
        <f t="shared" si="149"/>
        <v/>
      </c>
      <c r="L907" s="167" t="str">
        <f t="shared" si="150"/>
        <v/>
      </c>
      <c r="M907" s="63" t="str">
        <f t="shared" si="151"/>
        <v/>
      </c>
      <c r="N907" s="7"/>
      <c r="O907" s="8"/>
      <c r="Q907" s="69" t="str">
        <f t="shared" si="152"/>
        <v/>
      </c>
      <c r="T907" s="66" t="str">
        <f>IF(AND(SU_Stufe&gt;=20,M907&lt;&gt;"",ISBLANK(N907)),"Zuweisung zu Arbeitspaket fehlt","")</f>
        <v/>
      </c>
      <c r="U907" s="66" t="str">
        <f>IF(AND(M907&lt;&gt;""),IF(ISBLANK(O907),"Beschreibung der Tätigkeit fehlt!",IF(LEN(O907)&lt;Z_BKU,"Beschreibung sehr kurz",IF(LEN(O907)&lt;Z_BKN,"Beschreibung knapp",""))),"")</f>
        <v/>
      </c>
      <c r="V907" s="66" t="str">
        <f t="shared" si="153"/>
        <v/>
      </c>
      <c r="W907" s="66" t="str">
        <f>IF(AND(M907&lt;&gt;""),IF(M907&gt;Z_THAZ,"Wurde die Tageshöchstarbeitszeit ("&amp;Z_THAZ&amp;" h) beachtet?",""),"")</f>
        <v/>
      </c>
      <c r="X907" s="66" t="str">
        <f t="shared" si="146"/>
        <v/>
      </c>
    </row>
    <row r="908" spans="1:24" x14ac:dyDescent="0.25">
      <c r="A908" s="5"/>
      <c r="B908" s="67" t="str">
        <f t="shared" si="145"/>
        <v/>
      </c>
      <c r="C908" s="68" t="str">
        <f t="shared" si="147"/>
        <v/>
      </c>
      <c r="D908" s="6"/>
      <c r="E908" s="9"/>
      <c r="F908" s="6"/>
      <c r="G908" s="9"/>
      <c r="H908" s="64" t="str">
        <f t="shared" si="154"/>
        <v/>
      </c>
      <c r="I908" s="64" t="str">
        <f t="shared" si="155"/>
        <v/>
      </c>
      <c r="J908" s="65" t="str">
        <f t="shared" si="148"/>
        <v/>
      </c>
      <c r="K908" s="166" t="str">
        <f t="shared" si="149"/>
        <v/>
      </c>
      <c r="L908" s="167" t="str">
        <f t="shared" si="150"/>
        <v/>
      </c>
      <c r="M908" s="63" t="str">
        <f t="shared" si="151"/>
        <v/>
      </c>
      <c r="N908" s="7"/>
      <c r="O908" s="8"/>
      <c r="Q908" s="69" t="str">
        <f t="shared" si="152"/>
        <v/>
      </c>
      <c r="T908" s="66" t="str">
        <f>IF(AND(SU_Stufe&gt;=20,M908&lt;&gt;"",ISBLANK(N908)),"Zuweisung zu Arbeitspaket fehlt","")</f>
        <v/>
      </c>
      <c r="U908" s="66" t="str">
        <f>IF(AND(M908&lt;&gt;""),IF(ISBLANK(O908),"Beschreibung der Tätigkeit fehlt!",IF(LEN(O908)&lt;Z_BKU,"Beschreibung sehr kurz",IF(LEN(O908)&lt;Z_BKN,"Beschreibung knapp",""))),"")</f>
        <v/>
      </c>
      <c r="V908" s="66" t="str">
        <f t="shared" si="153"/>
        <v/>
      </c>
      <c r="W908" s="66" t="str">
        <f>IF(AND(M908&lt;&gt;""),IF(M908&gt;Z_THAZ,"Wurde die Tageshöchstarbeitszeit ("&amp;Z_THAZ&amp;" h) beachtet?",""),"")</f>
        <v/>
      </c>
      <c r="X908" s="66" t="str">
        <f t="shared" si="146"/>
        <v/>
      </c>
    </row>
    <row r="909" spans="1:24" x14ac:dyDescent="0.25">
      <c r="A909" s="5"/>
      <c r="B909" s="67" t="str">
        <f t="shared" si="145"/>
        <v/>
      </c>
      <c r="C909" s="68" t="str">
        <f t="shared" si="147"/>
        <v/>
      </c>
      <c r="D909" s="6"/>
      <c r="E909" s="9"/>
      <c r="F909" s="6"/>
      <c r="G909" s="9"/>
      <c r="H909" s="64" t="str">
        <f t="shared" si="154"/>
        <v/>
      </c>
      <c r="I909" s="64" t="str">
        <f t="shared" si="155"/>
        <v/>
      </c>
      <c r="J909" s="65" t="str">
        <f t="shared" si="148"/>
        <v/>
      </c>
      <c r="K909" s="166" t="str">
        <f t="shared" si="149"/>
        <v/>
      </c>
      <c r="L909" s="167" t="str">
        <f t="shared" si="150"/>
        <v/>
      </c>
      <c r="M909" s="63" t="str">
        <f t="shared" si="151"/>
        <v/>
      </c>
      <c r="N909" s="7"/>
      <c r="O909" s="8"/>
      <c r="Q909" s="69" t="str">
        <f t="shared" si="152"/>
        <v/>
      </c>
      <c r="T909" s="66" t="str">
        <f>IF(AND(SU_Stufe&gt;=20,M909&lt;&gt;"",ISBLANK(N909)),"Zuweisung zu Arbeitspaket fehlt","")</f>
        <v/>
      </c>
      <c r="U909" s="66" t="str">
        <f>IF(AND(M909&lt;&gt;""),IF(ISBLANK(O909),"Beschreibung der Tätigkeit fehlt!",IF(LEN(O909)&lt;Z_BKU,"Beschreibung sehr kurz",IF(LEN(O909)&lt;Z_BKN,"Beschreibung knapp",""))),"")</f>
        <v/>
      </c>
      <c r="V909" s="66" t="str">
        <f t="shared" si="153"/>
        <v/>
      </c>
      <c r="W909" s="66" t="str">
        <f>IF(AND(M909&lt;&gt;""),IF(M909&gt;Z_THAZ,"Wurde die Tageshöchstarbeitszeit ("&amp;Z_THAZ&amp;" h) beachtet?",""),"")</f>
        <v/>
      </c>
      <c r="X909" s="66" t="str">
        <f t="shared" si="146"/>
        <v/>
      </c>
    </row>
    <row r="910" spans="1:24" x14ac:dyDescent="0.25">
      <c r="A910" s="5"/>
      <c r="B910" s="67" t="str">
        <f t="shared" ref="B910:B973" si="156">IF(ISNUMBER(A910),ZU_Kuerzel,"")</f>
        <v/>
      </c>
      <c r="C910" s="68" t="str">
        <f t="shared" si="147"/>
        <v/>
      </c>
      <c r="D910" s="6"/>
      <c r="E910" s="9"/>
      <c r="F910" s="6"/>
      <c r="G910" s="9"/>
      <c r="H910" s="64" t="str">
        <f t="shared" si="154"/>
        <v/>
      </c>
      <c r="I910" s="64" t="str">
        <f t="shared" si="155"/>
        <v/>
      </c>
      <c r="J910" s="65" t="str">
        <f t="shared" si="148"/>
        <v/>
      </c>
      <c r="K910" s="166" t="str">
        <f t="shared" si="149"/>
        <v/>
      </c>
      <c r="L910" s="167" t="str">
        <f t="shared" si="150"/>
        <v/>
      </c>
      <c r="M910" s="63" t="str">
        <f t="shared" si="151"/>
        <v/>
      </c>
      <c r="N910" s="7"/>
      <c r="O910" s="8"/>
      <c r="Q910" s="69" t="str">
        <f t="shared" si="152"/>
        <v/>
      </c>
      <c r="T910" s="66" t="str">
        <f>IF(AND(SU_Stufe&gt;=20,M910&lt;&gt;"",ISBLANK(N910)),"Zuweisung zu Arbeitspaket fehlt","")</f>
        <v/>
      </c>
      <c r="U910" s="66" t="str">
        <f>IF(AND(M910&lt;&gt;""),IF(ISBLANK(O910),"Beschreibung der Tätigkeit fehlt!",IF(LEN(O910)&lt;Z_BKU,"Beschreibung sehr kurz",IF(LEN(O910)&lt;Z_BKN,"Beschreibung knapp",""))),"")</f>
        <v/>
      </c>
      <c r="V910" s="66" t="str">
        <f t="shared" si="153"/>
        <v/>
      </c>
      <c r="W910" s="66" t="str">
        <f>IF(AND(M910&lt;&gt;""),IF(M910&gt;Z_THAZ,"Wurde die Tageshöchstarbeitszeit ("&amp;Z_THAZ&amp;" h) beachtet?",""),"")</f>
        <v/>
      </c>
      <c r="X910" s="66" t="str">
        <f t="shared" ref="X910:X973" si="157">IF(ISNUMBER(A910),IF(YEAR(A910)&lt;&gt;ZU_Jahr,"Jahr nicht zulässig",""),"")</f>
        <v/>
      </c>
    </row>
    <row r="911" spans="1:24" x14ac:dyDescent="0.25">
      <c r="A911" s="5"/>
      <c r="B911" s="67" t="str">
        <f t="shared" si="156"/>
        <v/>
      </c>
      <c r="C911" s="68" t="str">
        <f t="shared" ref="C911:C974" si="158">IF(ISBLANK(A911),"",MONTH(A911))</f>
        <v/>
      </c>
      <c r="D911" s="6"/>
      <c r="E911" s="9"/>
      <c r="F911" s="6"/>
      <c r="G911" s="9"/>
      <c r="H911" s="64" t="str">
        <f t="shared" si="154"/>
        <v/>
      </c>
      <c r="I911" s="64" t="str">
        <f t="shared" si="155"/>
        <v/>
      </c>
      <c r="J911" s="65" t="str">
        <f t="shared" ref="J911:J974" si="159">IF(AND(ISNUMBER(D911),ISNUMBER(E911),ISNUMBER(F911),ISNUMBER(G911)),TIME(D911,E911,0),"")</f>
        <v/>
      </c>
      <c r="K911" s="166" t="str">
        <f t="shared" ref="K911:K974" si="160">IF(AND(ISNUMBER(D911),ISNUMBER(E911),ISNUMBER(F911),ISNUMBER(G911)),TIME(F911,G911,0),"")</f>
        <v/>
      </c>
      <c r="L911" s="167" t="str">
        <f t="shared" ref="L911:L974" si="161">IF(AND(ISNUMBER(D911),ISNUMBER(E911),ISNUMBER(F911),ISNUMBER(G911)),K911-J911,"")</f>
        <v/>
      </c>
      <c r="M911" s="63" t="str">
        <f t="shared" ref="M911:M974" si="162">IF(AND(ISNUMBER(D911),ISNUMBER(E911),ISNUMBER(F911),ISNUMBER(G911)),HOUR(L911)+MINUTE(L911)/60,"")</f>
        <v/>
      </c>
      <c r="N911" s="7"/>
      <c r="O911" s="8"/>
      <c r="Q911" s="69" t="str">
        <f t="shared" ref="Q911:Q974" si="163">T911&amp;IF(U911&lt;&gt;"","  "&amp;U911,"")&amp;IF(V911&lt;&gt;"","   "&amp;V911,"")&amp;IF(W911&lt;&gt;"","   "&amp;W911,"")&amp;IF(X911&lt;&gt;"","  "&amp;X911,"")</f>
        <v/>
      </c>
      <c r="T911" s="66" t="str">
        <f>IF(AND(SU_Stufe&gt;=20,M911&lt;&gt;"",ISBLANK(N911)),"Zuweisung zu Arbeitspaket fehlt","")</f>
        <v/>
      </c>
      <c r="U911" s="66" t="str">
        <f>IF(AND(M911&lt;&gt;""),IF(ISBLANK(O911),"Beschreibung der Tätigkeit fehlt!",IF(LEN(O911)&lt;Z_BKU,"Beschreibung sehr kurz",IF(LEN(O911)&lt;Z_BKN,"Beschreibung knapp",""))),"")</f>
        <v/>
      </c>
      <c r="V911" s="66" t="str">
        <f t="shared" ref="V911:V974" si="164">IF(AND(M911&lt;&gt;""),IF(M911&gt;6,"Wurde die Pausenregel (6 h) beachtet?",""),"")</f>
        <v/>
      </c>
      <c r="W911" s="66" t="str">
        <f>IF(AND(M911&lt;&gt;""),IF(M911&gt;Z_THAZ,"Wurde die Tageshöchstarbeitszeit ("&amp;Z_THAZ&amp;" h) beachtet?",""),"")</f>
        <v/>
      </c>
      <c r="X911" s="66" t="str">
        <f t="shared" si="157"/>
        <v/>
      </c>
    </row>
    <row r="912" spans="1:24" x14ac:dyDescent="0.25">
      <c r="A912" s="5"/>
      <c r="B912" s="67" t="str">
        <f t="shared" si="156"/>
        <v/>
      </c>
      <c r="C912" s="68" t="str">
        <f t="shared" si="158"/>
        <v/>
      </c>
      <c r="D912" s="6"/>
      <c r="E912" s="9"/>
      <c r="F912" s="6"/>
      <c r="G912" s="9"/>
      <c r="H912" s="64" t="str">
        <f t="shared" ref="H912:H975" si="165">IF(AND(ISNUMBER(D912),ISNUMBER(E912),ISNUMBER(F912),ISNUMBER(G912)),TRUNC(((F912*60+G912)-(D912*60+E912))/60,0),"")</f>
        <v/>
      </c>
      <c r="I912" s="64" t="str">
        <f t="shared" ref="I912:I975" si="166">IF(AND(ISNUMBER(D912),ISNUMBER(E912),ISNUMBER(F912),ISNUMBER(G912)),MOD(((F912*60+G912)-(D912*60+E912))/60,1)*60,"")</f>
        <v/>
      </c>
      <c r="J912" s="65" t="str">
        <f t="shared" si="159"/>
        <v/>
      </c>
      <c r="K912" s="166" t="str">
        <f t="shared" si="160"/>
        <v/>
      </c>
      <c r="L912" s="167" t="str">
        <f t="shared" si="161"/>
        <v/>
      </c>
      <c r="M912" s="63" t="str">
        <f t="shared" si="162"/>
        <v/>
      </c>
      <c r="N912" s="7"/>
      <c r="O912" s="8"/>
      <c r="Q912" s="69" t="str">
        <f t="shared" si="163"/>
        <v/>
      </c>
      <c r="T912" s="66" t="str">
        <f>IF(AND(SU_Stufe&gt;=20,M912&lt;&gt;"",ISBLANK(N912)),"Zuweisung zu Arbeitspaket fehlt","")</f>
        <v/>
      </c>
      <c r="U912" s="66" t="str">
        <f>IF(AND(M912&lt;&gt;""),IF(ISBLANK(O912),"Beschreibung der Tätigkeit fehlt!",IF(LEN(O912)&lt;Z_BKU,"Beschreibung sehr kurz",IF(LEN(O912)&lt;Z_BKN,"Beschreibung knapp",""))),"")</f>
        <v/>
      </c>
      <c r="V912" s="66" t="str">
        <f t="shared" si="164"/>
        <v/>
      </c>
      <c r="W912" s="66" t="str">
        <f>IF(AND(M912&lt;&gt;""),IF(M912&gt;Z_THAZ,"Wurde die Tageshöchstarbeitszeit ("&amp;Z_THAZ&amp;" h) beachtet?",""),"")</f>
        <v/>
      </c>
      <c r="X912" s="66" t="str">
        <f t="shared" si="157"/>
        <v/>
      </c>
    </row>
    <row r="913" spans="1:24" x14ac:dyDescent="0.25">
      <c r="A913" s="5"/>
      <c r="B913" s="67" t="str">
        <f t="shared" si="156"/>
        <v/>
      </c>
      <c r="C913" s="68" t="str">
        <f t="shared" si="158"/>
        <v/>
      </c>
      <c r="D913" s="6"/>
      <c r="E913" s="9"/>
      <c r="F913" s="6"/>
      <c r="G913" s="9"/>
      <c r="H913" s="64" t="str">
        <f t="shared" si="165"/>
        <v/>
      </c>
      <c r="I913" s="64" t="str">
        <f t="shared" si="166"/>
        <v/>
      </c>
      <c r="J913" s="65" t="str">
        <f t="shared" si="159"/>
        <v/>
      </c>
      <c r="K913" s="166" t="str">
        <f t="shared" si="160"/>
        <v/>
      </c>
      <c r="L913" s="167" t="str">
        <f t="shared" si="161"/>
        <v/>
      </c>
      <c r="M913" s="63" t="str">
        <f t="shared" si="162"/>
        <v/>
      </c>
      <c r="N913" s="7"/>
      <c r="O913" s="8"/>
      <c r="Q913" s="69" t="str">
        <f t="shared" si="163"/>
        <v/>
      </c>
      <c r="T913" s="66" t="str">
        <f>IF(AND(SU_Stufe&gt;=20,M913&lt;&gt;"",ISBLANK(N913)),"Zuweisung zu Arbeitspaket fehlt","")</f>
        <v/>
      </c>
      <c r="U913" s="66" t="str">
        <f>IF(AND(M913&lt;&gt;""),IF(ISBLANK(O913),"Beschreibung der Tätigkeit fehlt!",IF(LEN(O913)&lt;Z_BKU,"Beschreibung sehr kurz",IF(LEN(O913)&lt;Z_BKN,"Beschreibung knapp",""))),"")</f>
        <v/>
      </c>
      <c r="V913" s="66" t="str">
        <f t="shared" si="164"/>
        <v/>
      </c>
      <c r="W913" s="66" t="str">
        <f>IF(AND(M913&lt;&gt;""),IF(M913&gt;Z_THAZ,"Wurde die Tageshöchstarbeitszeit ("&amp;Z_THAZ&amp;" h) beachtet?",""),"")</f>
        <v/>
      </c>
      <c r="X913" s="66" t="str">
        <f t="shared" si="157"/>
        <v/>
      </c>
    </row>
    <row r="914" spans="1:24" x14ac:dyDescent="0.25">
      <c r="A914" s="5"/>
      <c r="B914" s="67" t="str">
        <f t="shared" si="156"/>
        <v/>
      </c>
      <c r="C914" s="68" t="str">
        <f t="shared" si="158"/>
        <v/>
      </c>
      <c r="D914" s="6"/>
      <c r="E914" s="9"/>
      <c r="F914" s="6"/>
      <c r="G914" s="9"/>
      <c r="H914" s="64" t="str">
        <f t="shared" si="165"/>
        <v/>
      </c>
      <c r="I914" s="64" t="str">
        <f t="shared" si="166"/>
        <v/>
      </c>
      <c r="J914" s="65" t="str">
        <f t="shared" si="159"/>
        <v/>
      </c>
      <c r="K914" s="166" t="str">
        <f t="shared" si="160"/>
        <v/>
      </c>
      <c r="L914" s="167" t="str">
        <f t="shared" si="161"/>
        <v/>
      </c>
      <c r="M914" s="63" t="str">
        <f t="shared" si="162"/>
        <v/>
      </c>
      <c r="N914" s="7"/>
      <c r="O914" s="8"/>
      <c r="Q914" s="69" t="str">
        <f t="shared" si="163"/>
        <v/>
      </c>
      <c r="T914" s="66" t="str">
        <f>IF(AND(SU_Stufe&gt;=20,M914&lt;&gt;"",ISBLANK(N914)),"Zuweisung zu Arbeitspaket fehlt","")</f>
        <v/>
      </c>
      <c r="U914" s="66" t="str">
        <f>IF(AND(M914&lt;&gt;""),IF(ISBLANK(O914),"Beschreibung der Tätigkeit fehlt!",IF(LEN(O914)&lt;Z_BKU,"Beschreibung sehr kurz",IF(LEN(O914)&lt;Z_BKN,"Beschreibung knapp",""))),"")</f>
        <v/>
      </c>
      <c r="V914" s="66" t="str">
        <f t="shared" si="164"/>
        <v/>
      </c>
      <c r="W914" s="66" t="str">
        <f>IF(AND(M914&lt;&gt;""),IF(M914&gt;Z_THAZ,"Wurde die Tageshöchstarbeitszeit ("&amp;Z_THAZ&amp;" h) beachtet?",""),"")</f>
        <v/>
      </c>
      <c r="X914" s="66" t="str">
        <f t="shared" si="157"/>
        <v/>
      </c>
    </row>
    <row r="915" spans="1:24" x14ac:dyDescent="0.25">
      <c r="A915" s="5"/>
      <c r="B915" s="67" t="str">
        <f t="shared" si="156"/>
        <v/>
      </c>
      <c r="C915" s="68" t="str">
        <f t="shared" si="158"/>
        <v/>
      </c>
      <c r="D915" s="6"/>
      <c r="E915" s="9"/>
      <c r="F915" s="6"/>
      <c r="G915" s="9"/>
      <c r="H915" s="64" t="str">
        <f t="shared" si="165"/>
        <v/>
      </c>
      <c r="I915" s="64" t="str">
        <f t="shared" si="166"/>
        <v/>
      </c>
      <c r="J915" s="65" t="str">
        <f t="shared" si="159"/>
        <v/>
      </c>
      <c r="K915" s="166" t="str">
        <f t="shared" si="160"/>
        <v/>
      </c>
      <c r="L915" s="167" t="str">
        <f t="shared" si="161"/>
        <v/>
      </c>
      <c r="M915" s="63" t="str">
        <f t="shared" si="162"/>
        <v/>
      </c>
      <c r="N915" s="7"/>
      <c r="O915" s="8"/>
      <c r="Q915" s="69" t="str">
        <f t="shared" si="163"/>
        <v/>
      </c>
      <c r="T915" s="66" t="str">
        <f>IF(AND(SU_Stufe&gt;=20,M915&lt;&gt;"",ISBLANK(N915)),"Zuweisung zu Arbeitspaket fehlt","")</f>
        <v/>
      </c>
      <c r="U915" s="66" t="str">
        <f>IF(AND(M915&lt;&gt;""),IF(ISBLANK(O915),"Beschreibung der Tätigkeit fehlt!",IF(LEN(O915)&lt;Z_BKU,"Beschreibung sehr kurz",IF(LEN(O915)&lt;Z_BKN,"Beschreibung knapp",""))),"")</f>
        <v/>
      </c>
      <c r="V915" s="66" t="str">
        <f t="shared" si="164"/>
        <v/>
      </c>
      <c r="W915" s="66" t="str">
        <f>IF(AND(M915&lt;&gt;""),IF(M915&gt;Z_THAZ,"Wurde die Tageshöchstarbeitszeit ("&amp;Z_THAZ&amp;" h) beachtet?",""),"")</f>
        <v/>
      </c>
      <c r="X915" s="66" t="str">
        <f t="shared" si="157"/>
        <v/>
      </c>
    </row>
    <row r="916" spans="1:24" x14ac:dyDescent="0.25">
      <c r="A916" s="5"/>
      <c r="B916" s="67" t="str">
        <f t="shared" si="156"/>
        <v/>
      </c>
      <c r="C916" s="68" t="str">
        <f t="shared" si="158"/>
        <v/>
      </c>
      <c r="D916" s="6"/>
      <c r="E916" s="9"/>
      <c r="F916" s="6"/>
      <c r="G916" s="9"/>
      <c r="H916" s="64" t="str">
        <f t="shared" si="165"/>
        <v/>
      </c>
      <c r="I916" s="64" t="str">
        <f t="shared" si="166"/>
        <v/>
      </c>
      <c r="J916" s="65" t="str">
        <f t="shared" si="159"/>
        <v/>
      </c>
      <c r="K916" s="166" t="str">
        <f t="shared" si="160"/>
        <v/>
      </c>
      <c r="L916" s="167" t="str">
        <f t="shared" si="161"/>
        <v/>
      </c>
      <c r="M916" s="63" t="str">
        <f t="shared" si="162"/>
        <v/>
      </c>
      <c r="N916" s="7"/>
      <c r="O916" s="8"/>
      <c r="Q916" s="69" t="str">
        <f t="shared" si="163"/>
        <v/>
      </c>
      <c r="T916" s="66" t="str">
        <f>IF(AND(SU_Stufe&gt;=20,M916&lt;&gt;"",ISBLANK(N916)),"Zuweisung zu Arbeitspaket fehlt","")</f>
        <v/>
      </c>
      <c r="U916" s="66" t="str">
        <f>IF(AND(M916&lt;&gt;""),IF(ISBLANK(O916),"Beschreibung der Tätigkeit fehlt!",IF(LEN(O916)&lt;Z_BKU,"Beschreibung sehr kurz",IF(LEN(O916)&lt;Z_BKN,"Beschreibung knapp",""))),"")</f>
        <v/>
      </c>
      <c r="V916" s="66" t="str">
        <f t="shared" si="164"/>
        <v/>
      </c>
      <c r="W916" s="66" t="str">
        <f>IF(AND(M916&lt;&gt;""),IF(M916&gt;Z_THAZ,"Wurde die Tageshöchstarbeitszeit ("&amp;Z_THAZ&amp;" h) beachtet?",""),"")</f>
        <v/>
      </c>
      <c r="X916" s="66" t="str">
        <f t="shared" si="157"/>
        <v/>
      </c>
    </row>
    <row r="917" spans="1:24" x14ac:dyDescent="0.25">
      <c r="A917" s="5"/>
      <c r="B917" s="67" t="str">
        <f t="shared" si="156"/>
        <v/>
      </c>
      <c r="C917" s="68" t="str">
        <f t="shared" si="158"/>
        <v/>
      </c>
      <c r="D917" s="6"/>
      <c r="E917" s="9"/>
      <c r="F917" s="6"/>
      <c r="G917" s="9"/>
      <c r="H917" s="64" t="str">
        <f t="shared" si="165"/>
        <v/>
      </c>
      <c r="I917" s="64" t="str">
        <f t="shared" si="166"/>
        <v/>
      </c>
      <c r="J917" s="65" t="str">
        <f t="shared" si="159"/>
        <v/>
      </c>
      <c r="K917" s="166" t="str">
        <f t="shared" si="160"/>
        <v/>
      </c>
      <c r="L917" s="167" t="str">
        <f t="shared" si="161"/>
        <v/>
      </c>
      <c r="M917" s="63" t="str">
        <f t="shared" si="162"/>
        <v/>
      </c>
      <c r="N917" s="7"/>
      <c r="O917" s="8"/>
      <c r="Q917" s="69" t="str">
        <f t="shared" si="163"/>
        <v/>
      </c>
      <c r="T917" s="66" t="str">
        <f>IF(AND(SU_Stufe&gt;=20,M917&lt;&gt;"",ISBLANK(N917)),"Zuweisung zu Arbeitspaket fehlt","")</f>
        <v/>
      </c>
      <c r="U917" s="66" t="str">
        <f>IF(AND(M917&lt;&gt;""),IF(ISBLANK(O917),"Beschreibung der Tätigkeit fehlt!",IF(LEN(O917)&lt;Z_BKU,"Beschreibung sehr kurz",IF(LEN(O917)&lt;Z_BKN,"Beschreibung knapp",""))),"")</f>
        <v/>
      </c>
      <c r="V917" s="66" t="str">
        <f t="shared" si="164"/>
        <v/>
      </c>
      <c r="W917" s="66" t="str">
        <f>IF(AND(M917&lt;&gt;""),IF(M917&gt;Z_THAZ,"Wurde die Tageshöchstarbeitszeit ("&amp;Z_THAZ&amp;" h) beachtet?",""),"")</f>
        <v/>
      </c>
      <c r="X917" s="66" t="str">
        <f t="shared" si="157"/>
        <v/>
      </c>
    </row>
    <row r="918" spans="1:24" x14ac:dyDescent="0.25">
      <c r="A918" s="5"/>
      <c r="B918" s="67" t="str">
        <f t="shared" si="156"/>
        <v/>
      </c>
      <c r="C918" s="68" t="str">
        <f t="shared" si="158"/>
        <v/>
      </c>
      <c r="D918" s="6"/>
      <c r="E918" s="9"/>
      <c r="F918" s="6"/>
      <c r="G918" s="9"/>
      <c r="H918" s="64" t="str">
        <f t="shared" si="165"/>
        <v/>
      </c>
      <c r="I918" s="64" t="str">
        <f t="shared" si="166"/>
        <v/>
      </c>
      <c r="J918" s="65" t="str">
        <f t="shared" si="159"/>
        <v/>
      </c>
      <c r="K918" s="166" t="str">
        <f t="shared" si="160"/>
        <v/>
      </c>
      <c r="L918" s="167" t="str">
        <f t="shared" si="161"/>
        <v/>
      </c>
      <c r="M918" s="63" t="str">
        <f t="shared" si="162"/>
        <v/>
      </c>
      <c r="N918" s="7"/>
      <c r="O918" s="8"/>
      <c r="Q918" s="69" t="str">
        <f t="shared" si="163"/>
        <v/>
      </c>
      <c r="T918" s="66" t="str">
        <f>IF(AND(SU_Stufe&gt;=20,M918&lt;&gt;"",ISBLANK(N918)),"Zuweisung zu Arbeitspaket fehlt","")</f>
        <v/>
      </c>
      <c r="U918" s="66" t="str">
        <f>IF(AND(M918&lt;&gt;""),IF(ISBLANK(O918),"Beschreibung der Tätigkeit fehlt!",IF(LEN(O918)&lt;Z_BKU,"Beschreibung sehr kurz",IF(LEN(O918)&lt;Z_BKN,"Beschreibung knapp",""))),"")</f>
        <v/>
      </c>
      <c r="V918" s="66" t="str">
        <f t="shared" si="164"/>
        <v/>
      </c>
      <c r="W918" s="66" t="str">
        <f>IF(AND(M918&lt;&gt;""),IF(M918&gt;Z_THAZ,"Wurde die Tageshöchstarbeitszeit ("&amp;Z_THAZ&amp;" h) beachtet?",""),"")</f>
        <v/>
      </c>
      <c r="X918" s="66" t="str">
        <f t="shared" si="157"/>
        <v/>
      </c>
    </row>
    <row r="919" spans="1:24" x14ac:dyDescent="0.25">
      <c r="A919" s="5"/>
      <c r="B919" s="67" t="str">
        <f t="shared" si="156"/>
        <v/>
      </c>
      <c r="C919" s="68" t="str">
        <f t="shared" si="158"/>
        <v/>
      </c>
      <c r="D919" s="6"/>
      <c r="E919" s="9"/>
      <c r="F919" s="6"/>
      <c r="G919" s="9"/>
      <c r="H919" s="64" t="str">
        <f t="shared" si="165"/>
        <v/>
      </c>
      <c r="I919" s="64" t="str">
        <f t="shared" si="166"/>
        <v/>
      </c>
      <c r="J919" s="65" t="str">
        <f t="shared" si="159"/>
        <v/>
      </c>
      <c r="K919" s="166" t="str">
        <f t="shared" si="160"/>
        <v/>
      </c>
      <c r="L919" s="167" t="str">
        <f t="shared" si="161"/>
        <v/>
      </c>
      <c r="M919" s="63" t="str">
        <f t="shared" si="162"/>
        <v/>
      </c>
      <c r="N919" s="7"/>
      <c r="O919" s="8"/>
      <c r="Q919" s="69" t="str">
        <f t="shared" si="163"/>
        <v/>
      </c>
      <c r="T919" s="66" t="str">
        <f>IF(AND(SU_Stufe&gt;=20,M919&lt;&gt;"",ISBLANK(N919)),"Zuweisung zu Arbeitspaket fehlt","")</f>
        <v/>
      </c>
      <c r="U919" s="66" t="str">
        <f>IF(AND(M919&lt;&gt;""),IF(ISBLANK(O919),"Beschreibung der Tätigkeit fehlt!",IF(LEN(O919)&lt;Z_BKU,"Beschreibung sehr kurz",IF(LEN(O919)&lt;Z_BKN,"Beschreibung knapp",""))),"")</f>
        <v/>
      </c>
      <c r="V919" s="66" t="str">
        <f t="shared" si="164"/>
        <v/>
      </c>
      <c r="W919" s="66" t="str">
        <f>IF(AND(M919&lt;&gt;""),IF(M919&gt;Z_THAZ,"Wurde die Tageshöchstarbeitszeit ("&amp;Z_THAZ&amp;" h) beachtet?",""),"")</f>
        <v/>
      </c>
      <c r="X919" s="66" t="str">
        <f t="shared" si="157"/>
        <v/>
      </c>
    </row>
    <row r="920" spans="1:24" x14ac:dyDescent="0.25">
      <c r="A920" s="5"/>
      <c r="B920" s="67" t="str">
        <f t="shared" si="156"/>
        <v/>
      </c>
      <c r="C920" s="68" t="str">
        <f t="shared" si="158"/>
        <v/>
      </c>
      <c r="D920" s="6"/>
      <c r="E920" s="9"/>
      <c r="F920" s="6"/>
      <c r="G920" s="9"/>
      <c r="H920" s="64" t="str">
        <f t="shared" si="165"/>
        <v/>
      </c>
      <c r="I920" s="64" t="str">
        <f t="shared" si="166"/>
        <v/>
      </c>
      <c r="J920" s="65" t="str">
        <f t="shared" si="159"/>
        <v/>
      </c>
      <c r="K920" s="166" t="str">
        <f t="shared" si="160"/>
        <v/>
      </c>
      <c r="L920" s="167" t="str">
        <f t="shared" si="161"/>
        <v/>
      </c>
      <c r="M920" s="63" t="str">
        <f t="shared" si="162"/>
        <v/>
      </c>
      <c r="N920" s="7"/>
      <c r="O920" s="8"/>
      <c r="Q920" s="69" t="str">
        <f t="shared" si="163"/>
        <v/>
      </c>
      <c r="T920" s="66" t="str">
        <f>IF(AND(SU_Stufe&gt;=20,M920&lt;&gt;"",ISBLANK(N920)),"Zuweisung zu Arbeitspaket fehlt","")</f>
        <v/>
      </c>
      <c r="U920" s="66" t="str">
        <f>IF(AND(M920&lt;&gt;""),IF(ISBLANK(O920),"Beschreibung der Tätigkeit fehlt!",IF(LEN(O920)&lt;Z_BKU,"Beschreibung sehr kurz",IF(LEN(O920)&lt;Z_BKN,"Beschreibung knapp",""))),"")</f>
        <v/>
      </c>
      <c r="V920" s="66" t="str">
        <f t="shared" si="164"/>
        <v/>
      </c>
      <c r="W920" s="66" t="str">
        <f>IF(AND(M920&lt;&gt;""),IF(M920&gt;Z_THAZ,"Wurde die Tageshöchstarbeitszeit ("&amp;Z_THAZ&amp;" h) beachtet?",""),"")</f>
        <v/>
      </c>
      <c r="X920" s="66" t="str">
        <f t="shared" si="157"/>
        <v/>
      </c>
    </row>
    <row r="921" spans="1:24" x14ac:dyDescent="0.25">
      <c r="A921" s="5"/>
      <c r="B921" s="67" t="str">
        <f t="shared" si="156"/>
        <v/>
      </c>
      <c r="C921" s="68" t="str">
        <f t="shared" si="158"/>
        <v/>
      </c>
      <c r="D921" s="6"/>
      <c r="E921" s="9"/>
      <c r="F921" s="6"/>
      <c r="G921" s="9"/>
      <c r="H921" s="64" t="str">
        <f t="shared" si="165"/>
        <v/>
      </c>
      <c r="I921" s="64" t="str">
        <f t="shared" si="166"/>
        <v/>
      </c>
      <c r="J921" s="65" t="str">
        <f t="shared" si="159"/>
        <v/>
      </c>
      <c r="K921" s="166" t="str">
        <f t="shared" si="160"/>
        <v/>
      </c>
      <c r="L921" s="167" t="str">
        <f t="shared" si="161"/>
        <v/>
      </c>
      <c r="M921" s="63" t="str">
        <f t="shared" si="162"/>
        <v/>
      </c>
      <c r="N921" s="7"/>
      <c r="O921" s="8"/>
      <c r="Q921" s="69" t="str">
        <f t="shared" si="163"/>
        <v/>
      </c>
      <c r="T921" s="66" t="str">
        <f>IF(AND(SU_Stufe&gt;=20,M921&lt;&gt;"",ISBLANK(N921)),"Zuweisung zu Arbeitspaket fehlt","")</f>
        <v/>
      </c>
      <c r="U921" s="66" t="str">
        <f>IF(AND(M921&lt;&gt;""),IF(ISBLANK(O921),"Beschreibung der Tätigkeit fehlt!",IF(LEN(O921)&lt;Z_BKU,"Beschreibung sehr kurz",IF(LEN(O921)&lt;Z_BKN,"Beschreibung knapp",""))),"")</f>
        <v/>
      </c>
      <c r="V921" s="66" t="str">
        <f t="shared" si="164"/>
        <v/>
      </c>
      <c r="W921" s="66" t="str">
        <f>IF(AND(M921&lt;&gt;""),IF(M921&gt;Z_THAZ,"Wurde die Tageshöchstarbeitszeit ("&amp;Z_THAZ&amp;" h) beachtet?",""),"")</f>
        <v/>
      </c>
      <c r="X921" s="66" t="str">
        <f t="shared" si="157"/>
        <v/>
      </c>
    </row>
    <row r="922" spans="1:24" x14ac:dyDescent="0.25">
      <c r="A922" s="5"/>
      <c r="B922" s="67" t="str">
        <f t="shared" si="156"/>
        <v/>
      </c>
      <c r="C922" s="68" t="str">
        <f t="shared" si="158"/>
        <v/>
      </c>
      <c r="D922" s="6"/>
      <c r="E922" s="9"/>
      <c r="F922" s="6"/>
      <c r="G922" s="9"/>
      <c r="H922" s="64" t="str">
        <f t="shared" si="165"/>
        <v/>
      </c>
      <c r="I922" s="64" t="str">
        <f t="shared" si="166"/>
        <v/>
      </c>
      <c r="J922" s="65" t="str">
        <f t="shared" si="159"/>
        <v/>
      </c>
      <c r="K922" s="166" t="str">
        <f t="shared" si="160"/>
        <v/>
      </c>
      <c r="L922" s="167" t="str">
        <f t="shared" si="161"/>
        <v/>
      </c>
      <c r="M922" s="63" t="str">
        <f t="shared" si="162"/>
        <v/>
      </c>
      <c r="N922" s="7"/>
      <c r="O922" s="8"/>
      <c r="Q922" s="69" t="str">
        <f t="shared" si="163"/>
        <v/>
      </c>
      <c r="T922" s="66" t="str">
        <f>IF(AND(SU_Stufe&gt;=20,M922&lt;&gt;"",ISBLANK(N922)),"Zuweisung zu Arbeitspaket fehlt","")</f>
        <v/>
      </c>
      <c r="U922" s="66" t="str">
        <f>IF(AND(M922&lt;&gt;""),IF(ISBLANK(O922),"Beschreibung der Tätigkeit fehlt!",IF(LEN(O922)&lt;Z_BKU,"Beschreibung sehr kurz",IF(LEN(O922)&lt;Z_BKN,"Beschreibung knapp",""))),"")</f>
        <v/>
      </c>
      <c r="V922" s="66" t="str">
        <f t="shared" si="164"/>
        <v/>
      </c>
      <c r="W922" s="66" t="str">
        <f>IF(AND(M922&lt;&gt;""),IF(M922&gt;Z_THAZ,"Wurde die Tageshöchstarbeitszeit ("&amp;Z_THAZ&amp;" h) beachtet?",""),"")</f>
        <v/>
      </c>
      <c r="X922" s="66" t="str">
        <f t="shared" si="157"/>
        <v/>
      </c>
    </row>
    <row r="923" spans="1:24" x14ac:dyDescent="0.25">
      <c r="A923" s="5"/>
      <c r="B923" s="67" t="str">
        <f t="shared" si="156"/>
        <v/>
      </c>
      <c r="C923" s="68" t="str">
        <f t="shared" si="158"/>
        <v/>
      </c>
      <c r="D923" s="6"/>
      <c r="E923" s="9"/>
      <c r="F923" s="6"/>
      <c r="G923" s="9"/>
      <c r="H923" s="64" t="str">
        <f t="shared" si="165"/>
        <v/>
      </c>
      <c r="I923" s="64" t="str">
        <f t="shared" si="166"/>
        <v/>
      </c>
      <c r="J923" s="65" t="str">
        <f t="shared" si="159"/>
        <v/>
      </c>
      <c r="K923" s="166" t="str">
        <f t="shared" si="160"/>
        <v/>
      </c>
      <c r="L923" s="167" t="str">
        <f t="shared" si="161"/>
        <v/>
      </c>
      <c r="M923" s="63" t="str">
        <f t="shared" si="162"/>
        <v/>
      </c>
      <c r="N923" s="7"/>
      <c r="O923" s="8"/>
      <c r="Q923" s="69" t="str">
        <f t="shared" si="163"/>
        <v/>
      </c>
      <c r="T923" s="66" t="str">
        <f>IF(AND(SU_Stufe&gt;=20,M923&lt;&gt;"",ISBLANK(N923)),"Zuweisung zu Arbeitspaket fehlt","")</f>
        <v/>
      </c>
      <c r="U923" s="66" t="str">
        <f>IF(AND(M923&lt;&gt;""),IF(ISBLANK(O923),"Beschreibung der Tätigkeit fehlt!",IF(LEN(O923)&lt;Z_BKU,"Beschreibung sehr kurz",IF(LEN(O923)&lt;Z_BKN,"Beschreibung knapp",""))),"")</f>
        <v/>
      </c>
      <c r="V923" s="66" t="str">
        <f t="shared" si="164"/>
        <v/>
      </c>
      <c r="W923" s="66" t="str">
        <f>IF(AND(M923&lt;&gt;""),IF(M923&gt;Z_THAZ,"Wurde die Tageshöchstarbeitszeit ("&amp;Z_THAZ&amp;" h) beachtet?",""),"")</f>
        <v/>
      </c>
      <c r="X923" s="66" t="str">
        <f t="shared" si="157"/>
        <v/>
      </c>
    </row>
    <row r="924" spans="1:24" x14ac:dyDescent="0.25">
      <c r="A924" s="5"/>
      <c r="B924" s="67" t="str">
        <f t="shared" si="156"/>
        <v/>
      </c>
      <c r="C924" s="68" t="str">
        <f t="shared" si="158"/>
        <v/>
      </c>
      <c r="D924" s="6"/>
      <c r="E924" s="9"/>
      <c r="F924" s="6"/>
      <c r="G924" s="9"/>
      <c r="H924" s="64" t="str">
        <f t="shared" si="165"/>
        <v/>
      </c>
      <c r="I924" s="64" t="str">
        <f t="shared" si="166"/>
        <v/>
      </c>
      <c r="J924" s="65" t="str">
        <f t="shared" si="159"/>
        <v/>
      </c>
      <c r="K924" s="166" t="str">
        <f t="shared" si="160"/>
        <v/>
      </c>
      <c r="L924" s="167" t="str">
        <f t="shared" si="161"/>
        <v/>
      </c>
      <c r="M924" s="63" t="str">
        <f t="shared" si="162"/>
        <v/>
      </c>
      <c r="N924" s="7"/>
      <c r="O924" s="8"/>
      <c r="Q924" s="69" t="str">
        <f t="shared" si="163"/>
        <v/>
      </c>
      <c r="T924" s="66" t="str">
        <f>IF(AND(SU_Stufe&gt;=20,M924&lt;&gt;"",ISBLANK(N924)),"Zuweisung zu Arbeitspaket fehlt","")</f>
        <v/>
      </c>
      <c r="U924" s="66" t="str">
        <f>IF(AND(M924&lt;&gt;""),IF(ISBLANK(O924),"Beschreibung der Tätigkeit fehlt!",IF(LEN(O924)&lt;Z_BKU,"Beschreibung sehr kurz",IF(LEN(O924)&lt;Z_BKN,"Beschreibung knapp",""))),"")</f>
        <v/>
      </c>
      <c r="V924" s="66" t="str">
        <f t="shared" si="164"/>
        <v/>
      </c>
      <c r="W924" s="66" t="str">
        <f>IF(AND(M924&lt;&gt;""),IF(M924&gt;Z_THAZ,"Wurde die Tageshöchstarbeitszeit ("&amp;Z_THAZ&amp;" h) beachtet?",""),"")</f>
        <v/>
      </c>
      <c r="X924" s="66" t="str">
        <f t="shared" si="157"/>
        <v/>
      </c>
    </row>
    <row r="925" spans="1:24" x14ac:dyDescent="0.25">
      <c r="A925" s="5"/>
      <c r="B925" s="67" t="str">
        <f t="shared" si="156"/>
        <v/>
      </c>
      <c r="C925" s="68" t="str">
        <f t="shared" si="158"/>
        <v/>
      </c>
      <c r="D925" s="6"/>
      <c r="E925" s="9"/>
      <c r="F925" s="6"/>
      <c r="G925" s="9"/>
      <c r="H925" s="64" t="str">
        <f t="shared" si="165"/>
        <v/>
      </c>
      <c r="I925" s="64" t="str">
        <f t="shared" si="166"/>
        <v/>
      </c>
      <c r="J925" s="65" t="str">
        <f t="shared" si="159"/>
        <v/>
      </c>
      <c r="K925" s="166" t="str">
        <f t="shared" si="160"/>
        <v/>
      </c>
      <c r="L925" s="167" t="str">
        <f t="shared" si="161"/>
        <v/>
      </c>
      <c r="M925" s="63" t="str">
        <f t="shared" si="162"/>
        <v/>
      </c>
      <c r="N925" s="7"/>
      <c r="O925" s="8"/>
      <c r="Q925" s="69" t="str">
        <f t="shared" si="163"/>
        <v/>
      </c>
      <c r="T925" s="66" t="str">
        <f>IF(AND(SU_Stufe&gt;=20,M925&lt;&gt;"",ISBLANK(N925)),"Zuweisung zu Arbeitspaket fehlt","")</f>
        <v/>
      </c>
      <c r="U925" s="66" t="str">
        <f>IF(AND(M925&lt;&gt;""),IF(ISBLANK(O925),"Beschreibung der Tätigkeit fehlt!",IF(LEN(O925)&lt;Z_BKU,"Beschreibung sehr kurz",IF(LEN(O925)&lt;Z_BKN,"Beschreibung knapp",""))),"")</f>
        <v/>
      </c>
      <c r="V925" s="66" t="str">
        <f t="shared" si="164"/>
        <v/>
      </c>
      <c r="W925" s="66" t="str">
        <f>IF(AND(M925&lt;&gt;""),IF(M925&gt;Z_THAZ,"Wurde die Tageshöchstarbeitszeit ("&amp;Z_THAZ&amp;" h) beachtet?",""),"")</f>
        <v/>
      </c>
      <c r="X925" s="66" t="str">
        <f t="shared" si="157"/>
        <v/>
      </c>
    </row>
    <row r="926" spans="1:24" x14ac:dyDescent="0.25">
      <c r="A926" s="5"/>
      <c r="B926" s="67" t="str">
        <f t="shared" si="156"/>
        <v/>
      </c>
      <c r="C926" s="68" t="str">
        <f t="shared" si="158"/>
        <v/>
      </c>
      <c r="D926" s="6"/>
      <c r="E926" s="9"/>
      <c r="F926" s="6"/>
      <c r="G926" s="9"/>
      <c r="H926" s="64" t="str">
        <f t="shared" si="165"/>
        <v/>
      </c>
      <c r="I926" s="64" t="str">
        <f t="shared" si="166"/>
        <v/>
      </c>
      <c r="J926" s="65" t="str">
        <f t="shared" si="159"/>
        <v/>
      </c>
      <c r="K926" s="166" t="str">
        <f t="shared" si="160"/>
        <v/>
      </c>
      <c r="L926" s="167" t="str">
        <f t="shared" si="161"/>
        <v/>
      </c>
      <c r="M926" s="63" t="str">
        <f t="shared" si="162"/>
        <v/>
      </c>
      <c r="N926" s="7"/>
      <c r="O926" s="8"/>
      <c r="Q926" s="69" t="str">
        <f t="shared" si="163"/>
        <v/>
      </c>
      <c r="T926" s="66" t="str">
        <f>IF(AND(SU_Stufe&gt;=20,M926&lt;&gt;"",ISBLANK(N926)),"Zuweisung zu Arbeitspaket fehlt","")</f>
        <v/>
      </c>
      <c r="U926" s="66" t="str">
        <f>IF(AND(M926&lt;&gt;""),IF(ISBLANK(O926),"Beschreibung der Tätigkeit fehlt!",IF(LEN(O926)&lt;Z_BKU,"Beschreibung sehr kurz",IF(LEN(O926)&lt;Z_BKN,"Beschreibung knapp",""))),"")</f>
        <v/>
      </c>
      <c r="V926" s="66" t="str">
        <f t="shared" si="164"/>
        <v/>
      </c>
      <c r="W926" s="66" t="str">
        <f>IF(AND(M926&lt;&gt;""),IF(M926&gt;Z_THAZ,"Wurde die Tageshöchstarbeitszeit ("&amp;Z_THAZ&amp;" h) beachtet?",""),"")</f>
        <v/>
      </c>
      <c r="X926" s="66" t="str">
        <f t="shared" si="157"/>
        <v/>
      </c>
    </row>
    <row r="927" spans="1:24" x14ac:dyDescent="0.25">
      <c r="A927" s="5"/>
      <c r="B927" s="67" t="str">
        <f t="shared" si="156"/>
        <v/>
      </c>
      <c r="C927" s="68" t="str">
        <f t="shared" si="158"/>
        <v/>
      </c>
      <c r="D927" s="6"/>
      <c r="E927" s="9"/>
      <c r="F927" s="6"/>
      <c r="G927" s="9"/>
      <c r="H927" s="64" t="str">
        <f t="shared" si="165"/>
        <v/>
      </c>
      <c r="I927" s="64" t="str">
        <f t="shared" si="166"/>
        <v/>
      </c>
      <c r="J927" s="65" t="str">
        <f t="shared" si="159"/>
        <v/>
      </c>
      <c r="K927" s="166" t="str">
        <f t="shared" si="160"/>
        <v/>
      </c>
      <c r="L927" s="167" t="str">
        <f t="shared" si="161"/>
        <v/>
      </c>
      <c r="M927" s="63" t="str">
        <f t="shared" si="162"/>
        <v/>
      </c>
      <c r="N927" s="7"/>
      <c r="O927" s="8"/>
      <c r="Q927" s="69" t="str">
        <f t="shared" si="163"/>
        <v/>
      </c>
      <c r="T927" s="66" t="str">
        <f>IF(AND(SU_Stufe&gt;=20,M927&lt;&gt;"",ISBLANK(N927)),"Zuweisung zu Arbeitspaket fehlt","")</f>
        <v/>
      </c>
      <c r="U927" s="66" t="str">
        <f>IF(AND(M927&lt;&gt;""),IF(ISBLANK(O927),"Beschreibung der Tätigkeit fehlt!",IF(LEN(O927)&lt;Z_BKU,"Beschreibung sehr kurz",IF(LEN(O927)&lt;Z_BKN,"Beschreibung knapp",""))),"")</f>
        <v/>
      </c>
      <c r="V927" s="66" t="str">
        <f t="shared" si="164"/>
        <v/>
      </c>
      <c r="W927" s="66" t="str">
        <f>IF(AND(M927&lt;&gt;""),IF(M927&gt;Z_THAZ,"Wurde die Tageshöchstarbeitszeit ("&amp;Z_THAZ&amp;" h) beachtet?",""),"")</f>
        <v/>
      </c>
      <c r="X927" s="66" t="str">
        <f t="shared" si="157"/>
        <v/>
      </c>
    </row>
    <row r="928" spans="1:24" x14ac:dyDescent="0.25">
      <c r="A928" s="5"/>
      <c r="B928" s="67" t="str">
        <f t="shared" si="156"/>
        <v/>
      </c>
      <c r="C928" s="68" t="str">
        <f t="shared" si="158"/>
        <v/>
      </c>
      <c r="D928" s="6"/>
      <c r="E928" s="9"/>
      <c r="F928" s="6"/>
      <c r="G928" s="9"/>
      <c r="H928" s="64" t="str">
        <f t="shared" si="165"/>
        <v/>
      </c>
      <c r="I928" s="64" t="str">
        <f t="shared" si="166"/>
        <v/>
      </c>
      <c r="J928" s="65" t="str">
        <f t="shared" si="159"/>
        <v/>
      </c>
      <c r="K928" s="166" t="str">
        <f t="shared" si="160"/>
        <v/>
      </c>
      <c r="L928" s="167" t="str">
        <f t="shared" si="161"/>
        <v/>
      </c>
      <c r="M928" s="63" t="str">
        <f t="shared" si="162"/>
        <v/>
      </c>
      <c r="N928" s="7"/>
      <c r="O928" s="8"/>
      <c r="Q928" s="69" t="str">
        <f t="shared" si="163"/>
        <v/>
      </c>
      <c r="T928" s="66" t="str">
        <f>IF(AND(SU_Stufe&gt;=20,M928&lt;&gt;"",ISBLANK(N928)),"Zuweisung zu Arbeitspaket fehlt","")</f>
        <v/>
      </c>
      <c r="U928" s="66" t="str">
        <f>IF(AND(M928&lt;&gt;""),IF(ISBLANK(O928),"Beschreibung der Tätigkeit fehlt!",IF(LEN(O928)&lt;Z_BKU,"Beschreibung sehr kurz",IF(LEN(O928)&lt;Z_BKN,"Beschreibung knapp",""))),"")</f>
        <v/>
      </c>
      <c r="V928" s="66" t="str">
        <f t="shared" si="164"/>
        <v/>
      </c>
      <c r="W928" s="66" t="str">
        <f>IF(AND(M928&lt;&gt;""),IF(M928&gt;Z_THAZ,"Wurde die Tageshöchstarbeitszeit ("&amp;Z_THAZ&amp;" h) beachtet?",""),"")</f>
        <v/>
      </c>
      <c r="X928" s="66" t="str">
        <f t="shared" si="157"/>
        <v/>
      </c>
    </row>
    <row r="929" spans="1:24" x14ac:dyDescent="0.25">
      <c r="A929" s="5"/>
      <c r="B929" s="67" t="str">
        <f t="shared" si="156"/>
        <v/>
      </c>
      <c r="C929" s="68" t="str">
        <f t="shared" si="158"/>
        <v/>
      </c>
      <c r="D929" s="6"/>
      <c r="E929" s="9"/>
      <c r="F929" s="6"/>
      <c r="G929" s="9"/>
      <c r="H929" s="64" t="str">
        <f t="shared" si="165"/>
        <v/>
      </c>
      <c r="I929" s="64" t="str">
        <f t="shared" si="166"/>
        <v/>
      </c>
      <c r="J929" s="65" t="str">
        <f t="shared" si="159"/>
        <v/>
      </c>
      <c r="K929" s="166" t="str">
        <f t="shared" si="160"/>
        <v/>
      </c>
      <c r="L929" s="167" t="str">
        <f t="shared" si="161"/>
        <v/>
      </c>
      <c r="M929" s="63" t="str">
        <f t="shared" si="162"/>
        <v/>
      </c>
      <c r="N929" s="7"/>
      <c r="O929" s="8"/>
      <c r="Q929" s="69" t="str">
        <f t="shared" si="163"/>
        <v/>
      </c>
      <c r="T929" s="66" t="str">
        <f>IF(AND(SU_Stufe&gt;=20,M929&lt;&gt;"",ISBLANK(N929)),"Zuweisung zu Arbeitspaket fehlt","")</f>
        <v/>
      </c>
      <c r="U929" s="66" t="str">
        <f>IF(AND(M929&lt;&gt;""),IF(ISBLANK(O929),"Beschreibung der Tätigkeit fehlt!",IF(LEN(O929)&lt;Z_BKU,"Beschreibung sehr kurz",IF(LEN(O929)&lt;Z_BKN,"Beschreibung knapp",""))),"")</f>
        <v/>
      </c>
      <c r="V929" s="66" t="str">
        <f t="shared" si="164"/>
        <v/>
      </c>
      <c r="W929" s="66" t="str">
        <f>IF(AND(M929&lt;&gt;""),IF(M929&gt;Z_THAZ,"Wurde die Tageshöchstarbeitszeit ("&amp;Z_THAZ&amp;" h) beachtet?",""),"")</f>
        <v/>
      </c>
      <c r="X929" s="66" t="str">
        <f t="shared" si="157"/>
        <v/>
      </c>
    </row>
    <row r="930" spans="1:24" x14ac:dyDescent="0.25">
      <c r="A930" s="5"/>
      <c r="B930" s="67" t="str">
        <f t="shared" si="156"/>
        <v/>
      </c>
      <c r="C930" s="68" t="str">
        <f t="shared" si="158"/>
        <v/>
      </c>
      <c r="D930" s="6"/>
      <c r="E930" s="9"/>
      <c r="F930" s="6"/>
      <c r="G930" s="9"/>
      <c r="H930" s="64" t="str">
        <f t="shared" si="165"/>
        <v/>
      </c>
      <c r="I930" s="64" t="str">
        <f t="shared" si="166"/>
        <v/>
      </c>
      <c r="J930" s="65" t="str">
        <f t="shared" si="159"/>
        <v/>
      </c>
      <c r="K930" s="166" t="str">
        <f t="shared" si="160"/>
        <v/>
      </c>
      <c r="L930" s="167" t="str">
        <f t="shared" si="161"/>
        <v/>
      </c>
      <c r="M930" s="63" t="str">
        <f t="shared" si="162"/>
        <v/>
      </c>
      <c r="N930" s="7"/>
      <c r="O930" s="8"/>
      <c r="Q930" s="69" t="str">
        <f t="shared" si="163"/>
        <v/>
      </c>
      <c r="T930" s="66" t="str">
        <f>IF(AND(SU_Stufe&gt;=20,M930&lt;&gt;"",ISBLANK(N930)),"Zuweisung zu Arbeitspaket fehlt","")</f>
        <v/>
      </c>
      <c r="U930" s="66" t="str">
        <f>IF(AND(M930&lt;&gt;""),IF(ISBLANK(O930),"Beschreibung der Tätigkeit fehlt!",IF(LEN(O930)&lt;Z_BKU,"Beschreibung sehr kurz",IF(LEN(O930)&lt;Z_BKN,"Beschreibung knapp",""))),"")</f>
        <v/>
      </c>
      <c r="V930" s="66" t="str">
        <f t="shared" si="164"/>
        <v/>
      </c>
      <c r="W930" s="66" t="str">
        <f>IF(AND(M930&lt;&gt;""),IF(M930&gt;Z_THAZ,"Wurde die Tageshöchstarbeitszeit ("&amp;Z_THAZ&amp;" h) beachtet?",""),"")</f>
        <v/>
      </c>
      <c r="X930" s="66" t="str">
        <f t="shared" si="157"/>
        <v/>
      </c>
    </row>
    <row r="931" spans="1:24" x14ac:dyDescent="0.25">
      <c r="A931" s="5"/>
      <c r="B931" s="67" t="str">
        <f t="shared" si="156"/>
        <v/>
      </c>
      <c r="C931" s="68" t="str">
        <f t="shared" si="158"/>
        <v/>
      </c>
      <c r="D931" s="6"/>
      <c r="E931" s="9"/>
      <c r="F931" s="6"/>
      <c r="G931" s="9"/>
      <c r="H931" s="64" t="str">
        <f t="shared" si="165"/>
        <v/>
      </c>
      <c r="I931" s="64" t="str">
        <f t="shared" si="166"/>
        <v/>
      </c>
      <c r="J931" s="65" t="str">
        <f t="shared" si="159"/>
        <v/>
      </c>
      <c r="K931" s="166" t="str">
        <f t="shared" si="160"/>
        <v/>
      </c>
      <c r="L931" s="167" t="str">
        <f t="shared" si="161"/>
        <v/>
      </c>
      <c r="M931" s="63" t="str">
        <f t="shared" si="162"/>
        <v/>
      </c>
      <c r="N931" s="7"/>
      <c r="O931" s="8"/>
      <c r="Q931" s="69" t="str">
        <f t="shared" si="163"/>
        <v/>
      </c>
      <c r="T931" s="66" t="str">
        <f>IF(AND(SU_Stufe&gt;=20,M931&lt;&gt;"",ISBLANK(N931)),"Zuweisung zu Arbeitspaket fehlt","")</f>
        <v/>
      </c>
      <c r="U931" s="66" t="str">
        <f>IF(AND(M931&lt;&gt;""),IF(ISBLANK(O931),"Beschreibung der Tätigkeit fehlt!",IF(LEN(O931)&lt;Z_BKU,"Beschreibung sehr kurz",IF(LEN(O931)&lt;Z_BKN,"Beschreibung knapp",""))),"")</f>
        <v/>
      </c>
      <c r="V931" s="66" t="str">
        <f t="shared" si="164"/>
        <v/>
      </c>
      <c r="W931" s="66" t="str">
        <f>IF(AND(M931&lt;&gt;""),IF(M931&gt;Z_THAZ,"Wurde die Tageshöchstarbeitszeit ("&amp;Z_THAZ&amp;" h) beachtet?",""),"")</f>
        <v/>
      </c>
      <c r="X931" s="66" t="str">
        <f t="shared" si="157"/>
        <v/>
      </c>
    </row>
    <row r="932" spans="1:24" x14ac:dyDescent="0.25">
      <c r="A932" s="5"/>
      <c r="B932" s="67" t="str">
        <f t="shared" si="156"/>
        <v/>
      </c>
      <c r="C932" s="68" t="str">
        <f t="shared" si="158"/>
        <v/>
      </c>
      <c r="D932" s="6"/>
      <c r="E932" s="9"/>
      <c r="F932" s="6"/>
      <c r="G932" s="9"/>
      <c r="H932" s="64" t="str">
        <f t="shared" si="165"/>
        <v/>
      </c>
      <c r="I932" s="64" t="str">
        <f t="shared" si="166"/>
        <v/>
      </c>
      <c r="J932" s="65" t="str">
        <f t="shared" si="159"/>
        <v/>
      </c>
      <c r="K932" s="166" t="str">
        <f t="shared" si="160"/>
        <v/>
      </c>
      <c r="L932" s="167" t="str">
        <f t="shared" si="161"/>
        <v/>
      </c>
      <c r="M932" s="63" t="str">
        <f t="shared" si="162"/>
        <v/>
      </c>
      <c r="N932" s="7"/>
      <c r="O932" s="8"/>
      <c r="Q932" s="69" t="str">
        <f t="shared" si="163"/>
        <v/>
      </c>
      <c r="T932" s="66" t="str">
        <f>IF(AND(SU_Stufe&gt;=20,M932&lt;&gt;"",ISBLANK(N932)),"Zuweisung zu Arbeitspaket fehlt","")</f>
        <v/>
      </c>
      <c r="U932" s="66" t="str">
        <f>IF(AND(M932&lt;&gt;""),IF(ISBLANK(O932),"Beschreibung der Tätigkeit fehlt!",IF(LEN(O932)&lt;Z_BKU,"Beschreibung sehr kurz",IF(LEN(O932)&lt;Z_BKN,"Beschreibung knapp",""))),"")</f>
        <v/>
      </c>
      <c r="V932" s="66" t="str">
        <f t="shared" si="164"/>
        <v/>
      </c>
      <c r="W932" s="66" t="str">
        <f>IF(AND(M932&lt;&gt;""),IF(M932&gt;Z_THAZ,"Wurde die Tageshöchstarbeitszeit ("&amp;Z_THAZ&amp;" h) beachtet?",""),"")</f>
        <v/>
      </c>
      <c r="X932" s="66" t="str">
        <f t="shared" si="157"/>
        <v/>
      </c>
    </row>
    <row r="933" spans="1:24" x14ac:dyDescent="0.25">
      <c r="A933" s="5"/>
      <c r="B933" s="67" t="str">
        <f t="shared" si="156"/>
        <v/>
      </c>
      <c r="C933" s="68" t="str">
        <f t="shared" si="158"/>
        <v/>
      </c>
      <c r="D933" s="6"/>
      <c r="E933" s="9"/>
      <c r="F933" s="6"/>
      <c r="G933" s="9"/>
      <c r="H933" s="64" t="str">
        <f t="shared" si="165"/>
        <v/>
      </c>
      <c r="I933" s="64" t="str">
        <f t="shared" si="166"/>
        <v/>
      </c>
      <c r="J933" s="65" t="str">
        <f t="shared" si="159"/>
        <v/>
      </c>
      <c r="K933" s="166" t="str">
        <f t="shared" si="160"/>
        <v/>
      </c>
      <c r="L933" s="167" t="str">
        <f t="shared" si="161"/>
        <v/>
      </c>
      <c r="M933" s="63" t="str">
        <f t="shared" si="162"/>
        <v/>
      </c>
      <c r="N933" s="7"/>
      <c r="O933" s="8"/>
      <c r="Q933" s="69" t="str">
        <f t="shared" si="163"/>
        <v/>
      </c>
      <c r="T933" s="66" t="str">
        <f>IF(AND(SU_Stufe&gt;=20,M933&lt;&gt;"",ISBLANK(N933)),"Zuweisung zu Arbeitspaket fehlt","")</f>
        <v/>
      </c>
      <c r="U933" s="66" t="str">
        <f>IF(AND(M933&lt;&gt;""),IF(ISBLANK(O933),"Beschreibung der Tätigkeit fehlt!",IF(LEN(O933)&lt;Z_BKU,"Beschreibung sehr kurz",IF(LEN(O933)&lt;Z_BKN,"Beschreibung knapp",""))),"")</f>
        <v/>
      </c>
      <c r="V933" s="66" t="str">
        <f t="shared" si="164"/>
        <v/>
      </c>
      <c r="W933" s="66" t="str">
        <f>IF(AND(M933&lt;&gt;""),IF(M933&gt;Z_THAZ,"Wurde die Tageshöchstarbeitszeit ("&amp;Z_THAZ&amp;" h) beachtet?",""),"")</f>
        <v/>
      </c>
      <c r="X933" s="66" t="str">
        <f t="shared" si="157"/>
        <v/>
      </c>
    </row>
    <row r="934" spans="1:24" x14ac:dyDescent="0.25">
      <c r="A934" s="5"/>
      <c r="B934" s="67" t="str">
        <f t="shared" si="156"/>
        <v/>
      </c>
      <c r="C934" s="68" t="str">
        <f t="shared" si="158"/>
        <v/>
      </c>
      <c r="D934" s="6"/>
      <c r="E934" s="9"/>
      <c r="F934" s="6"/>
      <c r="G934" s="9"/>
      <c r="H934" s="64" t="str">
        <f t="shared" si="165"/>
        <v/>
      </c>
      <c r="I934" s="64" t="str">
        <f t="shared" si="166"/>
        <v/>
      </c>
      <c r="J934" s="65" t="str">
        <f t="shared" si="159"/>
        <v/>
      </c>
      <c r="K934" s="166" t="str">
        <f t="shared" si="160"/>
        <v/>
      </c>
      <c r="L934" s="167" t="str">
        <f t="shared" si="161"/>
        <v/>
      </c>
      <c r="M934" s="63" t="str">
        <f t="shared" si="162"/>
        <v/>
      </c>
      <c r="N934" s="7"/>
      <c r="O934" s="8"/>
      <c r="Q934" s="69" t="str">
        <f t="shared" si="163"/>
        <v/>
      </c>
      <c r="T934" s="66" t="str">
        <f>IF(AND(SU_Stufe&gt;=20,M934&lt;&gt;"",ISBLANK(N934)),"Zuweisung zu Arbeitspaket fehlt","")</f>
        <v/>
      </c>
      <c r="U934" s="66" t="str">
        <f>IF(AND(M934&lt;&gt;""),IF(ISBLANK(O934),"Beschreibung der Tätigkeit fehlt!",IF(LEN(O934)&lt;Z_BKU,"Beschreibung sehr kurz",IF(LEN(O934)&lt;Z_BKN,"Beschreibung knapp",""))),"")</f>
        <v/>
      </c>
      <c r="V934" s="66" t="str">
        <f t="shared" si="164"/>
        <v/>
      </c>
      <c r="W934" s="66" t="str">
        <f>IF(AND(M934&lt;&gt;""),IF(M934&gt;Z_THAZ,"Wurde die Tageshöchstarbeitszeit ("&amp;Z_THAZ&amp;" h) beachtet?",""),"")</f>
        <v/>
      </c>
      <c r="X934" s="66" t="str">
        <f t="shared" si="157"/>
        <v/>
      </c>
    </row>
    <row r="935" spans="1:24" x14ac:dyDescent="0.25">
      <c r="A935" s="5"/>
      <c r="B935" s="67" t="str">
        <f t="shared" si="156"/>
        <v/>
      </c>
      <c r="C935" s="68" t="str">
        <f t="shared" si="158"/>
        <v/>
      </c>
      <c r="D935" s="6"/>
      <c r="E935" s="9"/>
      <c r="F935" s="6"/>
      <c r="G935" s="9"/>
      <c r="H935" s="64" t="str">
        <f t="shared" si="165"/>
        <v/>
      </c>
      <c r="I935" s="64" t="str">
        <f t="shared" si="166"/>
        <v/>
      </c>
      <c r="J935" s="65" t="str">
        <f t="shared" si="159"/>
        <v/>
      </c>
      <c r="K935" s="166" t="str">
        <f t="shared" si="160"/>
        <v/>
      </c>
      <c r="L935" s="167" t="str">
        <f t="shared" si="161"/>
        <v/>
      </c>
      <c r="M935" s="63" t="str">
        <f t="shared" si="162"/>
        <v/>
      </c>
      <c r="N935" s="7"/>
      <c r="O935" s="8"/>
      <c r="Q935" s="69" t="str">
        <f t="shared" si="163"/>
        <v/>
      </c>
      <c r="T935" s="66" t="str">
        <f>IF(AND(SU_Stufe&gt;=20,M935&lt;&gt;"",ISBLANK(N935)),"Zuweisung zu Arbeitspaket fehlt","")</f>
        <v/>
      </c>
      <c r="U935" s="66" t="str">
        <f>IF(AND(M935&lt;&gt;""),IF(ISBLANK(O935),"Beschreibung der Tätigkeit fehlt!",IF(LEN(O935)&lt;Z_BKU,"Beschreibung sehr kurz",IF(LEN(O935)&lt;Z_BKN,"Beschreibung knapp",""))),"")</f>
        <v/>
      </c>
      <c r="V935" s="66" t="str">
        <f t="shared" si="164"/>
        <v/>
      </c>
      <c r="W935" s="66" t="str">
        <f>IF(AND(M935&lt;&gt;""),IF(M935&gt;Z_THAZ,"Wurde die Tageshöchstarbeitszeit ("&amp;Z_THAZ&amp;" h) beachtet?",""),"")</f>
        <v/>
      </c>
      <c r="X935" s="66" t="str">
        <f t="shared" si="157"/>
        <v/>
      </c>
    </row>
    <row r="936" spans="1:24" x14ac:dyDescent="0.25">
      <c r="A936" s="5"/>
      <c r="B936" s="67" t="str">
        <f t="shared" si="156"/>
        <v/>
      </c>
      <c r="C936" s="68" t="str">
        <f t="shared" si="158"/>
        <v/>
      </c>
      <c r="D936" s="6"/>
      <c r="E936" s="9"/>
      <c r="F936" s="6"/>
      <c r="G936" s="9"/>
      <c r="H936" s="64" t="str">
        <f t="shared" si="165"/>
        <v/>
      </c>
      <c r="I936" s="64" t="str">
        <f t="shared" si="166"/>
        <v/>
      </c>
      <c r="J936" s="65" t="str">
        <f t="shared" si="159"/>
        <v/>
      </c>
      <c r="K936" s="166" t="str">
        <f t="shared" si="160"/>
        <v/>
      </c>
      <c r="L936" s="167" t="str">
        <f t="shared" si="161"/>
        <v/>
      </c>
      <c r="M936" s="63" t="str">
        <f t="shared" si="162"/>
        <v/>
      </c>
      <c r="N936" s="7"/>
      <c r="O936" s="8"/>
      <c r="Q936" s="69" t="str">
        <f t="shared" si="163"/>
        <v/>
      </c>
      <c r="T936" s="66" t="str">
        <f>IF(AND(SU_Stufe&gt;=20,M936&lt;&gt;"",ISBLANK(N936)),"Zuweisung zu Arbeitspaket fehlt","")</f>
        <v/>
      </c>
      <c r="U936" s="66" t="str">
        <f>IF(AND(M936&lt;&gt;""),IF(ISBLANK(O936),"Beschreibung der Tätigkeit fehlt!",IF(LEN(O936)&lt;Z_BKU,"Beschreibung sehr kurz",IF(LEN(O936)&lt;Z_BKN,"Beschreibung knapp",""))),"")</f>
        <v/>
      </c>
      <c r="V936" s="66" t="str">
        <f t="shared" si="164"/>
        <v/>
      </c>
      <c r="W936" s="66" t="str">
        <f>IF(AND(M936&lt;&gt;""),IF(M936&gt;Z_THAZ,"Wurde die Tageshöchstarbeitszeit ("&amp;Z_THAZ&amp;" h) beachtet?",""),"")</f>
        <v/>
      </c>
      <c r="X936" s="66" t="str">
        <f t="shared" si="157"/>
        <v/>
      </c>
    </row>
    <row r="937" spans="1:24" x14ac:dyDescent="0.25">
      <c r="A937" s="5"/>
      <c r="B937" s="67" t="str">
        <f t="shared" si="156"/>
        <v/>
      </c>
      <c r="C937" s="68" t="str">
        <f t="shared" si="158"/>
        <v/>
      </c>
      <c r="D937" s="6"/>
      <c r="E937" s="9"/>
      <c r="F937" s="6"/>
      <c r="G937" s="9"/>
      <c r="H937" s="64" t="str">
        <f t="shared" si="165"/>
        <v/>
      </c>
      <c r="I937" s="64" t="str">
        <f t="shared" si="166"/>
        <v/>
      </c>
      <c r="J937" s="65" t="str">
        <f t="shared" si="159"/>
        <v/>
      </c>
      <c r="K937" s="166" t="str">
        <f t="shared" si="160"/>
        <v/>
      </c>
      <c r="L937" s="167" t="str">
        <f t="shared" si="161"/>
        <v/>
      </c>
      <c r="M937" s="63" t="str">
        <f t="shared" si="162"/>
        <v/>
      </c>
      <c r="N937" s="7"/>
      <c r="O937" s="8"/>
      <c r="Q937" s="69" t="str">
        <f t="shared" si="163"/>
        <v/>
      </c>
      <c r="T937" s="66" t="str">
        <f>IF(AND(SU_Stufe&gt;=20,M937&lt;&gt;"",ISBLANK(N937)),"Zuweisung zu Arbeitspaket fehlt","")</f>
        <v/>
      </c>
      <c r="U937" s="66" t="str">
        <f>IF(AND(M937&lt;&gt;""),IF(ISBLANK(O937),"Beschreibung der Tätigkeit fehlt!",IF(LEN(O937)&lt;Z_BKU,"Beschreibung sehr kurz",IF(LEN(O937)&lt;Z_BKN,"Beschreibung knapp",""))),"")</f>
        <v/>
      </c>
      <c r="V937" s="66" t="str">
        <f t="shared" si="164"/>
        <v/>
      </c>
      <c r="W937" s="66" t="str">
        <f>IF(AND(M937&lt;&gt;""),IF(M937&gt;Z_THAZ,"Wurde die Tageshöchstarbeitszeit ("&amp;Z_THAZ&amp;" h) beachtet?",""),"")</f>
        <v/>
      </c>
      <c r="X937" s="66" t="str">
        <f t="shared" si="157"/>
        <v/>
      </c>
    </row>
    <row r="938" spans="1:24" x14ac:dyDescent="0.25">
      <c r="A938" s="5"/>
      <c r="B938" s="67" t="str">
        <f t="shared" si="156"/>
        <v/>
      </c>
      <c r="C938" s="68" t="str">
        <f t="shared" si="158"/>
        <v/>
      </c>
      <c r="D938" s="6"/>
      <c r="E938" s="9"/>
      <c r="F938" s="6"/>
      <c r="G938" s="9"/>
      <c r="H938" s="64" t="str">
        <f t="shared" si="165"/>
        <v/>
      </c>
      <c r="I938" s="64" t="str">
        <f t="shared" si="166"/>
        <v/>
      </c>
      <c r="J938" s="65" t="str">
        <f t="shared" si="159"/>
        <v/>
      </c>
      <c r="K938" s="166" t="str">
        <f t="shared" si="160"/>
        <v/>
      </c>
      <c r="L938" s="167" t="str">
        <f t="shared" si="161"/>
        <v/>
      </c>
      <c r="M938" s="63" t="str">
        <f t="shared" si="162"/>
        <v/>
      </c>
      <c r="N938" s="7"/>
      <c r="O938" s="8"/>
      <c r="Q938" s="69" t="str">
        <f t="shared" si="163"/>
        <v/>
      </c>
      <c r="T938" s="66" t="str">
        <f>IF(AND(SU_Stufe&gt;=20,M938&lt;&gt;"",ISBLANK(N938)),"Zuweisung zu Arbeitspaket fehlt","")</f>
        <v/>
      </c>
      <c r="U938" s="66" t="str">
        <f>IF(AND(M938&lt;&gt;""),IF(ISBLANK(O938),"Beschreibung der Tätigkeit fehlt!",IF(LEN(O938)&lt;Z_BKU,"Beschreibung sehr kurz",IF(LEN(O938)&lt;Z_BKN,"Beschreibung knapp",""))),"")</f>
        <v/>
      </c>
      <c r="V938" s="66" t="str">
        <f t="shared" si="164"/>
        <v/>
      </c>
      <c r="W938" s="66" t="str">
        <f>IF(AND(M938&lt;&gt;""),IF(M938&gt;Z_THAZ,"Wurde die Tageshöchstarbeitszeit ("&amp;Z_THAZ&amp;" h) beachtet?",""),"")</f>
        <v/>
      </c>
      <c r="X938" s="66" t="str">
        <f t="shared" si="157"/>
        <v/>
      </c>
    </row>
    <row r="939" spans="1:24" x14ac:dyDescent="0.25">
      <c r="A939" s="5"/>
      <c r="B939" s="67" t="str">
        <f t="shared" si="156"/>
        <v/>
      </c>
      <c r="C939" s="68" t="str">
        <f t="shared" si="158"/>
        <v/>
      </c>
      <c r="D939" s="6"/>
      <c r="E939" s="9"/>
      <c r="F939" s="6"/>
      <c r="G939" s="9"/>
      <c r="H939" s="64" t="str">
        <f t="shared" si="165"/>
        <v/>
      </c>
      <c r="I939" s="64" t="str">
        <f t="shared" si="166"/>
        <v/>
      </c>
      <c r="J939" s="65" t="str">
        <f t="shared" si="159"/>
        <v/>
      </c>
      <c r="K939" s="166" t="str">
        <f t="shared" si="160"/>
        <v/>
      </c>
      <c r="L939" s="167" t="str">
        <f t="shared" si="161"/>
        <v/>
      </c>
      <c r="M939" s="63" t="str">
        <f t="shared" si="162"/>
        <v/>
      </c>
      <c r="N939" s="7"/>
      <c r="O939" s="8"/>
      <c r="Q939" s="69" t="str">
        <f t="shared" si="163"/>
        <v/>
      </c>
      <c r="T939" s="66" t="str">
        <f>IF(AND(SU_Stufe&gt;=20,M939&lt;&gt;"",ISBLANK(N939)),"Zuweisung zu Arbeitspaket fehlt","")</f>
        <v/>
      </c>
      <c r="U939" s="66" t="str">
        <f>IF(AND(M939&lt;&gt;""),IF(ISBLANK(O939),"Beschreibung der Tätigkeit fehlt!",IF(LEN(O939)&lt;Z_BKU,"Beschreibung sehr kurz",IF(LEN(O939)&lt;Z_BKN,"Beschreibung knapp",""))),"")</f>
        <v/>
      </c>
      <c r="V939" s="66" t="str">
        <f t="shared" si="164"/>
        <v/>
      </c>
      <c r="W939" s="66" t="str">
        <f>IF(AND(M939&lt;&gt;""),IF(M939&gt;Z_THAZ,"Wurde die Tageshöchstarbeitszeit ("&amp;Z_THAZ&amp;" h) beachtet?",""),"")</f>
        <v/>
      </c>
      <c r="X939" s="66" t="str">
        <f t="shared" si="157"/>
        <v/>
      </c>
    </row>
    <row r="940" spans="1:24" x14ac:dyDescent="0.25">
      <c r="A940" s="5"/>
      <c r="B940" s="67" t="str">
        <f t="shared" si="156"/>
        <v/>
      </c>
      <c r="C940" s="68" t="str">
        <f t="shared" si="158"/>
        <v/>
      </c>
      <c r="D940" s="6"/>
      <c r="E940" s="9"/>
      <c r="F940" s="6"/>
      <c r="G940" s="9"/>
      <c r="H940" s="64" t="str">
        <f t="shared" si="165"/>
        <v/>
      </c>
      <c r="I940" s="64" t="str">
        <f t="shared" si="166"/>
        <v/>
      </c>
      <c r="J940" s="65" t="str">
        <f t="shared" si="159"/>
        <v/>
      </c>
      <c r="K940" s="166" t="str">
        <f t="shared" si="160"/>
        <v/>
      </c>
      <c r="L940" s="167" t="str">
        <f t="shared" si="161"/>
        <v/>
      </c>
      <c r="M940" s="63" t="str">
        <f t="shared" si="162"/>
        <v/>
      </c>
      <c r="N940" s="7"/>
      <c r="O940" s="8"/>
      <c r="Q940" s="69" t="str">
        <f t="shared" si="163"/>
        <v/>
      </c>
      <c r="T940" s="66" t="str">
        <f>IF(AND(SU_Stufe&gt;=20,M940&lt;&gt;"",ISBLANK(N940)),"Zuweisung zu Arbeitspaket fehlt","")</f>
        <v/>
      </c>
      <c r="U940" s="66" t="str">
        <f>IF(AND(M940&lt;&gt;""),IF(ISBLANK(O940),"Beschreibung der Tätigkeit fehlt!",IF(LEN(O940)&lt;Z_BKU,"Beschreibung sehr kurz",IF(LEN(O940)&lt;Z_BKN,"Beschreibung knapp",""))),"")</f>
        <v/>
      </c>
      <c r="V940" s="66" t="str">
        <f t="shared" si="164"/>
        <v/>
      </c>
      <c r="W940" s="66" t="str">
        <f>IF(AND(M940&lt;&gt;""),IF(M940&gt;Z_THAZ,"Wurde die Tageshöchstarbeitszeit ("&amp;Z_THAZ&amp;" h) beachtet?",""),"")</f>
        <v/>
      </c>
      <c r="X940" s="66" t="str">
        <f t="shared" si="157"/>
        <v/>
      </c>
    </row>
    <row r="941" spans="1:24" x14ac:dyDescent="0.25">
      <c r="A941" s="5"/>
      <c r="B941" s="67" t="str">
        <f t="shared" si="156"/>
        <v/>
      </c>
      <c r="C941" s="68" t="str">
        <f t="shared" si="158"/>
        <v/>
      </c>
      <c r="D941" s="6"/>
      <c r="E941" s="9"/>
      <c r="F941" s="6"/>
      <c r="G941" s="9"/>
      <c r="H941" s="64" t="str">
        <f t="shared" si="165"/>
        <v/>
      </c>
      <c r="I941" s="64" t="str">
        <f t="shared" si="166"/>
        <v/>
      </c>
      <c r="J941" s="65" t="str">
        <f t="shared" si="159"/>
        <v/>
      </c>
      <c r="K941" s="166" t="str">
        <f t="shared" si="160"/>
        <v/>
      </c>
      <c r="L941" s="167" t="str">
        <f t="shared" si="161"/>
        <v/>
      </c>
      <c r="M941" s="63" t="str">
        <f t="shared" si="162"/>
        <v/>
      </c>
      <c r="N941" s="7"/>
      <c r="O941" s="8"/>
      <c r="Q941" s="69" t="str">
        <f t="shared" si="163"/>
        <v/>
      </c>
      <c r="T941" s="66" t="str">
        <f>IF(AND(SU_Stufe&gt;=20,M941&lt;&gt;"",ISBLANK(N941)),"Zuweisung zu Arbeitspaket fehlt","")</f>
        <v/>
      </c>
      <c r="U941" s="66" t="str">
        <f>IF(AND(M941&lt;&gt;""),IF(ISBLANK(O941),"Beschreibung der Tätigkeit fehlt!",IF(LEN(O941)&lt;Z_BKU,"Beschreibung sehr kurz",IF(LEN(O941)&lt;Z_BKN,"Beschreibung knapp",""))),"")</f>
        <v/>
      </c>
      <c r="V941" s="66" t="str">
        <f t="shared" si="164"/>
        <v/>
      </c>
      <c r="W941" s="66" t="str">
        <f>IF(AND(M941&lt;&gt;""),IF(M941&gt;Z_THAZ,"Wurde die Tageshöchstarbeitszeit ("&amp;Z_THAZ&amp;" h) beachtet?",""),"")</f>
        <v/>
      </c>
      <c r="X941" s="66" t="str">
        <f t="shared" si="157"/>
        <v/>
      </c>
    </row>
    <row r="942" spans="1:24" x14ac:dyDescent="0.25">
      <c r="A942" s="5"/>
      <c r="B942" s="67" t="str">
        <f t="shared" si="156"/>
        <v/>
      </c>
      <c r="C942" s="68" t="str">
        <f t="shared" si="158"/>
        <v/>
      </c>
      <c r="D942" s="6"/>
      <c r="E942" s="9"/>
      <c r="F942" s="6"/>
      <c r="G942" s="9"/>
      <c r="H942" s="64" t="str">
        <f t="shared" si="165"/>
        <v/>
      </c>
      <c r="I942" s="64" t="str">
        <f t="shared" si="166"/>
        <v/>
      </c>
      <c r="J942" s="65" t="str">
        <f t="shared" si="159"/>
        <v/>
      </c>
      <c r="K942" s="166" t="str">
        <f t="shared" si="160"/>
        <v/>
      </c>
      <c r="L942" s="167" t="str">
        <f t="shared" si="161"/>
        <v/>
      </c>
      <c r="M942" s="63" t="str">
        <f t="shared" si="162"/>
        <v/>
      </c>
      <c r="N942" s="7"/>
      <c r="O942" s="8"/>
      <c r="Q942" s="69" t="str">
        <f t="shared" si="163"/>
        <v/>
      </c>
      <c r="T942" s="66" t="str">
        <f>IF(AND(SU_Stufe&gt;=20,M942&lt;&gt;"",ISBLANK(N942)),"Zuweisung zu Arbeitspaket fehlt","")</f>
        <v/>
      </c>
      <c r="U942" s="66" t="str">
        <f>IF(AND(M942&lt;&gt;""),IF(ISBLANK(O942),"Beschreibung der Tätigkeit fehlt!",IF(LEN(O942)&lt;Z_BKU,"Beschreibung sehr kurz",IF(LEN(O942)&lt;Z_BKN,"Beschreibung knapp",""))),"")</f>
        <v/>
      </c>
      <c r="V942" s="66" t="str">
        <f t="shared" si="164"/>
        <v/>
      </c>
      <c r="W942" s="66" t="str">
        <f>IF(AND(M942&lt;&gt;""),IF(M942&gt;Z_THAZ,"Wurde die Tageshöchstarbeitszeit ("&amp;Z_THAZ&amp;" h) beachtet?",""),"")</f>
        <v/>
      </c>
      <c r="X942" s="66" t="str">
        <f t="shared" si="157"/>
        <v/>
      </c>
    </row>
    <row r="943" spans="1:24" x14ac:dyDescent="0.25">
      <c r="A943" s="5"/>
      <c r="B943" s="67" t="str">
        <f t="shared" si="156"/>
        <v/>
      </c>
      <c r="C943" s="68" t="str">
        <f t="shared" si="158"/>
        <v/>
      </c>
      <c r="D943" s="6"/>
      <c r="E943" s="9"/>
      <c r="F943" s="6"/>
      <c r="G943" s="9"/>
      <c r="H943" s="64" t="str">
        <f t="shared" si="165"/>
        <v/>
      </c>
      <c r="I943" s="64" t="str">
        <f t="shared" si="166"/>
        <v/>
      </c>
      <c r="J943" s="65" t="str">
        <f t="shared" si="159"/>
        <v/>
      </c>
      <c r="K943" s="166" t="str">
        <f t="shared" si="160"/>
        <v/>
      </c>
      <c r="L943" s="167" t="str">
        <f t="shared" si="161"/>
        <v/>
      </c>
      <c r="M943" s="63" t="str">
        <f t="shared" si="162"/>
        <v/>
      </c>
      <c r="N943" s="7"/>
      <c r="O943" s="8"/>
      <c r="Q943" s="69" t="str">
        <f t="shared" si="163"/>
        <v/>
      </c>
      <c r="T943" s="66" t="str">
        <f>IF(AND(SU_Stufe&gt;=20,M943&lt;&gt;"",ISBLANK(N943)),"Zuweisung zu Arbeitspaket fehlt","")</f>
        <v/>
      </c>
      <c r="U943" s="66" t="str">
        <f>IF(AND(M943&lt;&gt;""),IF(ISBLANK(O943),"Beschreibung der Tätigkeit fehlt!",IF(LEN(O943)&lt;Z_BKU,"Beschreibung sehr kurz",IF(LEN(O943)&lt;Z_BKN,"Beschreibung knapp",""))),"")</f>
        <v/>
      </c>
      <c r="V943" s="66" t="str">
        <f t="shared" si="164"/>
        <v/>
      </c>
      <c r="W943" s="66" t="str">
        <f>IF(AND(M943&lt;&gt;""),IF(M943&gt;Z_THAZ,"Wurde die Tageshöchstarbeitszeit ("&amp;Z_THAZ&amp;" h) beachtet?",""),"")</f>
        <v/>
      </c>
      <c r="X943" s="66" t="str">
        <f t="shared" si="157"/>
        <v/>
      </c>
    </row>
    <row r="944" spans="1:24" x14ac:dyDescent="0.25">
      <c r="A944" s="5"/>
      <c r="B944" s="67" t="str">
        <f t="shared" si="156"/>
        <v/>
      </c>
      <c r="C944" s="68" t="str">
        <f t="shared" si="158"/>
        <v/>
      </c>
      <c r="D944" s="6"/>
      <c r="E944" s="9"/>
      <c r="F944" s="6"/>
      <c r="G944" s="9"/>
      <c r="H944" s="64" t="str">
        <f t="shared" si="165"/>
        <v/>
      </c>
      <c r="I944" s="64" t="str">
        <f t="shared" si="166"/>
        <v/>
      </c>
      <c r="J944" s="65" t="str">
        <f t="shared" si="159"/>
        <v/>
      </c>
      <c r="K944" s="166" t="str">
        <f t="shared" si="160"/>
        <v/>
      </c>
      <c r="L944" s="167" t="str">
        <f t="shared" si="161"/>
        <v/>
      </c>
      <c r="M944" s="63" t="str">
        <f t="shared" si="162"/>
        <v/>
      </c>
      <c r="N944" s="7"/>
      <c r="O944" s="8"/>
      <c r="Q944" s="69" t="str">
        <f t="shared" si="163"/>
        <v/>
      </c>
      <c r="T944" s="66" t="str">
        <f>IF(AND(SU_Stufe&gt;=20,M944&lt;&gt;"",ISBLANK(N944)),"Zuweisung zu Arbeitspaket fehlt","")</f>
        <v/>
      </c>
      <c r="U944" s="66" t="str">
        <f>IF(AND(M944&lt;&gt;""),IF(ISBLANK(O944),"Beschreibung der Tätigkeit fehlt!",IF(LEN(O944)&lt;Z_BKU,"Beschreibung sehr kurz",IF(LEN(O944)&lt;Z_BKN,"Beschreibung knapp",""))),"")</f>
        <v/>
      </c>
      <c r="V944" s="66" t="str">
        <f t="shared" si="164"/>
        <v/>
      </c>
      <c r="W944" s="66" t="str">
        <f>IF(AND(M944&lt;&gt;""),IF(M944&gt;Z_THAZ,"Wurde die Tageshöchstarbeitszeit ("&amp;Z_THAZ&amp;" h) beachtet?",""),"")</f>
        <v/>
      </c>
      <c r="X944" s="66" t="str">
        <f t="shared" si="157"/>
        <v/>
      </c>
    </row>
    <row r="945" spans="1:24" x14ac:dyDescent="0.25">
      <c r="A945" s="5"/>
      <c r="B945" s="67" t="str">
        <f t="shared" si="156"/>
        <v/>
      </c>
      <c r="C945" s="68" t="str">
        <f t="shared" si="158"/>
        <v/>
      </c>
      <c r="D945" s="6"/>
      <c r="E945" s="9"/>
      <c r="F945" s="6"/>
      <c r="G945" s="9"/>
      <c r="H945" s="64" t="str">
        <f t="shared" si="165"/>
        <v/>
      </c>
      <c r="I945" s="64" t="str">
        <f t="shared" si="166"/>
        <v/>
      </c>
      <c r="J945" s="65" t="str">
        <f t="shared" si="159"/>
        <v/>
      </c>
      <c r="K945" s="166" t="str">
        <f t="shared" si="160"/>
        <v/>
      </c>
      <c r="L945" s="167" t="str">
        <f t="shared" si="161"/>
        <v/>
      </c>
      <c r="M945" s="63" t="str">
        <f t="shared" si="162"/>
        <v/>
      </c>
      <c r="N945" s="7"/>
      <c r="O945" s="8"/>
      <c r="Q945" s="69" t="str">
        <f t="shared" si="163"/>
        <v/>
      </c>
      <c r="T945" s="66" t="str">
        <f>IF(AND(SU_Stufe&gt;=20,M945&lt;&gt;"",ISBLANK(N945)),"Zuweisung zu Arbeitspaket fehlt","")</f>
        <v/>
      </c>
      <c r="U945" s="66" t="str">
        <f>IF(AND(M945&lt;&gt;""),IF(ISBLANK(O945),"Beschreibung der Tätigkeit fehlt!",IF(LEN(O945)&lt;Z_BKU,"Beschreibung sehr kurz",IF(LEN(O945)&lt;Z_BKN,"Beschreibung knapp",""))),"")</f>
        <v/>
      </c>
      <c r="V945" s="66" t="str">
        <f t="shared" si="164"/>
        <v/>
      </c>
      <c r="W945" s="66" t="str">
        <f>IF(AND(M945&lt;&gt;""),IF(M945&gt;Z_THAZ,"Wurde die Tageshöchstarbeitszeit ("&amp;Z_THAZ&amp;" h) beachtet?",""),"")</f>
        <v/>
      </c>
      <c r="X945" s="66" t="str">
        <f t="shared" si="157"/>
        <v/>
      </c>
    </row>
    <row r="946" spans="1:24" x14ac:dyDescent="0.25">
      <c r="A946" s="5"/>
      <c r="B946" s="67" t="str">
        <f t="shared" si="156"/>
        <v/>
      </c>
      <c r="C946" s="68" t="str">
        <f t="shared" si="158"/>
        <v/>
      </c>
      <c r="D946" s="6"/>
      <c r="E946" s="9"/>
      <c r="F946" s="6"/>
      <c r="G946" s="9"/>
      <c r="H946" s="64" t="str">
        <f t="shared" si="165"/>
        <v/>
      </c>
      <c r="I946" s="64" t="str">
        <f t="shared" si="166"/>
        <v/>
      </c>
      <c r="J946" s="65" t="str">
        <f t="shared" si="159"/>
        <v/>
      </c>
      <c r="K946" s="166" t="str">
        <f t="shared" si="160"/>
        <v/>
      </c>
      <c r="L946" s="167" t="str">
        <f t="shared" si="161"/>
        <v/>
      </c>
      <c r="M946" s="63" t="str">
        <f t="shared" si="162"/>
        <v/>
      </c>
      <c r="N946" s="7"/>
      <c r="O946" s="8"/>
      <c r="Q946" s="69" t="str">
        <f t="shared" si="163"/>
        <v/>
      </c>
      <c r="T946" s="66" t="str">
        <f>IF(AND(SU_Stufe&gt;=20,M946&lt;&gt;"",ISBLANK(N946)),"Zuweisung zu Arbeitspaket fehlt","")</f>
        <v/>
      </c>
      <c r="U946" s="66" t="str">
        <f>IF(AND(M946&lt;&gt;""),IF(ISBLANK(O946),"Beschreibung der Tätigkeit fehlt!",IF(LEN(O946)&lt;Z_BKU,"Beschreibung sehr kurz",IF(LEN(O946)&lt;Z_BKN,"Beschreibung knapp",""))),"")</f>
        <v/>
      </c>
      <c r="V946" s="66" t="str">
        <f t="shared" si="164"/>
        <v/>
      </c>
      <c r="W946" s="66" t="str">
        <f>IF(AND(M946&lt;&gt;""),IF(M946&gt;Z_THAZ,"Wurde die Tageshöchstarbeitszeit ("&amp;Z_THAZ&amp;" h) beachtet?",""),"")</f>
        <v/>
      </c>
      <c r="X946" s="66" t="str">
        <f t="shared" si="157"/>
        <v/>
      </c>
    </row>
    <row r="947" spans="1:24" x14ac:dyDescent="0.25">
      <c r="A947" s="5"/>
      <c r="B947" s="67" t="str">
        <f t="shared" si="156"/>
        <v/>
      </c>
      <c r="C947" s="68" t="str">
        <f t="shared" si="158"/>
        <v/>
      </c>
      <c r="D947" s="6"/>
      <c r="E947" s="9"/>
      <c r="F947" s="6"/>
      <c r="G947" s="9"/>
      <c r="H947" s="64" t="str">
        <f t="shared" si="165"/>
        <v/>
      </c>
      <c r="I947" s="64" t="str">
        <f t="shared" si="166"/>
        <v/>
      </c>
      <c r="J947" s="65" t="str">
        <f t="shared" si="159"/>
        <v/>
      </c>
      <c r="K947" s="166" t="str">
        <f t="shared" si="160"/>
        <v/>
      </c>
      <c r="L947" s="167" t="str">
        <f t="shared" si="161"/>
        <v/>
      </c>
      <c r="M947" s="63" t="str">
        <f t="shared" si="162"/>
        <v/>
      </c>
      <c r="N947" s="7"/>
      <c r="O947" s="8"/>
      <c r="Q947" s="69" t="str">
        <f t="shared" si="163"/>
        <v/>
      </c>
      <c r="T947" s="66" t="str">
        <f>IF(AND(SU_Stufe&gt;=20,M947&lt;&gt;"",ISBLANK(N947)),"Zuweisung zu Arbeitspaket fehlt","")</f>
        <v/>
      </c>
      <c r="U947" s="66" t="str">
        <f>IF(AND(M947&lt;&gt;""),IF(ISBLANK(O947),"Beschreibung der Tätigkeit fehlt!",IF(LEN(O947)&lt;Z_BKU,"Beschreibung sehr kurz",IF(LEN(O947)&lt;Z_BKN,"Beschreibung knapp",""))),"")</f>
        <v/>
      </c>
      <c r="V947" s="66" t="str">
        <f t="shared" si="164"/>
        <v/>
      </c>
      <c r="W947" s="66" t="str">
        <f>IF(AND(M947&lt;&gt;""),IF(M947&gt;Z_THAZ,"Wurde die Tageshöchstarbeitszeit ("&amp;Z_THAZ&amp;" h) beachtet?",""),"")</f>
        <v/>
      </c>
      <c r="X947" s="66" t="str">
        <f t="shared" si="157"/>
        <v/>
      </c>
    </row>
    <row r="948" spans="1:24" x14ac:dyDescent="0.25">
      <c r="A948" s="5"/>
      <c r="B948" s="67" t="str">
        <f t="shared" si="156"/>
        <v/>
      </c>
      <c r="C948" s="68" t="str">
        <f t="shared" si="158"/>
        <v/>
      </c>
      <c r="D948" s="6"/>
      <c r="E948" s="9"/>
      <c r="F948" s="6"/>
      <c r="G948" s="9"/>
      <c r="H948" s="64" t="str">
        <f t="shared" si="165"/>
        <v/>
      </c>
      <c r="I948" s="64" t="str">
        <f t="shared" si="166"/>
        <v/>
      </c>
      <c r="J948" s="65" t="str">
        <f t="shared" si="159"/>
        <v/>
      </c>
      <c r="K948" s="166" t="str">
        <f t="shared" si="160"/>
        <v/>
      </c>
      <c r="L948" s="167" t="str">
        <f t="shared" si="161"/>
        <v/>
      </c>
      <c r="M948" s="63" t="str">
        <f t="shared" si="162"/>
        <v/>
      </c>
      <c r="N948" s="7"/>
      <c r="O948" s="8"/>
      <c r="Q948" s="69" t="str">
        <f t="shared" si="163"/>
        <v/>
      </c>
      <c r="T948" s="66" t="str">
        <f>IF(AND(SU_Stufe&gt;=20,M948&lt;&gt;"",ISBLANK(N948)),"Zuweisung zu Arbeitspaket fehlt","")</f>
        <v/>
      </c>
      <c r="U948" s="66" t="str">
        <f>IF(AND(M948&lt;&gt;""),IF(ISBLANK(O948),"Beschreibung der Tätigkeit fehlt!",IF(LEN(O948)&lt;Z_BKU,"Beschreibung sehr kurz",IF(LEN(O948)&lt;Z_BKN,"Beschreibung knapp",""))),"")</f>
        <v/>
      </c>
      <c r="V948" s="66" t="str">
        <f t="shared" si="164"/>
        <v/>
      </c>
      <c r="W948" s="66" t="str">
        <f>IF(AND(M948&lt;&gt;""),IF(M948&gt;Z_THAZ,"Wurde die Tageshöchstarbeitszeit ("&amp;Z_THAZ&amp;" h) beachtet?",""),"")</f>
        <v/>
      </c>
      <c r="X948" s="66" t="str">
        <f t="shared" si="157"/>
        <v/>
      </c>
    </row>
    <row r="949" spans="1:24" x14ac:dyDescent="0.25">
      <c r="A949" s="5"/>
      <c r="B949" s="67" t="str">
        <f t="shared" si="156"/>
        <v/>
      </c>
      <c r="C949" s="68" t="str">
        <f t="shared" si="158"/>
        <v/>
      </c>
      <c r="D949" s="6"/>
      <c r="E949" s="9"/>
      <c r="F949" s="6"/>
      <c r="G949" s="9"/>
      <c r="H949" s="64" t="str">
        <f t="shared" si="165"/>
        <v/>
      </c>
      <c r="I949" s="64" t="str">
        <f t="shared" si="166"/>
        <v/>
      </c>
      <c r="J949" s="65" t="str">
        <f t="shared" si="159"/>
        <v/>
      </c>
      <c r="K949" s="166" t="str">
        <f t="shared" si="160"/>
        <v/>
      </c>
      <c r="L949" s="167" t="str">
        <f t="shared" si="161"/>
        <v/>
      </c>
      <c r="M949" s="63" t="str">
        <f t="shared" si="162"/>
        <v/>
      </c>
      <c r="N949" s="7"/>
      <c r="O949" s="8"/>
      <c r="Q949" s="69" t="str">
        <f t="shared" si="163"/>
        <v/>
      </c>
      <c r="T949" s="66" t="str">
        <f>IF(AND(SU_Stufe&gt;=20,M949&lt;&gt;"",ISBLANK(N949)),"Zuweisung zu Arbeitspaket fehlt","")</f>
        <v/>
      </c>
      <c r="U949" s="66" t="str">
        <f>IF(AND(M949&lt;&gt;""),IF(ISBLANK(O949),"Beschreibung der Tätigkeit fehlt!",IF(LEN(O949)&lt;Z_BKU,"Beschreibung sehr kurz",IF(LEN(O949)&lt;Z_BKN,"Beschreibung knapp",""))),"")</f>
        <v/>
      </c>
      <c r="V949" s="66" t="str">
        <f t="shared" si="164"/>
        <v/>
      </c>
      <c r="W949" s="66" t="str">
        <f>IF(AND(M949&lt;&gt;""),IF(M949&gt;Z_THAZ,"Wurde die Tageshöchstarbeitszeit ("&amp;Z_THAZ&amp;" h) beachtet?",""),"")</f>
        <v/>
      </c>
      <c r="X949" s="66" t="str">
        <f t="shared" si="157"/>
        <v/>
      </c>
    </row>
    <row r="950" spans="1:24" x14ac:dyDescent="0.25">
      <c r="A950" s="5"/>
      <c r="B950" s="67" t="str">
        <f t="shared" si="156"/>
        <v/>
      </c>
      <c r="C950" s="68" t="str">
        <f t="shared" si="158"/>
        <v/>
      </c>
      <c r="D950" s="6"/>
      <c r="E950" s="9"/>
      <c r="F950" s="6"/>
      <c r="G950" s="9"/>
      <c r="H950" s="64" t="str">
        <f t="shared" si="165"/>
        <v/>
      </c>
      <c r="I950" s="64" t="str">
        <f t="shared" si="166"/>
        <v/>
      </c>
      <c r="J950" s="65" t="str">
        <f t="shared" si="159"/>
        <v/>
      </c>
      <c r="K950" s="166" t="str">
        <f t="shared" si="160"/>
        <v/>
      </c>
      <c r="L950" s="167" t="str">
        <f t="shared" si="161"/>
        <v/>
      </c>
      <c r="M950" s="63" t="str">
        <f t="shared" si="162"/>
        <v/>
      </c>
      <c r="N950" s="7"/>
      <c r="O950" s="8"/>
      <c r="Q950" s="69" t="str">
        <f t="shared" si="163"/>
        <v/>
      </c>
      <c r="T950" s="66" t="str">
        <f>IF(AND(SU_Stufe&gt;=20,M950&lt;&gt;"",ISBLANK(N950)),"Zuweisung zu Arbeitspaket fehlt","")</f>
        <v/>
      </c>
      <c r="U950" s="66" t="str">
        <f>IF(AND(M950&lt;&gt;""),IF(ISBLANK(O950),"Beschreibung der Tätigkeit fehlt!",IF(LEN(O950)&lt;Z_BKU,"Beschreibung sehr kurz",IF(LEN(O950)&lt;Z_BKN,"Beschreibung knapp",""))),"")</f>
        <v/>
      </c>
      <c r="V950" s="66" t="str">
        <f t="shared" si="164"/>
        <v/>
      </c>
      <c r="W950" s="66" t="str">
        <f>IF(AND(M950&lt;&gt;""),IF(M950&gt;Z_THAZ,"Wurde die Tageshöchstarbeitszeit ("&amp;Z_THAZ&amp;" h) beachtet?",""),"")</f>
        <v/>
      </c>
      <c r="X950" s="66" t="str">
        <f t="shared" si="157"/>
        <v/>
      </c>
    </row>
    <row r="951" spans="1:24" x14ac:dyDescent="0.25">
      <c r="A951" s="5"/>
      <c r="B951" s="67" t="str">
        <f t="shared" si="156"/>
        <v/>
      </c>
      <c r="C951" s="68" t="str">
        <f t="shared" si="158"/>
        <v/>
      </c>
      <c r="D951" s="6"/>
      <c r="E951" s="9"/>
      <c r="F951" s="6"/>
      <c r="G951" s="9"/>
      <c r="H951" s="64" t="str">
        <f t="shared" si="165"/>
        <v/>
      </c>
      <c r="I951" s="64" t="str">
        <f t="shared" si="166"/>
        <v/>
      </c>
      <c r="J951" s="65" t="str">
        <f t="shared" si="159"/>
        <v/>
      </c>
      <c r="K951" s="166" t="str">
        <f t="shared" si="160"/>
        <v/>
      </c>
      <c r="L951" s="167" t="str">
        <f t="shared" si="161"/>
        <v/>
      </c>
      <c r="M951" s="63" t="str">
        <f t="shared" si="162"/>
        <v/>
      </c>
      <c r="N951" s="7"/>
      <c r="O951" s="8"/>
      <c r="Q951" s="69" t="str">
        <f t="shared" si="163"/>
        <v/>
      </c>
      <c r="T951" s="66" t="str">
        <f>IF(AND(SU_Stufe&gt;=20,M951&lt;&gt;"",ISBLANK(N951)),"Zuweisung zu Arbeitspaket fehlt","")</f>
        <v/>
      </c>
      <c r="U951" s="66" t="str">
        <f>IF(AND(M951&lt;&gt;""),IF(ISBLANK(O951),"Beschreibung der Tätigkeit fehlt!",IF(LEN(O951)&lt;Z_BKU,"Beschreibung sehr kurz",IF(LEN(O951)&lt;Z_BKN,"Beschreibung knapp",""))),"")</f>
        <v/>
      </c>
      <c r="V951" s="66" t="str">
        <f t="shared" si="164"/>
        <v/>
      </c>
      <c r="W951" s="66" t="str">
        <f>IF(AND(M951&lt;&gt;""),IF(M951&gt;Z_THAZ,"Wurde die Tageshöchstarbeitszeit ("&amp;Z_THAZ&amp;" h) beachtet?",""),"")</f>
        <v/>
      </c>
      <c r="X951" s="66" t="str">
        <f t="shared" si="157"/>
        <v/>
      </c>
    </row>
    <row r="952" spans="1:24" x14ac:dyDescent="0.25">
      <c r="A952" s="5"/>
      <c r="B952" s="67" t="str">
        <f t="shared" si="156"/>
        <v/>
      </c>
      <c r="C952" s="68" t="str">
        <f t="shared" si="158"/>
        <v/>
      </c>
      <c r="D952" s="6"/>
      <c r="E952" s="9"/>
      <c r="F952" s="6"/>
      <c r="G952" s="9"/>
      <c r="H952" s="64" t="str">
        <f t="shared" si="165"/>
        <v/>
      </c>
      <c r="I952" s="64" t="str">
        <f t="shared" si="166"/>
        <v/>
      </c>
      <c r="J952" s="65" t="str">
        <f t="shared" si="159"/>
        <v/>
      </c>
      <c r="K952" s="166" t="str">
        <f t="shared" si="160"/>
        <v/>
      </c>
      <c r="L952" s="167" t="str">
        <f t="shared" si="161"/>
        <v/>
      </c>
      <c r="M952" s="63" t="str">
        <f t="shared" si="162"/>
        <v/>
      </c>
      <c r="N952" s="7"/>
      <c r="O952" s="8"/>
      <c r="Q952" s="69" t="str">
        <f t="shared" si="163"/>
        <v/>
      </c>
      <c r="T952" s="66" t="str">
        <f>IF(AND(SU_Stufe&gt;=20,M952&lt;&gt;"",ISBLANK(N952)),"Zuweisung zu Arbeitspaket fehlt","")</f>
        <v/>
      </c>
      <c r="U952" s="66" t="str">
        <f>IF(AND(M952&lt;&gt;""),IF(ISBLANK(O952),"Beschreibung der Tätigkeit fehlt!",IF(LEN(O952)&lt;Z_BKU,"Beschreibung sehr kurz",IF(LEN(O952)&lt;Z_BKN,"Beschreibung knapp",""))),"")</f>
        <v/>
      </c>
      <c r="V952" s="66" t="str">
        <f t="shared" si="164"/>
        <v/>
      </c>
      <c r="W952" s="66" t="str">
        <f>IF(AND(M952&lt;&gt;""),IF(M952&gt;Z_THAZ,"Wurde die Tageshöchstarbeitszeit ("&amp;Z_THAZ&amp;" h) beachtet?",""),"")</f>
        <v/>
      </c>
      <c r="X952" s="66" t="str">
        <f t="shared" si="157"/>
        <v/>
      </c>
    </row>
    <row r="953" spans="1:24" x14ac:dyDescent="0.25">
      <c r="A953" s="5"/>
      <c r="B953" s="67" t="str">
        <f t="shared" si="156"/>
        <v/>
      </c>
      <c r="C953" s="68" t="str">
        <f t="shared" si="158"/>
        <v/>
      </c>
      <c r="D953" s="6"/>
      <c r="E953" s="9"/>
      <c r="F953" s="6"/>
      <c r="G953" s="9"/>
      <c r="H953" s="64" t="str">
        <f t="shared" si="165"/>
        <v/>
      </c>
      <c r="I953" s="64" t="str">
        <f t="shared" si="166"/>
        <v/>
      </c>
      <c r="J953" s="65" t="str">
        <f t="shared" si="159"/>
        <v/>
      </c>
      <c r="K953" s="166" t="str">
        <f t="shared" si="160"/>
        <v/>
      </c>
      <c r="L953" s="167" t="str">
        <f t="shared" si="161"/>
        <v/>
      </c>
      <c r="M953" s="63" t="str">
        <f t="shared" si="162"/>
        <v/>
      </c>
      <c r="N953" s="7"/>
      <c r="O953" s="8"/>
      <c r="Q953" s="69" t="str">
        <f t="shared" si="163"/>
        <v/>
      </c>
      <c r="T953" s="66" t="str">
        <f>IF(AND(SU_Stufe&gt;=20,M953&lt;&gt;"",ISBLANK(N953)),"Zuweisung zu Arbeitspaket fehlt","")</f>
        <v/>
      </c>
      <c r="U953" s="66" t="str">
        <f>IF(AND(M953&lt;&gt;""),IF(ISBLANK(O953),"Beschreibung der Tätigkeit fehlt!",IF(LEN(O953)&lt;Z_BKU,"Beschreibung sehr kurz",IF(LEN(O953)&lt;Z_BKN,"Beschreibung knapp",""))),"")</f>
        <v/>
      </c>
      <c r="V953" s="66" t="str">
        <f t="shared" si="164"/>
        <v/>
      </c>
      <c r="W953" s="66" t="str">
        <f>IF(AND(M953&lt;&gt;""),IF(M953&gt;Z_THAZ,"Wurde die Tageshöchstarbeitszeit ("&amp;Z_THAZ&amp;" h) beachtet?",""),"")</f>
        <v/>
      </c>
      <c r="X953" s="66" t="str">
        <f t="shared" si="157"/>
        <v/>
      </c>
    </row>
    <row r="954" spans="1:24" x14ac:dyDescent="0.25">
      <c r="A954" s="5"/>
      <c r="B954" s="67" t="str">
        <f t="shared" si="156"/>
        <v/>
      </c>
      <c r="C954" s="68" t="str">
        <f t="shared" si="158"/>
        <v/>
      </c>
      <c r="D954" s="6"/>
      <c r="E954" s="9"/>
      <c r="F954" s="6"/>
      <c r="G954" s="9"/>
      <c r="H954" s="64" t="str">
        <f t="shared" si="165"/>
        <v/>
      </c>
      <c r="I954" s="64" t="str">
        <f t="shared" si="166"/>
        <v/>
      </c>
      <c r="J954" s="65" t="str">
        <f t="shared" si="159"/>
        <v/>
      </c>
      <c r="K954" s="166" t="str">
        <f t="shared" si="160"/>
        <v/>
      </c>
      <c r="L954" s="167" t="str">
        <f t="shared" si="161"/>
        <v/>
      </c>
      <c r="M954" s="63" t="str">
        <f t="shared" si="162"/>
        <v/>
      </c>
      <c r="N954" s="7"/>
      <c r="O954" s="8"/>
      <c r="Q954" s="69" t="str">
        <f t="shared" si="163"/>
        <v/>
      </c>
      <c r="T954" s="66" t="str">
        <f>IF(AND(SU_Stufe&gt;=20,M954&lt;&gt;"",ISBLANK(N954)),"Zuweisung zu Arbeitspaket fehlt","")</f>
        <v/>
      </c>
      <c r="U954" s="66" t="str">
        <f>IF(AND(M954&lt;&gt;""),IF(ISBLANK(O954),"Beschreibung der Tätigkeit fehlt!",IF(LEN(O954)&lt;Z_BKU,"Beschreibung sehr kurz",IF(LEN(O954)&lt;Z_BKN,"Beschreibung knapp",""))),"")</f>
        <v/>
      </c>
      <c r="V954" s="66" t="str">
        <f t="shared" si="164"/>
        <v/>
      </c>
      <c r="W954" s="66" t="str">
        <f>IF(AND(M954&lt;&gt;""),IF(M954&gt;Z_THAZ,"Wurde die Tageshöchstarbeitszeit ("&amp;Z_THAZ&amp;" h) beachtet?",""),"")</f>
        <v/>
      </c>
      <c r="X954" s="66" t="str">
        <f t="shared" si="157"/>
        <v/>
      </c>
    </row>
    <row r="955" spans="1:24" x14ac:dyDescent="0.25">
      <c r="A955" s="5"/>
      <c r="B955" s="67" t="str">
        <f>IF(ISNUMBER(A955),ZU_Kuerzel,"")</f>
        <v/>
      </c>
      <c r="C955" s="68" t="str">
        <f>IF(ISBLANK(A955),"",MONTH(A955))</f>
        <v/>
      </c>
      <c r="D955" s="6"/>
      <c r="E955" s="9"/>
      <c r="F955" s="6"/>
      <c r="G955" s="9"/>
      <c r="H955" s="64" t="str">
        <f>IF(AND(ISNUMBER(D955),ISNUMBER(E955),ISNUMBER(F955),ISNUMBER(G955)),TRUNC(((F955*60+G955)-(D955*60+E955))/60,0),"")</f>
        <v/>
      </c>
      <c r="I955" s="64" t="str">
        <f>IF(AND(ISNUMBER(D955),ISNUMBER(E955),ISNUMBER(F955),ISNUMBER(G955)),MOD(((F955*60+G955)-(D955*60+E955))/60,1)*60,"")</f>
        <v/>
      </c>
      <c r="J955" s="65" t="str">
        <f>IF(AND(ISNUMBER(D955),ISNUMBER(E955),ISNUMBER(F955),ISNUMBER(G955)),TIME(D955,E955,0),"")</f>
        <v/>
      </c>
      <c r="K955" s="166" t="str">
        <f>IF(AND(ISNUMBER(D955),ISNUMBER(E955),ISNUMBER(F955),ISNUMBER(G955)),TIME(F955,G955,0),"")</f>
        <v/>
      </c>
      <c r="L955" s="167" t="str">
        <f>IF(AND(ISNUMBER(D955),ISNUMBER(E955),ISNUMBER(F955),ISNUMBER(G955)),K955-J955,"")</f>
        <v/>
      </c>
      <c r="M955" s="63" t="str">
        <f>IF(AND(ISNUMBER(D955),ISNUMBER(E955),ISNUMBER(F955),ISNUMBER(G955)),HOUR(L955)+MINUTE(L955)/60,"")</f>
        <v/>
      </c>
      <c r="N955" s="7"/>
      <c r="O955" s="8"/>
      <c r="Q955" s="69" t="str">
        <f>T955&amp;IF(U955&lt;&gt;"","  "&amp;U955,"")&amp;IF(V955&lt;&gt;"","   "&amp;V955,"")&amp;IF(W955&lt;&gt;"","   "&amp;W955,"")&amp;IF(X955&lt;&gt;"","  "&amp;X955,"")</f>
        <v/>
      </c>
      <c r="T955" s="66" t="str">
        <f>IF(AND(SU_Stufe&gt;=20,M955&lt;&gt;"",ISBLANK(N955)),"Zuweisung zu Arbeitspaket fehlt","")</f>
        <v/>
      </c>
      <c r="U955" s="66" t="str">
        <f>IF(AND(M955&lt;&gt;""),IF(ISBLANK(O955),"Beschreibung der Tätigkeit fehlt!",IF(LEN(O955)&lt;Z_BKU,"Beschreibung sehr kurz",IF(LEN(O955)&lt;Z_BKN,"Beschreibung knapp",""))),"")</f>
        <v/>
      </c>
      <c r="V955" s="66" t="str">
        <f>IF(AND(M955&lt;&gt;""),IF(M955&gt;6,"Wurde die Pausenregel (6 h) beachtet?",""),"")</f>
        <v/>
      </c>
      <c r="W955" s="66" t="str">
        <f>IF(AND(M955&lt;&gt;""),IF(M955&gt;Z_THAZ,"Wurde die Tageshöchstarbeitszeit ("&amp;Z_THAZ&amp;" h) beachtet?",""),"")</f>
        <v/>
      </c>
      <c r="X955" s="66" t="str">
        <f>IF(ISNUMBER(A955),IF(YEAR(A955)&lt;&gt;ZU_Jahr,"Jahr nicht zulässig",""),"")</f>
        <v/>
      </c>
    </row>
    <row r="956" spans="1:24" x14ac:dyDescent="0.25">
      <c r="A956" s="5"/>
      <c r="B956" s="67" t="str">
        <f>IF(ISNUMBER(A956),ZU_Kuerzel,"")</f>
        <v/>
      </c>
      <c r="C956" s="68" t="str">
        <f>IF(ISBLANK(A956),"",MONTH(A956))</f>
        <v/>
      </c>
      <c r="D956" s="6"/>
      <c r="E956" s="9"/>
      <c r="F956" s="6"/>
      <c r="G956" s="9"/>
      <c r="H956" s="64" t="str">
        <f>IF(AND(ISNUMBER(D956),ISNUMBER(E956),ISNUMBER(F956),ISNUMBER(G956)),TRUNC(((F956*60+G956)-(D956*60+E956))/60,0),"")</f>
        <v/>
      </c>
      <c r="I956" s="64" t="str">
        <f>IF(AND(ISNUMBER(D956),ISNUMBER(E956),ISNUMBER(F956),ISNUMBER(G956)),MOD(((F956*60+G956)-(D956*60+E956))/60,1)*60,"")</f>
        <v/>
      </c>
      <c r="J956" s="65" t="str">
        <f>IF(AND(ISNUMBER(D956),ISNUMBER(E956),ISNUMBER(F956),ISNUMBER(G956)),TIME(D956,E956,0),"")</f>
        <v/>
      </c>
      <c r="K956" s="166" t="str">
        <f>IF(AND(ISNUMBER(D956),ISNUMBER(E956),ISNUMBER(F956),ISNUMBER(G956)),TIME(F956,G956,0),"")</f>
        <v/>
      </c>
      <c r="L956" s="167" t="str">
        <f>IF(AND(ISNUMBER(D956),ISNUMBER(E956),ISNUMBER(F956),ISNUMBER(G956)),K956-J956,"")</f>
        <v/>
      </c>
      <c r="M956" s="63" t="str">
        <f>IF(AND(ISNUMBER(D956),ISNUMBER(E956),ISNUMBER(F956),ISNUMBER(G956)),HOUR(L956)+MINUTE(L956)/60,"")</f>
        <v/>
      </c>
      <c r="N956" s="7"/>
      <c r="O956" s="8"/>
      <c r="Q956" s="69" t="str">
        <f>T956&amp;IF(U956&lt;&gt;"","  "&amp;U956,"")&amp;IF(V956&lt;&gt;"","   "&amp;V956,"")&amp;IF(W956&lt;&gt;"","   "&amp;W956,"")&amp;IF(X956&lt;&gt;"","  "&amp;X956,"")</f>
        <v/>
      </c>
      <c r="T956" s="66" t="str">
        <f>IF(AND(SU_Stufe&gt;=20,M956&lt;&gt;"",ISBLANK(N956)),"Zuweisung zu Arbeitspaket fehlt","")</f>
        <v/>
      </c>
      <c r="U956" s="66" t="str">
        <f>IF(AND(M956&lt;&gt;""),IF(ISBLANK(O956),"Beschreibung der Tätigkeit fehlt!",IF(LEN(O956)&lt;Z_BKU,"Beschreibung sehr kurz",IF(LEN(O956)&lt;Z_BKN,"Beschreibung knapp",""))),"")</f>
        <v/>
      </c>
      <c r="V956" s="66" t="str">
        <f>IF(AND(M956&lt;&gt;""),IF(M956&gt;6,"Wurde die Pausenregel (6 h) beachtet?",""),"")</f>
        <v/>
      </c>
      <c r="W956" s="66" t="str">
        <f>IF(AND(M956&lt;&gt;""),IF(M956&gt;Z_THAZ,"Wurde die Tageshöchstarbeitszeit ("&amp;Z_THAZ&amp;" h) beachtet?",""),"")</f>
        <v/>
      </c>
      <c r="X956" s="66" t="str">
        <f>IF(ISNUMBER(A956),IF(YEAR(A956)&lt;&gt;ZU_Jahr,"Jahr nicht zulässig",""),"")</f>
        <v/>
      </c>
    </row>
    <row r="957" spans="1:24" x14ac:dyDescent="0.25">
      <c r="A957" s="5"/>
      <c r="B957" s="67" t="str">
        <f t="shared" si="156"/>
        <v/>
      </c>
      <c r="C957" s="68" t="str">
        <f t="shared" si="158"/>
        <v/>
      </c>
      <c r="D957" s="6"/>
      <c r="E957" s="9"/>
      <c r="F957" s="6"/>
      <c r="G957" s="9"/>
      <c r="H957" s="64" t="str">
        <f t="shared" si="165"/>
        <v/>
      </c>
      <c r="I957" s="64" t="str">
        <f t="shared" si="166"/>
        <v/>
      </c>
      <c r="J957" s="65" t="str">
        <f t="shared" si="159"/>
        <v/>
      </c>
      <c r="K957" s="166" t="str">
        <f t="shared" si="160"/>
        <v/>
      </c>
      <c r="L957" s="167" t="str">
        <f t="shared" si="161"/>
        <v/>
      </c>
      <c r="M957" s="63" t="str">
        <f t="shared" si="162"/>
        <v/>
      </c>
      <c r="N957" s="7"/>
      <c r="O957" s="8"/>
      <c r="Q957" s="69" t="str">
        <f t="shared" si="163"/>
        <v/>
      </c>
      <c r="T957" s="66" t="str">
        <f>IF(AND(SU_Stufe&gt;=20,M957&lt;&gt;"",ISBLANK(N957)),"Zuweisung zu Arbeitspaket fehlt","")</f>
        <v/>
      </c>
      <c r="U957" s="66" t="str">
        <f>IF(AND(M957&lt;&gt;""),IF(ISBLANK(O957),"Beschreibung der Tätigkeit fehlt!",IF(LEN(O957)&lt;Z_BKU,"Beschreibung sehr kurz",IF(LEN(O957)&lt;Z_BKN,"Beschreibung knapp",""))),"")</f>
        <v/>
      </c>
      <c r="V957" s="66" t="str">
        <f t="shared" si="164"/>
        <v/>
      </c>
      <c r="W957" s="66" t="str">
        <f>IF(AND(M957&lt;&gt;""),IF(M957&gt;Z_THAZ,"Wurde die Tageshöchstarbeitszeit ("&amp;Z_THAZ&amp;" h) beachtet?",""),"")</f>
        <v/>
      </c>
      <c r="X957" s="66" t="str">
        <f t="shared" si="157"/>
        <v/>
      </c>
    </row>
    <row r="958" spans="1:24" x14ac:dyDescent="0.25">
      <c r="A958" s="5"/>
      <c r="B958" s="67" t="str">
        <f t="shared" si="156"/>
        <v/>
      </c>
      <c r="C958" s="68" t="str">
        <f t="shared" si="158"/>
        <v/>
      </c>
      <c r="D958" s="6"/>
      <c r="E958" s="9"/>
      <c r="F958" s="6"/>
      <c r="G958" s="9"/>
      <c r="H958" s="64" t="str">
        <f t="shared" si="165"/>
        <v/>
      </c>
      <c r="I958" s="64" t="str">
        <f t="shared" si="166"/>
        <v/>
      </c>
      <c r="J958" s="65" t="str">
        <f t="shared" si="159"/>
        <v/>
      </c>
      <c r="K958" s="166" t="str">
        <f t="shared" si="160"/>
        <v/>
      </c>
      <c r="L958" s="167" t="str">
        <f t="shared" si="161"/>
        <v/>
      </c>
      <c r="M958" s="63" t="str">
        <f t="shared" si="162"/>
        <v/>
      </c>
      <c r="N958" s="7"/>
      <c r="O958" s="8"/>
      <c r="Q958" s="69" t="str">
        <f t="shared" si="163"/>
        <v/>
      </c>
      <c r="T958" s="66" t="str">
        <f>IF(AND(SU_Stufe&gt;=20,M958&lt;&gt;"",ISBLANK(N958)),"Zuweisung zu Arbeitspaket fehlt","")</f>
        <v/>
      </c>
      <c r="U958" s="66" t="str">
        <f>IF(AND(M958&lt;&gt;""),IF(ISBLANK(O958),"Beschreibung der Tätigkeit fehlt!",IF(LEN(O958)&lt;Z_BKU,"Beschreibung sehr kurz",IF(LEN(O958)&lt;Z_BKN,"Beschreibung knapp",""))),"")</f>
        <v/>
      </c>
      <c r="V958" s="66" t="str">
        <f t="shared" si="164"/>
        <v/>
      </c>
      <c r="W958" s="66" t="str">
        <f>IF(AND(M958&lt;&gt;""),IF(M958&gt;Z_THAZ,"Wurde die Tageshöchstarbeitszeit ("&amp;Z_THAZ&amp;" h) beachtet?",""),"")</f>
        <v/>
      </c>
      <c r="X958" s="66" t="str">
        <f t="shared" si="157"/>
        <v/>
      </c>
    </row>
    <row r="959" spans="1:24" x14ac:dyDescent="0.25">
      <c r="A959" s="5"/>
      <c r="B959" s="67" t="str">
        <f t="shared" si="156"/>
        <v/>
      </c>
      <c r="C959" s="68" t="str">
        <f t="shared" si="158"/>
        <v/>
      </c>
      <c r="D959" s="6"/>
      <c r="E959" s="9"/>
      <c r="F959" s="6"/>
      <c r="G959" s="9"/>
      <c r="H959" s="64" t="str">
        <f t="shared" si="165"/>
        <v/>
      </c>
      <c r="I959" s="64" t="str">
        <f t="shared" si="166"/>
        <v/>
      </c>
      <c r="J959" s="65" t="str">
        <f t="shared" si="159"/>
        <v/>
      </c>
      <c r="K959" s="166" t="str">
        <f t="shared" si="160"/>
        <v/>
      </c>
      <c r="L959" s="167" t="str">
        <f t="shared" si="161"/>
        <v/>
      </c>
      <c r="M959" s="63" t="str">
        <f t="shared" si="162"/>
        <v/>
      </c>
      <c r="N959" s="7"/>
      <c r="O959" s="8"/>
      <c r="Q959" s="69" t="str">
        <f t="shared" si="163"/>
        <v/>
      </c>
      <c r="T959" s="66" t="str">
        <f>IF(AND(SU_Stufe&gt;=20,M959&lt;&gt;"",ISBLANK(N959)),"Zuweisung zu Arbeitspaket fehlt","")</f>
        <v/>
      </c>
      <c r="U959" s="66" t="str">
        <f>IF(AND(M959&lt;&gt;""),IF(ISBLANK(O959),"Beschreibung der Tätigkeit fehlt!",IF(LEN(O959)&lt;Z_BKU,"Beschreibung sehr kurz",IF(LEN(O959)&lt;Z_BKN,"Beschreibung knapp",""))),"")</f>
        <v/>
      </c>
      <c r="V959" s="66" t="str">
        <f t="shared" si="164"/>
        <v/>
      </c>
      <c r="W959" s="66" t="str">
        <f>IF(AND(M959&lt;&gt;""),IF(M959&gt;Z_THAZ,"Wurde die Tageshöchstarbeitszeit ("&amp;Z_THAZ&amp;" h) beachtet?",""),"")</f>
        <v/>
      </c>
      <c r="X959" s="66" t="str">
        <f t="shared" si="157"/>
        <v/>
      </c>
    </row>
    <row r="960" spans="1:24" x14ac:dyDescent="0.25">
      <c r="A960" s="5"/>
      <c r="B960" s="67" t="str">
        <f t="shared" si="156"/>
        <v/>
      </c>
      <c r="C960" s="68" t="str">
        <f t="shared" si="158"/>
        <v/>
      </c>
      <c r="D960" s="6"/>
      <c r="E960" s="9"/>
      <c r="F960" s="6"/>
      <c r="G960" s="9"/>
      <c r="H960" s="64" t="str">
        <f t="shared" si="165"/>
        <v/>
      </c>
      <c r="I960" s="64" t="str">
        <f t="shared" si="166"/>
        <v/>
      </c>
      <c r="J960" s="65" t="str">
        <f t="shared" si="159"/>
        <v/>
      </c>
      <c r="K960" s="166" t="str">
        <f t="shared" si="160"/>
        <v/>
      </c>
      <c r="L960" s="167" t="str">
        <f t="shared" si="161"/>
        <v/>
      </c>
      <c r="M960" s="63" t="str">
        <f t="shared" si="162"/>
        <v/>
      </c>
      <c r="N960" s="7"/>
      <c r="O960" s="8"/>
      <c r="Q960" s="69" t="str">
        <f t="shared" si="163"/>
        <v/>
      </c>
      <c r="T960" s="66" t="str">
        <f>IF(AND(SU_Stufe&gt;=20,M960&lt;&gt;"",ISBLANK(N960)),"Zuweisung zu Arbeitspaket fehlt","")</f>
        <v/>
      </c>
      <c r="U960" s="66" t="str">
        <f>IF(AND(M960&lt;&gt;""),IF(ISBLANK(O960),"Beschreibung der Tätigkeit fehlt!",IF(LEN(O960)&lt;Z_BKU,"Beschreibung sehr kurz",IF(LEN(O960)&lt;Z_BKN,"Beschreibung knapp",""))),"")</f>
        <v/>
      </c>
      <c r="V960" s="66" t="str">
        <f t="shared" si="164"/>
        <v/>
      </c>
      <c r="W960" s="66" t="str">
        <f>IF(AND(M960&lt;&gt;""),IF(M960&gt;Z_THAZ,"Wurde die Tageshöchstarbeitszeit ("&amp;Z_THAZ&amp;" h) beachtet?",""),"")</f>
        <v/>
      </c>
      <c r="X960" s="66" t="str">
        <f t="shared" si="157"/>
        <v/>
      </c>
    </row>
    <row r="961" spans="1:24" x14ac:dyDescent="0.25">
      <c r="A961" s="5"/>
      <c r="B961" s="67" t="str">
        <f t="shared" si="156"/>
        <v/>
      </c>
      <c r="C961" s="68" t="str">
        <f t="shared" si="158"/>
        <v/>
      </c>
      <c r="D961" s="6"/>
      <c r="E961" s="9"/>
      <c r="F961" s="6"/>
      <c r="G961" s="9"/>
      <c r="H961" s="64" t="str">
        <f t="shared" si="165"/>
        <v/>
      </c>
      <c r="I961" s="64" t="str">
        <f t="shared" si="166"/>
        <v/>
      </c>
      <c r="J961" s="65" t="str">
        <f t="shared" si="159"/>
        <v/>
      </c>
      <c r="K961" s="166" t="str">
        <f t="shared" si="160"/>
        <v/>
      </c>
      <c r="L961" s="167" t="str">
        <f t="shared" si="161"/>
        <v/>
      </c>
      <c r="M961" s="63" t="str">
        <f t="shared" si="162"/>
        <v/>
      </c>
      <c r="N961" s="7"/>
      <c r="O961" s="8"/>
      <c r="Q961" s="69" t="str">
        <f t="shared" si="163"/>
        <v/>
      </c>
      <c r="T961" s="66" t="str">
        <f>IF(AND(SU_Stufe&gt;=20,M961&lt;&gt;"",ISBLANK(N961)),"Zuweisung zu Arbeitspaket fehlt","")</f>
        <v/>
      </c>
      <c r="U961" s="66" t="str">
        <f>IF(AND(M961&lt;&gt;""),IF(ISBLANK(O961),"Beschreibung der Tätigkeit fehlt!",IF(LEN(O961)&lt;Z_BKU,"Beschreibung sehr kurz",IF(LEN(O961)&lt;Z_BKN,"Beschreibung knapp",""))),"")</f>
        <v/>
      </c>
      <c r="V961" s="66" t="str">
        <f t="shared" si="164"/>
        <v/>
      </c>
      <c r="W961" s="66" t="str">
        <f>IF(AND(M961&lt;&gt;""),IF(M961&gt;Z_THAZ,"Wurde die Tageshöchstarbeitszeit ("&amp;Z_THAZ&amp;" h) beachtet?",""),"")</f>
        <v/>
      </c>
      <c r="X961" s="66" t="str">
        <f t="shared" si="157"/>
        <v/>
      </c>
    </row>
    <row r="962" spans="1:24" x14ac:dyDescent="0.25">
      <c r="A962" s="5"/>
      <c r="B962" s="67" t="str">
        <f t="shared" si="156"/>
        <v/>
      </c>
      <c r="C962" s="68" t="str">
        <f t="shared" si="158"/>
        <v/>
      </c>
      <c r="D962" s="6"/>
      <c r="E962" s="9"/>
      <c r="F962" s="6"/>
      <c r="G962" s="9"/>
      <c r="H962" s="64" t="str">
        <f t="shared" si="165"/>
        <v/>
      </c>
      <c r="I962" s="64" t="str">
        <f t="shared" si="166"/>
        <v/>
      </c>
      <c r="J962" s="65" t="str">
        <f t="shared" si="159"/>
        <v/>
      </c>
      <c r="K962" s="166" t="str">
        <f t="shared" si="160"/>
        <v/>
      </c>
      <c r="L962" s="167" t="str">
        <f t="shared" si="161"/>
        <v/>
      </c>
      <c r="M962" s="63" t="str">
        <f t="shared" si="162"/>
        <v/>
      </c>
      <c r="N962" s="7"/>
      <c r="O962" s="8"/>
      <c r="Q962" s="69" t="str">
        <f t="shared" si="163"/>
        <v/>
      </c>
      <c r="T962" s="66" t="str">
        <f>IF(AND(SU_Stufe&gt;=20,M962&lt;&gt;"",ISBLANK(N962)),"Zuweisung zu Arbeitspaket fehlt","")</f>
        <v/>
      </c>
      <c r="U962" s="66" t="str">
        <f>IF(AND(M962&lt;&gt;""),IF(ISBLANK(O962),"Beschreibung der Tätigkeit fehlt!",IF(LEN(O962)&lt;Z_BKU,"Beschreibung sehr kurz",IF(LEN(O962)&lt;Z_BKN,"Beschreibung knapp",""))),"")</f>
        <v/>
      </c>
      <c r="V962" s="66" t="str">
        <f t="shared" si="164"/>
        <v/>
      </c>
      <c r="W962" s="66" t="str">
        <f>IF(AND(M962&lt;&gt;""),IF(M962&gt;Z_THAZ,"Wurde die Tageshöchstarbeitszeit ("&amp;Z_THAZ&amp;" h) beachtet?",""),"")</f>
        <v/>
      </c>
      <c r="X962" s="66" t="str">
        <f t="shared" si="157"/>
        <v/>
      </c>
    </row>
    <row r="963" spans="1:24" x14ac:dyDescent="0.25">
      <c r="A963" s="5"/>
      <c r="B963" s="67" t="str">
        <f t="shared" si="156"/>
        <v/>
      </c>
      <c r="C963" s="68" t="str">
        <f t="shared" si="158"/>
        <v/>
      </c>
      <c r="D963" s="6"/>
      <c r="E963" s="9"/>
      <c r="F963" s="6"/>
      <c r="G963" s="9"/>
      <c r="H963" s="64" t="str">
        <f t="shared" si="165"/>
        <v/>
      </c>
      <c r="I963" s="64" t="str">
        <f t="shared" si="166"/>
        <v/>
      </c>
      <c r="J963" s="65" t="str">
        <f t="shared" si="159"/>
        <v/>
      </c>
      <c r="K963" s="166" t="str">
        <f t="shared" si="160"/>
        <v/>
      </c>
      <c r="L963" s="167" t="str">
        <f t="shared" si="161"/>
        <v/>
      </c>
      <c r="M963" s="63" t="str">
        <f t="shared" si="162"/>
        <v/>
      </c>
      <c r="N963" s="7"/>
      <c r="O963" s="8"/>
      <c r="Q963" s="69" t="str">
        <f t="shared" si="163"/>
        <v/>
      </c>
      <c r="T963" s="66" t="str">
        <f>IF(AND(SU_Stufe&gt;=20,M963&lt;&gt;"",ISBLANK(N963)),"Zuweisung zu Arbeitspaket fehlt","")</f>
        <v/>
      </c>
      <c r="U963" s="66" t="str">
        <f>IF(AND(M963&lt;&gt;""),IF(ISBLANK(O963),"Beschreibung der Tätigkeit fehlt!",IF(LEN(O963)&lt;Z_BKU,"Beschreibung sehr kurz",IF(LEN(O963)&lt;Z_BKN,"Beschreibung knapp",""))),"")</f>
        <v/>
      </c>
      <c r="V963" s="66" t="str">
        <f t="shared" si="164"/>
        <v/>
      </c>
      <c r="W963" s="66" t="str">
        <f>IF(AND(M963&lt;&gt;""),IF(M963&gt;Z_THAZ,"Wurde die Tageshöchstarbeitszeit ("&amp;Z_THAZ&amp;" h) beachtet?",""),"")</f>
        <v/>
      </c>
      <c r="X963" s="66" t="str">
        <f t="shared" si="157"/>
        <v/>
      </c>
    </row>
    <row r="964" spans="1:24" x14ac:dyDescent="0.25">
      <c r="A964" s="5"/>
      <c r="B964" s="67" t="str">
        <f t="shared" si="156"/>
        <v/>
      </c>
      <c r="C964" s="68" t="str">
        <f t="shared" si="158"/>
        <v/>
      </c>
      <c r="D964" s="6"/>
      <c r="E964" s="9"/>
      <c r="F964" s="6"/>
      <c r="G964" s="9"/>
      <c r="H964" s="64" t="str">
        <f t="shared" si="165"/>
        <v/>
      </c>
      <c r="I964" s="64" t="str">
        <f t="shared" si="166"/>
        <v/>
      </c>
      <c r="J964" s="65" t="str">
        <f t="shared" si="159"/>
        <v/>
      </c>
      <c r="K964" s="166" t="str">
        <f t="shared" si="160"/>
        <v/>
      </c>
      <c r="L964" s="167" t="str">
        <f t="shared" si="161"/>
        <v/>
      </c>
      <c r="M964" s="63" t="str">
        <f t="shared" si="162"/>
        <v/>
      </c>
      <c r="N964" s="7"/>
      <c r="O964" s="8"/>
      <c r="Q964" s="69" t="str">
        <f t="shared" si="163"/>
        <v/>
      </c>
      <c r="T964" s="66" t="str">
        <f>IF(AND(SU_Stufe&gt;=20,M964&lt;&gt;"",ISBLANK(N964)),"Zuweisung zu Arbeitspaket fehlt","")</f>
        <v/>
      </c>
      <c r="U964" s="66" t="str">
        <f>IF(AND(M964&lt;&gt;""),IF(ISBLANK(O964),"Beschreibung der Tätigkeit fehlt!",IF(LEN(O964)&lt;Z_BKU,"Beschreibung sehr kurz",IF(LEN(O964)&lt;Z_BKN,"Beschreibung knapp",""))),"")</f>
        <v/>
      </c>
      <c r="V964" s="66" t="str">
        <f t="shared" si="164"/>
        <v/>
      </c>
      <c r="W964" s="66" t="str">
        <f>IF(AND(M964&lt;&gt;""),IF(M964&gt;Z_THAZ,"Wurde die Tageshöchstarbeitszeit ("&amp;Z_THAZ&amp;" h) beachtet?",""),"")</f>
        <v/>
      </c>
      <c r="X964" s="66" t="str">
        <f t="shared" si="157"/>
        <v/>
      </c>
    </row>
    <row r="965" spans="1:24" x14ac:dyDescent="0.25">
      <c r="A965" s="5"/>
      <c r="B965" s="67" t="str">
        <f t="shared" si="156"/>
        <v/>
      </c>
      <c r="C965" s="68" t="str">
        <f t="shared" si="158"/>
        <v/>
      </c>
      <c r="D965" s="6"/>
      <c r="E965" s="9"/>
      <c r="F965" s="6"/>
      <c r="G965" s="9"/>
      <c r="H965" s="64" t="str">
        <f t="shared" si="165"/>
        <v/>
      </c>
      <c r="I965" s="64" t="str">
        <f t="shared" si="166"/>
        <v/>
      </c>
      <c r="J965" s="65" t="str">
        <f t="shared" si="159"/>
        <v/>
      </c>
      <c r="K965" s="166" t="str">
        <f t="shared" si="160"/>
        <v/>
      </c>
      <c r="L965" s="167" t="str">
        <f t="shared" si="161"/>
        <v/>
      </c>
      <c r="M965" s="63" t="str">
        <f t="shared" si="162"/>
        <v/>
      </c>
      <c r="N965" s="7"/>
      <c r="O965" s="8"/>
      <c r="Q965" s="69" t="str">
        <f t="shared" si="163"/>
        <v/>
      </c>
      <c r="T965" s="66" t="str">
        <f>IF(AND(SU_Stufe&gt;=20,M965&lt;&gt;"",ISBLANK(N965)),"Zuweisung zu Arbeitspaket fehlt","")</f>
        <v/>
      </c>
      <c r="U965" s="66" t="str">
        <f>IF(AND(M965&lt;&gt;""),IF(ISBLANK(O965),"Beschreibung der Tätigkeit fehlt!",IF(LEN(O965)&lt;Z_BKU,"Beschreibung sehr kurz",IF(LEN(O965)&lt;Z_BKN,"Beschreibung knapp",""))),"")</f>
        <v/>
      </c>
      <c r="V965" s="66" t="str">
        <f t="shared" si="164"/>
        <v/>
      </c>
      <c r="W965" s="66" t="str">
        <f>IF(AND(M965&lt;&gt;""),IF(M965&gt;Z_THAZ,"Wurde die Tageshöchstarbeitszeit ("&amp;Z_THAZ&amp;" h) beachtet?",""),"")</f>
        <v/>
      </c>
      <c r="X965" s="66" t="str">
        <f t="shared" si="157"/>
        <v/>
      </c>
    </row>
    <row r="966" spans="1:24" x14ac:dyDescent="0.25">
      <c r="A966" s="5"/>
      <c r="B966" s="67" t="str">
        <f t="shared" si="156"/>
        <v/>
      </c>
      <c r="C966" s="68" t="str">
        <f t="shared" si="158"/>
        <v/>
      </c>
      <c r="D966" s="6"/>
      <c r="E966" s="9"/>
      <c r="F966" s="6"/>
      <c r="G966" s="9"/>
      <c r="H966" s="64" t="str">
        <f t="shared" si="165"/>
        <v/>
      </c>
      <c r="I966" s="64" t="str">
        <f t="shared" si="166"/>
        <v/>
      </c>
      <c r="J966" s="65" t="str">
        <f t="shared" si="159"/>
        <v/>
      </c>
      <c r="K966" s="166" t="str">
        <f t="shared" si="160"/>
        <v/>
      </c>
      <c r="L966" s="167" t="str">
        <f t="shared" si="161"/>
        <v/>
      </c>
      <c r="M966" s="63" t="str">
        <f t="shared" si="162"/>
        <v/>
      </c>
      <c r="N966" s="7"/>
      <c r="O966" s="8"/>
      <c r="Q966" s="69" t="str">
        <f t="shared" si="163"/>
        <v/>
      </c>
      <c r="T966" s="66" t="str">
        <f>IF(AND(SU_Stufe&gt;=20,M966&lt;&gt;"",ISBLANK(N966)),"Zuweisung zu Arbeitspaket fehlt","")</f>
        <v/>
      </c>
      <c r="U966" s="66" t="str">
        <f>IF(AND(M966&lt;&gt;""),IF(ISBLANK(O966),"Beschreibung der Tätigkeit fehlt!",IF(LEN(O966)&lt;Z_BKU,"Beschreibung sehr kurz",IF(LEN(O966)&lt;Z_BKN,"Beschreibung knapp",""))),"")</f>
        <v/>
      </c>
      <c r="V966" s="66" t="str">
        <f t="shared" si="164"/>
        <v/>
      </c>
      <c r="W966" s="66" t="str">
        <f>IF(AND(M966&lt;&gt;""),IF(M966&gt;Z_THAZ,"Wurde die Tageshöchstarbeitszeit ("&amp;Z_THAZ&amp;" h) beachtet?",""),"")</f>
        <v/>
      </c>
      <c r="X966" s="66" t="str">
        <f t="shared" si="157"/>
        <v/>
      </c>
    </row>
    <row r="967" spans="1:24" x14ac:dyDescent="0.25">
      <c r="A967" s="5"/>
      <c r="B967" s="67" t="str">
        <f t="shared" si="156"/>
        <v/>
      </c>
      <c r="C967" s="68" t="str">
        <f t="shared" si="158"/>
        <v/>
      </c>
      <c r="D967" s="6"/>
      <c r="E967" s="9"/>
      <c r="F967" s="6"/>
      <c r="G967" s="9"/>
      <c r="H967" s="64" t="str">
        <f t="shared" si="165"/>
        <v/>
      </c>
      <c r="I967" s="64" t="str">
        <f t="shared" si="166"/>
        <v/>
      </c>
      <c r="J967" s="65" t="str">
        <f t="shared" si="159"/>
        <v/>
      </c>
      <c r="K967" s="166" t="str">
        <f t="shared" si="160"/>
        <v/>
      </c>
      <c r="L967" s="167" t="str">
        <f t="shared" si="161"/>
        <v/>
      </c>
      <c r="M967" s="63" t="str">
        <f t="shared" si="162"/>
        <v/>
      </c>
      <c r="N967" s="7"/>
      <c r="O967" s="8"/>
      <c r="Q967" s="69" t="str">
        <f t="shared" si="163"/>
        <v/>
      </c>
      <c r="T967" s="66" t="str">
        <f>IF(AND(SU_Stufe&gt;=20,M967&lt;&gt;"",ISBLANK(N967)),"Zuweisung zu Arbeitspaket fehlt","")</f>
        <v/>
      </c>
      <c r="U967" s="66" t="str">
        <f>IF(AND(M967&lt;&gt;""),IF(ISBLANK(O967),"Beschreibung der Tätigkeit fehlt!",IF(LEN(O967)&lt;Z_BKU,"Beschreibung sehr kurz",IF(LEN(O967)&lt;Z_BKN,"Beschreibung knapp",""))),"")</f>
        <v/>
      </c>
      <c r="V967" s="66" t="str">
        <f t="shared" si="164"/>
        <v/>
      </c>
      <c r="W967" s="66" t="str">
        <f>IF(AND(M967&lt;&gt;""),IF(M967&gt;Z_THAZ,"Wurde die Tageshöchstarbeitszeit ("&amp;Z_THAZ&amp;" h) beachtet?",""),"")</f>
        <v/>
      </c>
      <c r="X967" s="66" t="str">
        <f t="shared" si="157"/>
        <v/>
      </c>
    </row>
    <row r="968" spans="1:24" x14ac:dyDescent="0.25">
      <c r="A968" s="5"/>
      <c r="B968" s="67" t="str">
        <f t="shared" si="156"/>
        <v/>
      </c>
      <c r="C968" s="68" t="str">
        <f t="shared" si="158"/>
        <v/>
      </c>
      <c r="D968" s="6"/>
      <c r="E968" s="9"/>
      <c r="F968" s="6"/>
      <c r="G968" s="9"/>
      <c r="H968" s="64" t="str">
        <f t="shared" si="165"/>
        <v/>
      </c>
      <c r="I968" s="64" t="str">
        <f t="shared" si="166"/>
        <v/>
      </c>
      <c r="J968" s="65" t="str">
        <f t="shared" si="159"/>
        <v/>
      </c>
      <c r="K968" s="166" t="str">
        <f t="shared" si="160"/>
        <v/>
      </c>
      <c r="L968" s="167" t="str">
        <f t="shared" si="161"/>
        <v/>
      </c>
      <c r="M968" s="63" t="str">
        <f t="shared" si="162"/>
        <v/>
      </c>
      <c r="N968" s="7"/>
      <c r="O968" s="8"/>
      <c r="Q968" s="69" t="str">
        <f t="shared" si="163"/>
        <v/>
      </c>
      <c r="T968" s="66" t="str">
        <f>IF(AND(SU_Stufe&gt;=20,M968&lt;&gt;"",ISBLANK(N968)),"Zuweisung zu Arbeitspaket fehlt","")</f>
        <v/>
      </c>
      <c r="U968" s="66" t="str">
        <f>IF(AND(M968&lt;&gt;""),IF(ISBLANK(O968),"Beschreibung der Tätigkeit fehlt!",IF(LEN(O968)&lt;Z_BKU,"Beschreibung sehr kurz",IF(LEN(O968)&lt;Z_BKN,"Beschreibung knapp",""))),"")</f>
        <v/>
      </c>
      <c r="V968" s="66" t="str">
        <f t="shared" si="164"/>
        <v/>
      </c>
      <c r="W968" s="66" t="str">
        <f>IF(AND(M968&lt;&gt;""),IF(M968&gt;Z_THAZ,"Wurde die Tageshöchstarbeitszeit ("&amp;Z_THAZ&amp;" h) beachtet?",""),"")</f>
        <v/>
      </c>
      <c r="X968" s="66" t="str">
        <f t="shared" si="157"/>
        <v/>
      </c>
    </row>
    <row r="969" spans="1:24" x14ac:dyDescent="0.25">
      <c r="A969" s="5"/>
      <c r="B969" s="67" t="str">
        <f t="shared" si="156"/>
        <v/>
      </c>
      <c r="C969" s="68" t="str">
        <f t="shared" si="158"/>
        <v/>
      </c>
      <c r="D969" s="6"/>
      <c r="E969" s="9"/>
      <c r="F969" s="6"/>
      <c r="G969" s="9"/>
      <c r="H969" s="64" t="str">
        <f t="shared" si="165"/>
        <v/>
      </c>
      <c r="I969" s="64" t="str">
        <f t="shared" si="166"/>
        <v/>
      </c>
      <c r="J969" s="65" t="str">
        <f t="shared" si="159"/>
        <v/>
      </c>
      <c r="K969" s="166" t="str">
        <f t="shared" si="160"/>
        <v/>
      </c>
      <c r="L969" s="167" t="str">
        <f t="shared" si="161"/>
        <v/>
      </c>
      <c r="M969" s="63" t="str">
        <f t="shared" si="162"/>
        <v/>
      </c>
      <c r="N969" s="7"/>
      <c r="O969" s="8"/>
      <c r="Q969" s="69" t="str">
        <f t="shared" si="163"/>
        <v/>
      </c>
      <c r="T969" s="66" t="str">
        <f>IF(AND(SU_Stufe&gt;=20,M969&lt;&gt;"",ISBLANK(N969)),"Zuweisung zu Arbeitspaket fehlt","")</f>
        <v/>
      </c>
      <c r="U969" s="66" t="str">
        <f>IF(AND(M969&lt;&gt;""),IF(ISBLANK(O969),"Beschreibung der Tätigkeit fehlt!",IF(LEN(O969)&lt;Z_BKU,"Beschreibung sehr kurz",IF(LEN(O969)&lt;Z_BKN,"Beschreibung knapp",""))),"")</f>
        <v/>
      </c>
      <c r="V969" s="66" t="str">
        <f t="shared" si="164"/>
        <v/>
      </c>
      <c r="W969" s="66" t="str">
        <f>IF(AND(M969&lt;&gt;""),IF(M969&gt;Z_THAZ,"Wurde die Tageshöchstarbeitszeit ("&amp;Z_THAZ&amp;" h) beachtet?",""),"")</f>
        <v/>
      </c>
      <c r="X969" s="66" t="str">
        <f t="shared" si="157"/>
        <v/>
      </c>
    </row>
    <row r="970" spans="1:24" x14ac:dyDescent="0.25">
      <c r="A970" s="5"/>
      <c r="B970" s="67" t="str">
        <f t="shared" si="156"/>
        <v/>
      </c>
      <c r="C970" s="68" t="str">
        <f t="shared" si="158"/>
        <v/>
      </c>
      <c r="D970" s="6"/>
      <c r="E970" s="9"/>
      <c r="F970" s="6"/>
      <c r="G970" s="9"/>
      <c r="H970" s="64" t="str">
        <f t="shared" si="165"/>
        <v/>
      </c>
      <c r="I970" s="64" t="str">
        <f t="shared" si="166"/>
        <v/>
      </c>
      <c r="J970" s="65" t="str">
        <f t="shared" si="159"/>
        <v/>
      </c>
      <c r="K970" s="166" t="str">
        <f t="shared" si="160"/>
        <v/>
      </c>
      <c r="L970" s="167" t="str">
        <f t="shared" si="161"/>
        <v/>
      </c>
      <c r="M970" s="63" t="str">
        <f t="shared" si="162"/>
        <v/>
      </c>
      <c r="N970" s="7"/>
      <c r="O970" s="8"/>
      <c r="Q970" s="69" t="str">
        <f t="shared" si="163"/>
        <v/>
      </c>
      <c r="T970" s="66" t="str">
        <f>IF(AND(SU_Stufe&gt;=20,M970&lt;&gt;"",ISBLANK(N970)),"Zuweisung zu Arbeitspaket fehlt","")</f>
        <v/>
      </c>
      <c r="U970" s="66" t="str">
        <f>IF(AND(M970&lt;&gt;""),IF(ISBLANK(O970),"Beschreibung der Tätigkeit fehlt!",IF(LEN(O970)&lt;Z_BKU,"Beschreibung sehr kurz",IF(LEN(O970)&lt;Z_BKN,"Beschreibung knapp",""))),"")</f>
        <v/>
      </c>
      <c r="V970" s="66" t="str">
        <f t="shared" si="164"/>
        <v/>
      </c>
      <c r="W970" s="66" t="str">
        <f>IF(AND(M970&lt;&gt;""),IF(M970&gt;Z_THAZ,"Wurde die Tageshöchstarbeitszeit ("&amp;Z_THAZ&amp;" h) beachtet?",""),"")</f>
        <v/>
      </c>
      <c r="X970" s="66" t="str">
        <f t="shared" si="157"/>
        <v/>
      </c>
    </row>
    <row r="971" spans="1:24" x14ac:dyDescent="0.25">
      <c r="A971" s="5"/>
      <c r="B971" s="67" t="str">
        <f t="shared" si="156"/>
        <v/>
      </c>
      <c r="C971" s="68" t="str">
        <f t="shared" si="158"/>
        <v/>
      </c>
      <c r="D971" s="6"/>
      <c r="E971" s="9"/>
      <c r="F971" s="6"/>
      <c r="G971" s="9"/>
      <c r="H971" s="64" t="str">
        <f t="shared" si="165"/>
        <v/>
      </c>
      <c r="I971" s="64" t="str">
        <f t="shared" si="166"/>
        <v/>
      </c>
      <c r="J971" s="65" t="str">
        <f t="shared" si="159"/>
        <v/>
      </c>
      <c r="K971" s="166" t="str">
        <f t="shared" si="160"/>
        <v/>
      </c>
      <c r="L971" s="167" t="str">
        <f t="shared" si="161"/>
        <v/>
      </c>
      <c r="M971" s="63" t="str">
        <f t="shared" si="162"/>
        <v/>
      </c>
      <c r="N971" s="7"/>
      <c r="O971" s="8"/>
      <c r="Q971" s="69" t="str">
        <f t="shared" si="163"/>
        <v/>
      </c>
      <c r="T971" s="66" t="str">
        <f>IF(AND(SU_Stufe&gt;=20,M971&lt;&gt;"",ISBLANK(N971)),"Zuweisung zu Arbeitspaket fehlt","")</f>
        <v/>
      </c>
      <c r="U971" s="66" t="str">
        <f>IF(AND(M971&lt;&gt;""),IF(ISBLANK(O971),"Beschreibung der Tätigkeit fehlt!",IF(LEN(O971)&lt;Z_BKU,"Beschreibung sehr kurz",IF(LEN(O971)&lt;Z_BKN,"Beschreibung knapp",""))),"")</f>
        <v/>
      </c>
      <c r="V971" s="66" t="str">
        <f t="shared" si="164"/>
        <v/>
      </c>
      <c r="W971" s="66" t="str">
        <f>IF(AND(M971&lt;&gt;""),IF(M971&gt;Z_THAZ,"Wurde die Tageshöchstarbeitszeit ("&amp;Z_THAZ&amp;" h) beachtet?",""),"")</f>
        <v/>
      </c>
      <c r="X971" s="66" t="str">
        <f t="shared" si="157"/>
        <v/>
      </c>
    </row>
    <row r="972" spans="1:24" x14ac:dyDescent="0.25">
      <c r="A972" s="5"/>
      <c r="B972" s="67" t="str">
        <f t="shared" si="156"/>
        <v/>
      </c>
      <c r="C972" s="68" t="str">
        <f t="shared" si="158"/>
        <v/>
      </c>
      <c r="D972" s="6"/>
      <c r="E972" s="9"/>
      <c r="F972" s="6"/>
      <c r="G972" s="9"/>
      <c r="H972" s="64" t="str">
        <f t="shared" si="165"/>
        <v/>
      </c>
      <c r="I972" s="64" t="str">
        <f t="shared" si="166"/>
        <v/>
      </c>
      <c r="J972" s="65" t="str">
        <f t="shared" si="159"/>
        <v/>
      </c>
      <c r="K972" s="166" t="str">
        <f t="shared" si="160"/>
        <v/>
      </c>
      <c r="L972" s="167" t="str">
        <f t="shared" si="161"/>
        <v/>
      </c>
      <c r="M972" s="63" t="str">
        <f t="shared" si="162"/>
        <v/>
      </c>
      <c r="N972" s="7"/>
      <c r="O972" s="8"/>
      <c r="Q972" s="69" t="str">
        <f t="shared" si="163"/>
        <v/>
      </c>
      <c r="T972" s="66" t="str">
        <f>IF(AND(SU_Stufe&gt;=20,M972&lt;&gt;"",ISBLANK(N972)),"Zuweisung zu Arbeitspaket fehlt","")</f>
        <v/>
      </c>
      <c r="U972" s="66" t="str">
        <f>IF(AND(M972&lt;&gt;""),IF(ISBLANK(O972),"Beschreibung der Tätigkeit fehlt!",IF(LEN(O972)&lt;Z_BKU,"Beschreibung sehr kurz",IF(LEN(O972)&lt;Z_BKN,"Beschreibung knapp",""))),"")</f>
        <v/>
      </c>
      <c r="V972" s="66" t="str">
        <f t="shared" si="164"/>
        <v/>
      </c>
      <c r="W972" s="66" t="str">
        <f>IF(AND(M972&lt;&gt;""),IF(M972&gt;Z_THAZ,"Wurde die Tageshöchstarbeitszeit ("&amp;Z_THAZ&amp;" h) beachtet?",""),"")</f>
        <v/>
      </c>
      <c r="X972" s="66" t="str">
        <f t="shared" si="157"/>
        <v/>
      </c>
    </row>
    <row r="973" spans="1:24" x14ac:dyDescent="0.25">
      <c r="A973" s="5"/>
      <c r="B973" s="67" t="str">
        <f t="shared" si="156"/>
        <v/>
      </c>
      <c r="C973" s="68" t="str">
        <f t="shared" si="158"/>
        <v/>
      </c>
      <c r="D973" s="6"/>
      <c r="E973" s="9"/>
      <c r="F973" s="6"/>
      <c r="G973" s="9"/>
      <c r="H973" s="64" t="str">
        <f t="shared" si="165"/>
        <v/>
      </c>
      <c r="I973" s="64" t="str">
        <f t="shared" si="166"/>
        <v/>
      </c>
      <c r="J973" s="65" t="str">
        <f t="shared" si="159"/>
        <v/>
      </c>
      <c r="K973" s="166" t="str">
        <f t="shared" si="160"/>
        <v/>
      </c>
      <c r="L973" s="167" t="str">
        <f t="shared" si="161"/>
        <v/>
      </c>
      <c r="M973" s="63" t="str">
        <f t="shared" si="162"/>
        <v/>
      </c>
      <c r="N973" s="7"/>
      <c r="O973" s="8"/>
      <c r="Q973" s="69" t="str">
        <f t="shared" si="163"/>
        <v/>
      </c>
      <c r="T973" s="66" t="str">
        <f>IF(AND(SU_Stufe&gt;=20,M973&lt;&gt;"",ISBLANK(N973)),"Zuweisung zu Arbeitspaket fehlt","")</f>
        <v/>
      </c>
      <c r="U973" s="66" t="str">
        <f>IF(AND(M973&lt;&gt;""),IF(ISBLANK(O973),"Beschreibung der Tätigkeit fehlt!",IF(LEN(O973)&lt;Z_BKU,"Beschreibung sehr kurz",IF(LEN(O973)&lt;Z_BKN,"Beschreibung knapp",""))),"")</f>
        <v/>
      </c>
      <c r="V973" s="66" t="str">
        <f t="shared" si="164"/>
        <v/>
      </c>
      <c r="W973" s="66" t="str">
        <f>IF(AND(M973&lt;&gt;""),IF(M973&gt;Z_THAZ,"Wurde die Tageshöchstarbeitszeit ("&amp;Z_THAZ&amp;" h) beachtet?",""),"")</f>
        <v/>
      </c>
      <c r="X973" s="66" t="str">
        <f t="shared" si="157"/>
        <v/>
      </c>
    </row>
    <row r="974" spans="1:24" x14ac:dyDescent="0.25">
      <c r="A974" s="5"/>
      <c r="B974" s="67" t="str">
        <f t="shared" ref="B974:B1037" si="167">IF(ISNUMBER(A974),ZU_Kuerzel,"")</f>
        <v/>
      </c>
      <c r="C974" s="68" t="str">
        <f t="shared" si="158"/>
        <v/>
      </c>
      <c r="D974" s="6"/>
      <c r="E974" s="9"/>
      <c r="F974" s="6"/>
      <c r="G974" s="9"/>
      <c r="H974" s="64" t="str">
        <f t="shared" si="165"/>
        <v/>
      </c>
      <c r="I974" s="64" t="str">
        <f t="shared" si="166"/>
        <v/>
      </c>
      <c r="J974" s="65" t="str">
        <f t="shared" si="159"/>
        <v/>
      </c>
      <c r="K974" s="166" t="str">
        <f t="shared" si="160"/>
        <v/>
      </c>
      <c r="L974" s="167" t="str">
        <f t="shared" si="161"/>
        <v/>
      </c>
      <c r="M974" s="63" t="str">
        <f t="shared" si="162"/>
        <v/>
      </c>
      <c r="N974" s="7"/>
      <c r="O974" s="8"/>
      <c r="Q974" s="69" t="str">
        <f t="shared" si="163"/>
        <v/>
      </c>
      <c r="T974" s="66" t="str">
        <f>IF(AND(SU_Stufe&gt;=20,M974&lt;&gt;"",ISBLANK(N974)),"Zuweisung zu Arbeitspaket fehlt","")</f>
        <v/>
      </c>
      <c r="U974" s="66" t="str">
        <f>IF(AND(M974&lt;&gt;""),IF(ISBLANK(O974),"Beschreibung der Tätigkeit fehlt!",IF(LEN(O974)&lt;Z_BKU,"Beschreibung sehr kurz",IF(LEN(O974)&lt;Z_BKN,"Beschreibung knapp",""))),"")</f>
        <v/>
      </c>
      <c r="V974" s="66" t="str">
        <f t="shared" si="164"/>
        <v/>
      </c>
      <c r="W974" s="66" t="str">
        <f>IF(AND(M974&lt;&gt;""),IF(M974&gt;Z_THAZ,"Wurde die Tageshöchstarbeitszeit ("&amp;Z_THAZ&amp;" h) beachtet?",""),"")</f>
        <v/>
      </c>
      <c r="X974" s="66" t="str">
        <f t="shared" ref="X974:X1037" si="168">IF(ISNUMBER(A974),IF(YEAR(A974)&lt;&gt;ZU_Jahr,"Jahr nicht zulässig",""),"")</f>
        <v/>
      </c>
    </row>
    <row r="975" spans="1:24" x14ac:dyDescent="0.25">
      <c r="A975" s="5"/>
      <c r="B975" s="67" t="str">
        <f t="shared" si="167"/>
        <v/>
      </c>
      <c r="C975" s="68" t="str">
        <f t="shared" ref="C975:C1038" si="169">IF(ISBLANK(A975),"",MONTH(A975))</f>
        <v/>
      </c>
      <c r="D975" s="6"/>
      <c r="E975" s="9"/>
      <c r="F975" s="6"/>
      <c r="G975" s="9"/>
      <c r="H975" s="64" t="str">
        <f t="shared" si="165"/>
        <v/>
      </c>
      <c r="I975" s="64" t="str">
        <f t="shared" si="166"/>
        <v/>
      </c>
      <c r="J975" s="65" t="str">
        <f t="shared" ref="J975:J1038" si="170">IF(AND(ISNUMBER(D975),ISNUMBER(E975),ISNUMBER(F975),ISNUMBER(G975)),TIME(D975,E975,0),"")</f>
        <v/>
      </c>
      <c r="K975" s="166" t="str">
        <f t="shared" ref="K975:K1038" si="171">IF(AND(ISNUMBER(D975),ISNUMBER(E975),ISNUMBER(F975),ISNUMBER(G975)),TIME(F975,G975,0),"")</f>
        <v/>
      </c>
      <c r="L975" s="167" t="str">
        <f t="shared" ref="L975:L1038" si="172">IF(AND(ISNUMBER(D975),ISNUMBER(E975),ISNUMBER(F975),ISNUMBER(G975)),K975-J975,"")</f>
        <v/>
      </c>
      <c r="M975" s="63" t="str">
        <f t="shared" ref="M975:M1038" si="173">IF(AND(ISNUMBER(D975),ISNUMBER(E975),ISNUMBER(F975),ISNUMBER(G975)),HOUR(L975)+MINUTE(L975)/60,"")</f>
        <v/>
      </c>
      <c r="N975" s="7"/>
      <c r="O975" s="8"/>
      <c r="Q975" s="69" t="str">
        <f t="shared" ref="Q975:Q1038" si="174">T975&amp;IF(U975&lt;&gt;"","  "&amp;U975,"")&amp;IF(V975&lt;&gt;"","   "&amp;V975,"")&amp;IF(W975&lt;&gt;"","   "&amp;W975,"")&amp;IF(X975&lt;&gt;"","  "&amp;X975,"")</f>
        <v/>
      </c>
      <c r="T975" s="66" t="str">
        <f>IF(AND(SU_Stufe&gt;=20,M975&lt;&gt;"",ISBLANK(N975)),"Zuweisung zu Arbeitspaket fehlt","")</f>
        <v/>
      </c>
      <c r="U975" s="66" t="str">
        <f>IF(AND(M975&lt;&gt;""),IF(ISBLANK(O975),"Beschreibung der Tätigkeit fehlt!",IF(LEN(O975)&lt;Z_BKU,"Beschreibung sehr kurz",IF(LEN(O975)&lt;Z_BKN,"Beschreibung knapp",""))),"")</f>
        <v/>
      </c>
      <c r="V975" s="66" t="str">
        <f t="shared" ref="V975:V1038" si="175">IF(AND(M975&lt;&gt;""),IF(M975&gt;6,"Wurde die Pausenregel (6 h) beachtet?",""),"")</f>
        <v/>
      </c>
      <c r="W975" s="66" t="str">
        <f>IF(AND(M975&lt;&gt;""),IF(M975&gt;Z_THAZ,"Wurde die Tageshöchstarbeitszeit ("&amp;Z_THAZ&amp;" h) beachtet?",""),"")</f>
        <v/>
      </c>
      <c r="X975" s="66" t="str">
        <f t="shared" si="168"/>
        <v/>
      </c>
    </row>
    <row r="976" spans="1:24" x14ac:dyDescent="0.25">
      <c r="A976" s="5"/>
      <c r="B976" s="67" t="str">
        <f t="shared" si="167"/>
        <v/>
      </c>
      <c r="C976" s="68" t="str">
        <f t="shared" si="169"/>
        <v/>
      </c>
      <c r="D976" s="6"/>
      <c r="E976" s="9"/>
      <c r="F976" s="6"/>
      <c r="G976" s="9"/>
      <c r="H976" s="64" t="str">
        <f t="shared" ref="H976:H1039" si="176">IF(AND(ISNUMBER(D976),ISNUMBER(E976),ISNUMBER(F976),ISNUMBER(G976)),TRUNC(((F976*60+G976)-(D976*60+E976))/60,0),"")</f>
        <v/>
      </c>
      <c r="I976" s="64" t="str">
        <f t="shared" ref="I976:I1039" si="177">IF(AND(ISNUMBER(D976),ISNUMBER(E976),ISNUMBER(F976),ISNUMBER(G976)),MOD(((F976*60+G976)-(D976*60+E976))/60,1)*60,"")</f>
        <v/>
      </c>
      <c r="J976" s="65" t="str">
        <f t="shared" si="170"/>
        <v/>
      </c>
      <c r="K976" s="166" t="str">
        <f t="shared" si="171"/>
        <v/>
      </c>
      <c r="L976" s="167" t="str">
        <f t="shared" si="172"/>
        <v/>
      </c>
      <c r="M976" s="63" t="str">
        <f t="shared" si="173"/>
        <v/>
      </c>
      <c r="N976" s="7"/>
      <c r="O976" s="8"/>
      <c r="Q976" s="69" t="str">
        <f t="shared" si="174"/>
        <v/>
      </c>
      <c r="T976" s="66" t="str">
        <f>IF(AND(SU_Stufe&gt;=20,M976&lt;&gt;"",ISBLANK(N976)),"Zuweisung zu Arbeitspaket fehlt","")</f>
        <v/>
      </c>
      <c r="U976" s="66" t="str">
        <f>IF(AND(M976&lt;&gt;""),IF(ISBLANK(O976),"Beschreibung der Tätigkeit fehlt!",IF(LEN(O976)&lt;Z_BKU,"Beschreibung sehr kurz",IF(LEN(O976)&lt;Z_BKN,"Beschreibung knapp",""))),"")</f>
        <v/>
      </c>
      <c r="V976" s="66" t="str">
        <f t="shared" si="175"/>
        <v/>
      </c>
      <c r="W976" s="66" t="str">
        <f>IF(AND(M976&lt;&gt;""),IF(M976&gt;Z_THAZ,"Wurde die Tageshöchstarbeitszeit ("&amp;Z_THAZ&amp;" h) beachtet?",""),"")</f>
        <v/>
      </c>
      <c r="X976" s="66" t="str">
        <f t="shared" si="168"/>
        <v/>
      </c>
    </row>
    <row r="977" spans="1:24" x14ac:dyDescent="0.25">
      <c r="A977" s="5"/>
      <c r="B977" s="67" t="str">
        <f t="shared" si="167"/>
        <v/>
      </c>
      <c r="C977" s="68" t="str">
        <f t="shared" si="169"/>
        <v/>
      </c>
      <c r="D977" s="6"/>
      <c r="E977" s="9"/>
      <c r="F977" s="6"/>
      <c r="G977" s="9"/>
      <c r="H977" s="64" t="str">
        <f t="shared" si="176"/>
        <v/>
      </c>
      <c r="I977" s="64" t="str">
        <f t="shared" si="177"/>
        <v/>
      </c>
      <c r="J977" s="65" t="str">
        <f t="shared" si="170"/>
        <v/>
      </c>
      <c r="K977" s="166" t="str">
        <f t="shared" si="171"/>
        <v/>
      </c>
      <c r="L977" s="167" t="str">
        <f t="shared" si="172"/>
        <v/>
      </c>
      <c r="M977" s="63" t="str">
        <f t="shared" si="173"/>
        <v/>
      </c>
      <c r="N977" s="7"/>
      <c r="O977" s="8"/>
      <c r="Q977" s="69" t="str">
        <f t="shared" si="174"/>
        <v/>
      </c>
      <c r="T977" s="66" t="str">
        <f>IF(AND(SU_Stufe&gt;=20,M977&lt;&gt;"",ISBLANK(N977)),"Zuweisung zu Arbeitspaket fehlt","")</f>
        <v/>
      </c>
      <c r="U977" s="66" t="str">
        <f>IF(AND(M977&lt;&gt;""),IF(ISBLANK(O977),"Beschreibung der Tätigkeit fehlt!",IF(LEN(O977)&lt;Z_BKU,"Beschreibung sehr kurz",IF(LEN(O977)&lt;Z_BKN,"Beschreibung knapp",""))),"")</f>
        <v/>
      </c>
      <c r="V977" s="66" t="str">
        <f t="shared" si="175"/>
        <v/>
      </c>
      <c r="W977" s="66" t="str">
        <f>IF(AND(M977&lt;&gt;""),IF(M977&gt;Z_THAZ,"Wurde die Tageshöchstarbeitszeit ("&amp;Z_THAZ&amp;" h) beachtet?",""),"")</f>
        <v/>
      </c>
      <c r="X977" s="66" t="str">
        <f t="shared" si="168"/>
        <v/>
      </c>
    </row>
    <row r="978" spans="1:24" x14ac:dyDescent="0.25">
      <c r="A978" s="5"/>
      <c r="B978" s="67" t="str">
        <f t="shared" si="167"/>
        <v/>
      </c>
      <c r="C978" s="68" t="str">
        <f t="shared" si="169"/>
        <v/>
      </c>
      <c r="D978" s="6"/>
      <c r="E978" s="9"/>
      <c r="F978" s="6"/>
      <c r="G978" s="9"/>
      <c r="H978" s="64" t="str">
        <f t="shared" si="176"/>
        <v/>
      </c>
      <c r="I978" s="64" t="str">
        <f t="shared" si="177"/>
        <v/>
      </c>
      <c r="J978" s="65" t="str">
        <f t="shared" si="170"/>
        <v/>
      </c>
      <c r="K978" s="166" t="str">
        <f t="shared" si="171"/>
        <v/>
      </c>
      <c r="L978" s="167" t="str">
        <f t="shared" si="172"/>
        <v/>
      </c>
      <c r="M978" s="63" t="str">
        <f t="shared" si="173"/>
        <v/>
      </c>
      <c r="N978" s="7"/>
      <c r="O978" s="8"/>
      <c r="Q978" s="69" t="str">
        <f t="shared" si="174"/>
        <v/>
      </c>
      <c r="T978" s="66" t="str">
        <f>IF(AND(SU_Stufe&gt;=20,M978&lt;&gt;"",ISBLANK(N978)),"Zuweisung zu Arbeitspaket fehlt","")</f>
        <v/>
      </c>
      <c r="U978" s="66" t="str">
        <f>IF(AND(M978&lt;&gt;""),IF(ISBLANK(O978),"Beschreibung der Tätigkeit fehlt!",IF(LEN(O978)&lt;Z_BKU,"Beschreibung sehr kurz",IF(LEN(O978)&lt;Z_BKN,"Beschreibung knapp",""))),"")</f>
        <v/>
      </c>
      <c r="V978" s="66" t="str">
        <f t="shared" si="175"/>
        <v/>
      </c>
      <c r="W978" s="66" t="str">
        <f>IF(AND(M978&lt;&gt;""),IF(M978&gt;Z_THAZ,"Wurde die Tageshöchstarbeitszeit ("&amp;Z_THAZ&amp;" h) beachtet?",""),"")</f>
        <v/>
      </c>
      <c r="X978" s="66" t="str">
        <f t="shared" si="168"/>
        <v/>
      </c>
    </row>
    <row r="979" spans="1:24" x14ac:dyDescent="0.25">
      <c r="A979" s="5"/>
      <c r="B979" s="67" t="str">
        <f t="shared" si="167"/>
        <v/>
      </c>
      <c r="C979" s="68" t="str">
        <f t="shared" si="169"/>
        <v/>
      </c>
      <c r="D979" s="6"/>
      <c r="E979" s="9"/>
      <c r="F979" s="6"/>
      <c r="G979" s="9"/>
      <c r="H979" s="64" t="str">
        <f t="shared" si="176"/>
        <v/>
      </c>
      <c r="I979" s="64" t="str">
        <f t="shared" si="177"/>
        <v/>
      </c>
      <c r="J979" s="65" t="str">
        <f t="shared" si="170"/>
        <v/>
      </c>
      <c r="K979" s="166" t="str">
        <f t="shared" si="171"/>
        <v/>
      </c>
      <c r="L979" s="167" t="str">
        <f t="shared" si="172"/>
        <v/>
      </c>
      <c r="M979" s="63" t="str">
        <f t="shared" si="173"/>
        <v/>
      </c>
      <c r="N979" s="7"/>
      <c r="O979" s="8"/>
      <c r="Q979" s="69" t="str">
        <f t="shared" si="174"/>
        <v/>
      </c>
      <c r="T979" s="66" t="str">
        <f>IF(AND(SU_Stufe&gt;=20,M979&lt;&gt;"",ISBLANK(N979)),"Zuweisung zu Arbeitspaket fehlt","")</f>
        <v/>
      </c>
      <c r="U979" s="66" t="str">
        <f>IF(AND(M979&lt;&gt;""),IF(ISBLANK(O979),"Beschreibung der Tätigkeit fehlt!",IF(LEN(O979)&lt;Z_BKU,"Beschreibung sehr kurz",IF(LEN(O979)&lt;Z_BKN,"Beschreibung knapp",""))),"")</f>
        <v/>
      </c>
      <c r="V979" s="66" t="str">
        <f t="shared" si="175"/>
        <v/>
      </c>
      <c r="W979" s="66" t="str">
        <f>IF(AND(M979&lt;&gt;""),IF(M979&gt;Z_THAZ,"Wurde die Tageshöchstarbeitszeit ("&amp;Z_THAZ&amp;" h) beachtet?",""),"")</f>
        <v/>
      </c>
      <c r="X979" s="66" t="str">
        <f t="shared" si="168"/>
        <v/>
      </c>
    </row>
    <row r="980" spans="1:24" x14ac:dyDescent="0.25">
      <c r="A980" s="5"/>
      <c r="B980" s="67" t="str">
        <f t="shared" si="167"/>
        <v/>
      </c>
      <c r="C980" s="68" t="str">
        <f t="shared" si="169"/>
        <v/>
      </c>
      <c r="D980" s="6"/>
      <c r="E980" s="9"/>
      <c r="F980" s="6"/>
      <c r="G980" s="9"/>
      <c r="H980" s="64" t="str">
        <f t="shared" si="176"/>
        <v/>
      </c>
      <c r="I980" s="64" t="str">
        <f t="shared" si="177"/>
        <v/>
      </c>
      <c r="J980" s="65" t="str">
        <f t="shared" si="170"/>
        <v/>
      </c>
      <c r="K980" s="166" t="str">
        <f t="shared" si="171"/>
        <v/>
      </c>
      <c r="L980" s="167" t="str">
        <f t="shared" si="172"/>
        <v/>
      </c>
      <c r="M980" s="63" t="str">
        <f t="shared" si="173"/>
        <v/>
      </c>
      <c r="N980" s="7"/>
      <c r="O980" s="8"/>
      <c r="Q980" s="69" t="str">
        <f t="shared" si="174"/>
        <v/>
      </c>
      <c r="T980" s="66" t="str">
        <f>IF(AND(SU_Stufe&gt;=20,M980&lt;&gt;"",ISBLANK(N980)),"Zuweisung zu Arbeitspaket fehlt","")</f>
        <v/>
      </c>
      <c r="U980" s="66" t="str">
        <f>IF(AND(M980&lt;&gt;""),IF(ISBLANK(O980),"Beschreibung der Tätigkeit fehlt!",IF(LEN(O980)&lt;Z_BKU,"Beschreibung sehr kurz",IF(LEN(O980)&lt;Z_BKN,"Beschreibung knapp",""))),"")</f>
        <v/>
      </c>
      <c r="V980" s="66" t="str">
        <f t="shared" si="175"/>
        <v/>
      </c>
      <c r="W980" s="66" t="str">
        <f>IF(AND(M980&lt;&gt;""),IF(M980&gt;Z_THAZ,"Wurde die Tageshöchstarbeitszeit ("&amp;Z_THAZ&amp;" h) beachtet?",""),"")</f>
        <v/>
      </c>
      <c r="X980" s="66" t="str">
        <f t="shared" si="168"/>
        <v/>
      </c>
    </row>
    <row r="981" spans="1:24" x14ac:dyDescent="0.25">
      <c r="A981" s="5"/>
      <c r="B981" s="67" t="str">
        <f t="shared" si="167"/>
        <v/>
      </c>
      <c r="C981" s="68" t="str">
        <f t="shared" si="169"/>
        <v/>
      </c>
      <c r="D981" s="6"/>
      <c r="E981" s="9"/>
      <c r="F981" s="6"/>
      <c r="G981" s="9"/>
      <c r="H981" s="64" t="str">
        <f t="shared" si="176"/>
        <v/>
      </c>
      <c r="I981" s="64" t="str">
        <f t="shared" si="177"/>
        <v/>
      </c>
      <c r="J981" s="65" t="str">
        <f t="shared" si="170"/>
        <v/>
      </c>
      <c r="K981" s="166" t="str">
        <f t="shared" si="171"/>
        <v/>
      </c>
      <c r="L981" s="167" t="str">
        <f t="shared" si="172"/>
        <v/>
      </c>
      <c r="M981" s="63" t="str">
        <f t="shared" si="173"/>
        <v/>
      </c>
      <c r="N981" s="7"/>
      <c r="O981" s="8"/>
      <c r="Q981" s="69" t="str">
        <f t="shared" si="174"/>
        <v/>
      </c>
      <c r="T981" s="66" t="str">
        <f>IF(AND(SU_Stufe&gt;=20,M981&lt;&gt;"",ISBLANK(N981)),"Zuweisung zu Arbeitspaket fehlt","")</f>
        <v/>
      </c>
      <c r="U981" s="66" t="str">
        <f>IF(AND(M981&lt;&gt;""),IF(ISBLANK(O981),"Beschreibung der Tätigkeit fehlt!",IF(LEN(O981)&lt;Z_BKU,"Beschreibung sehr kurz",IF(LEN(O981)&lt;Z_BKN,"Beschreibung knapp",""))),"")</f>
        <v/>
      </c>
      <c r="V981" s="66" t="str">
        <f t="shared" si="175"/>
        <v/>
      </c>
      <c r="W981" s="66" t="str">
        <f>IF(AND(M981&lt;&gt;""),IF(M981&gt;Z_THAZ,"Wurde die Tageshöchstarbeitszeit ("&amp;Z_THAZ&amp;" h) beachtet?",""),"")</f>
        <v/>
      </c>
      <c r="X981" s="66" t="str">
        <f t="shared" si="168"/>
        <v/>
      </c>
    </row>
    <row r="982" spans="1:24" x14ac:dyDescent="0.25">
      <c r="A982" s="5"/>
      <c r="B982" s="67" t="str">
        <f t="shared" si="167"/>
        <v/>
      </c>
      <c r="C982" s="68" t="str">
        <f t="shared" si="169"/>
        <v/>
      </c>
      <c r="D982" s="6"/>
      <c r="E982" s="9"/>
      <c r="F982" s="6"/>
      <c r="G982" s="9"/>
      <c r="H982" s="64" t="str">
        <f t="shared" si="176"/>
        <v/>
      </c>
      <c r="I982" s="64" t="str">
        <f t="shared" si="177"/>
        <v/>
      </c>
      <c r="J982" s="65" t="str">
        <f t="shared" si="170"/>
        <v/>
      </c>
      <c r="K982" s="166" t="str">
        <f t="shared" si="171"/>
        <v/>
      </c>
      <c r="L982" s="167" t="str">
        <f t="shared" si="172"/>
        <v/>
      </c>
      <c r="M982" s="63" t="str">
        <f t="shared" si="173"/>
        <v/>
      </c>
      <c r="N982" s="7"/>
      <c r="O982" s="8"/>
      <c r="Q982" s="69" t="str">
        <f t="shared" si="174"/>
        <v/>
      </c>
      <c r="T982" s="66" t="str">
        <f>IF(AND(SU_Stufe&gt;=20,M982&lt;&gt;"",ISBLANK(N982)),"Zuweisung zu Arbeitspaket fehlt","")</f>
        <v/>
      </c>
      <c r="U982" s="66" t="str">
        <f>IF(AND(M982&lt;&gt;""),IF(ISBLANK(O982),"Beschreibung der Tätigkeit fehlt!",IF(LEN(O982)&lt;Z_BKU,"Beschreibung sehr kurz",IF(LEN(O982)&lt;Z_BKN,"Beschreibung knapp",""))),"")</f>
        <v/>
      </c>
      <c r="V982" s="66" t="str">
        <f t="shared" si="175"/>
        <v/>
      </c>
      <c r="W982" s="66" t="str">
        <f>IF(AND(M982&lt;&gt;""),IF(M982&gt;Z_THAZ,"Wurde die Tageshöchstarbeitszeit ("&amp;Z_THAZ&amp;" h) beachtet?",""),"")</f>
        <v/>
      </c>
      <c r="X982" s="66" t="str">
        <f t="shared" si="168"/>
        <v/>
      </c>
    </row>
    <row r="983" spans="1:24" x14ac:dyDescent="0.25">
      <c r="A983" s="5"/>
      <c r="B983" s="67" t="str">
        <f t="shared" si="167"/>
        <v/>
      </c>
      <c r="C983" s="68" t="str">
        <f t="shared" si="169"/>
        <v/>
      </c>
      <c r="D983" s="6"/>
      <c r="E983" s="9"/>
      <c r="F983" s="6"/>
      <c r="G983" s="9"/>
      <c r="H983" s="64" t="str">
        <f t="shared" si="176"/>
        <v/>
      </c>
      <c r="I983" s="64" t="str">
        <f t="shared" si="177"/>
        <v/>
      </c>
      <c r="J983" s="65" t="str">
        <f t="shared" si="170"/>
        <v/>
      </c>
      <c r="K983" s="166" t="str">
        <f t="shared" si="171"/>
        <v/>
      </c>
      <c r="L983" s="167" t="str">
        <f t="shared" si="172"/>
        <v/>
      </c>
      <c r="M983" s="63" t="str">
        <f t="shared" si="173"/>
        <v/>
      </c>
      <c r="N983" s="7"/>
      <c r="O983" s="8"/>
      <c r="Q983" s="69" t="str">
        <f t="shared" si="174"/>
        <v/>
      </c>
      <c r="T983" s="66" t="str">
        <f>IF(AND(SU_Stufe&gt;=20,M983&lt;&gt;"",ISBLANK(N983)),"Zuweisung zu Arbeitspaket fehlt","")</f>
        <v/>
      </c>
      <c r="U983" s="66" t="str">
        <f>IF(AND(M983&lt;&gt;""),IF(ISBLANK(O983),"Beschreibung der Tätigkeit fehlt!",IF(LEN(O983)&lt;Z_BKU,"Beschreibung sehr kurz",IF(LEN(O983)&lt;Z_BKN,"Beschreibung knapp",""))),"")</f>
        <v/>
      </c>
      <c r="V983" s="66" t="str">
        <f t="shared" si="175"/>
        <v/>
      </c>
      <c r="W983" s="66" t="str">
        <f>IF(AND(M983&lt;&gt;""),IF(M983&gt;Z_THAZ,"Wurde die Tageshöchstarbeitszeit ("&amp;Z_THAZ&amp;" h) beachtet?",""),"")</f>
        <v/>
      </c>
      <c r="X983" s="66" t="str">
        <f t="shared" si="168"/>
        <v/>
      </c>
    </row>
    <row r="984" spans="1:24" x14ac:dyDescent="0.25">
      <c r="A984" s="5"/>
      <c r="B984" s="67" t="str">
        <f t="shared" si="167"/>
        <v/>
      </c>
      <c r="C984" s="68" t="str">
        <f t="shared" si="169"/>
        <v/>
      </c>
      <c r="D984" s="6"/>
      <c r="E984" s="9"/>
      <c r="F984" s="6"/>
      <c r="G984" s="9"/>
      <c r="H984" s="64" t="str">
        <f t="shared" si="176"/>
        <v/>
      </c>
      <c r="I984" s="64" t="str">
        <f t="shared" si="177"/>
        <v/>
      </c>
      <c r="J984" s="65" t="str">
        <f t="shared" si="170"/>
        <v/>
      </c>
      <c r="K984" s="166" t="str">
        <f t="shared" si="171"/>
        <v/>
      </c>
      <c r="L984" s="167" t="str">
        <f t="shared" si="172"/>
        <v/>
      </c>
      <c r="M984" s="63" t="str">
        <f t="shared" si="173"/>
        <v/>
      </c>
      <c r="N984" s="7"/>
      <c r="O984" s="8"/>
      <c r="Q984" s="69" t="str">
        <f t="shared" si="174"/>
        <v/>
      </c>
      <c r="T984" s="66" t="str">
        <f>IF(AND(SU_Stufe&gt;=20,M984&lt;&gt;"",ISBLANK(N984)),"Zuweisung zu Arbeitspaket fehlt","")</f>
        <v/>
      </c>
      <c r="U984" s="66" t="str">
        <f>IF(AND(M984&lt;&gt;""),IF(ISBLANK(O984),"Beschreibung der Tätigkeit fehlt!",IF(LEN(O984)&lt;Z_BKU,"Beschreibung sehr kurz",IF(LEN(O984)&lt;Z_BKN,"Beschreibung knapp",""))),"")</f>
        <v/>
      </c>
      <c r="V984" s="66" t="str">
        <f t="shared" si="175"/>
        <v/>
      </c>
      <c r="W984" s="66" t="str">
        <f>IF(AND(M984&lt;&gt;""),IF(M984&gt;Z_THAZ,"Wurde die Tageshöchstarbeitszeit ("&amp;Z_THAZ&amp;" h) beachtet?",""),"")</f>
        <v/>
      </c>
      <c r="X984" s="66" t="str">
        <f t="shared" si="168"/>
        <v/>
      </c>
    </row>
    <row r="985" spans="1:24" x14ac:dyDescent="0.25">
      <c r="A985" s="5"/>
      <c r="B985" s="67" t="str">
        <f t="shared" si="167"/>
        <v/>
      </c>
      <c r="C985" s="68" t="str">
        <f t="shared" si="169"/>
        <v/>
      </c>
      <c r="D985" s="6"/>
      <c r="E985" s="9"/>
      <c r="F985" s="6"/>
      <c r="G985" s="9"/>
      <c r="H985" s="64" t="str">
        <f t="shared" si="176"/>
        <v/>
      </c>
      <c r="I985" s="64" t="str">
        <f t="shared" si="177"/>
        <v/>
      </c>
      <c r="J985" s="65" t="str">
        <f t="shared" si="170"/>
        <v/>
      </c>
      <c r="K985" s="166" t="str">
        <f t="shared" si="171"/>
        <v/>
      </c>
      <c r="L985" s="167" t="str">
        <f t="shared" si="172"/>
        <v/>
      </c>
      <c r="M985" s="63" t="str">
        <f t="shared" si="173"/>
        <v/>
      </c>
      <c r="N985" s="7"/>
      <c r="O985" s="8"/>
      <c r="Q985" s="69" t="str">
        <f t="shared" si="174"/>
        <v/>
      </c>
      <c r="T985" s="66" t="str">
        <f>IF(AND(SU_Stufe&gt;=20,M985&lt;&gt;"",ISBLANK(N985)),"Zuweisung zu Arbeitspaket fehlt","")</f>
        <v/>
      </c>
      <c r="U985" s="66" t="str">
        <f>IF(AND(M985&lt;&gt;""),IF(ISBLANK(O985),"Beschreibung der Tätigkeit fehlt!",IF(LEN(O985)&lt;Z_BKU,"Beschreibung sehr kurz",IF(LEN(O985)&lt;Z_BKN,"Beschreibung knapp",""))),"")</f>
        <v/>
      </c>
      <c r="V985" s="66" t="str">
        <f t="shared" si="175"/>
        <v/>
      </c>
      <c r="W985" s="66" t="str">
        <f>IF(AND(M985&lt;&gt;""),IF(M985&gt;Z_THAZ,"Wurde die Tageshöchstarbeitszeit ("&amp;Z_THAZ&amp;" h) beachtet?",""),"")</f>
        <v/>
      </c>
      <c r="X985" s="66" t="str">
        <f t="shared" si="168"/>
        <v/>
      </c>
    </row>
    <row r="986" spans="1:24" x14ac:dyDescent="0.25">
      <c r="A986" s="5"/>
      <c r="B986" s="67" t="str">
        <f t="shared" si="167"/>
        <v/>
      </c>
      <c r="C986" s="68" t="str">
        <f t="shared" si="169"/>
        <v/>
      </c>
      <c r="D986" s="6"/>
      <c r="E986" s="9"/>
      <c r="F986" s="6"/>
      <c r="G986" s="9"/>
      <c r="H986" s="64" t="str">
        <f t="shared" si="176"/>
        <v/>
      </c>
      <c r="I986" s="64" t="str">
        <f t="shared" si="177"/>
        <v/>
      </c>
      <c r="J986" s="65" t="str">
        <f t="shared" si="170"/>
        <v/>
      </c>
      <c r="K986" s="166" t="str">
        <f t="shared" si="171"/>
        <v/>
      </c>
      <c r="L986" s="167" t="str">
        <f t="shared" si="172"/>
        <v/>
      </c>
      <c r="M986" s="63" t="str">
        <f t="shared" si="173"/>
        <v/>
      </c>
      <c r="N986" s="7"/>
      <c r="O986" s="8"/>
      <c r="Q986" s="69" t="str">
        <f t="shared" si="174"/>
        <v/>
      </c>
      <c r="T986" s="66" t="str">
        <f>IF(AND(SU_Stufe&gt;=20,M986&lt;&gt;"",ISBLANK(N986)),"Zuweisung zu Arbeitspaket fehlt","")</f>
        <v/>
      </c>
      <c r="U986" s="66" t="str">
        <f>IF(AND(M986&lt;&gt;""),IF(ISBLANK(O986),"Beschreibung der Tätigkeit fehlt!",IF(LEN(O986)&lt;Z_BKU,"Beschreibung sehr kurz",IF(LEN(O986)&lt;Z_BKN,"Beschreibung knapp",""))),"")</f>
        <v/>
      </c>
      <c r="V986" s="66" t="str">
        <f t="shared" si="175"/>
        <v/>
      </c>
      <c r="W986" s="66" t="str">
        <f>IF(AND(M986&lt;&gt;""),IF(M986&gt;Z_THAZ,"Wurde die Tageshöchstarbeitszeit ("&amp;Z_THAZ&amp;" h) beachtet?",""),"")</f>
        <v/>
      </c>
      <c r="X986" s="66" t="str">
        <f t="shared" si="168"/>
        <v/>
      </c>
    </row>
    <row r="987" spans="1:24" x14ac:dyDescent="0.25">
      <c r="A987" s="5"/>
      <c r="B987" s="67" t="str">
        <f t="shared" si="167"/>
        <v/>
      </c>
      <c r="C987" s="68" t="str">
        <f t="shared" si="169"/>
        <v/>
      </c>
      <c r="D987" s="6"/>
      <c r="E987" s="9"/>
      <c r="F987" s="6"/>
      <c r="G987" s="9"/>
      <c r="H987" s="64" t="str">
        <f t="shared" si="176"/>
        <v/>
      </c>
      <c r="I987" s="64" t="str">
        <f t="shared" si="177"/>
        <v/>
      </c>
      <c r="J987" s="65" t="str">
        <f t="shared" si="170"/>
        <v/>
      </c>
      <c r="K987" s="166" t="str">
        <f t="shared" si="171"/>
        <v/>
      </c>
      <c r="L987" s="167" t="str">
        <f t="shared" si="172"/>
        <v/>
      </c>
      <c r="M987" s="63" t="str">
        <f t="shared" si="173"/>
        <v/>
      </c>
      <c r="N987" s="7"/>
      <c r="O987" s="8"/>
      <c r="Q987" s="69" t="str">
        <f t="shared" si="174"/>
        <v/>
      </c>
      <c r="T987" s="66" t="str">
        <f>IF(AND(SU_Stufe&gt;=20,M987&lt;&gt;"",ISBLANK(N987)),"Zuweisung zu Arbeitspaket fehlt","")</f>
        <v/>
      </c>
      <c r="U987" s="66" t="str">
        <f>IF(AND(M987&lt;&gt;""),IF(ISBLANK(O987),"Beschreibung der Tätigkeit fehlt!",IF(LEN(O987)&lt;Z_BKU,"Beschreibung sehr kurz",IF(LEN(O987)&lt;Z_BKN,"Beschreibung knapp",""))),"")</f>
        <v/>
      </c>
      <c r="V987" s="66" t="str">
        <f t="shared" si="175"/>
        <v/>
      </c>
      <c r="W987" s="66" t="str">
        <f>IF(AND(M987&lt;&gt;""),IF(M987&gt;Z_THAZ,"Wurde die Tageshöchstarbeitszeit ("&amp;Z_THAZ&amp;" h) beachtet?",""),"")</f>
        <v/>
      </c>
      <c r="X987" s="66" t="str">
        <f t="shared" si="168"/>
        <v/>
      </c>
    </row>
    <row r="988" spans="1:24" x14ac:dyDescent="0.25">
      <c r="A988" s="5"/>
      <c r="B988" s="67" t="str">
        <f t="shared" si="167"/>
        <v/>
      </c>
      <c r="C988" s="68" t="str">
        <f t="shared" si="169"/>
        <v/>
      </c>
      <c r="D988" s="6"/>
      <c r="E988" s="9"/>
      <c r="F988" s="6"/>
      <c r="G988" s="9"/>
      <c r="H988" s="64" t="str">
        <f t="shared" si="176"/>
        <v/>
      </c>
      <c r="I988" s="64" t="str">
        <f t="shared" si="177"/>
        <v/>
      </c>
      <c r="J988" s="65" t="str">
        <f t="shared" si="170"/>
        <v/>
      </c>
      <c r="K988" s="166" t="str">
        <f t="shared" si="171"/>
        <v/>
      </c>
      <c r="L988" s="167" t="str">
        <f t="shared" si="172"/>
        <v/>
      </c>
      <c r="M988" s="63" t="str">
        <f t="shared" si="173"/>
        <v/>
      </c>
      <c r="N988" s="7"/>
      <c r="O988" s="8"/>
      <c r="Q988" s="69" t="str">
        <f t="shared" si="174"/>
        <v/>
      </c>
      <c r="T988" s="66" t="str">
        <f>IF(AND(SU_Stufe&gt;=20,M988&lt;&gt;"",ISBLANK(N988)),"Zuweisung zu Arbeitspaket fehlt","")</f>
        <v/>
      </c>
      <c r="U988" s="66" t="str">
        <f>IF(AND(M988&lt;&gt;""),IF(ISBLANK(O988),"Beschreibung der Tätigkeit fehlt!",IF(LEN(O988)&lt;Z_BKU,"Beschreibung sehr kurz",IF(LEN(O988)&lt;Z_BKN,"Beschreibung knapp",""))),"")</f>
        <v/>
      </c>
      <c r="V988" s="66" t="str">
        <f t="shared" si="175"/>
        <v/>
      </c>
      <c r="W988" s="66" t="str">
        <f>IF(AND(M988&lt;&gt;""),IF(M988&gt;Z_THAZ,"Wurde die Tageshöchstarbeitszeit ("&amp;Z_THAZ&amp;" h) beachtet?",""),"")</f>
        <v/>
      </c>
      <c r="X988" s="66" t="str">
        <f t="shared" si="168"/>
        <v/>
      </c>
    </row>
    <row r="989" spans="1:24" x14ac:dyDescent="0.25">
      <c r="A989" s="5"/>
      <c r="B989" s="67" t="str">
        <f t="shared" si="167"/>
        <v/>
      </c>
      <c r="C989" s="68" t="str">
        <f t="shared" si="169"/>
        <v/>
      </c>
      <c r="D989" s="6"/>
      <c r="E989" s="9"/>
      <c r="F989" s="6"/>
      <c r="G989" s="9"/>
      <c r="H989" s="64" t="str">
        <f t="shared" si="176"/>
        <v/>
      </c>
      <c r="I989" s="64" t="str">
        <f t="shared" si="177"/>
        <v/>
      </c>
      <c r="J989" s="65" t="str">
        <f t="shared" si="170"/>
        <v/>
      </c>
      <c r="K989" s="166" t="str">
        <f t="shared" si="171"/>
        <v/>
      </c>
      <c r="L989" s="167" t="str">
        <f t="shared" si="172"/>
        <v/>
      </c>
      <c r="M989" s="63" t="str">
        <f t="shared" si="173"/>
        <v/>
      </c>
      <c r="N989" s="7"/>
      <c r="O989" s="8"/>
      <c r="Q989" s="69" t="str">
        <f t="shared" si="174"/>
        <v/>
      </c>
      <c r="T989" s="66" t="str">
        <f>IF(AND(SU_Stufe&gt;=20,M989&lt;&gt;"",ISBLANK(N989)),"Zuweisung zu Arbeitspaket fehlt","")</f>
        <v/>
      </c>
      <c r="U989" s="66" t="str">
        <f>IF(AND(M989&lt;&gt;""),IF(ISBLANK(O989),"Beschreibung der Tätigkeit fehlt!",IF(LEN(O989)&lt;Z_BKU,"Beschreibung sehr kurz",IF(LEN(O989)&lt;Z_BKN,"Beschreibung knapp",""))),"")</f>
        <v/>
      </c>
      <c r="V989" s="66" t="str">
        <f t="shared" si="175"/>
        <v/>
      </c>
      <c r="W989" s="66" t="str">
        <f>IF(AND(M989&lt;&gt;""),IF(M989&gt;Z_THAZ,"Wurde die Tageshöchstarbeitszeit ("&amp;Z_THAZ&amp;" h) beachtet?",""),"")</f>
        <v/>
      </c>
      <c r="X989" s="66" t="str">
        <f t="shared" si="168"/>
        <v/>
      </c>
    </row>
    <row r="990" spans="1:24" x14ac:dyDescent="0.25">
      <c r="A990" s="5"/>
      <c r="B990" s="67" t="str">
        <f t="shared" si="167"/>
        <v/>
      </c>
      <c r="C990" s="68" t="str">
        <f t="shared" si="169"/>
        <v/>
      </c>
      <c r="D990" s="6"/>
      <c r="E990" s="9"/>
      <c r="F990" s="6"/>
      <c r="G990" s="9"/>
      <c r="H990" s="64" t="str">
        <f t="shared" si="176"/>
        <v/>
      </c>
      <c r="I990" s="64" t="str">
        <f t="shared" si="177"/>
        <v/>
      </c>
      <c r="J990" s="65" t="str">
        <f t="shared" si="170"/>
        <v/>
      </c>
      <c r="K990" s="166" t="str">
        <f t="shared" si="171"/>
        <v/>
      </c>
      <c r="L990" s="167" t="str">
        <f t="shared" si="172"/>
        <v/>
      </c>
      <c r="M990" s="63" t="str">
        <f t="shared" si="173"/>
        <v/>
      </c>
      <c r="N990" s="7"/>
      <c r="O990" s="8"/>
      <c r="Q990" s="69" t="str">
        <f t="shared" si="174"/>
        <v/>
      </c>
      <c r="T990" s="66" t="str">
        <f>IF(AND(SU_Stufe&gt;=20,M990&lt;&gt;"",ISBLANK(N990)),"Zuweisung zu Arbeitspaket fehlt","")</f>
        <v/>
      </c>
      <c r="U990" s="66" t="str">
        <f>IF(AND(M990&lt;&gt;""),IF(ISBLANK(O990),"Beschreibung der Tätigkeit fehlt!",IF(LEN(O990)&lt;Z_BKU,"Beschreibung sehr kurz",IF(LEN(O990)&lt;Z_BKN,"Beschreibung knapp",""))),"")</f>
        <v/>
      </c>
      <c r="V990" s="66" t="str">
        <f t="shared" si="175"/>
        <v/>
      </c>
      <c r="W990" s="66" t="str">
        <f>IF(AND(M990&lt;&gt;""),IF(M990&gt;Z_THAZ,"Wurde die Tageshöchstarbeitszeit ("&amp;Z_THAZ&amp;" h) beachtet?",""),"")</f>
        <v/>
      </c>
      <c r="X990" s="66" t="str">
        <f t="shared" si="168"/>
        <v/>
      </c>
    </row>
    <row r="991" spans="1:24" x14ac:dyDescent="0.25">
      <c r="A991" s="5"/>
      <c r="B991" s="67" t="str">
        <f t="shared" si="167"/>
        <v/>
      </c>
      <c r="C991" s="68" t="str">
        <f t="shared" si="169"/>
        <v/>
      </c>
      <c r="D991" s="6"/>
      <c r="E991" s="9"/>
      <c r="F991" s="6"/>
      <c r="G991" s="9"/>
      <c r="H991" s="64" t="str">
        <f t="shared" si="176"/>
        <v/>
      </c>
      <c r="I991" s="64" t="str">
        <f t="shared" si="177"/>
        <v/>
      </c>
      <c r="J991" s="65" t="str">
        <f t="shared" si="170"/>
        <v/>
      </c>
      <c r="K991" s="166" t="str">
        <f t="shared" si="171"/>
        <v/>
      </c>
      <c r="L991" s="167" t="str">
        <f t="shared" si="172"/>
        <v/>
      </c>
      <c r="M991" s="63" t="str">
        <f t="shared" si="173"/>
        <v/>
      </c>
      <c r="N991" s="7"/>
      <c r="O991" s="8"/>
      <c r="Q991" s="69" t="str">
        <f t="shared" si="174"/>
        <v/>
      </c>
      <c r="T991" s="66" t="str">
        <f>IF(AND(SU_Stufe&gt;=20,M991&lt;&gt;"",ISBLANK(N991)),"Zuweisung zu Arbeitspaket fehlt","")</f>
        <v/>
      </c>
      <c r="U991" s="66" t="str">
        <f>IF(AND(M991&lt;&gt;""),IF(ISBLANK(O991),"Beschreibung der Tätigkeit fehlt!",IF(LEN(O991)&lt;Z_BKU,"Beschreibung sehr kurz",IF(LEN(O991)&lt;Z_BKN,"Beschreibung knapp",""))),"")</f>
        <v/>
      </c>
      <c r="V991" s="66" t="str">
        <f t="shared" si="175"/>
        <v/>
      </c>
      <c r="W991" s="66" t="str">
        <f>IF(AND(M991&lt;&gt;""),IF(M991&gt;Z_THAZ,"Wurde die Tageshöchstarbeitszeit ("&amp;Z_THAZ&amp;" h) beachtet?",""),"")</f>
        <v/>
      </c>
      <c r="X991" s="66" t="str">
        <f t="shared" si="168"/>
        <v/>
      </c>
    </row>
    <row r="992" spans="1:24" x14ac:dyDescent="0.25">
      <c r="A992" s="5"/>
      <c r="B992" s="67" t="str">
        <f t="shared" si="167"/>
        <v/>
      </c>
      <c r="C992" s="68" t="str">
        <f t="shared" si="169"/>
        <v/>
      </c>
      <c r="D992" s="6"/>
      <c r="E992" s="9"/>
      <c r="F992" s="6"/>
      <c r="G992" s="9"/>
      <c r="H992" s="64" t="str">
        <f t="shared" si="176"/>
        <v/>
      </c>
      <c r="I992" s="64" t="str">
        <f t="shared" si="177"/>
        <v/>
      </c>
      <c r="J992" s="65" t="str">
        <f t="shared" si="170"/>
        <v/>
      </c>
      <c r="K992" s="166" t="str">
        <f t="shared" si="171"/>
        <v/>
      </c>
      <c r="L992" s="167" t="str">
        <f t="shared" si="172"/>
        <v/>
      </c>
      <c r="M992" s="63" t="str">
        <f t="shared" si="173"/>
        <v/>
      </c>
      <c r="N992" s="7"/>
      <c r="O992" s="8"/>
      <c r="Q992" s="69" t="str">
        <f t="shared" si="174"/>
        <v/>
      </c>
      <c r="T992" s="66" t="str">
        <f>IF(AND(SU_Stufe&gt;=20,M992&lt;&gt;"",ISBLANK(N992)),"Zuweisung zu Arbeitspaket fehlt","")</f>
        <v/>
      </c>
      <c r="U992" s="66" t="str">
        <f>IF(AND(M992&lt;&gt;""),IF(ISBLANK(O992),"Beschreibung der Tätigkeit fehlt!",IF(LEN(O992)&lt;Z_BKU,"Beschreibung sehr kurz",IF(LEN(O992)&lt;Z_BKN,"Beschreibung knapp",""))),"")</f>
        <v/>
      </c>
      <c r="V992" s="66" t="str">
        <f t="shared" si="175"/>
        <v/>
      </c>
      <c r="W992" s="66" t="str">
        <f>IF(AND(M992&lt;&gt;""),IF(M992&gt;Z_THAZ,"Wurde die Tageshöchstarbeitszeit ("&amp;Z_THAZ&amp;" h) beachtet?",""),"")</f>
        <v/>
      </c>
      <c r="X992" s="66" t="str">
        <f t="shared" si="168"/>
        <v/>
      </c>
    </row>
    <row r="993" spans="1:24" x14ac:dyDescent="0.25">
      <c r="A993" s="5"/>
      <c r="B993" s="67" t="str">
        <f t="shared" si="167"/>
        <v/>
      </c>
      <c r="C993" s="68" t="str">
        <f t="shared" si="169"/>
        <v/>
      </c>
      <c r="D993" s="6"/>
      <c r="E993" s="9"/>
      <c r="F993" s="6"/>
      <c r="G993" s="9"/>
      <c r="H993" s="64" t="str">
        <f t="shared" si="176"/>
        <v/>
      </c>
      <c r="I993" s="64" t="str">
        <f t="shared" si="177"/>
        <v/>
      </c>
      <c r="J993" s="65" t="str">
        <f t="shared" si="170"/>
        <v/>
      </c>
      <c r="K993" s="166" t="str">
        <f t="shared" si="171"/>
        <v/>
      </c>
      <c r="L993" s="167" t="str">
        <f t="shared" si="172"/>
        <v/>
      </c>
      <c r="M993" s="63" t="str">
        <f t="shared" si="173"/>
        <v/>
      </c>
      <c r="N993" s="7"/>
      <c r="O993" s="8"/>
      <c r="Q993" s="69" t="str">
        <f t="shared" si="174"/>
        <v/>
      </c>
      <c r="T993" s="66" t="str">
        <f>IF(AND(SU_Stufe&gt;=20,M993&lt;&gt;"",ISBLANK(N993)),"Zuweisung zu Arbeitspaket fehlt","")</f>
        <v/>
      </c>
      <c r="U993" s="66" t="str">
        <f>IF(AND(M993&lt;&gt;""),IF(ISBLANK(O993),"Beschreibung der Tätigkeit fehlt!",IF(LEN(O993)&lt;Z_BKU,"Beschreibung sehr kurz",IF(LEN(O993)&lt;Z_BKN,"Beschreibung knapp",""))),"")</f>
        <v/>
      </c>
      <c r="V993" s="66" t="str">
        <f t="shared" si="175"/>
        <v/>
      </c>
      <c r="W993" s="66" t="str">
        <f>IF(AND(M993&lt;&gt;""),IF(M993&gt;Z_THAZ,"Wurde die Tageshöchstarbeitszeit ("&amp;Z_THAZ&amp;" h) beachtet?",""),"")</f>
        <v/>
      </c>
      <c r="X993" s="66" t="str">
        <f t="shared" si="168"/>
        <v/>
      </c>
    </row>
    <row r="994" spans="1:24" x14ac:dyDescent="0.25">
      <c r="A994" s="5"/>
      <c r="B994" s="67" t="str">
        <f t="shared" si="167"/>
        <v/>
      </c>
      <c r="C994" s="68" t="str">
        <f t="shared" si="169"/>
        <v/>
      </c>
      <c r="D994" s="6"/>
      <c r="E994" s="9"/>
      <c r="F994" s="6"/>
      <c r="G994" s="9"/>
      <c r="H994" s="64" t="str">
        <f t="shared" si="176"/>
        <v/>
      </c>
      <c r="I994" s="64" t="str">
        <f t="shared" si="177"/>
        <v/>
      </c>
      <c r="J994" s="65" t="str">
        <f t="shared" si="170"/>
        <v/>
      </c>
      <c r="K994" s="166" t="str">
        <f t="shared" si="171"/>
        <v/>
      </c>
      <c r="L994" s="167" t="str">
        <f t="shared" si="172"/>
        <v/>
      </c>
      <c r="M994" s="63" t="str">
        <f t="shared" si="173"/>
        <v/>
      </c>
      <c r="N994" s="7"/>
      <c r="O994" s="8"/>
      <c r="Q994" s="69" t="str">
        <f t="shared" si="174"/>
        <v/>
      </c>
      <c r="T994" s="66" t="str">
        <f>IF(AND(SU_Stufe&gt;=20,M994&lt;&gt;"",ISBLANK(N994)),"Zuweisung zu Arbeitspaket fehlt","")</f>
        <v/>
      </c>
      <c r="U994" s="66" t="str">
        <f>IF(AND(M994&lt;&gt;""),IF(ISBLANK(O994),"Beschreibung der Tätigkeit fehlt!",IF(LEN(O994)&lt;Z_BKU,"Beschreibung sehr kurz",IF(LEN(O994)&lt;Z_BKN,"Beschreibung knapp",""))),"")</f>
        <v/>
      </c>
      <c r="V994" s="66" t="str">
        <f t="shared" si="175"/>
        <v/>
      </c>
      <c r="W994" s="66" t="str">
        <f>IF(AND(M994&lt;&gt;""),IF(M994&gt;Z_THAZ,"Wurde die Tageshöchstarbeitszeit ("&amp;Z_THAZ&amp;" h) beachtet?",""),"")</f>
        <v/>
      </c>
      <c r="X994" s="66" t="str">
        <f t="shared" si="168"/>
        <v/>
      </c>
    </row>
    <row r="995" spans="1:24" x14ac:dyDescent="0.25">
      <c r="A995" s="5"/>
      <c r="B995" s="67" t="str">
        <f t="shared" si="167"/>
        <v/>
      </c>
      <c r="C995" s="68" t="str">
        <f t="shared" si="169"/>
        <v/>
      </c>
      <c r="D995" s="6"/>
      <c r="E995" s="9"/>
      <c r="F995" s="6"/>
      <c r="G995" s="9"/>
      <c r="H995" s="64" t="str">
        <f t="shared" si="176"/>
        <v/>
      </c>
      <c r="I995" s="64" t="str">
        <f t="shared" si="177"/>
        <v/>
      </c>
      <c r="J995" s="65" t="str">
        <f t="shared" si="170"/>
        <v/>
      </c>
      <c r="K995" s="166" t="str">
        <f t="shared" si="171"/>
        <v/>
      </c>
      <c r="L995" s="167" t="str">
        <f t="shared" si="172"/>
        <v/>
      </c>
      <c r="M995" s="63" t="str">
        <f t="shared" si="173"/>
        <v/>
      </c>
      <c r="N995" s="7"/>
      <c r="O995" s="8"/>
      <c r="Q995" s="69" t="str">
        <f t="shared" si="174"/>
        <v/>
      </c>
      <c r="T995" s="66" t="str">
        <f>IF(AND(SU_Stufe&gt;=20,M995&lt;&gt;"",ISBLANK(N995)),"Zuweisung zu Arbeitspaket fehlt","")</f>
        <v/>
      </c>
      <c r="U995" s="66" t="str">
        <f>IF(AND(M995&lt;&gt;""),IF(ISBLANK(O995),"Beschreibung der Tätigkeit fehlt!",IF(LEN(O995)&lt;Z_BKU,"Beschreibung sehr kurz",IF(LEN(O995)&lt;Z_BKN,"Beschreibung knapp",""))),"")</f>
        <v/>
      </c>
      <c r="V995" s="66" t="str">
        <f t="shared" si="175"/>
        <v/>
      </c>
      <c r="W995" s="66" t="str">
        <f>IF(AND(M995&lt;&gt;""),IF(M995&gt;Z_THAZ,"Wurde die Tageshöchstarbeitszeit ("&amp;Z_THAZ&amp;" h) beachtet?",""),"")</f>
        <v/>
      </c>
      <c r="X995" s="66" t="str">
        <f t="shared" si="168"/>
        <v/>
      </c>
    </row>
    <row r="996" spans="1:24" x14ac:dyDescent="0.25">
      <c r="A996" s="5"/>
      <c r="B996" s="67" t="str">
        <f t="shared" si="167"/>
        <v/>
      </c>
      <c r="C996" s="68" t="str">
        <f t="shared" si="169"/>
        <v/>
      </c>
      <c r="D996" s="6"/>
      <c r="E996" s="9"/>
      <c r="F996" s="6"/>
      <c r="G996" s="9"/>
      <c r="H996" s="64" t="str">
        <f t="shared" si="176"/>
        <v/>
      </c>
      <c r="I996" s="64" t="str">
        <f t="shared" si="177"/>
        <v/>
      </c>
      <c r="J996" s="65" t="str">
        <f t="shared" si="170"/>
        <v/>
      </c>
      <c r="K996" s="166" t="str">
        <f t="shared" si="171"/>
        <v/>
      </c>
      <c r="L996" s="167" t="str">
        <f t="shared" si="172"/>
        <v/>
      </c>
      <c r="M996" s="63" t="str">
        <f t="shared" si="173"/>
        <v/>
      </c>
      <c r="N996" s="7"/>
      <c r="O996" s="8"/>
      <c r="Q996" s="69" t="str">
        <f t="shared" si="174"/>
        <v/>
      </c>
      <c r="T996" s="66" t="str">
        <f>IF(AND(SU_Stufe&gt;=20,M996&lt;&gt;"",ISBLANK(N996)),"Zuweisung zu Arbeitspaket fehlt","")</f>
        <v/>
      </c>
      <c r="U996" s="66" t="str">
        <f>IF(AND(M996&lt;&gt;""),IF(ISBLANK(O996),"Beschreibung der Tätigkeit fehlt!",IF(LEN(O996)&lt;Z_BKU,"Beschreibung sehr kurz",IF(LEN(O996)&lt;Z_BKN,"Beschreibung knapp",""))),"")</f>
        <v/>
      </c>
      <c r="V996" s="66" t="str">
        <f t="shared" si="175"/>
        <v/>
      </c>
      <c r="W996" s="66" t="str">
        <f>IF(AND(M996&lt;&gt;""),IF(M996&gt;Z_THAZ,"Wurde die Tageshöchstarbeitszeit ("&amp;Z_THAZ&amp;" h) beachtet?",""),"")</f>
        <v/>
      </c>
      <c r="X996" s="66" t="str">
        <f t="shared" si="168"/>
        <v/>
      </c>
    </row>
    <row r="997" spans="1:24" x14ac:dyDescent="0.25">
      <c r="A997" s="5"/>
      <c r="B997" s="67" t="str">
        <f t="shared" si="167"/>
        <v/>
      </c>
      <c r="C997" s="68" t="str">
        <f t="shared" si="169"/>
        <v/>
      </c>
      <c r="D997" s="6"/>
      <c r="E997" s="9"/>
      <c r="F997" s="6"/>
      <c r="G997" s="9"/>
      <c r="H997" s="64" t="str">
        <f t="shared" si="176"/>
        <v/>
      </c>
      <c r="I997" s="64" t="str">
        <f t="shared" si="177"/>
        <v/>
      </c>
      <c r="J997" s="65" t="str">
        <f t="shared" si="170"/>
        <v/>
      </c>
      <c r="K997" s="166" t="str">
        <f t="shared" si="171"/>
        <v/>
      </c>
      <c r="L997" s="167" t="str">
        <f t="shared" si="172"/>
        <v/>
      </c>
      <c r="M997" s="63" t="str">
        <f t="shared" si="173"/>
        <v/>
      </c>
      <c r="N997" s="7"/>
      <c r="O997" s="8"/>
      <c r="Q997" s="69" t="str">
        <f t="shared" si="174"/>
        <v/>
      </c>
      <c r="T997" s="66" t="str">
        <f>IF(AND(SU_Stufe&gt;=20,M997&lt;&gt;"",ISBLANK(N997)),"Zuweisung zu Arbeitspaket fehlt","")</f>
        <v/>
      </c>
      <c r="U997" s="66" t="str">
        <f>IF(AND(M997&lt;&gt;""),IF(ISBLANK(O997),"Beschreibung der Tätigkeit fehlt!",IF(LEN(O997)&lt;Z_BKU,"Beschreibung sehr kurz",IF(LEN(O997)&lt;Z_BKN,"Beschreibung knapp",""))),"")</f>
        <v/>
      </c>
      <c r="V997" s="66" t="str">
        <f t="shared" si="175"/>
        <v/>
      </c>
      <c r="W997" s="66" t="str">
        <f>IF(AND(M997&lt;&gt;""),IF(M997&gt;Z_THAZ,"Wurde die Tageshöchstarbeitszeit ("&amp;Z_THAZ&amp;" h) beachtet?",""),"")</f>
        <v/>
      </c>
      <c r="X997" s="66" t="str">
        <f t="shared" si="168"/>
        <v/>
      </c>
    </row>
    <row r="998" spans="1:24" x14ac:dyDescent="0.25">
      <c r="A998" s="5"/>
      <c r="B998" s="67" t="str">
        <f t="shared" si="167"/>
        <v/>
      </c>
      <c r="C998" s="68" t="str">
        <f t="shared" si="169"/>
        <v/>
      </c>
      <c r="D998" s="6"/>
      <c r="E998" s="9"/>
      <c r="F998" s="6"/>
      <c r="G998" s="9"/>
      <c r="H998" s="64" t="str">
        <f t="shared" si="176"/>
        <v/>
      </c>
      <c r="I998" s="64" t="str">
        <f t="shared" si="177"/>
        <v/>
      </c>
      <c r="J998" s="65" t="str">
        <f t="shared" si="170"/>
        <v/>
      </c>
      <c r="K998" s="166" t="str">
        <f t="shared" si="171"/>
        <v/>
      </c>
      <c r="L998" s="167" t="str">
        <f t="shared" si="172"/>
        <v/>
      </c>
      <c r="M998" s="63" t="str">
        <f t="shared" si="173"/>
        <v/>
      </c>
      <c r="N998" s="7"/>
      <c r="O998" s="8"/>
      <c r="Q998" s="69" t="str">
        <f t="shared" si="174"/>
        <v/>
      </c>
      <c r="T998" s="66" t="str">
        <f>IF(AND(SU_Stufe&gt;=20,M998&lt;&gt;"",ISBLANK(N998)),"Zuweisung zu Arbeitspaket fehlt","")</f>
        <v/>
      </c>
      <c r="U998" s="66" t="str">
        <f>IF(AND(M998&lt;&gt;""),IF(ISBLANK(O998),"Beschreibung der Tätigkeit fehlt!",IF(LEN(O998)&lt;Z_BKU,"Beschreibung sehr kurz",IF(LEN(O998)&lt;Z_BKN,"Beschreibung knapp",""))),"")</f>
        <v/>
      </c>
      <c r="V998" s="66" t="str">
        <f t="shared" si="175"/>
        <v/>
      </c>
      <c r="W998" s="66" t="str">
        <f>IF(AND(M998&lt;&gt;""),IF(M998&gt;Z_THAZ,"Wurde die Tageshöchstarbeitszeit ("&amp;Z_THAZ&amp;" h) beachtet?",""),"")</f>
        <v/>
      </c>
      <c r="X998" s="66" t="str">
        <f t="shared" si="168"/>
        <v/>
      </c>
    </row>
    <row r="999" spans="1:24" x14ac:dyDescent="0.25">
      <c r="A999" s="5"/>
      <c r="B999" s="67" t="str">
        <f t="shared" si="167"/>
        <v/>
      </c>
      <c r="C999" s="68" t="str">
        <f t="shared" si="169"/>
        <v/>
      </c>
      <c r="D999" s="6"/>
      <c r="E999" s="9"/>
      <c r="F999" s="6"/>
      <c r="G999" s="9"/>
      <c r="H999" s="64" t="str">
        <f t="shared" si="176"/>
        <v/>
      </c>
      <c r="I999" s="64" t="str">
        <f t="shared" si="177"/>
        <v/>
      </c>
      <c r="J999" s="65" t="str">
        <f t="shared" si="170"/>
        <v/>
      </c>
      <c r="K999" s="166" t="str">
        <f t="shared" si="171"/>
        <v/>
      </c>
      <c r="L999" s="167" t="str">
        <f t="shared" si="172"/>
        <v/>
      </c>
      <c r="M999" s="63" t="str">
        <f t="shared" si="173"/>
        <v/>
      </c>
      <c r="N999" s="7"/>
      <c r="O999" s="8"/>
      <c r="Q999" s="69" t="str">
        <f t="shared" si="174"/>
        <v/>
      </c>
      <c r="T999" s="66" t="str">
        <f>IF(AND(SU_Stufe&gt;=20,M999&lt;&gt;"",ISBLANK(N999)),"Zuweisung zu Arbeitspaket fehlt","")</f>
        <v/>
      </c>
      <c r="U999" s="66" t="str">
        <f>IF(AND(M999&lt;&gt;""),IF(ISBLANK(O999),"Beschreibung der Tätigkeit fehlt!",IF(LEN(O999)&lt;Z_BKU,"Beschreibung sehr kurz",IF(LEN(O999)&lt;Z_BKN,"Beschreibung knapp",""))),"")</f>
        <v/>
      </c>
      <c r="V999" s="66" t="str">
        <f t="shared" si="175"/>
        <v/>
      </c>
      <c r="W999" s="66" t="str">
        <f>IF(AND(M999&lt;&gt;""),IF(M999&gt;Z_THAZ,"Wurde die Tageshöchstarbeitszeit ("&amp;Z_THAZ&amp;" h) beachtet?",""),"")</f>
        <v/>
      </c>
      <c r="X999" s="66" t="str">
        <f t="shared" si="168"/>
        <v/>
      </c>
    </row>
    <row r="1000" spans="1:24" x14ac:dyDescent="0.25">
      <c r="A1000" s="5"/>
      <c r="B1000" s="67" t="str">
        <f t="shared" si="167"/>
        <v/>
      </c>
      <c r="C1000" s="68" t="str">
        <f t="shared" si="169"/>
        <v/>
      </c>
      <c r="D1000" s="6"/>
      <c r="E1000" s="9"/>
      <c r="F1000" s="6"/>
      <c r="G1000" s="9"/>
      <c r="H1000" s="64" t="str">
        <f t="shared" si="176"/>
        <v/>
      </c>
      <c r="I1000" s="64" t="str">
        <f t="shared" si="177"/>
        <v/>
      </c>
      <c r="J1000" s="65" t="str">
        <f t="shared" si="170"/>
        <v/>
      </c>
      <c r="K1000" s="166" t="str">
        <f t="shared" si="171"/>
        <v/>
      </c>
      <c r="L1000" s="167" t="str">
        <f t="shared" si="172"/>
        <v/>
      </c>
      <c r="M1000" s="63" t="str">
        <f t="shared" si="173"/>
        <v/>
      </c>
      <c r="N1000" s="7"/>
      <c r="O1000" s="8"/>
      <c r="Q1000" s="69" t="str">
        <f t="shared" si="174"/>
        <v/>
      </c>
      <c r="T1000" s="66" t="str">
        <f>IF(AND(SU_Stufe&gt;=20,M1000&lt;&gt;"",ISBLANK(N1000)),"Zuweisung zu Arbeitspaket fehlt","")</f>
        <v/>
      </c>
      <c r="U1000" s="66" t="str">
        <f>IF(AND(M1000&lt;&gt;""),IF(ISBLANK(O1000),"Beschreibung der Tätigkeit fehlt!",IF(LEN(O1000)&lt;Z_BKU,"Beschreibung sehr kurz",IF(LEN(O1000)&lt;Z_BKN,"Beschreibung knapp",""))),"")</f>
        <v/>
      </c>
      <c r="V1000" s="66" t="str">
        <f t="shared" si="175"/>
        <v/>
      </c>
      <c r="W1000" s="66" t="str">
        <f>IF(AND(M1000&lt;&gt;""),IF(M1000&gt;Z_THAZ,"Wurde die Tageshöchstarbeitszeit ("&amp;Z_THAZ&amp;" h) beachtet?",""),"")</f>
        <v/>
      </c>
      <c r="X1000" s="66" t="str">
        <f t="shared" si="168"/>
        <v/>
      </c>
    </row>
    <row r="1001" spans="1:24" x14ac:dyDescent="0.25">
      <c r="A1001" s="5"/>
      <c r="B1001" s="67" t="str">
        <f t="shared" si="167"/>
        <v/>
      </c>
      <c r="C1001" s="68" t="str">
        <f t="shared" si="169"/>
        <v/>
      </c>
      <c r="D1001" s="6"/>
      <c r="E1001" s="9"/>
      <c r="F1001" s="6"/>
      <c r="G1001" s="9"/>
      <c r="H1001" s="64" t="str">
        <f t="shared" si="176"/>
        <v/>
      </c>
      <c r="I1001" s="64" t="str">
        <f t="shared" si="177"/>
        <v/>
      </c>
      <c r="J1001" s="65" t="str">
        <f t="shared" si="170"/>
        <v/>
      </c>
      <c r="K1001" s="166" t="str">
        <f t="shared" si="171"/>
        <v/>
      </c>
      <c r="L1001" s="167" t="str">
        <f t="shared" si="172"/>
        <v/>
      </c>
      <c r="M1001" s="63" t="str">
        <f t="shared" si="173"/>
        <v/>
      </c>
      <c r="N1001" s="7"/>
      <c r="O1001" s="8"/>
      <c r="Q1001" s="69" t="str">
        <f t="shared" si="174"/>
        <v/>
      </c>
      <c r="T1001" s="66" t="str">
        <f>IF(AND(SU_Stufe&gt;=20,M1001&lt;&gt;"",ISBLANK(N1001)),"Zuweisung zu Arbeitspaket fehlt","")</f>
        <v/>
      </c>
      <c r="U1001" s="66" t="str">
        <f>IF(AND(M1001&lt;&gt;""),IF(ISBLANK(O1001),"Beschreibung der Tätigkeit fehlt!",IF(LEN(O1001)&lt;Z_BKU,"Beschreibung sehr kurz",IF(LEN(O1001)&lt;Z_BKN,"Beschreibung knapp",""))),"")</f>
        <v/>
      </c>
      <c r="V1001" s="66" t="str">
        <f t="shared" si="175"/>
        <v/>
      </c>
      <c r="W1001" s="66" t="str">
        <f>IF(AND(M1001&lt;&gt;""),IF(M1001&gt;Z_THAZ,"Wurde die Tageshöchstarbeitszeit ("&amp;Z_THAZ&amp;" h) beachtet?",""),"")</f>
        <v/>
      </c>
      <c r="X1001" s="66" t="str">
        <f t="shared" si="168"/>
        <v/>
      </c>
    </row>
    <row r="1002" spans="1:24" x14ac:dyDescent="0.25">
      <c r="A1002" s="5"/>
      <c r="B1002" s="67" t="str">
        <f t="shared" si="167"/>
        <v/>
      </c>
      <c r="C1002" s="68" t="str">
        <f t="shared" si="169"/>
        <v/>
      </c>
      <c r="D1002" s="6"/>
      <c r="E1002" s="9"/>
      <c r="F1002" s="6"/>
      <c r="G1002" s="9"/>
      <c r="H1002" s="64" t="str">
        <f t="shared" si="176"/>
        <v/>
      </c>
      <c r="I1002" s="64" t="str">
        <f t="shared" si="177"/>
        <v/>
      </c>
      <c r="J1002" s="65" t="str">
        <f t="shared" si="170"/>
        <v/>
      </c>
      <c r="K1002" s="166" t="str">
        <f t="shared" si="171"/>
        <v/>
      </c>
      <c r="L1002" s="167" t="str">
        <f t="shared" si="172"/>
        <v/>
      </c>
      <c r="M1002" s="63" t="str">
        <f t="shared" si="173"/>
        <v/>
      </c>
      <c r="N1002" s="7"/>
      <c r="O1002" s="8"/>
      <c r="Q1002" s="69" t="str">
        <f t="shared" si="174"/>
        <v/>
      </c>
      <c r="T1002" s="66" t="str">
        <f>IF(AND(SU_Stufe&gt;=20,M1002&lt;&gt;"",ISBLANK(N1002)),"Zuweisung zu Arbeitspaket fehlt","")</f>
        <v/>
      </c>
      <c r="U1002" s="66" t="str">
        <f>IF(AND(M1002&lt;&gt;""),IF(ISBLANK(O1002),"Beschreibung der Tätigkeit fehlt!",IF(LEN(O1002)&lt;Z_BKU,"Beschreibung sehr kurz",IF(LEN(O1002)&lt;Z_BKN,"Beschreibung knapp",""))),"")</f>
        <v/>
      </c>
      <c r="V1002" s="66" t="str">
        <f t="shared" si="175"/>
        <v/>
      </c>
      <c r="W1002" s="66" t="str">
        <f>IF(AND(M1002&lt;&gt;""),IF(M1002&gt;Z_THAZ,"Wurde die Tageshöchstarbeitszeit ("&amp;Z_THAZ&amp;" h) beachtet?",""),"")</f>
        <v/>
      </c>
      <c r="X1002" s="66" t="str">
        <f t="shared" si="168"/>
        <v/>
      </c>
    </row>
    <row r="1003" spans="1:24" x14ac:dyDescent="0.25">
      <c r="A1003" s="5"/>
      <c r="B1003" s="67" t="str">
        <f t="shared" si="167"/>
        <v/>
      </c>
      <c r="C1003" s="68" t="str">
        <f t="shared" si="169"/>
        <v/>
      </c>
      <c r="D1003" s="6"/>
      <c r="E1003" s="9"/>
      <c r="F1003" s="6"/>
      <c r="G1003" s="9"/>
      <c r="H1003" s="64" t="str">
        <f t="shared" si="176"/>
        <v/>
      </c>
      <c r="I1003" s="64" t="str">
        <f t="shared" si="177"/>
        <v/>
      </c>
      <c r="J1003" s="65" t="str">
        <f t="shared" si="170"/>
        <v/>
      </c>
      <c r="K1003" s="166" t="str">
        <f t="shared" si="171"/>
        <v/>
      </c>
      <c r="L1003" s="167" t="str">
        <f t="shared" si="172"/>
        <v/>
      </c>
      <c r="M1003" s="63" t="str">
        <f t="shared" si="173"/>
        <v/>
      </c>
      <c r="N1003" s="7"/>
      <c r="O1003" s="8"/>
      <c r="Q1003" s="69" t="str">
        <f t="shared" si="174"/>
        <v/>
      </c>
      <c r="T1003" s="66" t="str">
        <f>IF(AND(SU_Stufe&gt;=20,M1003&lt;&gt;"",ISBLANK(N1003)),"Zuweisung zu Arbeitspaket fehlt","")</f>
        <v/>
      </c>
      <c r="U1003" s="66" t="str">
        <f>IF(AND(M1003&lt;&gt;""),IF(ISBLANK(O1003),"Beschreibung der Tätigkeit fehlt!",IF(LEN(O1003)&lt;Z_BKU,"Beschreibung sehr kurz",IF(LEN(O1003)&lt;Z_BKN,"Beschreibung knapp",""))),"")</f>
        <v/>
      </c>
      <c r="V1003" s="66" t="str">
        <f t="shared" si="175"/>
        <v/>
      </c>
      <c r="W1003" s="66" t="str">
        <f>IF(AND(M1003&lt;&gt;""),IF(M1003&gt;Z_THAZ,"Wurde die Tageshöchstarbeitszeit ("&amp;Z_THAZ&amp;" h) beachtet?",""),"")</f>
        <v/>
      </c>
      <c r="X1003" s="66" t="str">
        <f t="shared" si="168"/>
        <v/>
      </c>
    </row>
    <row r="1004" spans="1:24" x14ac:dyDescent="0.25">
      <c r="A1004" s="5"/>
      <c r="B1004" s="67" t="str">
        <f t="shared" si="167"/>
        <v/>
      </c>
      <c r="C1004" s="68" t="str">
        <f t="shared" si="169"/>
        <v/>
      </c>
      <c r="D1004" s="6"/>
      <c r="E1004" s="9"/>
      <c r="F1004" s="6"/>
      <c r="G1004" s="9"/>
      <c r="H1004" s="64" t="str">
        <f t="shared" si="176"/>
        <v/>
      </c>
      <c r="I1004" s="64" t="str">
        <f t="shared" si="177"/>
        <v/>
      </c>
      <c r="J1004" s="65" t="str">
        <f t="shared" si="170"/>
        <v/>
      </c>
      <c r="K1004" s="166" t="str">
        <f t="shared" si="171"/>
        <v/>
      </c>
      <c r="L1004" s="167" t="str">
        <f t="shared" si="172"/>
        <v/>
      </c>
      <c r="M1004" s="63" t="str">
        <f t="shared" si="173"/>
        <v/>
      </c>
      <c r="N1004" s="7"/>
      <c r="O1004" s="8"/>
      <c r="Q1004" s="69" t="str">
        <f t="shared" si="174"/>
        <v/>
      </c>
      <c r="T1004" s="66" t="str">
        <f>IF(AND(SU_Stufe&gt;=20,M1004&lt;&gt;"",ISBLANK(N1004)),"Zuweisung zu Arbeitspaket fehlt","")</f>
        <v/>
      </c>
      <c r="U1004" s="66" t="str">
        <f>IF(AND(M1004&lt;&gt;""),IF(ISBLANK(O1004),"Beschreibung der Tätigkeit fehlt!",IF(LEN(O1004)&lt;Z_BKU,"Beschreibung sehr kurz",IF(LEN(O1004)&lt;Z_BKN,"Beschreibung knapp",""))),"")</f>
        <v/>
      </c>
      <c r="V1004" s="66" t="str">
        <f t="shared" si="175"/>
        <v/>
      </c>
      <c r="W1004" s="66" t="str">
        <f>IF(AND(M1004&lt;&gt;""),IF(M1004&gt;Z_THAZ,"Wurde die Tageshöchstarbeitszeit ("&amp;Z_THAZ&amp;" h) beachtet?",""),"")</f>
        <v/>
      </c>
      <c r="X1004" s="66" t="str">
        <f t="shared" si="168"/>
        <v/>
      </c>
    </row>
    <row r="1005" spans="1:24" x14ac:dyDescent="0.25">
      <c r="A1005" s="5"/>
      <c r="B1005" s="67" t="str">
        <f t="shared" si="167"/>
        <v/>
      </c>
      <c r="C1005" s="68" t="str">
        <f t="shared" si="169"/>
        <v/>
      </c>
      <c r="D1005" s="6"/>
      <c r="E1005" s="9"/>
      <c r="F1005" s="6"/>
      <c r="G1005" s="9"/>
      <c r="H1005" s="64" t="str">
        <f t="shared" si="176"/>
        <v/>
      </c>
      <c r="I1005" s="64" t="str">
        <f t="shared" si="177"/>
        <v/>
      </c>
      <c r="J1005" s="65" t="str">
        <f t="shared" si="170"/>
        <v/>
      </c>
      <c r="K1005" s="166" t="str">
        <f t="shared" si="171"/>
        <v/>
      </c>
      <c r="L1005" s="167" t="str">
        <f t="shared" si="172"/>
        <v/>
      </c>
      <c r="M1005" s="63" t="str">
        <f t="shared" si="173"/>
        <v/>
      </c>
      <c r="N1005" s="7"/>
      <c r="O1005" s="8"/>
      <c r="Q1005" s="69" t="str">
        <f t="shared" si="174"/>
        <v/>
      </c>
      <c r="T1005" s="66" t="str">
        <f>IF(AND(SU_Stufe&gt;=20,M1005&lt;&gt;"",ISBLANK(N1005)),"Zuweisung zu Arbeitspaket fehlt","")</f>
        <v/>
      </c>
      <c r="U1005" s="66" t="str">
        <f>IF(AND(M1005&lt;&gt;""),IF(ISBLANK(O1005),"Beschreibung der Tätigkeit fehlt!",IF(LEN(O1005)&lt;Z_BKU,"Beschreibung sehr kurz",IF(LEN(O1005)&lt;Z_BKN,"Beschreibung knapp",""))),"")</f>
        <v/>
      </c>
      <c r="V1005" s="66" t="str">
        <f t="shared" si="175"/>
        <v/>
      </c>
      <c r="W1005" s="66" t="str">
        <f>IF(AND(M1005&lt;&gt;""),IF(M1005&gt;Z_THAZ,"Wurde die Tageshöchstarbeitszeit ("&amp;Z_THAZ&amp;" h) beachtet?",""),"")</f>
        <v/>
      </c>
      <c r="X1005" s="66" t="str">
        <f t="shared" si="168"/>
        <v/>
      </c>
    </row>
    <row r="1006" spans="1:24" x14ac:dyDescent="0.25">
      <c r="A1006" s="5"/>
      <c r="B1006" s="67" t="str">
        <f t="shared" si="167"/>
        <v/>
      </c>
      <c r="C1006" s="68" t="str">
        <f t="shared" si="169"/>
        <v/>
      </c>
      <c r="D1006" s="6"/>
      <c r="E1006" s="9"/>
      <c r="F1006" s="6"/>
      <c r="G1006" s="9"/>
      <c r="H1006" s="64" t="str">
        <f t="shared" si="176"/>
        <v/>
      </c>
      <c r="I1006" s="64" t="str">
        <f t="shared" si="177"/>
        <v/>
      </c>
      <c r="J1006" s="65" t="str">
        <f t="shared" si="170"/>
        <v/>
      </c>
      <c r="K1006" s="166" t="str">
        <f t="shared" si="171"/>
        <v/>
      </c>
      <c r="L1006" s="167" t="str">
        <f t="shared" si="172"/>
        <v/>
      </c>
      <c r="M1006" s="63" t="str">
        <f t="shared" si="173"/>
        <v/>
      </c>
      <c r="N1006" s="7"/>
      <c r="O1006" s="8"/>
      <c r="Q1006" s="69" t="str">
        <f t="shared" si="174"/>
        <v/>
      </c>
      <c r="T1006" s="66" t="str">
        <f>IF(AND(SU_Stufe&gt;=20,M1006&lt;&gt;"",ISBLANK(N1006)),"Zuweisung zu Arbeitspaket fehlt","")</f>
        <v/>
      </c>
      <c r="U1006" s="66" t="str">
        <f>IF(AND(M1006&lt;&gt;""),IF(ISBLANK(O1006),"Beschreibung der Tätigkeit fehlt!",IF(LEN(O1006)&lt;Z_BKU,"Beschreibung sehr kurz",IF(LEN(O1006)&lt;Z_BKN,"Beschreibung knapp",""))),"")</f>
        <v/>
      </c>
      <c r="V1006" s="66" t="str">
        <f t="shared" si="175"/>
        <v/>
      </c>
      <c r="W1006" s="66" t="str">
        <f>IF(AND(M1006&lt;&gt;""),IF(M1006&gt;Z_THAZ,"Wurde die Tageshöchstarbeitszeit ("&amp;Z_THAZ&amp;" h) beachtet?",""),"")</f>
        <v/>
      </c>
      <c r="X1006" s="66" t="str">
        <f t="shared" si="168"/>
        <v/>
      </c>
    </row>
    <row r="1007" spans="1:24" x14ac:dyDescent="0.25">
      <c r="A1007" s="5"/>
      <c r="B1007" s="67" t="str">
        <f t="shared" si="167"/>
        <v/>
      </c>
      <c r="C1007" s="68" t="str">
        <f t="shared" si="169"/>
        <v/>
      </c>
      <c r="D1007" s="6"/>
      <c r="E1007" s="9"/>
      <c r="F1007" s="6"/>
      <c r="G1007" s="9"/>
      <c r="H1007" s="64" t="str">
        <f t="shared" si="176"/>
        <v/>
      </c>
      <c r="I1007" s="64" t="str">
        <f t="shared" si="177"/>
        <v/>
      </c>
      <c r="J1007" s="65" t="str">
        <f t="shared" si="170"/>
        <v/>
      </c>
      <c r="K1007" s="166" t="str">
        <f t="shared" si="171"/>
        <v/>
      </c>
      <c r="L1007" s="167" t="str">
        <f t="shared" si="172"/>
        <v/>
      </c>
      <c r="M1007" s="63" t="str">
        <f t="shared" si="173"/>
        <v/>
      </c>
      <c r="N1007" s="7"/>
      <c r="O1007" s="8"/>
      <c r="Q1007" s="69" t="str">
        <f t="shared" si="174"/>
        <v/>
      </c>
      <c r="T1007" s="66" t="str">
        <f>IF(AND(SU_Stufe&gt;=20,M1007&lt;&gt;"",ISBLANK(N1007)),"Zuweisung zu Arbeitspaket fehlt","")</f>
        <v/>
      </c>
      <c r="U1007" s="66" t="str">
        <f>IF(AND(M1007&lt;&gt;""),IF(ISBLANK(O1007),"Beschreibung der Tätigkeit fehlt!",IF(LEN(O1007)&lt;Z_BKU,"Beschreibung sehr kurz",IF(LEN(O1007)&lt;Z_BKN,"Beschreibung knapp",""))),"")</f>
        <v/>
      </c>
      <c r="V1007" s="66" t="str">
        <f t="shared" si="175"/>
        <v/>
      </c>
      <c r="W1007" s="66" t="str">
        <f>IF(AND(M1007&lt;&gt;""),IF(M1007&gt;Z_THAZ,"Wurde die Tageshöchstarbeitszeit ("&amp;Z_THAZ&amp;" h) beachtet?",""),"")</f>
        <v/>
      </c>
      <c r="X1007" s="66" t="str">
        <f t="shared" si="168"/>
        <v/>
      </c>
    </row>
    <row r="1008" spans="1:24" x14ac:dyDescent="0.25">
      <c r="A1008" s="5"/>
      <c r="B1008" s="67" t="str">
        <f t="shared" si="167"/>
        <v/>
      </c>
      <c r="C1008" s="68" t="str">
        <f t="shared" si="169"/>
        <v/>
      </c>
      <c r="D1008" s="6"/>
      <c r="E1008" s="9"/>
      <c r="F1008" s="6"/>
      <c r="G1008" s="9"/>
      <c r="H1008" s="64" t="str">
        <f t="shared" si="176"/>
        <v/>
      </c>
      <c r="I1008" s="64" t="str">
        <f t="shared" si="177"/>
        <v/>
      </c>
      <c r="J1008" s="65" t="str">
        <f t="shared" si="170"/>
        <v/>
      </c>
      <c r="K1008" s="166" t="str">
        <f t="shared" si="171"/>
        <v/>
      </c>
      <c r="L1008" s="167" t="str">
        <f t="shared" si="172"/>
        <v/>
      </c>
      <c r="M1008" s="63" t="str">
        <f t="shared" si="173"/>
        <v/>
      </c>
      <c r="N1008" s="7"/>
      <c r="O1008" s="8"/>
      <c r="Q1008" s="69" t="str">
        <f t="shared" si="174"/>
        <v/>
      </c>
      <c r="T1008" s="66" t="str">
        <f>IF(AND(SU_Stufe&gt;=20,M1008&lt;&gt;"",ISBLANK(N1008)),"Zuweisung zu Arbeitspaket fehlt","")</f>
        <v/>
      </c>
      <c r="U1008" s="66" t="str">
        <f>IF(AND(M1008&lt;&gt;""),IF(ISBLANK(O1008),"Beschreibung der Tätigkeit fehlt!",IF(LEN(O1008)&lt;Z_BKU,"Beschreibung sehr kurz",IF(LEN(O1008)&lt;Z_BKN,"Beschreibung knapp",""))),"")</f>
        <v/>
      </c>
      <c r="V1008" s="66" t="str">
        <f t="shared" si="175"/>
        <v/>
      </c>
      <c r="W1008" s="66" t="str">
        <f>IF(AND(M1008&lt;&gt;""),IF(M1008&gt;Z_THAZ,"Wurde die Tageshöchstarbeitszeit ("&amp;Z_THAZ&amp;" h) beachtet?",""),"")</f>
        <v/>
      </c>
      <c r="X1008" s="66" t="str">
        <f t="shared" si="168"/>
        <v/>
      </c>
    </row>
    <row r="1009" spans="1:24" x14ac:dyDescent="0.25">
      <c r="A1009" s="5"/>
      <c r="B1009" s="67" t="str">
        <f t="shared" si="167"/>
        <v/>
      </c>
      <c r="C1009" s="68" t="str">
        <f t="shared" si="169"/>
        <v/>
      </c>
      <c r="D1009" s="6"/>
      <c r="E1009" s="9"/>
      <c r="F1009" s="6"/>
      <c r="G1009" s="9"/>
      <c r="H1009" s="64" t="str">
        <f t="shared" si="176"/>
        <v/>
      </c>
      <c r="I1009" s="64" t="str">
        <f t="shared" si="177"/>
        <v/>
      </c>
      <c r="J1009" s="65" t="str">
        <f t="shared" si="170"/>
        <v/>
      </c>
      <c r="K1009" s="166" t="str">
        <f t="shared" si="171"/>
        <v/>
      </c>
      <c r="L1009" s="167" t="str">
        <f t="shared" si="172"/>
        <v/>
      </c>
      <c r="M1009" s="63" t="str">
        <f t="shared" si="173"/>
        <v/>
      </c>
      <c r="N1009" s="7"/>
      <c r="O1009" s="8"/>
      <c r="Q1009" s="69" t="str">
        <f t="shared" si="174"/>
        <v/>
      </c>
      <c r="T1009" s="66" t="str">
        <f>IF(AND(SU_Stufe&gt;=20,M1009&lt;&gt;"",ISBLANK(N1009)),"Zuweisung zu Arbeitspaket fehlt","")</f>
        <v/>
      </c>
      <c r="U1009" s="66" t="str">
        <f>IF(AND(M1009&lt;&gt;""),IF(ISBLANK(O1009),"Beschreibung der Tätigkeit fehlt!",IF(LEN(O1009)&lt;Z_BKU,"Beschreibung sehr kurz",IF(LEN(O1009)&lt;Z_BKN,"Beschreibung knapp",""))),"")</f>
        <v/>
      </c>
      <c r="V1009" s="66" t="str">
        <f t="shared" si="175"/>
        <v/>
      </c>
      <c r="W1009" s="66" t="str">
        <f>IF(AND(M1009&lt;&gt;""),IF(M1009&gt;Z_THAZ,"Wurde die Tageshöchstarbeitszeit ("&amp;Z_THAZ&amp;" h) beachtet?",""),"")</f>
        <v/>
      </c>
      <c r="X1009" s="66" t="str">
        <f t="shared" si="168"/>
        <v/>
      </c>
    </row>
    <row r="1010" spans="1:24" x14ac:dyDescent="0.25">
      <c r="A1010" s="5"/>
      <c r="B1010" s="67" t="str">
        <f t="shared" si="167"/>
        <v/>
      </c>
      <c r="C1010" s="68" t="str">
        <f t="shared" si="169"/>
        <v/>
      </c>
      <c r="D1010" s="6"/>
      <c r="E1010" s="9"/>
      <c r="F1010" s="6"/>
      <c r="G1010" s="9"/>
      <c r="H1010" s="64" t="str">
        <f t="shared" si="176"/>
        <v/>
      </c>
      <c r="I1010" s="64" t="str">
        <f t="shared" si="177"/>
        <v/>
      </c>
      <c r="J1010" s="65" t="str">
        <f t="shared" si="170"/>
        <v/>
      </c>
      <c r="K1010" s="166" t="str">
        <f t="shared" si="171"/>
        <v/>
      </c>
      <c r="L1010" s="167" t="str">
        <f t="shared" si="172"/>
        <v/>
      </c>
      <c r="M1010" s="63" t="str">
        <f t="shared" si="173"/>
        <v/>
      </c>
      <c r="N1010" s="7"/>
      <c r="O1010" s="8"/>
      <c r="Q1010" s="69" t="str">
        <f t="shared" si="174"/>
        <v/>
      </c>
      <c r="T1010" s="66" t="str">
        <f>IF(AND(SU_Stufe&gt;=20,M1010&lt;&gt;"",ISBLANK(N1010)),"Zuweisung zu Arbeitspaket fehlt","")</f>
        <v/>
      </c>
      <c r="U1010" s="66" t="str">
        <f>IF(AND(M1010&lt;&gt;""),IF(ISBLANK(O1010),"Beschreibung der Tätigkeit fehlt!",IF(LEN(O1010)&lt;Z_BKU,"Beschreibung sehr kurz",IF(LEN(O1010)&lt;Z_BKN,"Beschreibung knapp",""))),"")</f>
        <v/>
      </c>
      <c r="V1010" s="66" t="str">
        <f t="shared" si="175"/>
        <v/>
      </c>
      <c r="W1010" s="66" t="str">
        <f>IF(AND(M1010&lt;&gt;""),IF(M1010&gt;Z_THAZ,"Wurde die Tageshöchstarbeitszeit ("&amp;Z_THAZ&amp;" h) beachtet?",""),"")</f>
        <v/>
      </c>
      <c r="X1010" s="66" t="str">
        <f t="shared" si="168"/>
        <v/>
      </c>
    </row>
    <row r="1011" spans="1:24" x14ac:dyDescent="0.25">
      <c r="A1011" s="5"/>
      <c r="B1011" s="67" t="str">
        <f t="shared" si="167"/>
        <v/>
      </c>
      <c r="C1011" s="68" t="str">
        <f t="shared" si="169"/>
        <v/>
      </c>
      <c r="D1011" s="6"/>
      <c r="E1011" s="9"/>
      <c r="F1011" s="6"/>
      <c r="G1011" s="9"/>
      <c r="H1011" s="64" t="str">
        <f t="shared" si="176"/>
        <v/>
      </c>
      <c r="I1011" s="64" t="str">
        <f t="shared" si="177"/>
        <v/>
      </c>
      <c r="J1011" s="65" t="str">
        <f t="shared" si="170"/>
        <v/>
      </c>
      <c r="K1011" s="166" t="str">
        <f t="shared" si="171"/>
        <v/>
      </c>
      <c r="L1011" s="167" t="str">
        <f t="shared" si="172"/>
        <v/>
      </c>
      <c r="M1011" s="63" t="str">
        <f t="shared" si="173"/>
        <v/>
      </c>
      <c r="N1011" s="7"/>
      <c r="O1011" s="8"/>
      <c r="Q1011" s="69" t="str">
        <f t="shared" si="174"/>
        <v/>
      </c>
      <c r="T1011" s="66" t="str">
        <f>IF(AND(SU_Stufe&gt;=20,M1011&lt;&gt;"",ISBLANK(N1011)),"Zuweisung zu Arbeitspaket fehlt","")</f>
        <v/>
      </c>
      <c r="U1011" s="66" t="str">
        <f>IF(AND(M1011&lt;&gt;""),IF(ISBLANK(O1011),"Beschreibung der Tätigkeit fehlt!",IF(LEN(O1011)&lt;Z_BKU,"Beschreibung sehr kurz",IF(LEN(O1011)&lt;Z_BKN,"Beschreibung knapp",""))),"")</f>
        <v/>
      </c>
      <c r="V1011" s="66" t="str">
        <f t="shared" si="175"/>
        <v/>
      </c>
      <c r="W1011" s="66" t="str">
        <f>IF(AND(M1011&lt;&gt;""),IF(M1011&gt;Z_THAZ,"Wurde die Tageshöchstarbeitszeit ("&amp;Z_THAZ&amp;" h) beachtet?",""),"")</f>
        <v/>
      </c>
      <c r="X1011" s="66" t="str">
        <f t="shared" si="168"/>
        <v/>
      </c>
    </row>
    <row r="1012" spans="1:24" x14ac:dyDescent="0.25">
      <c r="A1012" s="5"/>
      <c r="B1012" s="67" t="str">
        <f t="shared" si="167"/>
        <v/>
      </c>
      <c r="C1012" s="68" t="str">
        <f t="shared" si="169"/>
        <v/>
      </c>
      <c r="D1012" s="6"/>
      <c r="E1012" s="9"/>
      <c r="F1012" s="6"/>
      <c r="G1012" s="9"/>
      <c r="H1012" s="64" t="str">
        <f t="shared" si="176"/>
        <v/>
      </c>
      <c r="I1012" s="64" t="str">
        <f t="shared" si="177"/>
        <v/>
      </c>
      <c r="J1012" s="65" t="str">
        <f t="shared" si="170"/>
        <v/>
      </c>
      <c r="K1012" s="166" t="str">
        <f t="shared" si="171"/>
        <v/>
      </c>
      <c r="L1012" s="167" t="str">
        <f t="shared" si="172"/>
        <v/>
      </c>
      <c r="M1012" s="63" t="str">
        <f t="shared" si="173"/>
        <v/>
      </c>
      <c r="N1012" s="7"/>
      <c r="O1012" s="8"/>
      <c r="Q1012" s="69" t="str">
        <f t="shared" si="174"/>
        <v/>
      </c>
      <c r="T1012" s="66" t="str">
        <f>IF(AND(SU_Stufe&gt;=20,M1012&lt;&gt;"",ISBLANK(N1012)),"Zuweisung zu Arbeitspaket fehlt","")</f>
        <v/>
      </c>
      <c r="U1012" s="66" t="str">
        <f>IF(AND(M1012&lt;&gt;""),IF(ISBLANK(O1012),"Beschreibung der Tätigkeit fehlt!",IF(LEN(O1012)&lt;Z_BKU,"Beschreibung sehr kurz",IF(LEN(O1012)&lt;Z_BKN,"Beschreibung knapp",""))),"")</f>
        <v/>
      </c>
      <c r="V1012" s="66" t="str">
        <f t="shared" si="175"/>
        <v/>
      </c>
      <c r="W1012" s="66" t="str">
        <f>IF(AND(M1012&lt;&gt;""),IF(M1012&gt;Z_THAZ,"Wurde die Tageshöchstarbeitszeit ("&amp;Z_THAZ&amp;" h) beachtet?",""),"")</f>
        <v/>
      </c>
      <c r="X1012" s="66" t="str">
        <f t="shared" si="168"/>
        <v/>
      </c>
    </row>
    <row r="1013" spans="1:24" x14ac:dyDescent="0.25">
      <c r="A1013" s="5"/>
      <c r="B1013" s="67" t="str">
        <f t="shared" si="167"/>
        <v/>
      </c>
      <c r="C1013" s="68" t="str">
        <f t="shared" si="169"/>
        <v/>
      </c>
      <c r="D1013" s="6"/>
      <c r="E1013" s="9"/>
      <c r="F1013" s="6"/>
      <c r="G1013" s="9"/>
      <c r="H1013" s="64" t="str">
        <f t="shared" si="176"/>
        <v/>
      </c>
      <c r="I1013" s="64" t="str">
        <f t="shared" si="177"/>
        <v/>
      </c>
      <c r="J1013" s="65" t="str">
        <f t="shared" si="170"/>
        <v/>
      </c>
      <c r="K1013" s="166" t="str">
        <f t="shared" si="171"/>
        <v/>
      </c>
      <c r="L1013" s="167" t="str">
        <f t="shared" si="172"/>
        <v/>
      </c>
      <c r="M1013" s="63" t="str">
        <f t="shared" si="173"/>
        <v/>
      </c>
      <c r="N1013" s="7"/>
      <c r="O1013" s="8"/>
      <c r="Q1013" s="69" t="str">
        <f t="shared" si="174"/>
        <v/>
      </c>
      <c r="T1013" s="66" t="str">
        <f>IF(AND(SU_Stufe&gt;=20,M1013&lt;&gt;"",ISBLANK(N1013)),"Zuweisung zu Arbeitspaket fehlt","")</f>
        <v/>
      </c>
      <c r="U1013" s="66" t="str">
        <f>IF(AND(M1013&lt;&gt;""),IF(ISBLANK(O1013),"Beschreibung der Tätigkeit fehlt!",IF(LEN(O1013)&lt;Z_BKU,"Beschreibung sehr kurz",IF(LEN(O1013)&lt;Z_BKN,"Beschreibung knapp",""))),"")</f>
        <v/>
      </c>
      <c r="V1013" s="66" t="str">
        <f t="shared" si="175"/>
        <v/>
      </c>
      <c r="W1013" s="66" t="str">
        <f>IF(AND(M1013&lt;&gt;""),IF(M1013&gt;Z_THAZ,"Wurde die Tageshöchstarbeitszeit ("&amp;Z_THAZ&amp;" h) beachtet?",""),"")</f>
        <v/>
      </c>
      <c r="X1013" s="66" t="str">
        <f t="shared" si="168"/>
        <v/>
      </c>
    </row>
    <row r="1014" spans="1:24" x14ac:dyDescent="0.25">
      <c r="A1014" s="5"/>
      <c r="B1014" s="67" t="str">
        <f t="shared" si="167"/>
        <v/>
      </c>
      <c r="C1014" s="68" t="str">
        <f t="shared" si="169"/>
        <v/>
      </c>
      <c r="D1014" s="6"/>
      <c r="E1014" s="9"/>
      <c r="F1014" s="6"/>
      <c r="G1014" s="9"/>
      <c r="H1014" s="64" t="str">
        <f t="shared" si="176"/>
        <v/>
      </c>
      <c r="I1014" s="64" t="str">
        <f t="shared" si="177"/>
        <v/>
      </c>
      <c r="J1014" s="65" t="str">
        <f t="shared" si="170"/>
        <v/>
      </c>
      <c r="K1014" s="166" t="str">
        <f t="shared" si="171"/>
        <v/>
      </c>
      <c r="L1014" s="167" t="str">
        <f t="shared" si="172"/>
        <v/>
      </c>
      <c r="M1014" s="63" t="str">
        <f t="shared" si="173"/>
        <v/>
      </c>
      <c r="N1014" s="7"/>
      <c r="O1014" s="8"/>
      <c r="Q1014" s="69" t="str">
        <f t="shared" si="174"/>
        <v/>
      </c>
      <c r="T1014" s="66" t="str">
        <f>IF(AND(SU_Stufe&gt;=20,M1014&lt;&gt;"",ISBLANK(N1014)),"Zuweisung zu Arbeitspaket fehlt","")</f>
        <v/>
      </c>
      <c r="U1014" s="66" t="str">
        <f>IF(AND(M1014&lt;&gt;""),IF(ISBLANK(O1014),"Beschreibung der Tätigkeit fehlt!",IF(LEN(O1014)&lt;Z_BKU,"Beschreibung sehr kurz",IF(LEN(O1014)&lt;Z_BKN,"Beschreibung knapp",""))),"")</f>
        <v/>
      </c>
      <c r="V1014" s="66" t="str">
        <f t="shared" si="175"/>
        <v/>
      </c>
      <c r="W1014" s="66" t="str">
        <f>IF(AND(M1014&lt;&gt;""),IF(M1014&gt;Z_THAZ,"Wurde die Tageshöchstarbeitszeit ("&amp;Z_THAZ&amp;" h) beachtet?",""),"")</f>
        <v/>
      </c>
      <c r="X1014" s="66" t="str">
        <f t="shared" si="168"/>
        <v/>
      </c>
    </row>
    <row r="1015" spans="1:24" x14ac:dyDescent="0.25">
      <c r="A1015" s="5"/>
      <c r="B1015" s="67" t="str">
        <f t="shared" si="167"/>
        <v/>
      </c>
      <c r="C1015" s="68" t="str">
        <f t="shared" si="169"/>
        <v/>
      </c>
      <c r="D1015" s="6"/>
      <c r="E1015" s="9"/>
      <c r="F1015" s="6"/>
      <c r="G1015" s="9"/>
      <c r="H1015" s="64" t="str">
        <f t="shared" si="176"/>
        <v/>
      </c>
      <c r="I1015" s="64" t="str">
        <f t="shared" si="177"/>
        <v/>
      </c>
      <c r="J1015" s="65" t="str">
        <f t="shared" si="170"/>
        <v/>
      </c>
      <c r="K1015" s="166" t="str">
        <f t="shared" si="171"/>
        <v/>
      </c>
      <c r="L1015" s="167" t="str">
        <f t="shared" si="172"/>
        <v/>
      </c>
      <c r="M1015" s="63" t="str">
        <f t="shared" si="173"/>
        <v/>
      </c>
      <c r="N1015" s="7"/>
      <c r="O1015" s="8"/>
      <c r="Q1015" s="69" t="str">
        <f t="shared" si="174"/>
        <v/>
      </c>
      <c r="T1015" s="66" t="str">
        <f>IF(AND(SU_Stufe&gt;=20,M1015&lt;&gt;"",ISBLANK(N1015)),"Zuweisung zu Arbeitspaket fehlt","")</f>
        <v/>
      </c>
      <c r="U1015" s="66" t="str">
        <f>IF(AND(M1015&lt;&gt;""),IF(ISBLANK(O1015),"Beschreibung der Tätigkeit fehlt!",IF(LEN(O1015)&lt;Z_BKU,"Beschreibung sehr kurz",IF(LEN(O1015)&lt;Z_BKN,"Beschreibung knapp",""))),"")</f>
        <v/>
      </c>
      <c r="V1015" s="66" t="str">
        <f t="shared" si="175"/>
        <v/>
      </c>
      <c r="W1015" s="66" t="str">
        <f>IF(AND(M1015&lt;&gt;""),IF(M1015&gt;Z_THAZ,"Wurde die Tageshöchstarbeitszeit ("&amp;Z_THAZ&amp;" h) beachtet?",""),"")</f>
        <v/>
      </c>
      <c r="X1015" s="66" t="str">
        <f t="shared" si="168"/>
        <v/>
      </c>
    </row>
    <row r="1016" spans="1:24" x14ac:dyDescent="0.25">
      <c r="A1016" s="5"/>
      <c r="B1016" s="67" t="str">
        <f t="shared" si="167"/>
        <v/>
      </c>
      <c r="C1016" s="68" t="str">
        <f t="shared" si="169"/>
        <v/>
      </c>
      <c r="D1016" s="6"/>
      <c r="E1016" s="9"/>
      <c r="F1016" s="6"/>
      <c r="G1016" s="9"/>
      <c r="H1016" s="64" t="str">
        <f t="shared" si="176"/>
        <v/>
      </c>
      <c r="I1016" s="64" t="str">
        <f t="shared" si="177"/>
        <v/>
      </c>
      <c r="J1016" s="65" t="str">
        <f t="shared" si="170"/>
        <v/>
      </c>
      <c r="K1016" s="166" t="str">
        <f t="shared" si="171"/>
        <v/>
      </c>
      <c r="L1016" s="167" t="str">
        <f t="shared" si="172"/>
        <v/>
      </c>
      <c r="M1016" s="63" t="str">
        <f t="shared" si="173"/>
        <v/>
      </c>
      <c r="N1016" s="7"/>
      <c r="O1016" s="8"/>
      <c r="Q1016" s="69" t="str">
        <f t="shared" si="174"/>
        <v/>
      </c>
      <c r="T1016" s="66" t="str">
        <f>IF(AND(SU_Stufe&gt;=20,M1016&lt;&gt;"",ISBLANK(N1016)),"Zuweisung zu Arbeitspaket fehlt","")</f>
        <v/>
      </c>
      <c r="U1016" s="66" t="str">
        <f>IF(AND(M1016&lt;&gt;""),IF(ISBLANK(O1016),"Beschreibung der Tätigkeit fehlt!",IF(LEN(O1016)&lt;Z_BKU,"Beschreibung sehr kurz",IF(LEN(O1016)&lt;Z_BKN,"Beschreibung knapp",""))),"")</f>
        <v/>
      </c>
      <c r="V1016" s="66" t="str">
        <f t="shared" si="175"/>
        <v/>
      </c>
      <c r="W1016" s="66" t="str">
        <f>IF(AND(M1016&lt;&gt;""),IF(M1016&gt;Z_THAZ,"Wurde die Tageshöchstarbeitszeit ("&amp;Z_THAZ&amp;" h) beachtet?",""),"")</f>
        <v/>
      </c>
      <c r="X1016" s="66" t="str">
        <f t="shared" si="168"/>
        <v/>
      </c>
    </row>
    <row r="1017" spans="1:24" x14ac:dyDescent="0.25">
      <c r="A1017" s="5"/>
      <c r="B1017" s="67" t="str">
        <f t="shared" si="167"/>
        <v/>
      </c>
      <c r="C1017" s="68" t="str">
        <f t="shared" si="169"/>
        <v/>
      </c>
      <c r="D1017" s="6"/>
      <c r="E1017" s="9"/>
      <c r="F1017" s="6"/>
      <c r="G1017" s="9"/>
      <c r="H1017" s="64" t="str">
        <f t="shared" si="176"/>
        <v/>
      </c>
      <c r="I1017" s="64" t="str">
        <f t="shared" si="177"/>
        <v/>
      </c>
      <c r="J1017" s="65" t="str">
        <f t="shared" si="170"/>
        <v/>
      </c>
      <c r="K1017" s="166" t="str">
        <f t="shared" si="171"/>
        <v/>
      </c>
      <c r="L1017" s="167" t="str">
        <f t="shared" si="172"/>
        <v/>
      </c>
      <c r="M1017" s="63" t="str">
        <f t="shared" si="173"/>
        <v/>
      </c>
      <c r="N1017" s="7"/>
      <c r="O1017" s="8"/>
      <c r="Q1017" s="69" t="str">
        <f t="shared" si="174"/>
        <v/>
      </c>
      <c r="T1017" s="66" t="str">
        <f>IF(AND(SU_Stufe&gt;=20,M1017&lt;&gt;"",ISBLANK(N1017)),"Zuweisung zu Arbeitspaket fehlt","")</f>
        <v/>
      </c>
      <c r="U1017" s="66" t="str">
        <f>IF(AND(M1017&lt;&gt;""),IF(ISBLANK(O1017),"Beschreibung der Tätigkeit fehlt!",IF(LEN(O1017)&lt;Z_BKU,"Beschreibung sehr kurz",IF(LEN(O1017)&lt;Z_BKN,"Beschreibung knapp",""))),"")</f>
        <v/>
      </c>
      <c r="V1017" s="66" t="str">
        <f t="shared" si="175"/>
        <v/>
      </c>
      <c r="W1017" s="66" t="str">
        <f>IF(AND(M1017&lt;&gt;""),IF(M1017&gt;Z_THAZ,"Wurde die Tageshöchstarbeitszeit ("&amp;Z_THAZ&amp;" h) beachtet?",""),"")</f>
        <v/>
      </c>
      <c r="X1017" s="66" t="str">
        <f t="shared" si="168"/>
        <v/>
      </c>
    </row>
    <row r="1018" spans="1:24" x14ac:dyDescent="0.25">
      <c r="A1018" s="5"/>
      <c r="B1018" s="67" t="str">
        <f t="shared" si="167"/>
        <v/>
      </c>
      <c r="C1018" s="68" t="str">
        <f t="shared" si="169"/>
        <v/>
      </c>
      <c r="D1018" s="6"/>
      <c r="E1018" s="9"/>
      <c r="F1018" s="6"/>
      <c r="G1018" s="9"/>
      <c r="H1018" s="64" t="str">
        <f t="shared" si="176"/>
        <v/>
      </c>
      <c r="I1018" s="64" t="str">
        <f t="shared" si="177"/>
        <v/>
      </c>
      <c r="J1018" s="65" t="str">
        <f t="shared" si="170"/>
        <v/>
      </c>
      <c r="K1018" s="166" t="str">
        <f t="shared" si="171"/>
        <v/>
      </c>
      <c r="L1018" s="167" t="str">
        <f t="shared" si="172"/>
        <v/>
      </c>
      <c r="M1018" s="63" t="str">
        <f t="shared" si="173"/>
        <v/>
      </c>
      <c r="N1018" s="7"/>
      <c r="O1018" s="8"/>
      <c r="Q1018" s="69" t="str">
        <f t="shared" si="174"/>
        <v/>
      </c>
      <c r="T1018" s="66" t="str">
        <f>IF(AND(SU_Stufe&gt;=20,M1018&lt;&gt;"",ISBLANK(N1018)),"Zuweisung zu Arbeitspaket fehlt","")</f>
        <v/>
      </c>
      <c r="U1018" s="66" t="str">
        <f>IF(AND(M1018&lt;&gt;""),IF(ISBLANK(O1018),"Beschreibung der Tätigkeit fehlt!",IF(LEN(O1018)&lt;Z_BKU,"Beschreibung sehr kurz",IF(LEN(O1018)&lt;Z_BKN,"Beschreibung knapp",""))),"")</f>
        <v/>
      </c>
      <c r="V1018" s="66" t="str">
        <f t="shared" si="175"/>
        <v/>
      </c>
      <c r="W1018" s="66" t="str">
        <f>IF(AND(M1018&lt;&gt;""),IF(M1018&gt;Z_THAZ,"Wurde die Tageshöchstarbeitszeit ("&amp;Z_THAZ&amp;" h) beachtet?",""),"")</f>
        <v/>
      </c>
      <c r="X1018" s="66" t="str">
        <f t="shared" si="168"/>
        <v/>
      </c>
    </row>
    <row r="1019" spans="1:24" x14ac:dyDescent="0.25">
      <c r="A1019" s="5"/>
      <c r="B1019" s="67" t="str">
        <f t="shared" si="167"/>
        <v/>
      </c>
      <c r="C1019" s="68" t="str">
        <f t="shared" si="169"/>
        <v/>
      </c>
      <c r="D1019" s="6"/>
      <c r="E1019" s="9"/>
      <c r="F1019" s="6"/>
      <c r="G1019" s="9"/>
      <c r="H1019" s="64" t="str">
        <f t="shared" si="176"/>
        <v/>
      </c>
      <c r="I1019" s="64" t="str">
        <f t="shared" si="177"/>
        <v/>
      </c>
      <c r="J1019" s="65" t="str">
        <f t="shared" si="170"/>
        <v/>
      </c>
      <c r="K1019" s="166" t="str">
        <f t="shared" si="171"/>
        <v/>
      </c>
      <c r="L1019" s="167" t="str">
        <f t="shared" si="172"/>
        <v/>
      </c>
      <c r="M1019" s="63" t="str">
        <f t="shared" si="173"/>
        <v/>
      </c>
      <c r="N1019" s="7"/>
      <c r="O1019" s="8"/>
      <c r="Q1019" s="69" t="str">
        <f t="shared" si="174"/>
        <v/>
      </c>
      <c r="T1019" s="66" t="str">
        <f>IF(AND(SU_Stufe&gt;=20,M1019&lt;&gt;"",ISBLANK(N1019)),"Zuweisung zu Arbeitspaket fehlt","")</f>
        <v/>
      </c>
      <c r="U1019" s="66" t="str">
        <f>IF(AND(M1019&lt;&gt;""),IF(ISBLANK(O1019),"Beschreibung der Tätigkeit fehlt!",IF(LEN(O1019)&lt;Z_BKU,"Beschreibung sehr kurz",IF(LEN(O1019)&lt;Z_BKN,"Beschreibung knapp",""))),"")</f>
        <v/>
      </c>
      <c r="V1019" s="66" t="str">
        <f t="shared" si="175"/>
        <v/>
      </c>
      <c r="W1019" s="66" t="str">
        <f>IF(AND(M1019&lt;&gt;""),IF(M1019&gt;Z_THAZ,"Wurde die Tageshöchstarbeitszeit ("&amp;Z_THAZ&amp;" h) beachtet?",""),"")</f>
        <v/>
      </c>
      <c r="X1019" s="66" t="str">
        <f t="shared" si="168"/>
        <v/>
      </c>
    </row>
    <row r="1020" spans="1:24" x14ac:dyDescent="0.25">
      <c r="A1020" s="5"/>
      <c r="B1020" s="67" t="str">
        <f t="shared" si="167"/>
        <v/>
      </c>
      <c r="C1020" s="68" t="str">
        <f t="shared" si="169"/>
        <v/>
      </c>
      <c r="D1020" s="6"/>
      <c r="E1020" s="9"/>
      <c r="F1020" s="6"/>
      <c r="G1020" s="9"/>
      <c r="H1020" s="64" t="str">
        <f t="shared" si="176"/>
        <v/>
      </c>
      <c r="I1020" s="64" t="str">
        <f t="shared" si="177"/>
        <v/>
      </c>
      <c r="J1020" s="65" t="str">
        <f t="shared" si="170"/>
        <v/>
      </c>
      <c r="K1020" s="166" t="str">
        <f t="shared" si="171"/>
        <v/>
      </c>
      <c r="L1020" s="167" t="str">
        <f t="shared" si="172"/>
        <v/>
      </c>
      <c r="M1020" s="63" t="str">
        <f t="shared" si="173"/>
        <v/>
      </c>
      <c r="N1020" s="7"/>
      <c r="O1020" s="8"/>
      <c r="Q1020" s="69" t="str">
        <f t="shared" si="174"/>
        <v/>
      </c>
      <c r="T1020" s="66" t="str">
        <f>IF(AND(SU_Stufe&gt;=20,M1020&lt;&gt;"",ISBLANK(N1020)),"Zuweisung zu Arbeitspaket fehlt","")</f>
        <v/>
      </c>
      <c r="U1020" s="66" t="str">
        <f>IF(AND(M1020&lt;&gt;""),IF(ISBLANK(O1020),"Beschreibung der Tätigkeit fehlt!",IF(LEN(O1020)&lt;Z_BKU,"Beschreibung sehr kurz",IF(LEN(O1020)&lt;Z_BKN,"Beschreibung knapp",""))),"")</f>
        <v/>
      </c>
      <c r="V1020" s="66" t="str">
        <f t="shared" si="175"/>
        <v/>
      </c>
      <c r="W1020" s="66" t="str">
        <f>IF(AND(M1020&lt;&gt;""),IF(M1020&gt;Z_THAZ,"Wurde die Tageshöchstarbeitszeit ("&amp;Z_THAZ&amp;" h) beachtet?",""),"")</f>
        <v/>
      </c>
      <c r="X1020" s="66" t="str">
        <f t="shared" si="168"/>
        <v/>
      </c>
    </row>
    <row r="1021" spans="1:24" x14ac:dyDescent="0.25">
      <c r="A1021" s="5"/>
      <c r="B1021" s="67" t="str">
        <f t="shared" si="167"/>
        <v/>
      </c>
      <c r="C1021" s="68" t="str">
        <f t="shared" si="169"/>
        <v/>
      </c>
      <c r="D1021" s="6"/>
      <c r="E1021" s="9"/>
      <c r="F1021" s="6"/>
      <c r="G1021" s="9"/>
      <c r="H1021" s="64" t="str">
        <f t="shared" si="176"/>
        <v/>
      </c>
      <c r="I1021" s="64" t="str">
        <f t="shared" si="177"/>
        <v/>
      </c>
      <c r="J1021" s="65" t="str">
        <f t="shared" si="170"/>
        <v/>
      </c>
      <c r="K1021" s="166" t="str">
        <f t="shared" si="171"/>
        <v/>
      </c>
      <c r="L1021" s="167" t="str">
        <f t="shared" si="172"/>
        <v/>
      </c>
      <c r="M1021" s="63" t="str">
        <f t="shared" si="173"/>
        <v/>
      </c>
      <c r="N1021" s="7"/>
      <c r="O1021" s="8"/>
      <c r="Q1021" s="69" t="str">
        <f t="shared" si="174"/>
        <v/>
      </c>
      <c r="T1021" s="66" t="str">
        <f>IF(AND(SU_Stufe&gt;=20,M1021&lt;&gt;"",ISBLANK(N1021)),"Zuweisung zu Arbeitspaket fehlt","")</f>
        <v/>
      </c>
      <c r="U1021" s="66" t="str">
        <f>IF(AND(M1021&lt;&gt;""),IF(ISBLANK(O1021),"Beschreibung der Tätigkeit fehlt!",IF(LEN(O1021)&lt;Z_BKU,"Beschreibung sehr kurz",IF(LEN(O1021)&lt;Z_BKN,"Beschreibung knapp",""))),"")</f>
        <v/>
      </c>
      <c r="V1021" s="66" t="str">
        <f t="shared" si="175"/>
        <v/>
      </c>
      <c r="W1021" s="66" t="str">
        <f>IF(AND(M1021&lt;&gt;""),IF(M1021&gt;Z_THAZ,"Wurde die Tageshöchstarbeitszeit ("&amp;Z_THAZ&amp;" h) beachtet?",""),"")</f>
        <v/>
      </c>
      <c r="X1021" s="66" t="str">
        <f t="shared" si="168"/>
        <v/>
      </c>
    </row>
    <row r="1022" spans="1:24" x14ac:dyDescent="0.25">
      <c r="A1022" s="5"/>
      <c r="B1022" s="67" t="str">
        <f t="shared" si="167"/>
        <v/>
      </c>
      <c r="C1022" s="68" t="str">
        <f t="shared" si="169"/>
        <v/>
      </c>
      <c r="D1022" s="6"/>
      <c r="E1022" s="9"/>
      <c r="F1022" s="6"/>
      <c r="G1022" s="9"/>
      <c r="H1022" s="64" t="str">
        <f t="shared" si="176"/>
        <v/>
      </c>
      <c r="I1022" s="64" t="str">
        <f t="shared" si="177"/>
        <v/>
      </c>
      <c r="J1022" s="65" t="str">
        <f t="shared" si="170"/>
        <v/>
      </c>
      <c r="K1022" s="166" t="str">
        <f t="shared" si="171"/>
        <v/>
      </c>
      <c r="L1022" s="167" t="str">
        <f t="shared" si="172"/>
        <v/>
      </c>
      <c r="M1022" s="63" t="str">
        <f t="shared" si="173"/>
        <v/>
      </c>
      <c r="N1022" s="7"/>
      <c r="O1022" s="8"/>
      <c r="Q1022" s="69" t="str">
        <f t="shared" si="174"/>
        <v/>
      </c>
      <c r="T1022" s="66" t="str">
        <f>IF(AND(SU_Stufe&gt;=20,M1022&lt;&gt;"",ISBLANK(N1022)),"Zuweisung zu Arbeitspaket fehlt","")</f>
        <v/>
      </c>
      <c r="U1022" s="66" t="str">
        <f>IF(AND(M1022&lt;&gt;""),IF(ISBLANK(O1022),"Beschreibung der Tätigkeit fehlt!",IF(LEN(O1022)&lt;Z_BKU,"Beschreibung sehr kurz",IF(LEN(O1022)&lt;Z_BKN,"Beschreibung knapp",""))),"")</f>
        <v/>
      </c>
      <c r="V1022" s="66" t="str">
        <f t="shared" si="175"/>
        <v/>
      </c>
      <c r="W1022" s="66" t="str">
        <f>IF(AND(M1022&lt;&gt;""),IF(M1022&gt;Z_THAZ,"Wurde die Tageshöchstarbeitszeit ("&amp;Z_THAZ&amp;" h) beachtet?",""),"")</f>
        <v/>
      </c>
      <c r="X1022" s="66" t="str">
        <f t="shared" si="168"/>
        <v/>
      </c>
    </row>
    <row r="1023" spans="1:24" x14ac:dyDescent="0.25">
      <c r="A1023" s="5"/>
      <c r="B1023" s="67" t="str">
        <f t="shared" si="167"/>
        <v/>
      </c>
      <c r="C1023" s="68" t="str">
        <f t="shared" si="169"/>
        <v/>
      </c>
      <c r="D1023" s="6"/>
      <c r="E1023" s="9"/>
      <c r="F1023" s="6"/>
      <c r="G1023" s="9"/>
      <c r="H1023" s="64" t="str">
        <f t="shared" si="176"/>
        <v/>
      </c>
      <c r="I1023" s="64" t="str">
        <f t="shared" si="177"/>
        <v/>
      </c>
      <c r="J1023" s="65" t="str">
        <f t="shared" si="170"/>
        <v/>
      </c>
      <c r="K1023" s="166" t="str">
        <f t="shared" si="171"/>
        <v/>
      </c>
      <c r="L1023" s="167" t="str">
        <f t="shared" si="172"/>
        <v/>
      </c>
      <c r="M1023" s="63" t="str">
        <f t="shared" si="173"/>
        <v/>
      </c>
      <c r="N1023" s="7"/>
      <c r="O1023" s="8"/>
      <c r="Q1023" s="69" t="str">
        <f t="shared" si="174"/>
        <v/>
      </c>
      <c r="T1023" s="66" t="str">
        <f>IF(AND(SU_Stufe&gt;=20,M1023&lt;&gt;"",ISBLANK(N1023)),"Zuweisung zu Arbeitspaket fehlt","")</f>
        <v/>
      </c>
      <c r="U1023" s="66" t="str">
        <f>IF(AND(M1023&lt;&gt;""),IF(ISBLANK(O1023),"Beschreibung der Tätigkeit fehlt!",IF(LEN(O1023)&lt;Z_BKU,"Beschreibung sehr kurz",IF(LEN(O1023)&lt;Z_BKN,"Beschreibung knapp",""))),"")</f>
        <v/>
      </c>
      <c r="V1023" s="66" t="str">
        <f t="shared" si="175"/>
        <v/>
      </c>
      <c r="W1023" s="66" t="str">
        <f>IF(AND(M1023&lt;&gt;""),IF(M1023&gt;Z_THAZ,"Wurde die Tageshöchstarbeitszeit ("&amp;Z_THAZ&amp;" h) beachtet?",""),"")</f>
        <v/>
      </c>
      <c r="X1023" s="66" t="str">
        <f t="shared" si="168"/>
        <v/>
      </c>
    </row>
    <row r="1024" spans="1:24" x14ac:dyDescent="0.25">
      <c r="A1024" s="5"/>
      <c r="B1024" s="67" t="str">
        <f t="shared" si="167"/>
        <v/>
      </c>
      <c r="C1024" s="68" t="str">
        <f t="shared" si="169"/>
        <v/>
      </c>
      <c r="D1024" s="6"/>
      <c r="E1024" s="9"/>
      <c r="F1024" s="6"/>
      <c r="G1024" s="9"/>
      <c r="H1024" s="64" t="str">
        <f t="shared" si="176"/>
        <v/>
      </c>
      <c r="I1024" s="64" t="str">
        <f t="shared" si="177"/>
        <v/>
      </c>
      <c r="J1024" s="65" t="str">
        <f t="shared" si="170"/>
        <v/>
      </c>
      <c r="K1024" s="166" t="str">
        <f t="shared" si="171"/>
        <v/>
      </c>
      <c r="L1024" s="167" t="str">
        <f t="shared" si="172"/>
        <v/>
      </c>
      <c r="M1024" s="63" t="str">
        <f t="shared" si="173"/>
        <v/>
      </c>
      <c r="N1024" s="7"/>
      <c r="O1024" s="8"/>
      <c r="Q1024" s="69" t="str">
        <f t="shared" si="174"/>
        <v/>
      </c>
      <c r="T1024" s="66" t="str">
        <f>IF(AND(SU_Stufe&gt;=20,M1024&lt;&gt;"",ISBLANK(N1024)),"Zuweisung zu Arbeitspaket fehlt","")</f>
        <v/>
      </c>
      <c r="U1024" s="66" t="str">
        <f>IF(AND(M1024&lt;&gt;""),IF(ISBLANK(O1024),"Beschreibung der Tätigkeit fehlt!",IF(LEN(O1024)&lt;Z_BKU,"Beschreibung sehr kurz",IF(LEN(O1024)&lt;Z_BKN,"Beschreibung knapp",""))),"")</f>
        <v/>
      </c>
      <c r="V1024" s="66" t="str">
        <f t="shared" si="175"/>
        <v/>
      </c>
      <c r="W1024" s="66" t="str">
        <f>IF(AND(M1024&lt;&gt;""),IF(M1024&gt;Z_THAZ,"Wurde die Tageshöchstarbeitszeit ("&amp;Z_THAZ&amp;" h) beachtet?",""),"")</f>
        <v/>
      </c>
      <c r="X1024" s="66" t="str">
        <f t="shared" si="168"/>
        <v/>
      </c>
    </row>
    <row r="1025" spans="1:24" x14ac:dyDescent="0.25">
      <c r="A1025" s="5"/>
      <c r="B1025" s="67" t="str">
        <f t="shared" si="167"/>
        <v/>
      </c>
      <c r="C1025" s="68" t="str">
        <f t="shared" si="169"/>
        <v/>
      </c>
      <c r="D1025" s="6"/>
      <c r="E1025" s="9"/>
      <c r="F1025" s="6"/>
      <c r="G1025" s="9"/>
      <c r="H1025" s="64" t="str">
        <f t="shared" si="176"/>
        <v/>
      </c>
      <c r="I1025" s="64" t="str">
        <f t="shared" si="177"/>
        <v/>
      </c>
      <c r="J1025" s="65" t="str">
        <f t="shared" si="170"/>
        <v/>
      </c>
      <c r="K1025" s="166" t="str">
        <f t="shared" si="171"/>
        <v/>
      </c>
      <c r="L1025" s="167" t="str">
        <f t="shared" si="172"/>
        <v/>
      </c>
      <c r="M1025" s="63" t="str">
        <f t="shared" si="173"/>
        <v/>
      </c>
      <c r="N1025" s="7"/>
      <c r="O1025" s="8"/>
      <c r="Q1025" s="69" t="str">
        <f t="shared" si="174"/>
        <v/>
      </c>
      <c r="T1025" s="66" t="str">
        <f>IF(AND(SU_Stufe&gt;=20,M1025&lt;&gt;"",ISBLANK(N1025)),"Zuweisung zu Arbeitspaket fehlt","")</f>
        <v/>
      </c>
      <c r="U1025" s="66" t="str">
        <f>IF(AND(M1025&lt;&gt;""),IF(ISBLANK(O1025),"Beschreibung der Tätigkeit fehlt!",IF(LEN(O1025)&lt;Z_BKU,"Beschreibung sehr kurz",IF(LEN(O1025)&lt;Z_BKN,"Beschreibung knapp",""))),"")</f>
        <v/>
      </c>
      <c r="V1025" s="66" t="str">
        <f t="shared" si="175"/>
        <v/>
      </c>
      <c r="W1025" s="66" t="str">
        <f>IF(AND(M1025&lt;&gt;""),IF(M1025&gt;Z_THAZ,"Wurde die Tageshöchstarbeitszeit ("&amp;Z_THAZ&amp;" h) beachtet?",""),"")</f>
        <v/>
      </c>
      <c r="X1025" s="66" t="str">
        <f t="shared" si="168"/>
        <v/>
      </c>
    </row>
    <row r="1026" spans="1:24" x14ac:dyDescent="0.25">
      <c r="A1026" s="5"/>
      <c r="B1026" s="67" t="str">
        <f t="shared" si="167"/>
        <v/>
      </c>
      <c r="C1026" s="68" t="str">
        <f t="shared" si="169"/>
        <v/>
      </c>
      <c r="D1026" s="6"/>
      <c r="E1026" s="9"/>
      <c r="F1026" s="6"/>
      <c r="G1026" s="9"/>
      <c r="H1026" s="64" t="str">
        <f t="shared" si="176"/>
        <v/>
      </c>
      <c r="I1026" s="64" t="str">
        <f t="shared" si="177"/>
        <v/>
      </c>
      <c r="J1026" s="65" t="str">
        <f t="shared" si="170"/>
        <v/>
      </c>
      <c r="K1026" s="166" t="str">
        <f t="shared" si="171"/>
        <v/>
      </c>
      <c r="L1026" s="167" t="str">
        <f t="shared" si="172"/>
        <v/>
      </c>
      <c r="M1026" s="63" t="str">
        <f t="shared" si="173"/>
        <v/>
      </c>
      <c r="N1026" s="7"/>
      <c r="O1026" s="8"/>
      <c r="Q1026" s="69" t="str">
        <f t="shared" si="174"/>
        <v/>
      </c>
      <c r="T1026" s="66" t="str">
        <f>IF(AND(SU_Stufe&gt;=20,M1026&lt;&gt;"",ISBLANK(N1026)),"Zuweisung zu Arbeitspaket fehlt","")</f>
        <v/>
      </c>
      <c r="U1026" s="66" t="str">
        <f>IF(AND(M1026&lt;&gt;""),IF(ISBLANK(O1026),"Beschreibung der Tätigkeit fehlt!",IF(LEN(O1026)&lt;Z_BKU,"Beschreibung sehr kurz",IF(LEN(O1026)&lt;Z_BKN,"Beschreibung knapp",""))),"")</f>
        <v/>
      </c>
      <c r="V1026" s="66" t="str">
        <f t="shared" si="175"/>
        <v/>
      </c>
      <c r="W1026" s="66" t="str">
        <f>IF(AND(M1026&lt;&gt;""),IF(M1026&gt;Z_THAZ,"Wurde die Tageshöchstarbeitszeit ("&amp;Z_THAZ&amp;" h) beachtet?",""),"")</f>
        <v/>
      </c>
      <c r="X1026" s="66" t="str">
        <f t="shared" si="168"/>
        <v/>
      </c>
    </row>
    <row r="1027" spans="1:24" x14ac:dyDescent="0.25">
      <c r="A1027" s="5"/>
      <c r="B1027" s="67" t="str">
        <f t="shared" si="167"/>
        <v/>
      </c>
      <c r="C1027" s="68" t="str">
        <f t="shared" si="169"/>
        <v/>
      </c>
      <c r="D1027" s="6"/>
      <c r="E1027" s="9"/>
      <c r="F1027" s="6"/>
      <c r="G1027" s="9"/>
      <c r="H1027" s="64" t="str">
        <f t="shared" si="176"/>
        <v/>
      </c>
      <c r="I1027" s="64" t="str">
        <f t="shared" si="177"/>
        <v/>
      </c>
      <c r="J1027" s="65" t="str">
        <f t="shared" si="170"/>
        <v/>
      </c>
      <c r="K1027" s="166" t="str">
        <f t="shared" si="171"/>
        <v/>
      </c>
      <c r="L1027" s="167" t="str">
        <f t="shared" si="172"/>
        <v/>
      </c>
      <c r="M1027" s="63" t="str">
        <f t="shared" si="173"/>
        <v/>
      </c>
      <c r="N1027" s="7"/>
      <c r="O1027" s="8"/>
      <c r="Q1027" s="69" t="str">
        <f t="shared" si="174"/>
        <v/>
      </c>
      <c r="T1027" s="66" t="str">
        <f>IF(AND(SU_Stufe&gt;=20,M1027&lt;&gt;"",ISBLANK(N1027)),"Zuweisung zu Arbeitspaket fehlt","")</f>
        <v/>
      </c>
      <c r="U1027" s="66" t="str">
        <f>IF(AND(M1027&lt;&gt;""),IF(ISBLANK(O1027),"Beschreibung der Tätigkeit fehlt!",IF(LEN(O1027)&lt;Z_BKU,"Beschreibung sehr kurz",IF(LEN(O1027)&lt;Z_BKN,"Beschreibung knapp",""))),"")</f>
        <v/>
      </c>
      <c r="V1027" s="66" t="str">
        <f t="shared" si="175"/>
        <v/>
      </c>
      <c r="W1027" s="66" t="str">
        <f>IF(AND(M1027&lt;&gt;""),IF(M1027&gt;Z_THAZ,"Wurde die Tageshöchstarbeitszeit ("&amp;Z_THAZ&amp;" h) beachtet?",""),"")</f>
        <v/>
      </c>
      <c r="X1027" s="66" t="str">
        <f t="shared" si="168"/>
        <v/>
      </c>
    </row>
    <row r="1028" spans="1:24" x14ac:dyDescent="0.25">
      <c r="A1028" s="5"/>
      <c r="B1028" s="67" t="str">
        <f t="shared" si="167"/>
        <v/>
      </c>
      <c r="C1028" s="68" t="str">
        <f t="shared" si="169"/>
        <v/>
      </c>
      <c r="D1028" s="6"/>
      <c r="E1028" s="9"/>
      <c r="F1028" s="6"/>
      <c r="G1028" s="9"/>
      <c r="H1028" s="64" t="str">
        <f t="shared" si="176"/>
        <v/>
      </c>
      <c r="I1028" s="64" t="str">
        <f t="shared" si="177"/>
        <v/>
      </c>
      <c r="J1028" s="65" t="str">
        <f t="shared" si="170"/>
        <v/>
      </c>
      <c r="K1028" s="166" t="str">
        <f t="shared" si="171"/>
        <v/>
      </c>
      <c r="L1028" s="167" t="str">
        <f t="shared" si="172"/>
        <v/>
      </c>
      <c r="M1028" s="63" t="str">
        <f t="shared" si="173"/>
        <v/>
      </c>
      <c r="N1028" s="7"/>
      <c r="O1028" s="8"/>
      <c r="Q1028" s="69" t="str">
        <f t="shared" si="174"/>
        <v/>
      </c>
      <c r="T1028" s="66" t="str">
        <f>IF(AND(SU_Stufe&gt;=20,M1028&lt;&gt;"",ISBLANK(N1028)),"Zuweisung zu Arbeitspaket fehlt","")</f>
        <v/>
      </c>
      <c r="U1028" s="66" t="str">
        <f>IF(AND(M1028&lt;&gt;""),IF(ISBLANK(O1028),"Beschreibung der Tätigkeit fehlt!",IF(LEN(O1028)&lt;Z_BKU,"Beschreibung sehr kurz",IF(LEN(O1028)&lt;Z_BKN,"Beschreibung knapp",""))),"")</f>
        <v/>
      </c>
      <c r="V1028" s="66" t="str">
        <f t="shared" si="175"/>
        <v/>
      </c>
      <c r="W1028" s="66" t="str">
        <f>IF(AND(M1028&lt;&gt;""),IF(M1028&gt;Z_THAZ,"Wurde die Tageshöchstarbeitszeit ("&amp;Z_THAZ&amp;" h) beachtet?",""),"")</f>
        <v/>
      </c>
      <c r="X1028" s="66" t="str">
        <f t="shared" si="168"/>
        <v/>
      </c>
    </row>
    <row r="1029" spans="1:24" x14ac:dyDescent="0.25">
      <c r="A1029" s="5"/>
      <c r="B1029" s="67" t="str">
        <f t="shared" si="167"/>
        <v/>
      </c>
      <c r="C1029" s="68" t="str">
        <f t="shared" si="169"/>
        <v/>
      </c>
      <c r="D1029" s="6"/>
      <c r="E1029" s="9"/>
      <c r="F1029" s="6"/>
      <c r="G1029" s="9"/>
      <c r="H1029" s="64" t="str">
        <f t="shared" si="176"/>
        <v/>
      </c>
      <c r="I1029" s="64" t="str">
        <f t="shared" si="177"/>
        <v/>
      </c>
      <c r="J1029" s="65" t="str">
        <f t="shared" si="170"/>
        <v/>
      </c>
      <c r="K1029" s="166" t="str">
        <f t="shared" si="171"/>
        <v/>
      </c>
      <c r="L1029" s="167" t="str">
        <f t="shared" si="172"/>
        <v/>
      </c>
      <c r="M1029" s="63" t="str">
        <f t="shared" si="173"/>
        <v/>
      </c>
      <c r="N1029" s="7"/>
      <c r="O1029" s="8"/>
      <c r="Q1029" s="69" t="str">
        <f t="shared" si="174"/>
        <v/>
      </c>
      <c r="T1029" s="66" t="str">
        <f>IF(AND(SU_Stufe&gt;=20,M1029&lt;&gt;"",ISBLANK(N1029)),"Zuweisung zu Arbeitspaket fehlt","")</f>
        <v/>
      </c>
      <c r="U1029" s="66" t="str">
        <f>IF(AND(M1029&lt;&gt;""),IF(ISBLANK(O1029),"Beschreibung der Tätigkeit fehlt!",IF(LEN(O1029)&lt;Z_BKU,"Beschreibung sehr kurz",IF(LEN(O1029)&lt;Z_BKN,"Beschreibung knapp",""))),"")</f>
        <v/>
      </c>
      <c r="V1029" s="66" t="str">
        <f t="shared" si="175"/>
        <v/>
      </c>
      <c r="W1029" s="66" t="str">
        <f>IF(AND(M1029&lt;&gt;""),IF(M1029&gt;Z_THAZ,"Wurde die Tageshöchstarbeitszeit ("&amp;Z_THAZ&amp;" h) beachtet?",""),"")</f>
        <v/>
      </c>
      <c r="X1029" s="66" t="str">
        <f t="shared" si="168"/>
        <v/>
      </c>
    </row>
    <row r="1030" spans="1:24" x14ac:dyDescent="0.25">
      <c r="A1030" s="5"/>
      <c r="B1030" s="67" t="str">
        <f t="shared" si="167"/>
        <v/>
      </c>
      <c r="C1030" s="68" t="str">
        <f t="shared" si="169"/>
        <v/>
      </c>
      <c r="D1030" s="6"/>
      <c r="E1030" s="9"/>
      <c r="F1030" s="6"/>
      <c r="G1030" s="9"/>
      <c r="H1030" s="64" t="str">
        <f t="shared" si="176"/>
        <v/>
      </c>
      <c r="I1030" s="64" t="str">
        <f t="shared" si="177"/>
        <v/>
      </c>
      <c r="J1030" s="65" t="str">
        <f t="shared" si="170"/>
        <v/>
      </c>
      <c r="K1030" s="166" t="str">
        <f t="shared" si="171"/>
        <v/>
      </c>
      <c r="L1030" s="167" t="str">
        <f t="shared" si="172"/>
        <v/>
      </c>
      <c r="M1030" s="63" t="str">
        <f t="shared" si="173"/>
        <v/>
      </c>
      <c r="N1030" s="7"/>
      <c r="O1030" s="8"/>
      <c r="Q1030" s="69" t="str">
        <f t="shared" si="174"/>
        <v/>
      </c>
      <c r="T1030" s="66" t="str">
        <f>IF(AND(SU_Stufe&gt;=20,M1030&lt;&gt;"",ISBLANK(N1030)),"Zuweisung zu Arbeitspaket fehlt","")</f>
        <v/>
      </c>
      <c r="U1030" s="66" t="str">
        <f>IF(AND(M1030&lt;&gt;""),IF(ISBLANK(O1030),"Beschreibung der Tätigkeit fehlt!",IF(LEN(O1030)&lt;Z_BKU,"Beschreibung sehr kurz",IF(LEN(O1030)&lt;Z_BKN,"Beschreibung knapp",""))),"")</f>
        <v/>
      </c>
      <c r="V1030" s="66" t="str">
        <f t="shared" si="175"/>
        <v/>
      </c>
      <c r="W1030" s="66" t="str">
        <f>IF(AND(M1030&lt;&gt;""),IF(M1030&gt;Z_THAZ,"Wurde die Tageshöchstarbeitszeit ("&amp;Z_THAZ&amp;" h) beachtet?",""),"")</f>
        <v/>
      </c>
      <c r="X1030" s="66" t="str">
        <f t="shared" si="168"/>
        <v/>
      </c>
    </row>
    <row r="1031" spans="1:24" x14ac:dyDescent="0.25">
      <c r="A1031" s="5"/>
      <c r="B1031" s="67" t="str">
        <f t="shared" si="167"/>
        <v/>
      </c>
      <c r="C1031" s="68" t="str">
        <f t="shared" si="169"/>
        <v/>
      </c>
      <c r="D1031" s="6"/>
      <c r="E1031" s="9"/>
      <c r="F1031" s="6"/>
      <c r="G1031" s="9"/>
      <c r="H1031" s="64" t="str">
        <f t="shared" si="176"/>
        <v/>
      </c>
      <c r="I1031" s="64" t="str">
        <f t="shared" si="177"/>
        <v/>
      </c>
      <c r="J1031" s="65" t="str">
        <f t="shared" si="170"/>
        <v/>
      </c>
      <c r="K1031" s="166" t="str">
        <f t="shared" si="171"/>
        <v/>
      </c>
      <c r="L1031" s="167" t="str">
        <f t="shared" si="172"/>
        <v/>
      </c>
      <c r="M1031" s="63" t="str">
        <f t="shared" si="173"/>
        <v/>
      </c>
      <c r="N1031" s="7"/>
      <c r="O1031" s="8"/>
      <c r="Q1031" s="69" t="str">
        <f t="shared" si="174"/>
        <v/>
      </c>
      <c r="T1031" s="66" t="str">
        <f>IF(AND(SU_Stufe&gt;=20,M1031&lt;&gt;"",ISBLANK(N1031)),"Zuweisung zu Arbeitspaket fehlt","")</f>
        <v/>
      </c>
      <c r="U1031" s="66" t="str">
        <f>IF(AND(M1031&lt;&gt;""),IF(ISBLANK(O1031),"Beschreibung der Tätigkeit fehlt!",IF(LEN(O1031)&lt;Z_BKU,"Beschreibung sehr kurz",IF(LEN(O1031)&lt;Z_BKN,"Beschreibung knapp",""))),"")</f>
        <v/>
      </c>
      <c r="V1031" s="66" t="str">
        <f t="shared" si="175"/>
        <v/>
      </c>
      <c r="W1031" s="66" t="str">
        <f>IF(AND(M1031&lt;&gt;""),IF(M1031&gt;Z_THAZ,"Wurde die Tageshöchstarbeitszeit ("&amp;Z_THAZ&amp;" h) beachtet?",""),"")</f>
        <v/>
      </c>
      <c r="X1031" s="66" t="str">
        <f t="shared" si="168"/>
        <v/>
      </c>
    </row>
    <row r="1032" spans="1:24" x14ac:dyDescent="0.25">
      <c r="A1032" s="5"/>
      <c r="B1032" s="67" t="str">
        <f t="shared" si="167"/>
        <v/>
      </c>
      <c r="C1032" s="68" t="str">
        <f t="shared" si="169"/>
        <v/>
      </c>
      <c r="D1032" s="6"/>
      <c r="E1032" s="9"/>
      <c r="F1032" s="6"/>
      <c r="G1032" s="9"/>
      <c r="H1032" s="64" t="str">
        <f t="shared" si="176"/>
        <v/>
      </c>
      <c r="I1032" s="64" t="str">
        <f t="shared" si="177"/>
        <v/>
      </c>
      <c r="J1032" s="65" t="str">
        <f t="shared" si="170"/>
        <v/>
      </c>
      <c r="K1032" s="166" t="str">
        <f t="shared" si="171"/>
        <v/>
      </c>
      <c r="L1032" s="167" t="str">
        <f t="shared" si="172"/>
        <v/>
      </c>
      <c r="M1032" s="63" t="str">
        <f t="shared" si="173"/>
        <v/>
      </c>
      <c r="N1032" s="7"/>
      <c r="O1032" s="8"/>
      <c r="Q1032" s="69" t="str">
        <f t="shared" si="174"/>
        <v/>
      </c>
      <c r="T1032" s="66" t="str">
        <f>IF(AND(SU_Stufe&gt;=20,M1032&lt;&gt;"",ISBLANK(N1032)),"Zuweisung zu Arbeitspaket fehlt","")</f>
        <v/>
      </c>
      <c r="U1032" s="66" t="str">
        <f>IF(AND(M1032&lt;&gt;""),IF(ISBLANK(O1032),"Beschreibung der Tätigkeit fehlt!",IF(LEN(O1032)&lt;Z_BKU,"Beschreibung sehr kurz",IF(LEN(O1032)&lt;Z_BKN,"Beschreibung knapp",""))),"")</f>
        <v/>
      </c>
      <c r="V1032" s="66" t="str">
        <f t="shared" si="175"/>
        <v/>
      </c>
      <c r="W1032" s="66" t="str">
        <f>IF(AND(M1032&lt;&gt;""),IF(M1032&gt;Z_THAZ,"Wurde die Tageshöchstarbeitszeit ("&amp;Z_THAZ&amp;" h) beachtet?",""),"")</f>
        <v/>
      </c>
      <c r="X1032" s="66" t="str">
        <f t="shared" si="168"/>
        <v/>
      </c>
    </row>
    <row r="1033" spans="1:24" x14ac:dyDescent="0.25">
      <c r="A1033" s="5"/>
      <c r="B1033" s="67" t="str">
        <f t="shared" si="167"/>
        <v/>
      </c>
      <c r="C1033" s="68" t="str">
        <f t="shared" si="169"/>
        <v/>
      </c>
      <c r="D1033" s="6"/>
      <c r="E1033" s="9"/>
      <c r="F1033" s="6"/>
      <c r="G1033" s="9"/>
      <c r="H1033" s="64" t="str">
        <f t="shared" si="176"/>
        <v/>
      </c>
      <c r="I1033" s="64" t="str">
        <f t="shared" si="177"/>
        <v/>
      </c>
      <c r="J1033" s="65" t="str">
        <f t="shared" si="170"/>
        <v/>
      </c>
      <c r="K1033" s="166" t="str">
        <f t="shared" si="171"/>
        <v/>
      </c>
      <c r="L1033" s="167" t="str">
        <f t="shared" si="172"/>
        <v/>
      </c>
      <c r="M1033" s="63" t="str">
        <f t="shared" si="173"/>
        <v/>
      </c>
      <c r="N1033" s="7"/>
      <c r="O1033" s="8"/>
      <c r="Q1033" s="69" t="str">
        <f t="shared" si="174"/>
        <v/>
      </c>
      <c r="T1033" s="66" t="str">
        <f>IF(AND(SU_Stufe&gt;=20,M1033&lt;&gt;"",ISBLANK(N1033)),"Zuweisung zu Arbeitspaket fehlt","")</f>
        <v/>
      </c>
      <c r="U1033" s="66" t="str">
        <f>IF(AND(M1033&lt;&gt;""),IF(ISBLANK(O1033),"Beschreibung der Tätigkeit fehlt!",IF(LEN(O1033)&lt;Z_BKU,"Beschreibung sehr kurz",IF(LEN(O1033)&lt;Z_BKN,"Beschreibung knapp",""))),"")</f>
        <v/>
      </c>
      <c r="V1033" s="66" t="str">
        <f t="shared" si="175"/>
        <v/>
      </c>
      <c r="W1033" s="66" t="str">
        <f>IF(AND(M1033&lt;&gt;""),IF(M1033&gt;Z_THAZ,"Wurde die Tageshöchstarbeitszeit ("&amp;Z_THAZ&amp;" h) beachtet?",""),"")</f>
        <v/>
      </c>
      <c r="X1033" s="66" t="str">
        <f t="shared" si="168"/>
        <v/>
      </c>
    </row>
    <row r="1034" spans="1:24" x14ac:dyDescent="0.25">
      <c r="A1034" s="5"/>
      <c r="B1034" s="67" t="str">
        <f t="shared" si="167"/>
        <v/>
      </c>
      <c r="C1034" s="68" t="str">
        <f t="shared" si="169"/>
        <v/>
      </c>
      <c r="D1034" s="6"/>
      <c r="E1034" s="9"/>
      <c r="F1034" s="6"/>
      <c r="G1034" s="9"/>
      <c r="H1034" s="64" t="str">
        <f t="shared" si="176"/>
        <v/>
      </c>
      <c r="I1034" s="64" t="str">
        <f t="shared" si="177"/>
        <v/>
      </c>
      <c r="J1034" s="65" t="str">
        <f t="shared" si="170"/>
        <v/>
      </c>
      <c r="K1034" s="166" t="str">
        <f t="shared" si="171"/>
        <v/>
      </c>
      <c r="L1034" s="167" t="str">
        <f t="shared" si="172"/>
        <v/>
      </c>
      <c r="M1034" s="63" t="str">
        <f t="shared" si="173"/>
        <v/>
      </c>
      <c r="N1034" s="7"/>
      <c r="O1034" s="8"/>
      <c r="Q1034" s="69" t="str">
        <f t="shared" si="174"/>
        <v/>
      </c>
      <c r="T1034" s="66" t="str">
        <f>IF(AND(SU_Stufe&gt;=20,M1034&lt;&gt;"",ISBLANK(N1034)),"Zuweisung zu Arbeitspaket fehlt","")</f>
        <v/>
      </c>
      <c r="U1034" s="66" t="str">
        <f>IF(AND(M1034&lt;&gt;""),IF(ISBLANK(O1034),"Beschreibung der Tätigkeit fehlt!",IF(LEN(O1034)&lt;Z_BKU,"Beschreibung sehr kurz",IF(LEN(O1034)&lt;Z_BKN,"Beschreibung knapp",""))),"")</f>
        <v/>
      </c>
      <c r="V1034" s="66" t="str">
        <f t="shared" si="175"/>
        <v/>
      </c>
      <c r="W1034" s="66" t="str">
        <f>IF(AND(M1034&lt;&gt;""),IF(M1034&gt;Z_THAZ,"Wurde die Tageshöchstarbeitszeit ("&amp;Z_THAZ&amp;" h) beachtet?",""),"")</f>
        <v/>
      </c>
      <c r="X1034" s="66" t="str">
        <f t="shared" si="168"/>
        <v/>
      </c>
    </row>
    <row r="1035" spans="1:24" x14ac:dyDescent="0.25">
      <c r="A1035" s="5"/>
      <c r="B1035" s="67" t="str">
        <f t="shared" si="167"/>
        <v/>
      </c>
      <c r="C1035" s="68" t="str">
        <f t="shared" si="169"/>
        <v/>
      </c>
      <c r="D1035" s="6"/>
      <c r="E1035" s="9"/>
      <c r="F1035" s="6"/>
      <c r="G1035" s="9"/>
      <c r="H1035" s="64" t="str">
        <f t="shared" si="176"/>
        <v/>
      </c>
      <c r="I1035" s="64" t="str">
        <f t="shared" si="177"/>
        <v/>
      </c>
      <c r="J1035" s="65" t="str">
        <f t="shared" si="170"/>
        <v/>
      </c>
      <c r="K1035" s="166" t="str">
        <f t="shared" si="171"/>
        <v/>
      </c>
      <c r="L1035" s="167" t="str">
        <f t="shared" si="172"/>
        <v/>
      </c>
      <c r="M1035" s="63" t="str">
        <f t="shared" si="173"/>
        <v/>
      </c>
      <c r="N1035" s="7"/>
      <c r="O1035" s="8"/>
      <c r="Q1035" s="69" t="str">
        <f t="shared" si="174"/>
        <v/>
      </c>
      <c r="T1035" s="66" t="str">
        <f>IF(AND(SU_Stufe&gt;=20,M1035&lt;&gt;"",ISBLANK(N1035)),"Zuweisung zu Arbeitspaket fehlt","")</f>
        <v/>
      </c>
      <c r="U1035" s="66" t="str">
        <f>IF(AND(M1035&lt;&gt;""),IF(ISBLANK(O1035),"Beschreibung der Tätigkeit fehlt!",IF(LEN(O1035)&lt;Z_BKU,"Beschreibung sehr kurz",IF(LEN(O1035)&lt;Z_BKN,"Beschreibung knapp",""))),"")</f>
        <v/>
      </c>
      <c r="V1035" s="66" t="str">
        <f t="shared" si="175"/>
        <v/>
      </c>
      <c r="W1035" s="66" t="str">
        <f>IF(AND(M1035&lt;&gt;""),IF(M1035&gt;Z_THAZ,"Wurde die Tageshöchstarbeitszeit ("&amp;Z_THAZ&amp;" h) beachtet?",""),"")</f>
        <v/>
      </c>
      <c r="X1035" s="66" t="str">
        <f t="shared" si="168"/>
        <v/>
      </c>
    </row>
    <row r="1036" spans="1:24" x14ac:dyDescent="0.25">
      <c r="A1036" s="5"/>
      <c r="B1036" s="67" t="str">
        <f t="shared" si="167"/>
        <v/>
      </c>
      <c r="C1036" s="68" t="str">
        <f t="shared" si="169"/>
        <v/>
      </c>
      <c r="D1036" s="6"/>
      <c r="E1036" s="9"/>
      <c r="F1036" s="6"/>
      <c r="G1036" s="9"/>
      <c r="H1036" s="64" t="str">
        <f t="shared" si="176"/>
        <v/>
      </c>
      <c r="I1036" s="64" t="str">
        <f t="shared" si="177"/>
        <v/>
      </c>
      <c r="J1036" s="65" t="str">
        <f t="shared" si="170"/>
        <v/>
      </c>
      <c r="K1036" s="166" t="str">
        <f t="shared" si="171"/>
        <v/>
      </c>
      <c r="L1036" s="167" t="str">
        <f t="shared" si="172"/>
        <v/>
      </c>
      <c r="M1036" s="63" t="str">
        <f t="shared" si="173"/>
        <v/>
      </c>
      <c r="N1036" s="7"/>
      <c r="O1036" s="8"/>
      <c r="Q1036" s="69" t="str">
        <f t="shared" si="174"/>
        <v/>
      </c>
      <c r="T1036" s="66" t="str">
        <f>IF(AND(SU_Stufe&gt;=20,M1036&lt;&gt;"",ISBLANK(N1036)),"Zuweisung zu Arbeitspaket fehlt","")</f>
        <v/>
      </c>
      <c r="U1036" s="66" t="str">
        <f>IF(AND(M1036&lt;&gt;""),IF(ISBLANK(O1036),"Beschreibung der Tätigkeit fehlt!",IF(LEN(O1036)&lt;Z_BKU,"Beschreibung sehr kurz",IF(LEN(O1036)&lt;Z_BKN,"Beschreibung knapp",""))),"")</f>
        <v/>
      </c>
      <c r="V1036" s="66" t="str">
        <f t="shared" si="175"/>
        <v/>
      </c>
      <c r="W1036" s="66" t="str">
        <f>IF(AND(M1036&lt;&gt;""),IF(M1036&gt;Z_THAZ,"Wurde die Tageshöchstarbeitszeit ("&amp;Z_THAZ&amp;" h) beachtet?",""),"")</f>
        <v/>
      </c>
      <c r="X1036" s="66" t="str">
        <f t="shared" si="168"/>
        <v/>
      </c>
    </row>
    <row r="1037" spans="1:24" x14ac:dyDescent="0.25">
      <c r="A1037" s="5"/>
      <c r="B1037" s="67" t="str">
        <f t="shared" si="167"/>
        <v/>
      </c>
      <c r="C1037" s="68" t="str">
        <f t="shared" si="169"/>
        <v/>
      </c>
      <c r="D1037" s="6"/>
      <c r="E1037" s="9"/>
      <c r="F1037" s="6"/>
      <c r="G1037" s="9"/>
      <c r="H1037" s="64" t="str">
        <f t="shared" si="176"/>
        <v/>
      </c>
      <c r="I1037" s="64" t="str">
        <f t="shared" si="177"/>
        <v/>
      </c>
      <c r="J1037" s="65" t="str">
        <f t="shared" si="170"/>
        <v/>
      </c>
      <c r="K1037" s="166" t="str">
        <f t="shared" si="171"/>
        <v/>
      </c>
      <c r="L1037" s="167" t="str">
        <f t="shared" si="172"/>
        <v/>
      </c>
      <c r="M1037" s="63" t="str">
        <f t="shared" si="173"/>
        <v/>
      </c>
      <c r="N1037" s="7"/>
      <c r="O1037" s="8"/>
      <c r="Q1037" s="69" t="str">
        <f t="shared" si="174"/>
        <v/>
      </c>
      <c r="T1037" s="66" t="str">
        <f>IF(AND(SU_Stufe&gt;=20,M1037&lt;&gt;"",ISBLANK(N1037)),"Zuweisung zu Arbeitspaket fehlt","")</f>
        <v/>
      </c>
      <c r="U1037" s="66" t="str">
        <f>IF(AND(M1037&lt;&gt;""),IF(ISBLANK(O1037),"Beschreibung der Tätigkeit fehlt!",IF(LEN(O1037)&lt;Z_BKU,"Beschreibung sehr kurz",IF(LEN(O1037)&lt;Z_BKN,"Beschreibung knapp",""))),"")</f>
        <v/>
      </c>
      <c r="V1037" s="66" t="str">
        <f t="shared" si="175"/>
        <v/>
      </c>
      <c r="W1037" s="66" t="str">
        <f>IF(AND(M1037&lt;&gt;""),IF(M1037&gt;Z_THAZ,"Wurde die Tageshöchstarbeitszeit ("&amp;Z_THAZ&amp;" h) beachtet?",""),"")</f>
        <v/>
      </c>
      <c r="X1037" s="66" t="str">
        <f t="shared" si="168"/>
        <v/>
      </c>
    </row>
    <row r="1038" spans="1:24" x14ac:dyDescent="0.25">
      <c r="A1038" s="5"/>
      <c r="B1038" s="67" t="str">
        <f t="shared" ref="B1038:B1101" si="178">IF(ISNUMBER(A1038),ZU_Kuerzel,"")</f>
        <v/>
      </c>
      <c r="C1038" s="68" t="str">
        <f t="shared" si="169"/>
        <v/>
      </c>
      <c r="D1038" s="6"/>
      <c r="E1038" s="9"/>
      <c r="F1038" s="6"/>
      <c r="G1038" s="9"/>
      <c r="H1038" s="64" t="str">
        <f t="shared" si="176"/>
        <v/>
      </c>
      <c r="I1038" s="64" t="str">
        <f t="shared" si="177"/>
        <v/>
      </c>
      <c r="J1038" s="65" t="str">
        <f t="shared" si="170"/>
        <v/>
      </c>
      <c r="K1038" s="166" t="str">
        <f t="shared" si="171"/>
        <v/>
      </c>
      <c r="L1038" s="167" t="str">
        <f t="shared" si="172"/>
        <v/>
      </c>
      <c r="M1038" s="63" t="str">
        <f t="shared" si="173"/>
        <v/>
      </c>
      <c r="N1038" s="7"/>
      <c r="O1038" s="8"/>
      <c r="Q1038" s="69" t="str">
        <f t="shared" si="174"/>
        <v/>
      </c>
      <c r="T1038" s="66" t="str">
        <f>IF(AND(SU_Stufe&gt;=20,M1038&lt;&gt;"",ISBLANK(N1038)),"Zuweisung zu Arbeitspaket fehlt","")</f>
        <v/>
      </c>
      <c r="U1038" s="66" t="str">
        <f>IF(AND(M1038&lt;&gt;""),IF(ISBLANK(O1038),"Beschreibung der Tätigkeit fehlt!",IF(LEN(O1038)&lt;Z_BKU,"Beschreibung sehr kurz",IF(LEN(O1038)&lt;Z_BKN,"Beschreibung knapp",""))),"")</f>
        <v/>
      </c>
      <c r="V1038" s="66" t="str">
        <f t="shared" si="175"/>
        <v/>
      </c>
      <c r="W1038" s="66" t="str">
        <f>IF(AND(M1038&lt;&gt;""),IF(M1038&gt;Z_THAZ,"Wurde die Tageshöchstarbeitszeit ("&amp;Z_THAZ&amp;" h) beachtet?",""),"")</f>
        <v/>
      </c>
      <c r="X1038" s="66" t="str">
        <f t="shared" ref="X1038:X1101" si="179">IF(ISNUMBER(A1038),IF(YEAR(A1038)&lt;&gt;ZU_Jahr,"Jahr nicht zulässig",""),"")</f>
        <v/>
      </c>
    </row>
    <row r="1039" spans="1:24" x14ac:dyDescent="0.25">
      <c r="A1039" s="5"/>
      <c r="B1039" s="67" t="str">
        <f t="shared" si="178"/>
        <v/>
      </c>
      <c r="C1039" s="68" t="str">
        <f t="shared" ref="C1039:C1102" si="180">IF(ISBLANK(A1039),"",MONTH(A1039))</f>
        <v/>
      </c>
      <c r="D1039" s="6"/>
      <c r="E1039" s="9"/>
      <c r="F1039" s="6"/>
      <c r="G1039" s="9"/>
      <c r="H1039" s="64" t="str">
        <f t="shared" si="176"/>
        <v/>
      </c>
      <c r="I1039" s="64" t="str">
        <f t="shared" si="177"/>
        <v/>
      </c>
      <c r="J1039" s="65" t="str">
        <f t="shared" ref="J1039:J1102" si="181">IF(AND(ISNUMBER(D1039),ISNUMBER(E1039),ISNUMBER(F1039),ISNUMBER(G1039)),TIME(D1039,E1039,0),"")</f>
        <v/>
      </c>
      <c r="K1039" s="166" t="str">
        <f t="shared" ref="K1039:K1102" si="182">IF(AND(ISNUMBER(D1039),ISNUMBER(E1039),ISNUMBER(F1039),ISNUMBER(G1039)),TIME(F1039,G1039,0),"")</f>
        <v/>
      </c>
      <c r="L1039" s="167" t="str">
        <f t="shared" ref="L1039:L1102" si="183">IF(AND(ISNUMBER(D1039),ISNUMBER(E1039),ISNUMBER(F1039),ISNUMBER(G1039)),K1039-J1039,"")</f>
        <v/>
      </c>
      <c r="M1039" s="63" t="str">
        <f t="shared" ref="M1039:M1102" si="184">IF(AND(ISNUMBER(D1039),ISNUMBER(E1039),ISNUMBER(F1039),ISNUMBER(G1039)),HOUR(L1039)+MINUTE(L1039)/60,"")</f>
        <v/>
      </c>
      <c r="N1039" s="7"/>
      <c r="O1039" s="8"/>
      <c r="Q1039" s="69" t="str">
        <f t="shared" ref="Q1039:Q1102" si="185">T1039&amp;IF(U1039&lt;&gt;"","  "&amp;U1039,"")&amp;IF(V1039&lt;&gt;"","   "&amp;V1039,"")&amp;IF(W1039&lt;&gt;"","   "&amp;W1039,"")&amp;IF(X1039&lt;&gt;"","  "&amp;X1039,"")</f>
        <v/>
      </c>
      <c r="T1039" s="66" t="str">
        <f>IF(AND(SU_Stufe&gt;=20,M1039&lt;&gt;"",ISBLANK(N1039)),"Zuweisung zu Arbeitspaket fehlt","")</f>
        <v/>
      </c>
      <c r="U1039" s="66" t="str">
        <f>IF(AND(M1039&lt;&gt;""),IF(ISBLANK(O1039),"Beschreibung der Tätigkeit fehlt!",IF(LEN(O1039)&lt;Z_BKU,"Beschreibung sehr kurz",IF(LEN(O1039)&lt;Z_BKN,"Beschreibung knapp",""))),"")</f>
        <v/>
      </c>
      <c r="V1039" s="66" t="str">
        <f t="shared" ref="V1039:V1102" si="186">IF(AND(M1039&lt;&gt;""),IF(M1039&gt;6,"Wurde die Pausenregel (6 h) beachtet?",""),"")</f>
        <v/>
      </c>
      <c r="W1039" s="66" t="str">
        <f>IF(AND(M1039&lt;&gt;""),IF(M1039&gt;Z_THAZ,"Wurde die Tageshöchstarbeitszeit ("&amp;Z_THAZ&amp;" h) beachtet?",""),"")</f>
        <v/>
      </c>
      <c r="X1039" s="66" t="str">
        <f t="shared" si="179"/>
        <v/>
      </c>
    </row>
    <row r="1040" spans="1:24" x14ac:dyDescent="0.25">
      <c r="A1040" s="5"/>
      <c r="B1040" s="67" t="str">
        <f t="shared" si="178"/>
        <v/>
      </c>
      <c r="C1040" s="68" t="str">
        <f t="shared" si="180"/>
        <v/>
      </c>
      <c r="D1040" s="6"/>
      <c r="E1040" s="9"/>
      <c r="F1040" s="6"/>
      <c r="G1040" s="9"/>
      <c r="H1040" s="64" t="str">
        <f t="shared" ref="H1040:H1103" si="187">IF(AND(ISNUMBER(D1040),ISNUMBER(E1040),ISNUMBER(F1040),ISNUMBER(G1040)),TRUNC(((F1040*60+G1040)-(D1040*60+E1040))/60,0),"")</f>
        <v/>
      </c>
      <c r="I1040" s="64" t="str">
        <f t="shared" ref="I1040:I1103" si="188">IF(AND(ISNUMBER(D1040),ISNUMBER(E1040),ISNUMBER(F1040),ISNUMBER(G1040)),MOD(((F1040*60+G1040)-(D1040*60+E1040))/60,1)*60,"")</f>
        <v/>
      </c>
      <c r="J1040" s="65" t="str">
        <f t="shared" si="181"/>
        <v/>
      </c>
      <c r="K1040" s="166" t="str">
        <f t="shared" si="182"/>
        <v/>
      </c>
      <c r="L1040" s="167" t="str">
        <f t="shared" si="183"/>
        <v/>
      </c>
      <c r="M1040" s="63" t="str">
        <f t="shared" si="184"/>
        <v/>
      </c>
      <c r="N1040" s="7"/>
      <c r="O1040" s="8"/>
      <c r="Q1040" s="69" t="str">
        <f t="shared" si="185"/>
        <v/>
      </c>
      <c r="T1040" s="66" t="str">
        <f>IF(AND(SU_Stufe&gt;=20,M1040&lt;&gt;"",ISBLANK(N1040)),"Zuweisung zu Arbeitspaket fehlt","")</f>
        <v/>
      </c>
      <c r="U1040" s="66" t="str">
        <f>IF(AND(M1040&lt;&gt;""),IF(ISBLANK(O1040),"Beschreibung der Tätigkeit fehlt!",IF(LEN(O1040)&lt;Z_BKU,"Beschreibung sehr kurz",IF(LEN(O1040)&lt;Z_BKN,"Beschreibung knapp",""))),"")</f>
        <v/>
      </c>
      <c r="V1040" s="66" t="str">
        <f t="shared" si="186"/>
        <v/>
      </c>
      <c r="W1040" s="66" t="str">
        <f>IF(AND(M1040&lt;&gt;""),IF(M1040&gt;Z_THAZ,"Wurde die Tageshöchstarbeitszeit ("&amp;Z_THAZ&amp;" h) beachtet?",""),"")</f>
        <v/>
      </c>
      <c r="X1040" s="66" t="str">
        <f t="shared" si="179"/>
        <v/>
      </c>
    </row>
    <row r="1041" spans="1:24" x14ac:dyDescent="0.25">
      <c r="A1041" s="5"/>
      <c r="B1041" s="67" t="str">
        <f t="shared" si="178"/>
        <v/>
      </c>
      <c r="C1041" s="68" t="str">
        <f t="shared" si="180"/>
        <v/>
      </c>
      <c r="D1041" s="6"/>
      <c r="E1041" s="9"/>
      <c r="F1041" s="6"/>
      <c r="G1041" s="9"/>
      <c r="H1041" s="64" t="str">
        <f t="shared" si="187"/>
        <v/>
      </c>
      <c r="I1041" s="64" t="str">
        <f t="shared" si="188"/>
        <v/>
      </c>
      <c r="J1041" s="65" t="str">
        <f t="shared" si="181"/>
        <v/>
      </c>
      <c r="K1041" s="166" t="str">
        <f t="shared" si="182"/>
        <v/>
      </c>
      <c r="L1041" s="167" t="str">
        <f t="shared" si="183"/>
        <v/>
      </c>
      <c r="M1041" s="63" t="str">
        <f t="shared" si="184"/>
        <v/>
      </c>
      <c r="N1041" s="7"/>
      <c r="O1041" s="8"/>
      <c r="Q1041" s="69" t="str">
        <f t="shared" si="185"/>
        <v/>
      </c>
      <c r="T1041" s="66" t="str">
        <f>IF(AND(SU_Stufe&gt;=20,M1041&lt;&gt;"",ISBLANK(N1041)),"Zuweisung zu Arbeitspaket fehlt","")</f>
        <v/>
      </c>
      <c r="U1041" s="66" t="str">
        <f>IF(AND(M1041&lt;&gt;""),IF(ISBLANK(O1041),"Beschreibung der Tätigkeit fehlt!",IF(LEN(O1041)&lt;Z_BKU,"Beschreibung sehr kurz",IF(LEN(O1041)&lt;Z_BKN,"Beschreibung knapp",""))),"")</f>
        <v/>
      </c>
      <c r="V1041" s="66" t="str">
        <f t="shared" si="186"/>
        <v/>
      </c>
      <c r="W1041" s="66" t="str">
        <f>IF(AND(M1041&lt;&gt;""),IF(M1041&gt;Z_THAZ,"Wurde die Tageshöchstarbeitszeit ("&amp;Z_THAZ&amp;" h) beachtet?",""),"")</f>
        <v/>
      </c>
      <c r="X1041" s="66" t="str">
        <f t="shared" si="179"/>
        <v/>
      </c>
    </row>
    <row r="1042" spans="1:24" x14ac:dyDescent="0.25">
      <c r="A1042" s="5"/>
      <c r="B1042" s="67" t="str">
        <f t="shared" si="178"/>
        <v/>
      </c>
      <c r="C1042" s="68" t="str">
        <f t="shared" si="180"/>
        <v/>
      </c>
      <c r="D1042" s="6"/>
      <c r="E1042" s="9"/>
      <c r="F1042" s="6"/>
      <c r="G1042" s="9"/>
      <c r="H1042" s="64" t="str">
        <f t="shared" si="187"/>
        <v/>
      </c>
      <c r="I1042" s="64" t="str">
        <f t="shared" si="188"/>
        <v/>
      </c>
      <c r="J1042" s="65" t="str">
        <f t="shared" si="181"/>
        <v/>
      </c>
      <c r="K1042" s="166" t="str">
        <f t="shared" si="182"/>
        <v/>
      </c>
      <c r="L1042" s="167" t="str">
        <f t="shared" si="183"/>
        <v/>
      </c>
      <c r="M1042" s="63" t="str">
        <f t="shared" si="184"/>
        <v/>
      </c>
      <c r="N1042" s="7"/>
      <c r="O1042" s="8"/>
      <c r="Q1042" s="69" t="str">
        <f t="shared" si="185"/>
        <v/>
      </c>
      <c r="T1042" s="66" t="str">
        <f>IF(AND(SU_Stufe&gt;=20,M1042&lt;&gt;"",ISBLANK(N1042)),"Zuweisung zu Arbeitspaket fehlt","")</f>
        <v/>
      </c>
      <c r="U1042" s="66" t="str">
        <f>IF(AND(M1042&lt;&gt;""),IF(ISBLANK(O1042),"Beschreibung der Tätigkeit fehlt!",IF(LEN(O1042)&lt;Z_BKU,"Beschreibung sehr kurz",IF(LEN(O1042)&lt;Z_BKN,"Beschreibung knapp",""))),"")</f>
        <v/>
      </c>
      <c r="V1042" s="66" t="str">
        <f t="shared" si="186"/>
        <v/>
      </c>
      <c r="W1042" s="66" t="str">
        <f>IF(AND(M1042&lt;&gt;""),IF(M1042&gt;Z_THAZ,"Wurde die Tageshöchstarbeitszeit ("&amp;Z_THAZ&amp;" h) beachtet?",""),"")</f>
        <v/>
      </c>
      <c r="X1042" s="66" t="str">
        <f t="shared" si="179"/>
        <v/>
      </c>
    </row>
    <row r="1043" spans="1:24" x14ac:dyDescent="0.25">
      <c r="A1043" s="5"/>
      <c r="B1043" s="67" t="str">
        <f t="shared" si="178"/>
        <v/>
      </c>
      <c r="C1043" s="68" t="str">
        <f t="shared" si="180"/>
        <v/>
      </c>
      <c r="D1043" s="6"/>
      <c r="E1043" s="9"/>
      <c r="F1043" s="6"/>
      <c r="G1043" s="9"/>
      <c r="H1043" s="64" t="str">
        <f t="shared" si="187"/>
        <v/>
      </c>
      <c r="I1043" s="64" t="str">
        <f t="shared" si="188"/>
        <v/>
      </c>
      <c r="J1043" s="65" t="str">
        <f t="shared" si="181"/>
        <v/>
      </c>
      <c r="K1043" s="166" t="str">
        <f t="shared" si="182"/>
        <v/>
      </c>
      <c r="L1043" s="167" t="str">
        <f t="shared" si="183"/>
        <v/>
      </c>
      <c r="M1043" s="63" t="str">
        <f t="shared" si="184"/>
        <v/>
      </c>
      <c r="N1043" s="7"/>
      <c r="O1043" s="8"/>
      <c r="Q1043" s="69" t="str">
        <f t="shared" si="185"/>
        <v/>
      </c>
      <c r="T1043" s="66" t="str">
        <f>IF(AND(SU_Stufe&gt;=20,M1043&lt;&gt;"",ISBLANK(N1043)),"Zuweisung zu Arbeitspaket fehlt","")</f>
        <v/>
      </c>
      <c r="U1043" s="66" t="str">
        <f>IF(AND(M1043&lt;&gt;""),IF(ISBLANK(O1043),"Beschreibung der Tätigkeit fehlt!",IF(LEN(O1043)&lt;Z_BKU,"Beschreibung sehr kurz",IF(LEN(O1043)&lt;Z_BKN,"Beschreibung knapp",""))),"")</f>
        <v/>
      </c>
      <c r="V1043" s="66" t="str">
        <f t="shared" si="186"/>
        <v/>
      </c>
      <c r="W1043" s="66" t="str">
        <f>IF(AND(M1043&lt;&gt;""),IF(M1043&gt;Z_THAZ,"Wurde die Tageshöchstarbeitszeit ("&amp;Z_THAZ&amp;" h) beachtet?",""),"")</f>
        <v/>
      </c>
      <c r="X1043" s="66" t="str">
        <f t="shared" si="179"/>
        <v/>
      </c>
    </row>
    <row r="1044" spans="1:24" x14ac:dyDescent="0.25">
      <c r="A1044" s="5"/>
      <c r="B1044" s="67" t="str">
        <f t="shared" si="178"/>
        <v/>
      </c>
      <c r="C1044" s="68" t="str">
        <f t="shared" si="180"/>
        <v/>
      </c>
      <c r="D1044" s="6"/>
      <c r="E1044" s="9"/>
      <c r="F1044" s="6"/>
      <c r="G1044" s="9"/>
      <c r="H1044" s="64" t="str">
        <f t="shared" si="187"/>
        <v/>
      </c>
      <c r="I1044" s="64" t="str">
        <f t="shared" si="188"/>
        <v/>
      </c>
      <c r="J1044" s="65" t="str">
        <f t="shared" si="181"/>
        <v/>
      </c>
      <c r="K1044" s="166" t="str">
        <f t="shared" si="182"/>
        <v/>
      </c>
      <c r="L1044" s="167" t="str">
        <f t="shared" si="183"/>
        <v/>
      </c>
      <c r="M1044" s="63" t="str">
        <f t="shared" si="184"/>
        <v/>
      </c>
      <c r="N1044" s="7"/>
      <c r="O1044" s="8"/>
      <c r="Q1044" s="69" t="str">
        <f t="shared" si="185"/>
        <v/>
      </c>
      <c r="T1044" s="66" t="str">
        <f>IF(AND(SU_Stufe&gt;=20,M1044&lt;&gt;"",ISBLANK(N1044)),"Zuweisung zu Arbeitspaket fehlt","")</f>
        <v/>
      </c>
      <c r="U1044" s="66" t="str">
        <f>IF(AND(M1044&lt;&gt;""),IF(ISBLANK(O1044),"Beschreibung der Tätigkeit fehlt!",IF(LEN(O1044)&lt;Z_BKU,"Beschreibung sehr kurz",IF(LEN(O1044)&lt;Z_BKN,"Beschreibung knapp",""))),"")</f>
        <v/>
      </c>
      <c r="V1044" s="66" t="str">
        <f t="shared" si="186"/>
        <v/>
      </c>
      <c r="W1044" s="66" t="str">
        <f>IF(AND(M1044&lt;&gt;""),IF(M1044&gt;Z_THAZ,"Wurde die Tageshöchstarbeitszeit ("&amp;Z_THAZ&amp;" h) beachtet?",""),"")</f>
        <v/>
      </c>
      <c r="X1044" s="66" t="str">
        <f t="shared" si="179"/>
        <v/>
      </c>
    </row>
    <row r="1045" spans="1:24" x14ac:dyDescent="0.25">
      <c r="A1045" s="5"/>
      <c r="B1045" s="67" t="str">
        <f t="shared" si="178"/>
        <v/>
      </c>
      <c r="C1045" s="68" t="str">
        <f t="shared" si="180"/>
        <v/>
      </c>
      <c r="D1045" s="6"/>
      <c r="E1045" s="9"/>
      <c r="F1045" s="6"/>
      <c r="G1045" s="9"/>
      <c r="H1045" s="64" t="str">
        <f t="shared" si="187"/>
        <v/>
      </c>
      <c r="I1045" s="64" t="str">
        <f t="shared" si="188"/>
        <v/>
      </c>
      <c r="J1045" s="65" t="str">
        <f t="shared" si="181"/>
        <v/>
      </c>
      <c r="K1045" s="166" t="str">
        <f t="shared" si="182"/>
        <v/>
      </c>
      <c r="L1045" s="167" t="str">
        <f t="shared" si="183"/>
        <v/>
      </c>
      <c r="M1045" s="63" t="str">
        <f t="shared" si="184"/>
        <v/>
      </c>
      <c r="N1045" s="7"/>
      <c r="O1045" s="8"/>
      <c r="Q1045" s="69" t="str">
        <f t="shared" si="185"/>
        <v/>
      </c>
      <c r="T1045" s="66" t="str">
        <f>IF(AND(SU_Stufe&gt;=20,M1045&lt;&gt;"",ISBLANK(N1045)),"Zuweisung zu Arbeitspaket fehlt","")</f>
        <v/>
      </c>
      <c r="U1045" s="66" t="str">
        <f>IF(AND(M1045&lt;&gt;""),IF(ISBLANK(O1045),"Beschreibung der Tätigkeit fehlt!",IF(LEN(O1045)&lt;Z_BKU,"Beschreibung sehr kurz",IF(LEN(O1045)&lt;Z_BKN,"Beschreibung knapp",""))),"")</f>
        <v/>
      </c>
      <c r="V1045" s="66" t="str">
        <f t="shared" si="186"/>
        <v/>
      </c>
      <c r="W1045" s="66" t="str">
        <f>IF(AND(M1045&lt;&gt;""),IF(M1045&gt;Z_THAZ,"Wurde die Tageshöchstarbeitszeit ("&amp;Z_THAZ&amp;" h) beachtet?",""),"")</f>
        <v/>
      </c>
      <c r="X1045" s="66" t="str">
        <f t="shared" si="179"/>
        <v/>
      </c>
    </row>
    <row r="1046" spans="1:24" x14ac:dyDescent="0.25">
      <c r="A1046" s="5"/>
      <c r="B1046" s="67" t="str">
        <f t="shared" si="178"/>
        <v/>
      </c>
      <c r="C1046" s="68" t="str">
        <f t="shared" si="180"/>
        <v/>
      </c>
      <c r="D1046" s="6"/>
      <c r="E1046" s="9"/>
      <c r="F1046" s="6"/>
      <c r="G1046" s="9"/>
      <c r="H1046" s="64" t="str">
        <f t="shared" si="187"/>
        <v/>
      </c>
      <c r="I1046" s="64" t="str">
        <f t="shared" si="188"/>
        <v/>
      </c>
      <c r="J1046" s="65" t="str">
        <f t="shared" si="181"/>
        <v/>
      </c>
      <c r="K1046" s="166" t="str">
        <f t="shared" si="182"/>
        <v/>
      </c>
      <c r="L1046" s="167" t="str">
        <f t="shared" si="183"/>
        <v/>
      </c>
      <c r="M1046" s="63" t="str">
        <f t="shared" si="184"/>
        <v/>
      </c>
      <c r="N1046" s="7"/>
      <c r="O1046" s="8"/>
      <c r="Q1046" s="69" t="str">
        <f t="shared" si="185"/>
        <v/>
      </c>
      <c r="T1046" s="66" t="str">
        <f>IF(AND(SU_Stufe&gt;=20,M1046&lt;&gt;"",ISBLANK(N1046)),"Zuweisung zu Arbeitspaket fehlt","")</f>
        <v/>
      </c>
      <c r="U1046" s="66" t="str">
        <f>IF(AND(M1046&lt;&gt;""),IF(ISBLANK(O1046),"Beschreibung der Tätigkeit fehlt!",IF(LEN(O1046)&lt;Z_BKU,"Beschreibung sehr kurz",IF(LEN(O1046)&lt;Z_BKN,"Beschreibung knapp",""))),"")</f>
        <v/>
      </c>
      <c r="V1046" s="66" t="str">
        <f t="shared" si="186"/>
        <v/>
      </c>
      <c r="W1046" s="66" t="str">
        <f>IF(AND(M1046&lt;&gt;""),IF(M1046&gt;Z_THAZ,"Wurde die Tageshöchstarbeitszeit ("&amp;Z_THAZ&amp;" h) beachtet?",""),"")</f>
        <v/>
      </c>
      <c r="X1046" s="66" t="str">
        <f t="shared" si="179"/>
        <v/>
      </c>
    </row>
    <row r="1047" spans="1:24" x14ac:dyDescent="0.25">
      <c r="A1047" s="5"/>
      <c r="B1047" s="67" t="str">
        <f t="shared" si="178"/>
        <v/>
      </c>
      <c r="C1047" s="68" t="str">
        <f t="shared" si="180"/>
        <v/>
      </c>
      <c r="D1047" s="6"/>
      <c r="E1047" s="9"/>
      <c r="F1047" s="6"/>
      <c r="G1047" s="9"/>
      <c r="H1047" s="64" t="str">
        <f t="shared" si="187"/>
        <v/>
      </c>
      <c r="I1047" s="64" t="str">
        <f t="shared" si="188"/>
        <v/>
      </c>
      <c r="J1047" s="65" t="str">
        <f t="shared" si="181"/>
        <v/>
      </c>
      <c r="K1047" s="166" t="str">
        <f t="shared" si="182"/>
        <v/>
      </c>
      <c r="L1047" s="167" t="str">
        <f t="shared" si="183"/>
        <v/>
      </c>
      <c r="M1047" s="63" t="str">
        <f t="shared" si="184"/>
        <v/>
      </c>
      <c r="N1047" s="7"/>
      <c r="O1047" s="8"/>
      <c r="Q1047" s="69" t="str">
        <f t="shared" si="185"/>
        <v/>
      </c>
      <c r="T1047" s="66" t="str">
        <f>IF(AND(SU_Stufe&gt;=20,M1047&lt;&gt;"",ISBLANK(N1047)),"Zuweisung zu Arbeitspaket fehlt","")</f>
        <v/>
      </c>
      <c r="U1047" s="66" t="str">
        <f>IF(AND(M1047&lt;&gt;""),IF(ISBLANK(O1047),"Beschreibung der Tätigkeit fehlt!",IF(LEN(O1047)&lt;Z_BKU,"Beschreibung sehr kurz",IF(LEN(O1047)&lt;Z_BKN,"Beschreibung knapp",""))),"")</f>
        <v/>
      </c>
      <c r="V1047" s="66" t="str">
        <f t="shared" si="186"/>
        <v/>
      </c>
      <c r="W1047" s="66" t="str">
        <f>IF(AND(M1047&lt;&gt;""),IF(M1047&gt;Z_THAZ,"Wurde die Tageshöchstarbeitszeit ("&amp;Z_THAZ&amp;" h) beachtet?",""),"")</f>
        <v/>
      </c>
      <c r="X1047" s="66" t="str">
        <f t="shared" si="179"/>
        <v/>
      </c>
    </row>
    <row r="1048" spans="1:24" x14ac:dyDescent="0.25">
      <c r="A1048" s="5"/>
      <c r="B1048" s="67" t="str">
        <f t="shared" si="178"/>
        <v/>
      </c>
      <c r="C1048" s="68" t="str">
        <f t="shared" si="180"/>
        <v/>
      </c>
      <c r="D1048" s="6"/>
      <c r="E1048" s="9"/>
      <c r="F1048" s="6"/>
      <c r="G1048" s="9"/>
      <c r="H1048" s="64" t="str">
        <f t="shared" si="187"/>
        <v/>
      </c>
      <c r="I1048" s="64" t="str">
        <f t="shared" si="188"/>
        <v/>
      </c>
      <c r="J1048" s="65" t="str">
        <f t="shared" si="181"/>
        <v/>
      </c>
      <c r="K1048" s="166" t="str">
        <f t="shared" si="182"/>
        <v/>
      </c>
      <c r="L1048" s="167" t="str">
        <f t="shared" si="183"/>
        <v/>
      </c>
      <c r="M1048" s="63" t="str">
        <f t="shared" si="184"/>
        <v/>
      </c>
      <c r="N1048" s="7"/>
      <c r="O1048" s="8"/>
      <c r="Q1048" s="69" t="str">
        <f t="shared" si="185"/>
        <v/>
      </c>
      <c r="T1048" s="66" t="str">
        <f>IF(AND(SU_Stufe&gt;=20,M1048&lt;&gt;"",ISBLANK(N1048)),"Zuweisung zu Arbeitspaket fehlt","")</f>
        <v/>
      </c>
      <c r="U1048" s="66" t="str">
        <f>IF(AND(M1048&lt;&gt;""),IF(ISBLANK(O1048),"Beschreibung der Tätigkeit fehlt!",IF(LEN(O1048)&lt;Z_BKU,"Beschreibung sehr kurz",IF(LEN(O1048)&lt;Z_BKN,"Beschreibung knapp",""))),"")</f>
        <v/>
      </c>
      <c r="V1048" s="66" t="str">
        <f t="shared" si="186"/>
        <v/>
      </c>
      <c r="W1048" s="66" t="str">
        <f>IF(AND(M1048&lt;&gt;""),IF(M1048&gt;Z_THAZ,"Wurde die Tageshöchstarbeitszeit ("&amp;Z_THAZ&amp;" h) beachtet?",""),"")</f>
        <v/>
      </c>
      <c r="X1048" s="66" t="str">
        <f t="shared" si="179"/>
        <v/>
      </c>
    </row>
    <row r="1049" spans="1:24" x14ac:dyDescent="0.25">
      <c r="A1049" s="5"/>
      <c r="B1049" s="67" t="str">
        <f t="shared" si="178"/>
        <v/>
      </c>
      <c r="C1049" s="68" t="str">
        <f t="shared" si="180"/>
        <v/>
      </c>
      <c r="D1049" s="6"/>
      <c r="E1049" s="9"/>
      <c r="F1049" s="6"/>
      <c r="G1049" s="9"/>
      <c r="H1049" s="64" t="str">
        <f t="shared" si="187"/>
        <v/>
      </c>
      <c r="I1049" s="64" t="str">
        <f t="shared" si="188"/>
        <v/>
      </c>
      <c r="J1049" s="65" t="str">
        <f t="shared" si="181"/>
        <v/>
      </c>
      <c r="K1049" s="166" t="str">
        <f t="shared" si="182"/>
        <v/>
      </c>
      <c r="L1049" s="167" t="str">
        <f t="shared" si="183"/>
        <v/>
      </c>
      <c r="M1049" s="63" t="str">
        <f t="shared" si="184"/>
        <v/>
      </c>
      <c r="N1049" s="7"/>
      <c r="O1049" s="8"/>
      <c r="Q1049" s="69" t="str">
        <f t="shared" si="185"/>
        <v/>
      </c>
      <c r="T1049" s="66" t="str">
        <f>IF(AND(SU_Stufe&gt;=20,M1049&lt;&gt;"",ISBLANK(N1049)),"Zuweisung zu Arbeitspaket fehlt","")</f>
        <v/>
      </c>
      <c r="U1049" s="66" t="str">
        <f>IF(AND(M1049&lt;&gt;""),IF(ISBLANK(O1049),"Beschreibung der Tätigkeit fehlt!",IF(LEN(O1049)&lt;Z_BKU,"Beschreibung sehr kurz",IF(LEN(O1049)&lt;Z_BKN,"Beschreibung knapp",""))),"")</f>
        <v/>
      </c>
      <c r="V1049" s="66" t="str">
        <f t="shared" si="186"/>
        <v/>
      </c>
      <c r="W1049" s="66" t="str">
        <f>IF(AND(M1049&lt;&gt;""),IF(M1049&gt;Z_THAZ,"Wurde die Tageshöchstarbeitszeit ("&amp;Z_THAZ&amp;" h) beachtet?",""),"")</f>
        <v/>
      </c>
      <c r="X1049" s="66" t="str">
        <f t="shared" si="179"/>
        <v/>
      </c>
    </row>
    <row r="1050" spans="1:24" x14ac:dyDescent="0.25">
      <c r="A1050" s="5"/>
      <c r="B1050" s="67" t="str">
        <f t="shared" si="178"/>
        <v/>
      </c>
      <c r="C1050" s="68" t="str">
        <f t="shared" si="180"/>
        <v/>
      </c>
      <c r="D1050" s="6"/>
      <c r="E1050" s="9"/>
      <c r="F1050" s="6"/>
      <c r="G1050" s="9"/>
      <c r="H1050" s="64" t="str">
        <f t="shared" si="187"/>
        <v/>
      </c>
      <c r="I1050" s="64" t="str">
        <f t="shared" si="188"/>
        <v/>
      </c>
      <c r="J1050" s="65" t="str">
        <f t="shared" si="181"/>
        <v/>
      </c>
      <c r="K1050" s="166" t="str">
        <f t="shared" si="182"/>
        <v/>
      </c>
      <c r="L1050" s="167" t="str">
        <f t="shared" si="183"/>
        <v/>
      </c>
      <c r="M1050" s="63" t="str">
        <f t="shared" si="184"/>
        <v/>
      </c>
      <c r="N1050" s="7"/>
      <c r="O1050" s="8"/>
      <c r="Q1050" s="69" t="str">
        <f t="shared" si="185"/>
        <v/>
      </c>
      <c r="T1050" s="66" t="str">
        <f>IF(AND(SU_Stufe&gt;=20,M1050&lt;&gt;"",ISBLANK(N1050)),"Zuweisung zu Arbeitspaket fehlt","")</f>
        <v/>
      </c>
      <c r="U1050" s="66" t="str">
        <f>IF(AND(M1050&lt;&gt;""),IF(ISBLANK(O1050),"Beschreibung der Tätigkeit fehlt!",IF(LEN(O1050)&lt;Z_BKU,"Beschreibung sehr kurz",IF(LEN(O1050)&lt;Z_BKN,"Beschreibung knapp",""))),"")</f>
        <v/>
      </c>
      <c r="V1050" s="66" t="str">
        <f t="shared" si="186"/>
        <v/>
      </c>
      <c r="W1050" s="66" t="str">
        <f>IF(AND(M1050&lt;&gt;""),IF(M1050&gt;Z_THAZ,"Wurde die Tageshöchstarbeitszeit ("&amp;Z_THAZ&amp;" h) beachtet?",""),"")</f>
        <v/>
      </c>
      <c r="X1050" s="66" t="str">
        <f t="shared" si="179"/>
        <v/>
      </c>
    </row>
    <row r="1051" spans="1:24" x14ac:dyDescent="0.25">
      <c r="A1051" s="5"/>
      <c r="B1051" s="67" t="str">
        <f t="shared" si="178"/>
        <v/>
      </c>
      <c r="C1051" s="68" t="str">
        <f t="shared" si="180"/>
        <v/>
      </c>
      <c r="D1051" s="6"/>
      <c r="E1051" s="9"/>
      <c r="F1051" s="6"/>
      <c r="G1051" s="9"/>
      <c r="H1051" s="64" t="str">
        <f t="shared" si="187"/>
        <v/>
      </c>
      <c r="I1051" s="64" t="str">
        <f t="shared" si="188"/>
        <v/>
      </c>
      <c r="J1051" s="65" t="str">
        <f t="shared" si="181"/>
        <v/>
      </c>
      <c r="K1051" s="166" t="str">
        <f t="shared" si="182"/>
        <v/>
      </c>
      <c r="L1051" s="167" t="str">
        <f t="shared" si="183"/>
        <v/>
      </c>
      <c r="M1051" s="63" t="str">
        <f t="shared" si="184"/>
        <v/>
      </c>
      <c r="N1051" s="7"/>
      <c r="O1051" s="8"/>
      <c r="Q1051" s="69" t="str">
        <f t="shared" si="185"/>
        <v/>
      </c>
      <c r="T1051" s="66" t="str">
        <f>IF(AND(SU_Stufe&gt;=20,M1051&lt;&gt;"",ISBLANK(N1051)),"Zuweisung zu Arbeitspaket fehlt","")</f>
        <v/>
      </c>
      <c r="U1051" s="66" t="str">
        <f>IF(AND(M1051&lt;&gt;""),IF(ISBLANK(O1051),"Beschreibung der Tätigkeit fehlt!",IF(LEN(O1051)&lt;Z_BKU,"Beschreibung sehr kurz",IF(LEN(O1051)&lt;Z_BKN,"Beschreibung knapp",""))),"")</f>
        <v/>
      </c>
      <c r="V1051" s="66" t="str">
        <f t="shared" si="186"/>
        <v/>
      </c>
      <c r="W1051" s="66" t="str">
        <f>IF(AND(M1051&lt;&gt;""),IF(M1051&gt;Z_THAZ,"Wurde die Tageshöchstarbeitszeit ("&amp;Z_THAZ&amp;" h) beachtet?",""),"")</f>
        <v/>
      </c>
      <c r="X1051" s="66" t="str">
        <f t="shared" si="179"/>
        <v/>
      </c>
    </row>
    <row r="1052" spans="1:24" x14ac:dyDescent="0.25">
      <c r="A1052" s="5"/>
      <c r="B1052" s="67" t="str">
        <f t="shared" si="178"/>
        <v/>
      </c>
      <c r="C1052" s="68" t="str">
        <f t="shared" si="180"/>
        <v/>
      </c>
      <c r="D1052" s="6"/>
      <c r="E1052" s="9"/>
      <c r="F1052" s="6"/>
      <c r="G1052" s="9"/>
      <c r="H1052" s="64" t="str">
        <f t="shared" si="187"/>
        <v/>
      </c>
      <c r="I1052" s="64" t="str">
        <f t="shared" si="188"/>
        <v/>
      </c>
      <c r="J1052" s="65" t="str">
        <f t="shared" si="181"/>
        <v/>
      </c>
      <c r="K1052" s="166" t="str">
        <f t="shared" si="182"/>
        <v/>
      </c>
      <c r="L1052" s="167" t="str">
        <f t="shared" si="183"/>
        <v/>
      </c>
      <c r="M1052" s="63" t="str">
        <f t="shared" si="184"/>
        <v/>
      </c>
      <c r="N1052" s="7"/>
      <c r="O1052" s="8"/>
      <c r="Q1052" s="69" t="str">
        <f t="shared" si="185"/>
        <v/>
      </c>
      <c r="T1052" s="66" t="str">
        <f>IF(AND(SU_Stufe&gt;=20,M1052&lt;&gt;"",ISBLANK(N1052)),"Zuweisung zu Arbeitspaket fehlt","")</f>
        <v/>
      </c>
      <c r="U1052" s="66" t="str">
        <f>IF(AND(M1052&lt;&gt;""),IF(ISBLANK(O1052),"Beschreibung der Tätigkeit fehlt!",IF(LEN(O1052)&lt;Z_BKU,"Beschreibung sehr kurz",IF(LEN(O1052)&lt;Z_BKN,"Beschreibung knapp",""))),"")</f>
        <v/>
      </c>
      <c r="V1052" s="66" t="str">
        <f t="shared" si="186"/>
        <v/>
      </c>
      <c r="W1052" s="66" t="str">
        <f>IF(AND(M1052&lt;&gt;""),IF(M1052&gt;Z_THAZ,"Wurde die Tageshöchstarbeitszeit ("&amp;Z_THAZ&amp;" h) beachtet?",""),"")</f>
        <v/>
      </c>
      <c r="X1052" s="66" t="str">
        <f t="shared" si="179"/>
        <v/>
      </c>
    </row>
    <row r="1053" spans="1:24" x14ac:dyDescent="0.25">
      <c r="A1053" s="5"/>
      <c r="B1053" s="67" t="str">
        <f t="shared" si="178"/>
        <v/>
      </c>
      <c r="C1053" s="68" t="str">
        <f t="shared" si="180"/>
        <v/>
      </c>
      <c r="D1053" s="6"/>
      <c r="E1053" s="9"/>
      <c r="F1053" s="6"/>
      <c r="G1053" s="9"/>
      <c r="H1053" s="64" t="str">
        <f t="shared" si="187"/>
        <v/>
      </c>
      <c r="I1053" s="64" t="str">
        <f t="shared" si="188"/>
        <v/>
      </c>
      <c r="J1053" s="65" t="str">
        <f t="shared" si="181"/>
        <v/>
      </c>
      <c r="K1053" s="166" t="str">
        <f t="shared" si="182"/>
        <v/>
      </c>
      <c r="L1053" s="167" t="str">
        <f t="shared" si="183"/>
        <v/>
      </c>
      <c r="M1053" s="63" t="str">
        <f t="shared" si="184"/>
        <v/>
      </c>
      <c r="N1053" s="7"/>
      <c r="O1053" s="8"/>
      <c r="Q1053" s="69" t="str">
        <f t="shared" si="185"/>
        <v/>
      </c>
      <c r="T1053" s="66" t="str">
        <f>IF(AND(SU_Stufe&gt;=20,M1053&lt;&gt;"",ISBLANK(N1053)),"Zuweisung zu Arbeitspaket fehlt","")</f>
        <v/>
      </c>
      <c r="U1053" s="66" t="str">
        <f>IF(AND(M1053&lt;&gt;""),IF(ISBLANK(O1053),"Beschreibung der Tätigkeit fehlt!",IF(LEN(O1053)&lt;Z_BKU,"Beschreibung sehr kurz",IF(LEN(O1053)&lt;Z_BKN,"Beschreibung knapp",""))),"")</f>
        <v/>
      </c>
      <c r="V1053" s="66" t="str">
        <f t="shared" si="186"/>
        <v/>
      </c>
      <c r="W1053" s="66" t="str">
        <f>IF(AND(M1053&lt;&gt;""),IF(M1053&gt;Z_THAZ,"Wurde die Tageshöchstarbeitszeit ("&amp;Z_THAZ&amp;" h) beachtet?",""),"")</f>
        <v/>
      </c>
      <c r="X1053" s="66" t="str">
        <f t="shared" si="179"/>
        <v/>
      </c>
    </row>
    <row r="1054" spans="1:24" x14ac:dyDescent="0.25">
      <c r="A1054" s="5"/>
      <c r="B1054" s="67" t="str">
        <f t="shared" si="178"/>
        <v/>
      </c>
      <c r="C1054" s="68" t="str">
        <f t="shared" si="180"/>
        <v/>
      </c>
      <c r="D1054" s="6"/>
      <c r="E1054" s="9"/>
      <c r="F1054" s="6"/>
      <c r="G1054" s="9"/>
      <c r="H1054" s="64" t="str">
        <f t="shared" si="187"/>
        <v/>
      </c>
      <c r="I1054" s="64" t="str">
        <f t="shared" si="188"/>
        <v/>
      </c>
      <c r="J1054" s="65" t="str">
        <f t="shared" si="181"/>
        <v/>
      </c>
      <c r="K1054" s="166" t="str">
        <f t="shared" si="182"/>
        <v/>
      </c>
      <c r="L1054" s="167" t="str">
        <f t="shared" si="183"/>
        <v/>
      </c>
      <c r="M1054" s="63" t="str">
        <f t="shared" si="184"/>
        <v/>
      </c>
      <c r="N1054" s="7"/>
      <c r="O1054" s="8"/>
      <c r="Q1054" s="69" t="str">
        <f t="shared" si="185"/>
        <v/>
      </c>
      <c r="T1054" s="66" t="str">
        <f>IF(AND(SU_Stufe&gt;=20,M1054&lt;&gt;"",ISBLANK(N1054)),"Zuweisung zu Arbeitspaket fehlt","")</f>
        <v/>
      </c>
      <c r="U1054" s="66" t="str">
        <f>IF(AND(M1054&lt;&gt;""),IF(ISBLANK(O1054),"Beschreibung der Tätigkeit fehlt!",IF(LEN(O1054)&lt;Z_BKU,"Beschreibung sehr kurz",IF(LEN(O1054)&lt;Z_BKN,"Beschreibung knapp",""))),"")</f>
        <v/>
      </c>
      <c r="V1054" s="66" t="str">
        <f t="shared" si="186"/>
        <v/>
      </c>
      <c r="W1054" s="66" t="str">
        <f>IF(AND(M1054&lt;&gt;""),IF(M1054&gt;Z_THAZ,"Wurde die Tageshöchstarbeitszeit ("&amp;Z_THAZ&amp;" h) beachtet?",""),"")</f>
        <v/>
      </c>
      <c r="X1054" s="66" t="str">
        <f t="shared" si="179"/>
        <v/>
      </c>
    </row>
    <row r="1055" spans="1:24" x14ac:dyDescent="0.25">
      <c r="A1055" s="5"/>
      <c r="B1055" s="67" t="str">
        <f t="shared" si="178"/>
        <v/>
      </c>
      <c r="C1055" s="68" t="str">
        <f t="shared" si="180"/>
        <v/>
      </c>
      <c r="D1055" s="6"/>
      <c r="E1055" s="9"/>
      <c r="F1055" s="6"/>
      <c r="G1055" s="9"/>
      <c r="H1055" s="64" t="str">
        <f t="shared" si="187"/>
        <v/>
      </c>
      <c r="I1055" s="64" t="str">
        <f t="shared" si="188"/>
        <v/>
      </c>
      <c r="J1055" s="65" t="str">
        <f t="shared" si="181"/>
        <v/>
      </c>
      <c r="K1055" s="166" t="str">
        <f t="shared" si="182"/>
        <v/>
      </c>
      <c r="L1055" s="167" t="str">
        <f t="shared" si="183"/>
        <v/>
      </c>
      <c r="M1055" s="63" t="str">
        <f t="shared" si="184"/>
        <v/>
      </c>
      <c r="N1055" s="7"/>
      <c r="O1055" s="8"/>
      <c r="Q1055" s="69" t="str">
        <f t="shared" si="185"/>
        <v/>
      </c>
      <c r="T1055" s="66" t="str">
        <f>IF(AND(SU_Stufe&gt;=20,M1055&lt;&gt;"",ISBLANK(N1055)),"Zuweisung zu Arbeitspaket fehlt","")</f>
        <v/>
      </c>
      <c r="U1055" s="66" t="str">
        <f>IF(AND(M1055&lt;&gt;""),IF(ISBLANK(O1055),"Beschreibung der Tätigkeit fehlt!",IF(LEN(O1055)&lt;Z_BKU,"Beschreibung sehr kurz",IF(LEN(O1055)&lt;Z_BKN,"Beschreibung knapp",""))),"")</f>
        <v/>
      </c>
      <c r="V1055" s="66" t="str">
        <f t="shared" si="186"/>
        <v/>
      </c>
      <c r="W1055" s="66" t="str">
        <f>IF(AND(M1055&lt;&gt;""),IF(M1055&gt;Z_THAZ,"Wurde die Tageshöchstarbeitszeit ("&amp;Z_THAZ&amp;" h) beachtet?",""),"")</f>
        <v/>
      </c>
      <c r="X1055" s="66" t="str">
        <f t="shared" si="179"/>
        <v/>
      </c>
    </row>
    <row r="1056" spans="1:24" x14ac:dyDescent="0.25">
      <c r="A1056" s="5"/>
      <c r="B1056" s="67" t="str">
        <f t="shared" si="178"/>
        <v/>
      </c>
      <c r="C1056" s="68" t="str">
        <f t="shared" si="180"/>
        <v/>
      </c>
      <c r="D1056" s="6"/>
      <c r="E1056" s="9"/>
      <c r="F1056" s="6"/>
      <c r="G1056" s="9"/>
      <c r="H1056" s="64" t="str">
        <f t="shared" si="187"/>
        <v/>
      </c>
      <c r="I1056" s="64" t="str">
        <f t="shared" si="188"/>
        <v/>
      </c>
      <c r="J1056" s="65" t="str">
        <f t="shared" si="181"/>
        <v/>
      </c>
      <c r="K1056" s="166" t="str">
        <f t="shared" si="182"/>
        <v/>
      </c>
      <c r="L1056" s="167" t="str">
        <f t="shared" si="183"/>
        <v/>
      </c>
      <c r="M1056" s="63" t="str">
        <f t="shared" si="184"/>
        <v/>
      </c>
      <c r="N1056" s="7"/>
      <c r="O1056" s="8"/>
      <c r="Q1056" s="69" t="str">
        <f t="shared" si="185"/>
        <v/>
      </c>
      <c r="T1056" s="66" t="str">
        <f>IF(AND(SU_Stufe&gt;=20,M1056&lt;&gt;"",ISBLANK(N1056)),"Zuweisung zu Arbeitspaket fehlt","")</f>
        <v/>
      </c>
      <c r="U1056" s="66" t="str">
        <f>IF(AND(M1056&lt;&gt;""),IF(ISBLANK(O1061),"Beschreibung der Tätigkeit fehlt!",IF(LEN(O1061)&lt;Z_BKU,"Beschreibung sehr kurz",IF(LEN(O1061)&lt;Z_BKN,"Beschreibung knapp",""))),"")</f>
        <v/>
      </c>
      <c r="V1056" s="66" t="str">
        <f t="shared" si="186"/>
        <v/>
      </c>
      <c r="W1056" s="66" t="str">
        <f>IF(AND(M1056&lt;&gt;""),IF(M1056&gt;Z_THAZ,"Wurde die Tageshöchstarbeitszeit ("&amp;Z_THAZ&amp;" h) beachtet?",""),"")</f>
        <v/>
      </c>
      <c r="X1056" s="66" t="str">
        <f t="shared" si="179"/>
        <v/>
      </c>
    </row>
    <row r="1057" spans="1:24" x14ac:dyDescent="0.25">
      <c r="A1057" s="5"/>
      <c r="B1057" s="67" t="str">
        <f t="shared" si="178"/>
        <v/>
      </c>
      <c r="C1057" s="68" t="str">
        <f t="shared" si="180"/>
        <v/>
      </c>
      <c r="D1057" s="6"/>
      <c r="E1057" s="9"/>
      <c r="F1057" s="6"/>
      <c r="G1057" s="9"/>
      <c r="H1057" s="64" t="str">
        <f t="shared" si="187"/>
        <v/>
      </c>
      <c r="I1057" s="64" t="str">
        <f t="shared" si="188"/>
        <v/>
      </c>
      <c r="J1057" s="65" t="str">
        <f t="shared" si="181"/>
        <v/>
      </c>
      <c r="K1057" s="166" t="str">
        <f t="shared" si="182"/>
        <v/>
      </c>
      <c r="L1057" s="167" t="str">
        <f t="shared" si="183"/>
        <v/>
      </c>
      <c r="M1057" s="63" t="str">
        <f t="shared" si="184"/>
        <v/>
      </c>
      <c r="N1057" s="7"/>
      <c r="O1057" s="8"/>
      <c r="Q1057" s="69" t="str">
        <f t="shared" si="185"/>
        <v/>
      </c>
      <c r="T1057" s="66" t="str">
        <f>IF(AND(SU_Stufe&gt;=20,M1057&lt;&gt;"",ISBLANK(N1057)),"Zuweisung zu Arbeitspaket fehlt","")</f>
        <v/>
      </c>
      <c r="U1057" s="66" t="str">
        <f>IF(AND(M1057&lt;&gt;""),IF(ISBLANK(O1057),"Beschreibung der Tätigkeit fehlt!",IF(LEN(O1057)&lt;Z_BKU,"Beschreibung sehr kurz",IF(LEN(O1057)&lt;Z_BKN,"Beschreibung knapp",""))),"")</f>
        <v/>
      </c>
      <c r="V1057" s="66" t="str">
        <f t="shared" si="186"/>
        <v/>
      </c>
      <c r="W1057" s="66" t="str">
        <f>IF(AND(M1057&lt;&gt;""),IF(M1057&gt;Z_THAZ,"Wurde die Tageshöchstarbeitszeit ("&amp;Z_THAZ&amp;" h) beachtet?",""),"")</f>
        <v/>
      </c>
      <c r="X1057" s="66" t="str">
        <f t="shared" si="179"/>
        <v/>
      </c>
    </row>
    <row r="1058" spans="1:24" x14ac:dyDescent="0.25">
      <c r="A1058" s="5"/>
      <c r="B1058" s="67" t="str">
        <f t="shared" si="178"/>
        <v/>
      </c>
      <c r="C1058" s="68" t="str">
        <f t="shared" si="180"/>
        <v/>
      </c>
      <c r="D1058" s="6"/>
      <c r="E1058" s="9"/>
      <c r="F1058" s="6"/>
      <c r="G1058" s="9"/>
      <c r="H1058" s="64" t="str">
        <f t="shared" si="187"/>
        <v/>
      </c>
      <c r="I1058" s="64" t="str">
        <f t="shared" si="188"/>
        <v/>
      </c>
      <c r="J1058" s="65" t="str">
        <f t="shared" si="181"/>
        <v/>
      </c>
      <c r="K1058" s="166" t="str">
        <f t="shared" si="182"/>
        <v/>
      </c>
      <c r="L1058" s="167" t="str">
        <f t="shared" si="183"/>
        <v/>
      </c>
      <c r="M1058" s="63" t="str">
        <f t="shared" si="184"/>
        <v/>
      </c>
      <c r="N1058" s="7"/>
      <c r="O1058" s="8"/>
      <c r="Q1058" s="69" t="str">
        <f t="shared" si="185"/>
        <v/>
      </c>
      <c r="T1058" s="66" t="str">
        <f>IF(AND(SU_Stufe&gt;=20,M1058&lt;&gt;"",ISBLANK(N1058)),"Zuweisung zu Arbeitspaket fehlt","")</f>
        <v/>
      </c>
      <c r="U1058" s="66" t="str">
        <f>IF(AND(M1058&lt;&gt;""),IF(ISBLANK(O1058),"Beschreibung der Tätigkeit fehlt!",IF(LEN(O1058)&lt;Z_BKU,"Beschreibung sehr kurz",IF(LEN(O1058)&lt;Z_BKN,"Beschreibung knapp",""))),"")</f>
        <v/>
      </c>
      <c r="V1058" s="66" t="str">
        <f t="shared" si="186"/>
        <v/>
      </c>
      <c r="W1058" s="66" t="str">
        <f>IF(AND(M1058&lt;&gt;""),IF(M1058&gt;Z_THAZ,"Wurde die Tageshöchstarbeitszeit ("&amp;Z_THAZ&amp;" h) beachtet?",""),"")</f>
        <v/>
      </c>
      <c r="X1058" s="66" t="str">
        <f t="shared" si="179"/>
        <v/>
      </c>
    </row>
    <row r="1059" spans="1:24" x14ac:dyDescent="0.25">
      <c r="A1059" s="5"/>
      <c r="B1059" s="67" t="str">
        <f t="shared" si="178"/>
        <v/>
      </c>
      <c r="C1059" s="68" t="str">
        <f t="shared" si="180"/>
        <v/>
      </c>
      <c r="D1059" s="6"/>
      <c r="E1059" s="9"/>
      <c r="F1059" s="6"/>
      <c r="G1059" s="9"/>
      <c r="H1059" s="64" t="str">
        <f t="shared" si="187"/>
        <v/>
      </c>
      <c r="I1059" s="64" t="str">
        <f t="shared" si="188"/>
        <v/>
      </c>
      <c r="J1059" s="65" t="str">
        <f t="shared" si="181"/>
        <v/>
      </c>
      <c r="K1059" s="166" t="str">
        <f t="shared" si="182"/>
        <v/>
      </c>
      <c r="L1059" s="167" t="str">
        <f t="shared" si="183"/>
        <v/>
      </c>
      <c r="M1059" s="63" t="str">
        <f t="shared" si="184"/>
        <v/>
      </c>
      <c r="N1059" s="7"/>
      <c r="O1059" s="8"/>
      <c r="Q1059" s="69" t="str">
        <f t="shared" si="185"/>
        <v/>
      </c>
      <c r="T1059" s="66" t="str">
        <f>IF(AND(SU_Stufe&gt;=20,M1059&lt;&gt;"",ISBLANK(N1059)),"Zuweisung zu Arbeitspaket fehlt","")</f>
        <v/>
      </c>
      <c r="U1059" s="66" t="str">
        <f>IF(AND(M1059&lt;&gt;""),IF(ISBLANK(O1059),"Beschreibung der Tätigkeit fehlt!",IF(LEN(O1059)&lt;Z_BKU,"Beschreibung sehr kurz",IF(LEN(O1059)&lt;Z_BKN,"Beschreibung knapp",""))),"")</f>
        <v/>
      </c>
      <c r="V1059" s="66" t="str">
        <f t="shared" si="186"/>
        <v/>
      </c>
      <c r="W1059" s="66" t="str">
        <f>IF(AND(M1059&lt;&gt;""),IF(M1059&gt;Z_THAZ,"Wurde die Tageshöchstarbeitszeit ("&amp;Z_THAZ&amp;" h) beachtet?",""),"")</f>
        <v/>
      </c>
      <c r="X1059" s="66" t="str">
        <f t="shared" si="179"/>
        <v/>
      </c>
    </row>
    <row r="1060" spans="1:24" x14ac:dyDescent="0.25">
      <c r="A1060" s="5"/>
      <c r="B1060" s="67" t="str">
        <f t="shared" si="178"/>
        <v/>
      </c>
      <c r="C1060" s="68" t="str">
        <f t="shared" si="180"/>
        <v/>
      </c>
      <c r="D1060" s="6"/>
      <c r="E1060" s="9"/>
      <c r="F1060" s="6"/>
      <c r="G1060" s="9"/>
      <c r="H1060" s="64" t="str">
        <f t="shared" si="187"/>
        <v/>
      </c>
      <c r="I1060" s="64" t="str">
        <f t="shared" si="188"/>
        <v/>
      </c>
      <c r="J1060" s="65" t="str">
        <f t="shared" si="181"/>
        <v/>
      </c>
      <c r="K1060" s="166" t="str">
        <f t="shared" si="182"/>
        <v/>
      </c>
      <c r="L1060" s="167" t="str">
        <f t="shared" si="183"/>
        <v/>
      </c>
      <c r="M1060" s="63" t="str">
        <f t="shared" si="184"/>
        <v/>
      </c>
      <c r="N1060" s="7"/>
      <c r="O1060" s="8"/>
      <c r="Q1060" s="69" t="str">
        <f t="shared" si="185"/>
        <v/>
      </c>
      <c r="T1060" s="66" t="str">
        <f>IF(AND(SU_Stufe&gt;=20,M1060&lt;&gt;"",ISBLANK(N1060)),"Zuweisung zu Arbeitspaket fehlt","")</f>
        <v/>
      </c>
      <c r="U1060" s="66" t="str">
        <f>IF(AND(M1060&lt;&gt;""),IF(ISBLANK(O1060),"Beschreibung der Tätigkeit fehlt!",IF(LEN(O1060)&lt;Z_BKU,"Beschreibung sehr kurz",IF(LEN(O1060)&lt;Z_BKN,"Beschreibung knapp",""))),"")</f>
        <v/>
      </c>
      <c r="V1060" s="66" t="str">
        <f t="shared" si="186"/>
        <v/>
      </c>
      <c r="W1060" s="66" t="str">
        <f>IF(AND(M1060&lt;&gt;""),IF(M1060&gt;Z_THAZ,"Wurde die Tageshöchstarbeitszeit ("&amp;Z_THAZ&amp;" h) beachtet?",""),"")</f>
        <v/>
      </c>
      <c r="X1060" s="66" t="str">
        <f t="shared" si="179"/>
        <v/>
      </c>
    </row>
    <row r="1061" spans="1:24" x14ac:dyDescent="0.25">
      <c r="A1061" s="5"/>
      <c r="B1061" s="67" t="str">
        <f t="shared" si="178"/>
        <v/>
      </c>
      <c r="C1061" s="68" t="str">
        <f t="shared" si="180"/>
        <v/>
      </c>
      <c r="D1061" s="6"/>
      <c r="E1061" s="9"/>
      <c r="F1061" s="6"/>
      <c r="G1061" s="9"/>
      <c r="H1061" s="64" t="str">
        <f t="shared" si="187"/>
        <v/>
      </c>
      <c r="I1061" s="64" t="str">
        <f t="shared" si="188"/>
        <v/>
      </c>
      <c r="J1061" s="65" t="str">
        <f t="shared" si="181"/>
        <v/>
      </c>
      <c r="K1061" s="166" t="str">
        <f t="shared" si="182"/>
        <v/>
      </c>
      <c r="L1061" s="167" t="str">
        <f t="shared" si="183"/>
        <v/>
      </c>
      <c r="M1061" s="63" t="str">
        <f t="shared" si="184"/>
        <v/>
      </c>
      <c r="N1061" s="7"/>
      <c r="O1061" s="8"/>
      <c r="Q1061" s="69" t="str">
        <f t="shared" si="185"/>
        <v/>
      </c>
      <c r="T1061" s="66" t="str">
        <f>IF(AND(SU_Stufe&gt;=20,M1061&lt;&gt;"",ISBLANK(N1061)),"Zuweisung zu Arbeitspaket fehlt","")</f>
        <v/>
      </c>
      <c r="U1061" s="66" t="str">
        <f>IF(AND(M1061&lt;&gt;""),IF(ISBLANK(#REF!),"Beschreibung der Tätigkeit fehlt!",IF(LEN(#REF!)&lt;Z_BKU,"Beschreibung sehr kurz",IF(LEN(#REF!)&lt;Z_BKN,"Beschreibung knapp",""))),"")</f>
        <v/>
      </c>
      <c r="V1061" s="66" t="str">
        <f t="shared" si="186"/>
        <v/>
      </c>
      <c r="W1061" s="66" t="str">
        <f>IF(AND(M1061&lt;&gt;""),IF(M1061&gt;Z_THAZ,"Wurde die Tageshöchstarbeitszeit ("&amp;Z_THAZ&amp;" h) beachtet?",""),"")</f>
        <v/>
      </c>
      <c r="X1061" s="66" t="str">
        <f t="shared" si="179"/>
        <v/>
      </c>
    </row>
    <row r="1062" spans="1:24" x14ac:dyDescent="0.25">
      <c r="A1062" s="5"/>
      <c r="B1062" s="67" t="str">
        <f t="shared" si="178"/>
        <v/>
      </c>
      <c r="C1062" s="68" t="str">
        <f t="shared" si="180"/>
        <v/>
      </c>
      <c r="D1062" s="6"/>
      <c r="E1062" s="9"/>
      <c r="F1062" s="6"/>
      <c r="G1062" s="9"/>
      <c r="H1062" s="64" t="str">
        <f t="shared" si="187"/>
        <v/>
      </c>
      <c r="I1062" s="64" t="str">
        <f t="shared" si="188"/>
        <v/>
      </c>
      <c r="J1062" s="65" t="str">
        <f t="shared" si="181"/>
        <v/>
      </c>
      <c r="K1062" s="166" t="str">
        <f t="shared" si="182"/>
        <v/>
      </c>
      <c r="L1062" s="167" t="str">
        <f t="shared" si="183"/>
        <v/>
      </c>
      <c r="M1062" s="63" t="str">
        <f t="shared" si="184"/>
        <v/>
      </c>
      <c r="N1062" s="7"/>
      <c r="O1062" s="8"/>
      <c r="Q1062" s="69" t="str">
        <f t="shared" si="185"/>
        <v/>
      </c>
      <c r="T1062" s="66" t="str">
        <f>IF(AND(SU_Stufe&gt;=20,M1062&lt;&gt;"",ISBLANK(N1062)),"Zuweisung zu Arbeitspaket fehlt","")</f>
        <v/>
      </c>
      <c r="U1062" s="66" t="str">
        <f>IF(AND(M1062&lt;&gt;""),IF(ISBLANK(O1062),"Beschreibung der Tätigkeit fehlt!",IF(LEN(O1062)&lt;Z_BKU,"Beschreibung sehr kurz",IF(LEN(O1062)&lt;Z_BKN,"Beschreibung knapp",""))),"")</f>
        <v/>
      </c>
      <c r="V1062" s="66" t="str">
        <f t="shared" si="186"/>
        <v/>
      </c>
      <c r="W1062" s="66" t="str">
        <f>IF(AND(M1062&lt;&gt;""),IF(M1062&gt;Z_THAZ,"Wurde die Tageshöchstarbeitszeit ("&amp;Z_THAZ&amp;" h) beachtet?",""),"")</f>
        <v/>
      </c>
      <c r="X1062" s="66" t="str">
        <f t="shared" si="179"/>
        <v/>
      </c>
    </row>
    <row r="1063" spans="1:24" x14ac:dyDescent="0.25">
      <c r="A1063" s="5"/>
      <c r="B1063" s="67" t="str">
        <f t="shared" si="178"/>
        <v/>
      </c>
      <c r="C1063" s="68" t="str">
        <f t="shared" si="180"/>
        <v/>
      </c>
      <c r="D1063" s="6"/>
      <c r="E1063" s="9"/>
      <c r="F1063" s="6"/>
      <c r="G1063" s="9"/>
      <c r="H1063" s="64" t="str">
        <f t="shared" si="187"/>
        <v/>
      </c>
      <c r="I1063" s="64" t="str">
        <f t="shared" si="188"/>
        <v/>
      </c>
      <c r="J1063" s="65" t="str">
        <f t="shared" si="181"/>
        <v/>
      </c>
      <c r="K1063" s="166" t="str">
        <f t="shared" si="182"/>
        <v/>
      </c>
      <c r="L1063" s="167" t="str">
        <f t="shared" si="183"/>
        <v/>
      </c>
      <c r="M1063" s="63" t="str">
        <f t="shared" si="184"/>
        <v/>
      </c>
      <c r="N1063" s="7"/>
      <c r="O1063" s="8"/>
      <c r="Q1063" s="69" t="str">
        <f t="shared" si="185"/>
        <v/>
      </c>
      <c r="T1063" s="66" t="str">
        <f>IF(AND(SU_Stufe&gt;=20,M1063&lt;&gt;"",ISBLANK(N1063)),"Zuweisung zu Arbeitspaket fehlt","")</f>
        <v/>
      </c>
      <c r="U1063" s="66" t="str">
        <f>IF(AND(M1063&lt;&gt;""),IF(ISBLANK(O1063),"Beschreibung der Tätigkeit fehlt!",IF(LEN(O1063)&lt;Z_BKU,"Beschreibung sehr kurz",IF(LEN(O1063)&lt;Z_BKN,"Beschreibung knapp",""))),"")</f>
        <v/>
      </c>
      <c r="V1063" s="66" t="str">
        <f t="shared" si="186"/>
        <v/>
      </c>
      <c r="W1063" s="66" t="str">
        <f>IF(AND(M1063&lt;&gt;""),IF(M1063&gt;Z_THAZ,"Wurde die Tageshöchstarbeitszeit ("&amp;Z_THAZ&amp;" h) beachtet?",""),"")</f>
        <v/>
      </c>
      <c r="X1063" s="66" t="str">
        <f t="shared" si="179"/>
        <v/>
      </c>
    </row>
    <row r="1064" spans="1:24" x14ac:dyDescent="0.25">
      <c r="A1064" s="5"/>
      <c r="B1064" s="67" t="str">
        <f t="shared" si="178"/>
        <v/>
      </c>
      <c r="C1064" s="68" t="str">
        <f t="shared" si="180"/>
        <v/>
      </c>
      <c r="D1064" s="6"/>
      <c r="E1064" s="9"/>
      <c r="F1064" s="6"/>
      <c r="G1064" s="9"/>
      <c r="H1064" s="64" t="str">
        <f t="shared" si="187"/>
        <v/>
      </c>
      <c r="I1064" s="64" t="str">
        <f t="shared" si="188"/>
        <v/>
      </c>
      <c r="J1064" s="65" t="str">
        <f t="shared" si="181"/>
        <v/>
      </c>
      <c r="K1064" s="166" t="str">
        <f t="shared" si="182"/>
        <v/>
      </c>
      <c r="L1064" s="167" t="str">
        <f t="shared" si="183"/>
        <v/>
      </c>
      <c r="M1064" s="63" t="str">
        <f t="shared" si="184"/>
        <v/>
      </c>
      <c r="N1064" s="7"/>
      <c r="O1064" s="8"/>
      <c r="Q1064" s="69" t="str">
        <f t="shared" si="185"/>
        <v/>
      </c>
      <c r="T1064" s="66" t="str">
        <f>IF(AND(SU_Stufe&gt;=20,M1064&lt;&gt;"",ISBLANK(N1064)),"Zuweisung zu Arbeitspaket fehlt","")</f>
        <v/>
      </c>
      <c r="U1064" s="66" t="str">
        <f>IF(AND(M1064&lt;&gt;""),IF(ISBLANK(O1064),"Beschreibung der Tätigkeit fehlt!",IF(LEN(O1064)&lt;Z_BKU,"Beschreibung sehr kurz",IF(LEN(O1064)&lt;Z_BKN,"Beschreibung knapp",""))),"")</f>
        <v/>
      </c>
      <c r="V1064" s="66" t="str">
        <f t="shared" si="186"/>
        <v/>
      </c>
      <c r="W1064" s="66" t="str">
        <f>IF(AND(M1064&lt;&gt;""),IF(M1064&gt;Z_THAZ,"Wurde die Tageshöchstarbeitszeit ("&amp;Z_THAZ&amp;" h) beachtet?",""),"")</f>
        <v/>
      </c>
      <c r="X1064" s="66" t="str">
        <f t="shared" si="179"/>
        <v/>
      </c>
    </row>
    <row r="1065" spans="1:24" x14ac:dyDescent="0.25">
      <c r="A1065" s="5"/>
      <c r="B1065" s="67" t="str">
        <f t="shared" si="178"/>
        <v/>
      </c>
      <c r="C1065" s="68" t="str">
        <f t="shared" si="180"/>
        <v/>
      </c>
      <c r="D1065" s="6"/>
      <c r="E1065" s="9"/>
      <c r="F1065" s="6"/>
      <c r="G1065" s="9"/>
      <c r="H1065" s="64" t="str">
        <f t="shared" si="187"/>
        <v/>
      </c>
      <c r="I1065" s="64" t="str">
        <f t="shared" si="188"/>
        <v/>
      </c>
      <c r="J1065" s="65" t="str">
        <f t="shared" si="181"/>
        <v/>
      </c>
      <c r="K1065" s="166" t="str">
        <f t="shared" si="182"/>
        <v/>
      </c>
      <c r="L1065" s="167" t="str">
        <f t="shared" si="183"/>
        <v/>
      </c>
      <c r="M1065" s="63" t="str">
        <f t="shared" si="184"/>
        <v/>
      </c>
      <c r="N1065" s="7"/>
      <c r="O1065" s="8"/>
      <c r="Q1065" s="69" t="str">
        <f t="shared" si="185"/>
        <v/>
      </c>
      <c r="T1065" s="66" t="str">
        <f>IF(AND(SU_Stufe&gt;=20,M1065&lt;&gt;"",ISBLANK(N1065)),"Zuweisung zu Arbeitspaket fehlt","")</f>
        <v/>
      </c>
      <c r="U1065" s="66" t="str">
        <f>IF(AND(M1065&lt;&gt;""),IF(ISBLANK(O1065),"Beschreibung der Tätigkeit fehlt!",IF(LEN(O1065)&lt;Z_BKU,"Beschreibung sehr kurz",IF(LEN(O1065)&lt;Z_BKN,"Beschreibung knapp",""))),"")</f>
        <v/>
      </c>
      <c r="V1065" s="66" t="str">
        <f t="shared" si="186"/>
        <v/>
      </c>
      <c r="W1065" s="66" t="str">
        <f>IF(AND(M1065&lt;&gt;""),IF(M1065&gt;Z_THAZ,"Wurde die Tageshöchstarbeitszeit ("&amp;Z_THAZ&amp;" h) beachtet?",""),"")</f>
        <v/>
      </c>
      <c r="X1065" s="66" t="str">
        <f t="shared" si="179"/>
        <v/>
      </c>
    </row>
    <row r="1066" spans="1:24" x14ac:dyDescent="0.25">
      <c r="A1066" s="5"/>
      <c r="B1066" s="67" t="str">
        <f t="shared" si="178"/>
        <v/>
      </c>
      <c r="C1066" s="68" t="str">
        <f t="shared" si="180"/>
        <v/>
      </c>
      <c r="D1066" s="6"/>
      <c r="E1066" s="9"/>
      <c r="F1066" s="6"/>
      <c r="G1066" s="9"/>
      <c r="H1066" s="64" t="str">
        <f t="shared" si="187"/>
        <v/>
      </c>
      <c r="I1066" s="64" t="str">
        <f t="shared" si="188"/>
        <v/>
      </c>
      <c r="J1066" s="65" t="str">
        <f t="shared" si="181"/>
        <v/>
      </c>
      <c r="K1066" s="166" t="str">
        <f t="shared" si="182"/>
        <v/>
      </c>
      <c r="L1066" s="167" t="str">
        <f t="shared" si="183"/>
        <v/>
      </c>
      <c r="M1066" s="63" t="str">
        <f t="shared" si="184"/>
        <v/>
      </c>
      <c r="N1066" s="7"/>
      <c r="O1066" s="8"/>
      <c r="Q1066" s="69" t="str">
        <f t="shared" si="185"/>
        <v/>
      </c>
      <c r="T1066" s="66" t="str">
        <f>IF(AND(SU_Stufe&gt;=20,M1066&lt;&gt;"",ISBLANK(N1066)),"Zuweisung zu Arbeitspaket fehlt","")</f>
        <v/>
      </c>
      <c r="U1066" s="66" t="str">
        <f>IF(AND(M1066&lt;&gt;""),IF(ISBLANK(O1066),"Beschreibung der Tätigkeit fehlt!",IF(LEN(O1066)&lt;Z_BKU,"Beschreibung sehr kurz",IF(LEN(O1066)&lt;Z_BKN,"Beschreibung knapp",""))),"")</f>
        <v/>
      </c>
      <c r="V1066" s="66" t="str">
        <f t="shared" si="186"/>
        <v/>
      </c>
      <c r="W1066" s="66" t="str">
        <f>IF(AND(M1066&lt;&gt;""),IF(M1066&gt;Z_THAZ,"Wurde die Tageshöchstarbeitszeit ("&amp;Z_THAZ&amp;" h) beachtet?",""),"")</f>
        <v/>
      </c>
      <c r="X1066" s="66" t="str">
        <f t="shared" si="179"/>
        <v/>
      </c>
    </row>
    <row r="1067" spans="1:24" x14ac:dyDescent="0.25">
      <c r="A1067" s="5"/>
      <c r="B1067" s="67" t="str">
        <f t="shared" si="178"/>
        <v/>
      </c>
      <c r="C1067" s="68" t="str">
        <f t="shared" si="180"/>
        <v/>
      </c>
      <c r="D1067" s="6"/>
      <c r="E1067" s="9"/>
      <c r="F1067" s="6"/>
      <c r="G1067" s="9"/>
      <c r="H1067" s="64" t="str">
        <f t="shared" si="187"/>
        <v/>
      </c>
      <c r="I1067" s="64" t="str">
        <f t="shared" si="188"/>
        <v/>
      </c>
      <c r="J1067" s="65" t="str">
        <f t="shared" si="181"/>
        <v/>
      </c>
      <c r="K1067" s="166" t="str">
        <f t="shared" si="182"/>
        <v/>
      </c>
      <c r="L1067" s="167" t="str">
        <f t="shared" si="183"/>
        <v/>
      </c>
      <c r="M1067" s="63" t="str">
        <f t="shared" si="184"/>
        <v/>
      </c>
      <c r="N1067" s="7"/>
      <c r="O1067" s="8"/>
      <c r="Q1067" s="69" t="str">
        <f t="shared" si="185"/>
        <v/>
      </c>
      <c r="T1067" s="66" t="str">
        <f>IF(AND(SU_Stufe&gt;=20,M1067&lt;&gt;"",ISBLANK(N1067)),"Zuweisung zu Arbeitspaket fehlt","")</f>
        <v/>
      </c>
      <c r="U1067" s="66" t="str">
        <f>IF(AND(M1067&lt;&gt;""),IF(ISBLANK(O1067),"Beschreibung der Tätigkeit fehlt!",IF(LEN(O1067)&lt;Z_BKU,"Beschreibung sehr kurz",IF(LEN(O1067)&lt;Z_BKN,"Beschreibung knapp",""))),"")</f>
        <v/>
      </c>
      <c r="V1067" s="66" t="str">
        <f t="shared" si="186"/>
        <v/>
      </c>
      <c r="W1067" s="66" t="str">
        <f>IF(AND(M1067&lt;&gt;""),IF(M1067&gt;Z_THAZ,"Wurde die Tageshöchstarbeitszeit ("&amp;Z_THAZ&amp;" h) beachtet?",""),"")</f>
        <v/>
      </c>
      <c r="X1067" s="66" t="str">
        <f t="shared" si="179"/>
        <v/>
      </c>
    </row>
    <row r="1068" spans="1:24" x14ac:dyDescent="0.25">
      <c r="A1068" s="5"/>
      <c r="B1068" s="67" t="str">
        <f t="shared" si="178"/>
        <v/>
      </c>
      <c r="C1068" s="68" t="str">
        <f t="shared" si="180"/>
        <v/>
      </c>
      <c r="D1068" s="6"/>
      <c r="E1068" s="9"/>
      <c r="F1068" s="6"/>
      <c r="G1068" s="9"/>
      <c r="H1068" s="64" t="str">
        <f t="shared" si="187"/>
        <v/>
      </c>
      <c r="I1068" s="64" t="str">
        <f t="shared" si="188"/>
        <v/>
      </c>
      <c r="J1068" s="65" t="str">
        <f t="shared" si="181"/>
        <v/>
      </c>
      <c r="K1068" s="166" t="str">
        <f t="shared" si="182"/>
        <v/>
      </c>
      <c r="L1068" s="167" t="str">
        <f t="shared" si="183"/>
        <v/>
      </c>
      <c r="M1068" s="63" t="str">
        <f t="shared" si="184"/>
        <v/>
      </c>
      <c r="N1068" s="7"/>
      <c r="O1068" s="8"/>
      <c r="Q1068" s="69" t="str">
        <f t="shared" si="185"/>
        <v/>
      </c>
      <c r="T1068" s="66" t="str">
        <f>IF(AND(SU_Stufe&gt;=20,M1068&lt;&gt;"",ISBLANK(N1068)),"Zuweisung zu Arbeitspaket fehlt","")</f>
        <v/>
      </c>
      <c r="U1068" s="66" t="str">
        <f>IF(AND(M1068&lt;&gt;""),IF(ISBLANK(O1068),"Beschreibung der Tätigkeit fehlt!",IF(LEN(O1068)&lt;Z_BKU,"Beschreibung sehr kurz",IF(LEN(O1068)&lt;Z_BKN,"Beschreibung knapp",""))),"")</f>
        <v/>
      </c>
      <c r="V1068" s="66" t="str">
        <f t="shared" si="186"/>
        <v/>
      </c>
      <c r="W1068" s="66" t="str">
        <f>IF(AND(M1068&lt;&gt;""),IF(M1068&gt;Z_THAZ,"Wurde die Tageshöchstarbeitszeit ("&amp;Z_THAZ&amp;" h) beachtet?",""),"")</f>
        <v/>
      </c>
      <c r="X1068" s="66" t="str">
        <f t="shared" si="179"/>
        <v/>
      </c>
    </row>
    <row r="1069" spans="1:24" x14ac:dyDescent="0.25">
      <c r="A1069" s="5"/>
      <c r="B1069" s="67" t="str">
        <f t="shared" si="178"/>
        <v/>
      </c>
      <c r="C1069" s="68" t="str">
        <f t="shared" si="180"/>
        <v/>
      </c>
      <c r="D1069" s="6"/>
      <c r="E1069" s="9"/>
      <c r="F1069" s="6"/>
      <c r="G1069" s="9"/>
      <c r="H1069" s="64" t="str">
        <f t="shared" si="187"/>
        <v/>
      </c>
      <c r="I1069" s="64" t="str">
        <f t="shared" si="188"/>
        <v/>
      </c>
      <c r="J1069" s="65" t="str">
        <f t="shared" si="181"/>
        <v/>
      </c>
      <c r="K1069" s="166" t="str">
        <f t="shared" si="182"/>
        <v/>
      </c>
      <c r="L1069" s="167" t="str">
        <f t="shared" si="183"/>
        <v/>
      </c>
      <c r="M1069" s="63" t="str">
        <f t="shared" si="184"/>
        <v/>
      </c>
      <c r="N1069" s="7"/>
      <c r="O1069" s="8"/>
      <c r="Q1069" s="69" t="str">
        <f t="shared" si="185"/>
        <v/>
      </c>
      <c r="T1069" s="66" t="str">
        <f>IF(AND(SU_Stufe&gt;=20,M1069&lt;&gt;"",ISBLANK(N1069)),"Zuweisung zu Arbeitspaket fehlt","")</f>
        <v/>
      </c>
      <c r="U1069" s="66" t="str">
        <f>IF(AND(M1069&lt;&gt;""),IF(ISBLANK(O1069),"Beschreibung der Tätigkeit fehlt!",IF(LEN(O1069)&lt;Z_BKU,"Beschreibung sehr kurz",IF(LEN(O1069)&lt;Z_BKN,"Beschreibung knapp",""))),"")</f>
        <v/>
      </c>
      <c r="V1069" s="66" t="str">
        <f t="shared" si="186"/>
        <v/>
      </c>
      <c r="W1069" s="66" t="str">
        <f>IF(AND(M1069&lt;&gt;""),IF(M1069&gt;Z_THAZ,"Wurde die Tageshöchstarbeitszeit ("&amp;Z_THAZ&amp;" h) beachtet?",""),"")</f>
        <v/>
      </c>
      <c r="X1069" s="66" t="str">
        <f t="shared" si="179"/>
        <v/>
      </c>
    </row>
    <row r="1070" spans="1:24" x14ac:dyDescent="0.25">
      <c r="A1070" s="5"/>
      <c r="B1070" s="67" t="str">
        <f t="shared" si="178"/>
        <v/>
      </c>
      <c r="C1070" s="68" t="str">
        <f t="shared" si="180"/>
        <v/>
      </c>
      <c r="D1070" s="6"/>
      <c r="E1070" s="9"/>
      <c r="F1070" s="6"/>
      <c r="G1070" s="9"/>
      <c r="H1070" s="64" t="str">
        <f t="shared" si="187"/>
        <v/>
      </c>
      <c r="I1070" s="64" t="str">
        <f t="shared" si="188"/>
        <v/>
      </c>
      <c r="J1070" s="65" t="str">
        <f t="shared" si="181"/>
        <v/>
      </c>
      <c r="K1070" s="166" t="str">
        <f t="shared" si="182"/>
        <v/>
      </c>
      <c r="L1070" s="167" t="str">
        <f t="shared" si="183"/>
        <v/>
      </c>
      <c r="M1070" s="63" t="str">
        <f t="shared" si="184"/>
        <v/>
      </c>
      <c r="N1070" s="7"/>
      <c r="O1070" s="8"/>
      <c r="Q1070" s="69" t="str">
        <f t="shared" si="185"/>
        <v/>
      </c>
      <c r="T1070" s="66" t="str">
        <f>IF(AND(SU_Stufe&gt;=20,M1070&lt;&gt;"",ISBLANK(N1070)),"Zuweisung zu Arbeitspaket fehlt","")</f>
        <v/>
      </c>
      <c r="U1070" s="66" t="str">
        <f>IF(AND(M1070&lt;&gt;""),IF(ISBLANK(O1070),"Beschreibung der Tätigkeit fehlt!",IF(LEN(O1070)&lt;Z_BKU,"Beschreibung sehr kurz",IF(LEN(O1070)&lt;Z_BKN,"Beschreibung knapp",""))),"")</f>
        <v/>
      </c>
      <c r="V1070" s="66" t="str">
        <f t="shared" si="186"/>
        <v/>
      </c>
      <c r="W1070" s="66" t="str">
        <f>IF(AND(M1070&lt;&gt;""),IF(M1070&gt;Z_THAZ,"Wurde die Tageshöchstarbeitszeit ("&amp;Z_THAZ&amp;" h) beachtet?",""),"")</f>
        <v/>
      </c>
      <c r="X1070" s="66" t="str">
        <f t="shared" si="179"/>
        <v/>
      </c>
    </row>
    <row r="1071" spans="1:24" x14ac:dyDescent="0.25">
      <c r="A1071" s="5"/>
      <c r="B1071" s="67" t="str">
        <f t="shared" si="178"/>
        <v/>
      </c>
      <c r="C1071" s="68" t="str">
        <f t="shared" si="180"/>
        <v/>
      </c>
      <c r="D1071" s="6"/>
      <c r="E1071" s="9"/>
      <c r="F1071" s="6"/>
      <c r="G1071" s="9"/>
      <c r="H1071" s="64" t="str">
        <f t="shared" si="187"/>
        <v/>
      </c>
      <c r="I1071" s="64" t="str">
        <f t="shared" si="188"/>
        <v/>
      </c>
      <c r="J1071" s="65" t="str">
        <f t="shared" si="181"/>
        <v/>
      </c>
      <c r="K1071" s="166" t="str">
        <f t="shared" si="182"/>
        <v/>
      </c>
      <c r="L1071" s="167" t="str">
        <f t="shared" si="183"/>
        <v/>
      </c>
      <c r="M1071" s="63" t="str">
        <f t="shared" si="184"/>
        <v/>
      </c>
      <c r="N1071" s="7"/>
      <c r="O1071" s="8"/>
      <c r="Q1071" s="69" t="str">
        <f t="shared" si="185"/>
        <v/>
      </c>
      <c r="T1071" s="66" t="str">
        <f>IF(AND(SU_Stufe&gt;=20,M1071&lt;&gt;"",ISBLANK(N1071)),"Zuweisung zu Arbeitspaket fehlt","")</f>
        <v/>
      </c>
      <c r="U1071" s="66" t="str">
        <f>IF(AND(M1071&lt;&gt;""),IF(ISBLANK(O1071),"Beschreibung der Tätigkeit fehlt!",IF(LEN(O1071)&lt;Z_BKU,"Beschreibung sehr kurz",IF(LEN(O1071)&lt;Z_BKN,"Beschreibung knapp",""))),"")</f>
        <v/>
      </c>
      <c r="V1071" s="66" t="str">
        <f t="shared" si="186"/>
        <v/>
      </c>
      <c r="W1071" s="66" t="str">
        <f>IF(AND(M1071&lt;&gt;""),IF(M1071&gt;Z_THAZ,"Wurde die Tageshöchstarbeitszeit ("&amp;Z_THAZ&amp;" h) beachtet?",""),"")</f>
        <v/>
      </c>
      <c r="X1071" s="66" t="str">
        <f t="shared" si="179"/>
        <v/>
      </c>
    </row>
    <row r="1072" spans="1:24" x14ac:dyDescent="0.25">
      <c r="A1072" s="5"/>
      <c r="B1072" s="67" t="str">
        <f t="shared" si="178"/>
        <v/>
      </c>
      <c r="C1072" s="68" t="str">
        <f t="shared" si="180"/>
        <v/>
      </c>
      <c r="D1072" s="6"/>
      <c r="E1072" s="9"/>
      <c r="F1072" s="6"/>
      <c r="G1072" s="9"/>
      <c r="H1072" s="64" t="str">
        <f t="shared" si="187"/>
        <v/>
      </c>
      <c r="I1072" s="64" t="str">
        <f t="shared" si="188"/>
        <v/>
      </c>
      <c r="J1072" s="65" t="str">
        <f t="shared" si="181"/>
        <v/>
      </c>
      <c r="K1072" s="166" t="str">
        <f t="shared" si="182"/>
        <v/>
      </c>
      <c r="L1072" s="167" t="str">
        <f t="shared" si="183"/>
        <v/>
      </c>
      <c r="M1072" s="63" t="str">
        <f t="shared" si="184"/>
        <v/>
      </c>
      <c r="N1072" s="7"/>
      <c r="O1072" s="8"/>
      <c r="Q1072" s="69" t="str">
        <f t="shared" si="185"/>
        <v/>
      </c>
      <c r="T1072" s="66" t="str">
        <f>IF(AND(SU_Stufe&gt;=20,M1072&lt;&gt;"",ISBLANK(N1072)),"Zuweisung zu Arbeitspaket fehlt","")</f>
        <v/>
      </c>
      <c r="U1072" s="66" t="str">
        <f>IF(AND(M1072&lt;&gt;""),IF(ISBLANK(O1072),"Beschreibung der Tätigkeit fehlt!",IF(LEN(O1072)&lt;Z_BKU,"Beschreibung sehr kurz",IF(LEN(O1072)&lt;Z_BKN,"Beschreibung knapp",""))),"")</f>
        <v/>
      </c>
      <c r="V1072" s="66" t="str">
        <f t="shared" si="186"/>
        <v/>
      </c>
      <c r="W1072" s="66" t="str">
        <f>IF(AND(M1072&lt;&gt;""),IF(M1072&gt;Z_THAZ,"Wurde die Tageshöchstarbeitszeit ("&amp;Z_THAZ&amp;" h) beachtet?",""),"")</f>
        <v/>
      </c>
      <c r="X1072" s="66" t="str">
        <f t="shared" si="179"/>
        <v/>
      </c>
    </row>
    <row r="1073" spans="1:24" x14ac:dyDescent="0.25">
      <c r="A1073" s="5"/>
      <c r="B1073" s="67" t="str">
        <f t="shared" si="178"/>
        <v/>
      </c>
      <c r="C1073" s="68" t="str">
        <f t="shared" si="180"/>
        <v/>
      </c>
      <c r="D1073" s="6"/>
      <c r="E1073" s="9"/>
      <c r="F1073" s="6"/>
      <c r="G1073" s="9"/>
      <c r="H1073" s="64" t="str">
        <f t="shared" si="187"/>
        <v/>
      </c>
      <c r="I1073" s="64" t="str">
        <f t="shared" si="188"/>
        <v/>
      </c>
      <c r="J1073" s="65" t="str">
        <f t="shared" si="181"/>
        <v/>
      </c>
      <c r="K1073" s="166" t="str">
        <f t="shared" si="182"/>
        <v/>
      </c>
      <c r="L1073" s="167" t="str">
        <f t="shared" si="183"/>
        <v/>
      </c>
      <c r="M1073" s="63" t="str">
        <f t="shared" si="184"/>
        <v/>
      </c>
      <c r="N1073" s="7"/>
      <c r="O1073" s="8"/>
      <c r="Q1073" s="69" t="str">
        <f t="shared" si="185"/>
        <v/>
      </c>
      <c r="T1073" s="66" t="str">
        <f>IF(AND(SU_Stufe&gt;=20,M1073&lt;&gt;"",ISBLANK(N1073)),"Zuweisung zu Arbeitspaket fehlt","")</f>
        <v/>
      </c>
      <c r="U1073" s="66" t="str">
        <f>IF(AND(M1073&lt;&gt;""),IF(ISBLANK(O1073),"Beschreibung der Tätigkeit fehlt!",IF(LEN(O1073)&lt;Z_BKU,"Beschreibung sehr kurz",IF(LEN(O1073)&lt;Z_BKN,"Beschreibung knapp",""))),"")</f>
        <v/>
      </c>
      <c r="V1073" s="66" t="str">
        <f t="shared" si="186"/>
        <v/>
      </c>
      <c r="W1073" s="66" t="str">
        <f>IF(AND(M1073&lt;&gt;""),IF(M1073&gt;Z_THAZ,"Wurde die Tageshöchstarbeitszeit ("&amp;Z_THAZ&amp;" h) beachtet?",""),"")</f>
        <v/>
      </c>
      <c r="X1073" s="66" t="str">
        <f t="shared" si="179"/>
        <v/>
      </c>
    </row>
    <row r="1074" spans="1:24" x14ac:dyDescent="0.25">
      <c r="A1074" s="5"/>
      <c r="B1074" s="67" t="str">
        <f t="shared" si="178"/>
        <v/>
      </c>
      <c r="C1074" s="68" t="str">
        <f t="shared" si="180"/>
        <v/>
      </c>
      <c r="D1074" s="6"/>
      <c r="E1074" s="9"/>
      <c r="F1074" s="6"/>
      <c r="G1074" s="9"/>
      <c r="H1074" s="64" t="str">
        <f t="shared" si="187"/>
        <v/>
      </c>
      <c r="I1074" s="64" t="str">
        <f t="shared" si="188"/>
        <v/>
      </c>
      <c r="J1074" s="65" t="str">
        <f t="shared" si="181"/>
        <v/>
      </c>
      <c r="K1074" s="166" t="str">
        <f t="shared" si="182"/>
        <v/>
      </c>
      <c r="L1074" s="167" t="str">
        <f t="shared" si="183"/>
        <v/>
      </c>
      <c r="M1074" s="63" t="str">
        <f t="shared" si="184"/>
        <v/>
      </c>
      <c r="N1074" s="7"/>
      <c r="O1074" s="8"/>
      <c r="Q1074" s="69" t="str">
        <f t="shared" si="185"/>
        <v/>
      </c>
      <c r="T1074" s="66" t="str">
        <f>IF(AND(SU_Stufe&gt;=20,M1074&lt;&gt;"",ISBLANK(N1074)),"Zuweisung zu Arbeitspaket fehlt","")</f>
        <v/>
      </c>
      <c r="U1074" s="66" t="str">
        <f>IF(AND(M1074&lt;&gt;""),IF(ISBLANK(O1074),"Beschreibung der Tätigkeit fehlt!",IF(LEN(O1074)&lt;Z_BKU,"Beschreibung sehr kurz",IF(LEN(O1074)&lt;Z_BKN,"Beschreibung knapp",""))),"")</f>
        <v/>
      </c>
      <c r="V1074" s="66" t="str">
        <f t="shared" si="186"/>
        <v/>
      </c>
      <c r="W1074" s="66" t="str">
        <f>IF(AND(M1074&lt;&gt;""),IF(M1074&gt;Z_THAZ,"Wurde die Tageshöchstarbeitszeit ("&amp;Z_THAZ&amp;" h) beachtet?",""),"")</f>
        <v/>
      </c>
      <c r="X1074" s="66" t="str">
        <f t="shared" si="179"/>
        <v/>
      </c>
    </row>
    <row r="1075" spans="1:24" x14ac:dyDescent="0.25">
      <c r="A1075" s="5"/>
      <c r="B1075" s="67" t="str">
        <f t="shared" si="178"/>
        <v/>
      </c>
      <c r="C1075" s="68" t="str">
        <f t="shared" si="180"/>
        <v/>
      </c>
      <c r="D1075" s="6"/>
      <c r="E1075" s="9"/>
      <c r="F1075" s="6"/>
      <c r="G1075" s="9"/>
      <c r="H1075" s="64" t="str">
        <f t="shared" si="187"/>
        <v/>
      </c>
      <c r="I1075" s="64" t="str">
        <f t="shared" si="188"/>
        <v/>
      </c>
      <c r="J1075" s="65" t="str">
        <f t="shared" si="181"/>
        <v/>
      </c>
      <c r="K1075" s="166" t="str">
        <f t="shared" si="182"/>
        <v/>
      </c>
      <c r="L1075" s="167" t="str">
        <f t="shared" si="183"/>
        <v/>
      </c>
      <c r="M1075" s="63" t="str">
        <f t="shared" si="184"/>
        <v/>
      </c>
      <c r="N1075" s="7"/>
      <c r="O1075" s="8"/>
      <c r="Q1075" s="69" t="str">
        <f t="shared" si="185"/>
        <v/>
      </c>
      <c r="T1075" s="66" t="str">
        <f>IF(AND(SU_Stufe&gt;=20,M1075&lt;&gt;"",ISBLANK(N1075)),"Zuweisung zu Arbeitspaket fehlt","")</f>
        <v/>
      </c>
      <c r="U1075" s="66" t="str">
        <f>IF(AND(M1075&lt;&gt;""),IF(ISBLANK(O1075),"Beschreibung der Tätigkeit fehlt!",IF(LEN(O1075)&lt;Z_BKU,"Beschreibung sehr kurz",IF(LEN(O1075)&lt;Z_BKN,"Beschreibung knapp",""))),"")</f>
        <v/>
      </c>
      <c r="V1075" s="66" t="str">
        <f t="shared" si="186"/>
        <v/>
      </c>
      <c r="W1075" s="66" t="str">
        <f>IF(AND(M1075&lt;&gt;""),IF(M1075&gt;Z_THAZ,"Wurde die Tageshöchstarbeitszeit ("&amp;Z_THAZ&amp;" h) beachtet?",""),"")</f>
        <v/>
      </c>
      <c r="X1075" s="66" t="str">
        <f t="shared" si="179"/>
        <v/>
      </c>
    </row>
    <row r="1076" spans="1:24" x14ac:dyDescent="0.25">
      <c r="A1076" s="5"/>
      <c r="B1076" s="67" t="str">
        <f t="shared" si="178"/>
        <v/>
      </c>
      <c r="C1076" s="68" t="str">
        <f t="shared" si="180"/>
        <v/>
      </c>
      <c r="D1076" s="6"/>
      <c r="E1076" s="9"/>
      <c r="F1076" s="6"/>
      <c r="G1076" s="9"/>
      <c r="H1076" s="64" t="str">
        <f t="shared" si="187"/>
        <v/>
      </c>
      <c r="I1076" s="64" t="str">
        <f t="shared" si="188"/>
        <v/>
      </c>
      <c r="J1076" s="65" t="str">
        <f t="shared" si="181"/>
        <v/>
      </c>
      <c r="K1076" s="166" t="str">
        <f t="shared" si="182"/>
        <v/>
      </c>
      <c r="L1076" s="167" t="str">
        <f t="shared" si="183"/>
        <v/>
      </c>
      <c r="M1076" s="63" t="str">
        <f t="shared" si="184"/>
        <v/>
      </c>
      <c r="N1076" s="7"/>
      <c r="O1076" s="8"/>
      <c r="Q1076" s="69" t="str">
        <f t="shared" si="185"/>
        <v/>
      </c>
      <c r="T1076" s="66" t="str">
        <f>IF(AND(SU_Stufe&gt;=20,M1076&lt;&gt;"",ISBLANK(N1076)),"Zuweisung zu Arbeitspaket fehlt","")</f>
        <v/>
      </c>
      <c r="U1076" s="66" t="str">
        <f>IF(AND(M1076&lt;&gt;""),IF(ISBLANK(O1076),"Beschreibung der Tätigkeit fehlt!",IF(LEN(O1076)&lt;Z_BKU,"Beschreibung sehr kurz",IF(LEN(O1076)&lt;Z_BKN,"Beschreibung knapp",""))),"")</f>
        <v/>
      </c>
      <c r="V1076" s="66" t="str">
        <f t="shared" si="186"/>
        <v/>
      </c>
      <c r="W1076" s="66" t="str">
        <f>IF(AND(M1076&lt;&gt;""),IF(M1076&gt;Z_THAZ,"Wurde die Tageshöchstarbeitszeit ("&amp;Z_THAZ&amp;" h) beachtet?",""),"")</f>
        <v/>
      </c>
      <c r="X1076" s="66" t="str">
        <f t="shared" si="179"/>
        <v/>
      </c>
    </row>
    <row r="1077" spans="1:24" x14ac:dyDescent="0.25">
      <c r="A1077" s="5"/>
      <c r="B1077" s="67" t="str">
        <f t="shared" si="178"/>
        <v/>
      </c>
      <c r="C1077" s="68" t="str">
        <f t="shared" si="180"/>
        <v/>
      </c>
      <c r="D1077" s="6"/>
      <c r="E1077" s="9"/>
      <c r="F1077" s="6"/>
      <c r="G1077" s="9"/>
      <c r="H1077" s="64" t="str">
        <f t="shared" si="187"/>
        <v/>
      </c>
      <c r="I1077" s="64" t="str">
        <f t="shared" si="188"/>
        <v/>
      </c>
      <c r="J1077" s="65" t="str">
        <f t="shared" si="181"/>
        <v/>
      </c>
      <c r="K1077" s="166" t="str">
        <f t="shared" si="182"/>
        <v/>
      </c>
      <c r="L1077" s="167" t="str">
        <f t="shared" si="183"/>
        <v/>
      </c>
      <c r="M1077" s="63" t="str">
        <f t="shared" si="184"/>
        <v/>
      </c>
      <c r="N1077" s="7"/>
      <c r="O1077" s="8"/>
      <c r="Q1077" s="69" t="str">
        <f t="shared" si="185"/>
        <v/>
      </c>
      <c r="T1077" s="66" t="str">
        <f>IF(AND(SU_Stufe&gt;=20,M1077&lt;&gt;"",ISBLANK(N1077)),"Zuweisung zu Arbeitspaket fehlt","")</f>
        <v/>
      </c>
      <c r="U1077" s="66" t="str">
        <f>IF(AND(M1077&lt;&gt;""),IF(ISBLANK(O1077),"Beschreibung der Tätigkeit fehlt!",IF(LEN(O1077)&lt;Z_BKU,"Beschreibung sehr kurz",IF(LEN(O1077)&lt;Z_BKN,"Beschreibung knapp",""))),"")</f>
        <v/>
      </c>
      <c r="V1077" s="66" t="str">
        <f t="shared" si="186"/>
        <v/>
      </c>
      <c r="W1077" s="66" t="str">
        <f>IF(AND(M1077&lt;&gt;""),IF(M1077&gt;Z_THAZ,"Wurde die Tageshöchstarbeitszeit ("&amp;Z_THAZ&amp;" h) beachtet?",""),"")</f>
        <v/>
      </c>
      <c r="X1077" s="66" t="str">
        <f t="shared" si="179"/>
        <v/>
      </c>
    </row>
    <row r="1078" spans="1:24" x14ac:dyDescent="0.25">
      <c r="A1078" s="5"/>
      <c r="B1078" s="67" t="str">
        <f t="shared" si="178"/>
        <v/>
      </c>
      <c r="C1078" s="68" t="str">
        <f t="shared" si="180"/>
        <v/>
      </c>
      <c r="D1078" s="6"/>
      <c r="E1078" s="9"/>
      <c r="F1078" s="6"/>
      <c r="G1078" s="9"/>
      <c r="H1078" s="64" t="str">
        <f t="shared" si="187"/>
        <v/>
      </c>
      <c r="I1078" s="64" t="str">
        <f t="shared" si="188"/>
        <v/>
      </c>
      <c r="J1078" s="65" t="str">
        <f t="shared" si="181"/>
        <v/>
      </c>
      <c r="K1078" s="166" t="str">
        <f t="shared" si="182"/>
        <v/>
      </c>
      <c r="L1078" s="167" t="str">
        <f t="shared" si="183"/>
        <v/>
      </c>
      <c r="M1078" s="63" t="str">
        <f t="shared" si="184"/>
        <v/>
      </c>
      <c r="N1078" s="7"/>
      <c r="O1078" s="8"/>
      <c r="Q1078" s="69" t="str">
        <f t="shared" si="185"/>
        <v/>
      </c>
      <c r="T1078" s="66" t="str">
        <f>IF(AND(SU_Stufe&gt;=20,M1078&lt;&gt;"",ISBLANK(N1078)),"Zuweisung zu Arbeitspaket fehlt","")</f>
        <v/>
      </c>
      <c r="U1078" s="66" t="str">
        <f>IF(AND(M1078&lt;&gt;""),IF(ISBLANK(O1078),"Beschreibung der Tätigkeit fehlt!",IF(LEN(O1078)&lt;Z_BKU,"Beschreibung sehr kurz",IF(LEN(O1078)&lt;Z_BKN,"Beschreibung knapp",""))),"")</f>
        <v/>
      </c>
      <c r="V1078" s="66" t="str">
        <f t="shared" si="186"/>
        <v/>
      </c>
      <c r="W1078" s="66" t="str">
        <f>IF(AND(M1078&lt;&gt;""),IF(M1078&gt;Z_THAZ,"Wurde die Tageshöchstarbeitszeit ("&amp;Z_THAZ&amp;" h) beachtet?",""),"")</f>
        <v/>
      </c>
      <c r="X1078" s="66" t="str">
        <f t="shared" si="179"/>
        <v/>
      </c>
    </row>
    <row r="1079" spans="1:24" x14ac:dyDescent="0.25">
      <c r="A1079" s="5"/>
      <c r="B1079" s="67" t="str">
        <f t="shared" si="178"/>
        <v/>
      </c>
      <c r="C1079" s="68" t="str">
        <f t="shared" si="180"/>
        <v/>
      </c>
      <c r="D1079" s="6"/>
      <c r="E1079" s="9"/>
      <c r="F1079" s="6"/>
      <c r="G1079" s="9"/>
      <c r="H1079" s="64" t="str">
        <f t="shared" si="187"/>
        <v/>
      </c>
      <c r="I1079" s="64" t="str">
        <f t="shared" si="188"/>
        <v/>
      </c>
      <c r="J1079" s="65" t="str">
        <f t="shared" si="181"/>
        <v/>
      </c>
      <c r="K1079" s="166" t="str">
        <f t="shared" si="182"/>
        <v/>
      </c>
      <c r="L1079" s="167" t="str">
        <f t="shared" si="183"/>
        <v/>
      </c>
      <c r="M1079" s="63" t="str">
        <f t="shared" si="184"/>
        <v/>
      </c>
      <c r="N1079" s="7"/>
      <c r="O1079" s="8"/>
      <c r="Q1079" s="69" t="str">
        <f t="shared" si="185"/>
        <v/>
      </c>
      <c r="T1079" s="66" t="str">
        <f>IF(AND(SU_Stufe&gt;=20,M1079&lt;&gt;"",ISBLANK(N1079)),"Zuweisung zu Arbeitspaket fehlt","")</f>
        <v/>
      </c>
      <c r="U1079" s="66" t="str">
        <f>IF(AND(M1079&lt;&gt;""),IF(ISBLANK(O1079),"Beschreibung der Tätigkeit fehlt!",IF(LEN(O1079)&lt;Z_BKU,"Beschreibung sehr kurz",IF(LEN(O1079)&lt;Z_BKN,"Beschreibung knapp",""))),"")</f>
        <v/>
      </c>
      <c r="V1079" s="66" t="str">
        <f t="shared" si="186"/>
        <v/>
      </c>
      <c r="W1079" s="66" t="str">
        <f>IF(AND(M1079&lt;&gt;""),IF(M1079&gt;Z_THAZ,"Wurde die Tageshöchstarbeitszeit ("&amp;Z_THAZ&amp;" h) beachtet?",""),"")</f>
        <v/>
      </c>
      <c r="X1079" s="66" t="str">
        <f t="shared" si="179"/>
        <v/>
      </c>
    </row>
    <row r="1080" spans="1:24" x14ac:dyDescent="0.25">
      <c r="A1080" s="5"/>
      <c r="B1080" s="67" t="str">
        <f t="shared" si="178"/>
        <v/>
      </c>
      <c r="C1080" s="68" t="str">
        <f t="shared" si="180"/>
        <v/>
      </c>
      <c r="D1080" s="6"/>
      <c r="E1080" s="9"/>
      <c r="F1080" s="6"/>
      <c r="G1080" s="9"/>
      <c r="H1080" s="64" t="str">
        <f t="shared" si="187"/>
        <v/>
      </c>
      <c r="I1080" s="64" t="str">
        <f t="shared" si="188"/>
        <v/>
      </c>
      <c r="J1080" s="65" t="str">
        <f t="shared" si="181"/>
        <v/>
      </c>
      <c r="K1080" s="166" t="str">
        <f t="shared" si="182"/>
        <v/>
      </c>
      <c r="L1080" s="167" t="str">
        <f t="shared" si="183"/>
        <v/>
      </c>
      <c r="M1080" s="63" t="str">
        <f t="shared" si="184"/>
        <v/>
      </c>
      <c r="N1080" s="7"/>
      <c r="O1080" s="8"/>
      <c r="Q1080" s="69" t="str">
        <f t="shared" si="185"/>
        <v/>
      </c>
      <c r="T1080" s="66" t="str">
        <f>IF(AND(SU_Stufe&gt;=20,M1080&lt;&gt;"",ISBLANK(N1080)),"Zuweisung zu Arbeitspaket fehlt","")</f>
        <v/>
      </c>
      <c r="U1080" s="66" t="str">
        <f>IF(AND(M1080&lt;&gt;""),IF(ISBLANK(O1080),"Beschreibung der Tätigkeit fehlt!",IF(LEN(O1080)&lt;Z_BKU,"Beschreibung sehr kurz",IF(LEN(O1080)&lt;Z_BKN,"Beschreibung knapp",""))),"")</f>
        <v/>
      </c>
      <c r="V1080" s="66" t="str">
        <f t="shared" si="186"/>
        <v/>
      </c>
      <c r="W1080" s="66" t="str">
        <f>IF(AND(M1080&lt;&gt;""),IF(M1080&gt;Z_THAZ,"Wurde die Tageshöchstarbeitszeit ("&amp;Z_THAZ&amp;" h) beachtet?",""),"")</f>
        <v/>
      </c>
      <c r="X1080" s="66" t="str">
        <f t="shared" si="179"/>
        <v/>
      </c>
    </row>
    <row r="1081" spans="1:24" x14ac:dyDescent="0.25">
      <c r="A1081" s="5"/>
      <c r="B1081" s="67" t="str">
        <f t="shared" si="178"/>
        <v/>
      </c>
      <c r="C1081" s="68" t="str">
        <f t="shared" si="180"/>
        <v/>
      </c>
      <c r="D1081" s="6"/>
      <c r="E1081" s="9"/>
      <c r="F1081" s="6"/>
      <c r="G1081" s="9"/>
      <c r="H1081" s="64" t="str">
        <f t="shared" si="187"/>
        <v/>
      </c>
      <c r="I1081" s="64" t="str">
        <f t="shared" si="188"/>
        <v/>
      </c>
      <c r="J1081" s="65" t="str">
        <f t="shared" si="181"/>
        <v/>
      </c>
      <c r="K1081" s="166" t="str">
        <f t="shared" si="182"/>
        <v/>
      </c>
      <c r="L1081" s="167" t="str">
        <f t="shared" si="183"/>
        <v/>
      </c>
      <c r="M1081" s="63" t="str">
        <f t="shared" si="184"/>
        <v/>
      </c>
      <c r="N1081" s="7"/>
      <c r="O1081" s="8"/>
      <c r="Q1081" s="69" t="str">
        <f t="shared" si="185"/>
        <v/>
      </c>
      <c r="T1081" s="66" t="str">
        <f>IF(AND(SU_Stufe&gt;=20,M1081&lt;&gt;"",ISBLANK(N1081)),"Zuweisung zu Arbeitspaket fehlt","")</f>
        <v/>
      </c>
      <c r="U1081" s="66" t="str">
        <f>IF(AND(M1081&lt;&gt;""),IF(ISBLANK(O1081),"Beschreibung der Tätigkeit fehlt!",IF(LEN(O1081)&lt;Z_BKU,"Beschreibung sehr kurz",IF(LEN(O1081)&lt;Z_BKN,"Beschreibung knapp",""))),"")</f>
        <v/>
      </c>
      <c r="V1081" s="66" t="str">
        <f t="shared" si="186"/>
        <v/>
      </c>
      <c r="W1081" s="66" t="str">
        <f>IF(AND(M1081&lt;&gt;""),IF(M1081&gt;Z_THAZ,"Wurde die Tageshöchstarbeitszeit ("&amp;Z_THAZ&amp;" h) beachtet?",""),"")</f>
        <v/>
      </c>
      <c r="X1081" s="66" t="str">
        <f t="shared" si="179"/>
        <v/>
      </c>
    </row>
    <row r="1082" spans="1:24" x14ac:dyDescent="0.25">
      <c r="A1082" s="5"/>
      <c r="B1082" s="67" t="str">
        <f t="shared" si="178"/>
        <v/>
      </c>
      <c r="C1082" s="68" t="str">
        <f t="shared" si="180"/>
        <v/>
      </c>
      <c r="D1082" s="6"/>
      <c r="E1082" s="9"/>
      <c r="F1082" s="6"/>
      <c r="G1082" s="9"/>
      <c r="H1082" s="64" t="str">
        <f t="shared" si="187"/>
        <v/>
      </c>
      <c r="I1082" s="64" t="str">
        <f t="shared" si="188"/>
        <v/>
      </c>
      <c r="J1082" s="65" t="str">
        <f t="shared" si="181"/>
        <v/>
      </c>
      <c r="K1082" s="166" t="str">
        <f t="shared" si="182"/>
        <v/>
      </c>
      <c r="L1082" s="167" t="str">
        <f t="shared" si="183"/>
        <v/>
      </c>
      <c r="M1082" s="63" t="str">
        <f t="shared" si="184"/>
        <v/>
      </c>
      <c r="N1082" s="7"/>
      <c r="O1082" s="8"/>
      <c r="Q1082" s="69" t="str">
        <f t="shared" si="185"/>
        <v/>
      </c>
      <c r="T1082" s="66" t="str">
        <f>IF(AND(SU_Stufe&gt;=20,M1082&lt;&gt;"",ISBLANK(N1082)),"Zuweisung zu Arbeitspaket fehlt","")</f>
        <v/>
      </c>
      <c r="U1082" s="66" t="str">
        <f>IF(AND(M1082&lt;&gt;""),IF(ISBLANK(O1082),"Beschreibung der Tätigkeit fehlt!",IF(LEN(O1082)&lt;Z_BKU,"Beschreibung sehr kurz",IF(LEN(O1082)&lt;Z_BKN,"Beschreibung knapp",""))),"")</f>
        <v/>
      </c>
      <c r="V1082" s="66" t="str">
        <f t="shared" si="186"/>
        <v/>
      </c>
      <c r="W1082" s="66" t="str">
        <f>IF(AND(M1082&lt;&gt;""),IF(M1082&gt;Z_THAZ,"Wurde die Tageshöchstarbeitszeit ("&amp;Z_THAZ&amp;" h) beachtet?",""),"")</f>
        <v/>
      </c>
      <c r="X1082" s="66" t="str">
        <f t="shared" si="179"/>
        <v/>
      </c>
    </row>
    <row r="1083" spans="1:24" x14ac:dyDescent="0.25">
      <c r="A1083" s="5"/>
      <c r="B1083" s="67" t="str">
        <f t="shared" si="178"/>
        <v/>
      </c>
      <c r="C1083" s="68" t="str">
        <f t="shared" si="180"/>
        <v/>
      </c>
      <c r="D1083" s="6"/>
      <c r="E1083" s="9"/>
      <c r="F1083" s="6"/>
      <c r="G1083" s="9"/>
      <c r="H1083" s="64" t="str">
        <f t="shared" si="187"/>
        <v/>
      </c>
      <c r="I1083" s="64" t="str">
        <f t="shared" si="188"/>
        <v/>
      </c>
      <c r="J1083" s="65" t="str">
        <f t="shared" si="181"/>
        <v/>
      </c>
      <c r="K1083" s="166" t="str">
        <f t="shared" si="182"/>
        <v/>
      </c>
      <c r="L1083" s="167" t="str">
        <f t="shared" si="183"/>
        <v/>
      </c>
      <c r="M1083" s="63" t="str">
        <f t="shared" si="184"/>
        <v/>
      </c>
      <c r="N1083" s="7"/>
      <c r="O1083" s="8"/>
      <c r="Q1083" s="69" t="str">
        <f t="shared" si="185"/>
        <v/>
      </c>
      <c r="T1083" s="66" t="str">
        <f>IF(AND(SU_Stufe&gt;=20,M1083&lt;&gt;"",ISBLANK(N1083)),"Zuweisung zu Arbeitspaket fehlt","")</f>
        <v/>
      </c>
      <c r="U1083" s="66" t="str">
        <f>IF(AND(M1083&lt;&gt;""),IF(ISBLANK(O1083),"Beschreibung der Tätigkeit fehlt!",IF(LEN(O1083)&lt;Z_BKU,"Beschreibung sehr kurz",IF(LEN(O1083)&lt;Z_BKN,"Beschreibung knapp",""))),"")</f>
        <v/>
      </c>
      <c r="V1083" s="66" t="str">
        <f t="shared" si="186"/>
        <v/>
      </c>
      <c r="W1083" s="66" t="str">
        <f>IF(AND(M1083&lt;&gt;""),IF(M1083&gt;Z_THAZ,"Wurde die Tageshöchstarbeitszeit ("&amp;Z_THAZ&amp;" h) beachtet?",""),"")</f>
        <v/>
      </c>
      <c r="X1083" s="66" t="str">
        <f t="shared" si="179"/>
        <v/>
      </c>
    </row>
    <row r="1084" spans="1:24" x14ac:dyDescent="0.25">
      <c r="A1084" s="5"/>
      <c r="B1084" s="67" t="str">
        <f t="shared" si="178"/>
        <v/>
      </c>
      <c r="C1084" s="68" t="str">
        <f t="shared" si="180"/>
        <v/>
      </c>
      <c r="D1084" s="6"/>
      <c r="E1084" s="9"/>
      <c r="F1084" s="6"/>
      <c r="G1084" s="9"/>
      <c r="H1084" s="64" t="str">
        <f t="shared" si="187"/>
        <v/>
      </c>
      <c r="I1084" s="64" t="str">
        <f t="shared" si="188"/>
        <v/>
      </c>
      <c r="J1084" s="65" t="str">
        <f t="shared" si="181"/>
        <v/>
      </c>
      <c r="K1084" s="166" t="str">
        <f t="shared" si="182"/>
        <v/>
      </c>
      <c r="L1084" s="167" t="str">
        <f t="shared" si="183"/>
        <v/>
      </c>
      <c r="M1084" s="63" t="str">
        <f t="shared" si="184"/>
        <v/>
      </c>
      <c r="N1084" s="7"/>
      <c r="O1084" s="8"/>
      <c r="Q1084" s="69" t="str">
        <f t="shared" si="185"/>
        <v/>
      </c>
      <c r="T1084" s="66" t="str">
        <f>IF(AND(SU_Stufe&gt;=20,M1084&lt;&gt;"",ISBLANK(N1084)),"Zuweisung zu Arbeitspaket fehlt","")</f>
        <v/>
      </c>
      <c r="U1084" s="66" t="str">
        <f>IF(AND(M1084&lt;&gt;""),IF(ISBLANK(O1084),"Beschreibung der Tätigkeit fehlt!",IF(LEN(O1084)&lt;Z_BKU,"Beschreibung sehr kurz",IF(LEN(O1084)&lt;Z_BKN,"Beschreibung knapp",""))),"")</f>
        <v/>
      </c>
      <c r="V1084" s="66" t="str">
        <f t="shared" si="186"/>
        <v/>
      </c>
      <c r="W1084" s="66" t="str">
        <f>IF(AND(M1084&lt;&gt;""),IF(M1084&gt;Z_THAZ,"Wurde die Tageshöchstarbeitszeit ("&amp;Z_THAZ&amp;" h) beachtet?",""),"")</f>
        <v/>
      </c>
      <c r="X1084" s="66" t="str">
        <f t="shared" si="179"/>
        <v/>
      </c>
    </row>
    <row r="1085" spans="1:24" x14ac:dyDescent="0.25">
      <c r="A1085" s="5"/>
      <c r="B1085" s="67" t="str">
        <f t="shared" si="178"/>
        <v/>
      </c>
      <c r="C1085" s="68" t="str">
        <f t="shared" si="180"/>
        <v/>
      </c>
      <c r="D1085" s="6"/>
      <c r="E1085" s="9"/>
      <c r="F1085" s="6"/>
      <c r="G1085" s="9"/>
      <c r="H1085" s="64" t="str">
        <f t="shared" si="187"/>
        <v/>
      </c>
      <c r="I1085" s="64" t="str">
        <f t="shared" si="188"/>
        <v/>
      </c>
      <c r="J1085" s="65" t="str">
        <f t="shared" si="181"/>
        <v/>
      </c>
      <c r="K1085" s="166" t="str">
        <f t="shared" si="182"/>
        <v/>
      </c>
      <c r="L1085" s="167" t="str">
        <f t="shared" si="183"/>
        <v/>
      </c>
      <c r="M1085" s="63" t="str">
        <f t="shared" si="184"/>
        <v/>
      </c>
      <c r="N1085" s="7"/>
      <c r="O1085" s="8"/>
      <c r="Q1085" s="69" t="str">
        <f t="shared" si="185"/>
        <v/>
      </c>
      <c r="T1085" s="66" t="str">
        <f>IF(AND(SU_Stufe&gt;=20,M1085&lt;&gt;"",ISBLANK(N1085)),"Zuweisung zu Arbeitspaket fehlt","")</f>
        <v/>
      </c>
      <c r="U1085" s="66" t="str">
        <f>IF(AND(M1085&lt;&gt;""),IF(ISBLANK(O1085),"Beschreibung der Tätigkeit fehlt!",IF(LEN(O1085)&lt;Z_BKU,"Beschreibung sehr kurz",IF(LEN(O1085)&lt;Z_BKN,"Beschreibung knapp",""))),"")</f>
        <v/>
      </c>
      <c r="V1085" s="66" t="str">
        <f t="shared" si="186"/>
        <v/>
      </c>
      <c r="W1085" s="66" t="str">
        <f>IF(AND(M1085&lt;&gt;""),IF(M1085&gt;Z_THAZ,"Wurde die Tageshöchstarbeitszeit ("&amp;Z_THAZ&amp;" h) beachtet?",""),"")</f>
        <v/>
      </c>
      <c r="X1085" s="66" t="str">
        <f t="shared" si="179"/>
        <v/>
      </c>
    </row>
    <row r="1086" spans="1:24" x14ac:dyDescent="0.25">
      <c r="A1086" s="5"/>
      <c r="B1086" s="67" t="str">
        <f t="shared" si="178"/>
        <v/>
      </c>
      <c r="C1086" s="68" t="str">
        <f t="shared" si="180"/>
        <v/>
      </c>
      <c r="D1086" s="6"/>
      <c r="E1086" s="9"/>
      <c r="F1086" s="6"/>
      <c r="G1086" s="9"/>
      <c r="H1086" s="64" t="str">
        <f t="shared" si="187"/>
        <v/>
      </c>
      <c r="I1086" s="64" t="str">
        <f t="shared" si="188"/>
        <v/>
      </c>
      <c r="J1086" s="65" t="str">
        <f t="shared" si="181"/>
        <v/>
      </c>
      <c r="K1086" s="166" t="str">
        <f t="shared" si="182"/>
        <v/>
      </c>
      <c r="L1086" s="167" t="str">
        <f t="shared" si="183"/>
        <v/>
      </c>
      <c r="M1086" s="63" t="str">
        <f t="shared" si="184"/>
        <v/>
      </c>
      <c r="N1086" s="7"/>
      <c r="O1086" s="8"/>
      <c r="Q1086" s="69" t="str">
        <f t="shared" si="185"/>
        <v/>
      </c>
      <c r="T1086" s="66" t="str">
        <f>IF(AND(SU_Stufe&gt;=20,M1086&lt;&gt;"",ISBLANK(N1086)),"Zuweisung zu Arbeitspaket fehlt","")</f>
        <v/>
      </c>
      <c r="U1086" s="66" t="str">
        <f>IF(AND(M1086&lt;&gt;""),IF(ISBLANK(O1086),"Beschreibung der Tätigkeit fehlt!",IF(LEN(O1086)&lt;Z_BKU,"Beschreibung sehr kurz",IF(LEN(O1086)&lt;Z_BKN,"Beschreibung knapp",""))),"")</f>
        <v/>
      </c>
      <c r="V1086" s="66" t="str">
        <f t="shared" si="186"/>
        <v/>
      </c>
      <c r="W1086" s="66" t="str">
        <f>IF(AND(M1086&lt;&gt;""),IF(M1086&gt;Z_THAZ,"Wurde die Tageshöchstarbeitszeit ("&amp;Z_THAZ&amp;" h) beachtet?",""),"")</f>
        <v/>
      </c>
      <c r="X1086" s="66" t="str">
        <f t="shared" si="179"/>
        <v/>
      </c>
    </row>
    <row r="1087" spans="1:24" x14ac:dyDescent="0.25">
      <c r="A1087" s="5"/>
      <c r="B1087" s="67" t="str">
        <f t="shared" si="178"/>
        <v/>
      </c>
      <c r="C1087" s="68" t="str">
        <f t="shared" si="180"/>
        <v/>
      </c>
      <c r="D1087" s="6"/>
      <c r="E1087" s="9"/>
      <c r="F1087" s="6"/>
      <c r="G1087" s="9"/>
      <c r="H1087" s="64" t="str">
        <f t="shared" si="187"/>
        <v/>
      </c>
      <c r="I1087" s="64" t="str">
        <f t="shared" si="188"/>
        <v/>
      </c>
      <c r="J1087" s="65" t="str">
        <f t="shared" si="181"/>
        <v/>
      </c>
      <c r="K1087" s="166" t="str">
        <f t="shared" si="182"/>
        <v/>
      </c>
      <c r="L1087" s="167" t="str">
        <f t="shared" si="183"/>
        <v/>
      </c>
      <c r="M1087" s="63" t="str">
        <f t="shared" si="184"/>
        <v/>
      </c>
      <c r="N1087" s="7"/>
      <c r="O1087" s="8"/>
      <c r="Q1087" s="69" t="str">
        <f t="shared" si="185"/>
        <v/>
      </c>
      <c r="T1087" s="66" t="str">
        <f>IF(AND(SU_Stufe&gt;=20,M1087&lt;&gt;"",ISBLANK(N1087)),"Zuweisung zu Arbeitspaket fehlt","")</f>
        <v/>
      </c>
      <c r="U1087" s="66" t="str">
        <f>IF(AND(M1087&lt;&gt;""),IF(ISBLANK(O1087),"Beschreibung der Tätigkeit fehlt!",IF(LEN(O1087)&lt;Z_BKU,"Beschreibung sehr kurz",IF(LEN(O1087)&lt;Z_BKN,"Beschreibung knapp",""))),"")</f>
        <v/>
      </c>
      <c r="V1087" s="66" t="str">
        <f t="shared" si="186"/>
        <v/>
      </c>
      <c r="W1087" s="66" t="str">
        <f>IF(AND(M1087&lt;&gt;""),IF(M1087&gt;Z_THAZ,"Wurde die Tageshöchstarbeitszeit ("&amp;Z_THAZ&amp;" h) beachtet?",""),"")</f>
        <v/>
      </c>
      <c r="X1087" s="66" t="str">
        <f t="shared" si="179"/>
        <v/>
      </c>
    </row>
    <row r="1088" spans="1:24" x14ac:dyDescent="0.25">
      <c r="A1088" s="5"/>
      <c r="B1088" s="67" t="str">
        <f t="shared" si="178"/>
        <v/>
      </c>
      <c r="C1088" s="68" t="str">
        <f t="shared" si="180"/>
        <v/>
      </c>
      <c r="D1088" s="6"/>
      <c r="E1088" s="9"/>
      <c r="F1088" s="6"/>
      <c r="G1088" s="9"/>
      <c r="H1088" s="64" t="str">
        <f t="shared" si="187"/>
        <v/>
      </c>
      <c r="I1088" s="64" t="str">
        <f t="shared" si="188"/>
        <v/>
      </c>
      <c r="J1088" s="65" t="str">
        <f t="shared" si="181"/>
        <v/>
      </c>
      <c r="K1088" s="166" t="str">
        <f t="shared" si="182"/>
        <v/>
      </c>
      <c r="L1088" s="167" t="str">
        <f t="shared" si="183"/>
        <v/>
      </c>
      <c r="M1088" s="63" t="str">
        <f t="shared" si="184"/>
        <v/>
      </c>
      <c r="N1088" s="7"/>
      <c r="O1088" s="8"/>
      <c r="Q1088" s="69" t="str">
        <f t="shared" si="185"/>
        <v/>
      </c>
      <c r="T1088" s="66" t="str">
        <f>IF(AND(SU_Stufe&gt;=20,M1088&lt;&gt;"",ISBLANK(N1088)),"Zuweisung zu Arbeitspaket fehlt","")</f>
        <v/>
      </c>
      <c r="U1088" s="66" t="str">
        <f>IF(AND(M1088&lt;&gt;""),IF(ISBLANK(O1088),"Beschreibung der Tätigkeit fehlt!",IF(LEN(O1088)&lt;Z_BKU,"Beschreibung sehr kurz",IF(LEN(O1088)&lt;Z_BKN,"Beschreibung knapp",""))),"")</f>
        <v/>
      </c>
      <c r="V1088" s="66" t="str">
        <f t="shared" si="186"/>
        <v/>
      </c>
      <c r="W1088" s="66" t="str">
        <f>IF(AND(M1088&lt;&gt;""),IF(M1088&gt;Z_THAZ,"Wurde die Tageshöchstarbeitszeit ("&amp;Z_THAZ&amp;" h) beachtet?",""),"")</f>
        <v/>
      </c>
      <c r="X1088" s="66" t="str">
        <f t="shared" si="179"/>
        <v/>
      </c>
    </row>
    <row r="1089" spans="1:24" x14ac:dyDescent="0.25">
      <c r="A1089" s="5"/>
      <c r="B1089" s="67" t="str">
        <f t="shared" si="178"/>
        <v/>
      </c>
      <c r="C1089" s="68" t="str">
        <f t="shared" si="180"/>
        <v/>
      </c>
      <c r="D1089" s="6"/>
      <c r="E1089" s="9"/>
      <c r="F1089" s="6"/>
      <c r="G1089" s="9"/>
      <c r="H1089" s="64" t="str">
        <f t="shared" si="187"/>
        <v/>
      </c>
      <c r="I1089" s="64" t="str">
        <f t="shared" si="188"/>
        <v/>
      </c>
      <c r="J1089" s="65" t="str">
        <f t="shared" si="181"/>
        <v/>
      </c>
      <c r="K1089" s="166" t="str">
        <f t="shared" si="182"/>
        <v/>
      </c>
      <c r="L1089" s="167" t="str">
        <f t="shared" si="183"/>
        <v/>
      </c>
      <c r="M1089" s="63" t="str">
        <f t="shared" si="184"/>
        <v/>
      </c>
      <c r="N1089" s="7"/>
      <c r="O1089" s="8"/>
      <c r="Q1089" s="69" t="str">
        <f t="shared" si="185"/>
        <v/>
      </c>
      <c r="T1089" s="66" t="str">
        <f>IF(AND(SU_Stufe&gt;=20,M1089&lt;&gt;"",ISBLANK(N1089)),"Zuweisung zu Arbeitspaket fehlt","")</f>
        <v/>
      </c>
      <c r="U1089" s="66" t="str">
        <f>IF(AND(M1089&lt;&gt;""),IF(ISBLANK(O1089),"Beschreibung der Tätigkeit fehlt!",IF(LEN(O1089)&lt;Z_BKU,"Beschreibung sehr kurz",IF(LEN(O1089)&lt;Z_BKN,"Beschreibung knapp",""))),"")</f>
        <v/>
      </c>
      <c r="V1089" s="66" t="str">
        <f t="shared" si="186"/>
        <v/>
      </c>
      <c r="W1089" s="66" t="str">
        <f>IF(AND(M1089&lt;&gt;""),IF(M1089&gt;Z_THAZ,"Wurde die Tageshöchstarbeitszeit ("&amp;Z_THAZ&amp;" h) beachtet?",""),"")</f>
        <v/>
      </c>
      <c r="X1089" s="66" t="str">
        <f t="shared" si="179"/>
        <v/>
      </c>
    </row>
    <row r="1090" spans="1:24" x14ac:dyDescent="0.25">
      <c r="A1090" s="5"/>
      <c r="B1090" s="67" t="str">
        <f t="shared" si="178"/>
        <v/>
      </c>
      <c r="C1090" s="68" t="str">
        <f t="shared" si="180"/>
        <v/>
      </c>
      <c r="D1090" s="6"/>
      <c r="E1090" s="9"/>
      <c r="F1090" s="6"/>
      <c r="G1090" s="9"/>
      <c r="H1090" s="64" t="str">
        <f t="shared" si="187"/>
        <v/>
      </c>
      <c r="I1090" s="64" t="str">
        <f t="shared" si="188"/>
        <v/>
      </c>
      <c r="J1090" s="65" t="str">
        <f t="shared" si="181"/>
        <v/>
      </c>
      <c r="K1090" s="166" t="str">
        <f t="shared" si="182"/>
        <v/>
      </c>
      <c r="L1090" s="167" t="str">
        <f t="shared" si="183"/>
        <v/>
      </c>
      <c r="M1090" s="63" t="str">
        <f t="shared" si="184"/>
        <v/>
      </c>
      <c r="N1090" s="7"/>
      <c r="O1090" s="8"/>
      <c r="Q1090" s="69" t="str">
        <f t="shared" si="185"/>
        <v/>
      </c>
      <c r="T1090" s="66" t="str">
        <f>IF(AND(SU_Stufe&gt;=20,M1090&lt;&gt;"",ISBLANK(N1090)),"Zuweisung zu Arbeitspaket fehlt","")</f>
        <v/>
      </c>
      <c r="U1090" s="66" t="str">
        <f>IF(AND(M1090&lt;&gt;""),IF(ISBLANK(O1090),"Beschreibung der Tätigkeit fehlt!",IF(LEN(O1090)&lt;Z_BKU,"Beschreibung sehr kurz",IF(LEN(O1090)&lt;Z_BKN,"Beschreibung knapp",""))),"")</f>
        <v/>
      </c>
      <c r="V1090" s="66" t="str">
        <f t="shared" si="186"/>
        <v/>
      </c>
      <c r="W1090" s="66" t="str">
        <f>IF(AND(M1090&lt;&gt;""),IF(M1090&gt;Z_THAZ,"Wurde die Tageshöchstarbeitszeit ("&amp;Z_THAZ&amp;" h) beachtet?",""),"")</f>
        <v/>
      </c>
      <c r="X1090" s="66" t="str">
        <f t="shared" si="179"/>
        <v/>
      </c>
    </row>
    <row r="1091" spans="1:24" x14ac:dyDescent="0.25">
      <c r="A1091" s="5"/>
      <c r="B1091" s="67" t="str">
        <f t="shared" si="178"/>
        <v/>
      </c>
      <c r="C1091" s="68" t="str">
        <f t="shared" si="180"/>
        <v/>
      </c>
      <c r="D1091" s="6"/>
      <c r="E1091" s="9"/>
      <c r="F1091" s="6"/>
      <c r="G1091" s="9"/>
      <c r="H1091" s="64" t="str">
        <f t="shared" si="187"/>
        <v/>
      </c>
      <c r="I1091" s="64" t="str">
        <f t="shared" si="188"/>
        <v/>
      </c>
      <c r="J1091" s="65" t="str">
        <f t="shared" si="181"/>
        <v/>
      </c>
      <c r="K1091" s="166" t="str">
        <f t="shared" si="182"/>
        <v/>
      </c>
      <c r="L1091" s="167" t="str">
        <f t="shared" si="183"/>
        <v/>
      </c>
      <c r="M1091" s="63" t="str">
        <f t="shared" si="184"/>
        <v/>
      </c>
      <c r="N1091" s="7"/>
      <c r="O1091" s="8"/>
      <c r="Q1091" s="69" t="str">
        <f t="shared" si="185"/>
        <v/>
      </c>
      <c r="T1091" s="66" t="str">
        <f>IF(AND(SU_Stufe&gt;=20,M1091&lt;&gt;"",ISBLANK(N1091)),"Zuweisung zu Arbeitspaket fehlt","")</f>
        <v/>
      </c>
      <c r="U1091" s="66" t="str">
        <f>IF(AND(M1091&lt;&gt;""),IF(ISBLANK(O1091),"Beschreibung der Tätigkeit fehlt!",IF(LEN(O1091)&lt;Z_BKU,"Beschreibung sehr kurz",IF(LEN(O1091)&lt;Z_BKN,"Beschreibung knapp",""))),"")</f>
        <v/>
      </c>
      <c r="V1091" s="66" t="str">
        <f t="shared" si="186"/>
        <v/>
      </c>
      <c r="W1091" s="66" t="str">
        <f>IF(AND(M1091&lt;&gt;""),IF(M1091&gt;Z_THAZ,"Wurde die Tageshöchstarbeitszeit ("&amp;Z_THAZ&amp;" h) beachtet?",""),"")</f>
        <v/>
      </c>
      <c r="X1091" s="66" t="str">
        <f t="shared" si="179"/>
        <v/>
      </c>
    </row>
    <row r="1092" spans="1:24" x14ac:dyDescent="0.25">
      <c r="A1092" s="5"/>
      <c r="B1092" s="67" t="str">
        <f t="shared" si="178"/>
        <v/>
      </c>
      <c r="C1092" s="68" t="str">
        <f t="shared" si="180"/>
        <v/>
      </c>
      <c r="D1092" s="6"/>
      <c r="E1092" s="9"/>
      <c r="F1092" s="6"/>
      <c r="G1092" s="9"/>
      <c r="H1092" s="64" t="str">
        <f t="shared" si="187"/>
        <v/>
      </c>
      <c r="I1092" s="64" t="str">
        <f t="shared" si="188"/>
        <v/>
      </c>
      <c r="J1092" s="65" t="str">
        <f t="shared" si="181"/>
        <v/>
      </c>
      <c r="K1092" s="166" t="str">
        <f t="shared" si="182"/>
        <v/>
      </c>
      <c r="L1092" s="167" t="str">
        <f t="shared" si="183"/>
        <v/>
      </c>
      <c r="M1092" s="63" t="str">
        <f t="shared" si="184"/>
        <v/>
      </c>
      <c r="N1092" s="7"/>
      <c r="O1092" s="8"/>
      <c r="Q1092" s="69" t="str">
        <f t="shared" si="185"/>
        <v/>
      </c>
      <c r="T1092" s="66" t="str">
        <f>IF(AND(SU_Stufe&gt;=20,M1092&lt;&gt;"",ISBLANK(N1092)),"Zuweisung zu Arbeitspaket fehlt","")</f>
        <v/>
      </c>
      <c r="U1092" s="66" t="str">
        <f>IF(AND(M1092&lt;&gt;""),IF(ISBLANK(O1092),"Beschreibung der Tätigkeit fehlt!",IF(LEN(O1092)&lt;Z_BKU,"Beschreibung sehr kurz",IF(LEN(O1092)&lt;Z_BKN,"Beschreibung knapp",""))),"")</f>
        <v/>
      </c>
      <c r="V1092" s="66" t="str">
        <f t="shared" si="186"/>
        <v/>
      </c>
      <c r="W1092" s="66" t="str">
        <f>IF(AND(M1092&lt;&gt;""),IF(M1092&gt;Z_THAZ,"Wurde die Tageshöchstarbeitszeit ("&amp;Z_THAZ&amp;" h) beachtet?",""),"")</f>
        <v/>
      </c>
      <c r="X1092" s="66" t="str">
        <f t="shared" si="179"/>
        <v/>
      </c>
    </row>
    <row r="1093" spans="1:24" x14ac:dyDescent="0.25">
      <c r="A1093" s="5"/>
      <c r="B1093" s="67" t="str">
        <f t="shared" si="178"/>
        <v/>
      </c>
      <c r="C1093" s="68" t="str">
        <f t="shared" si="180"/>
        <v/>
      </c>
      <c r="D1093" s="6"/>
      <c r="E1093" s="9"/>
      <c r="F1093" s="6"/>
      <c r="G1093" s="9"/>
      <c r="H1093" s="64" t="str">
        <f t="shared" si="187"/>
        <v/>
      </c>
      <c r="I1093" s="64" t="str">
        <f t="shared" si="188"/>
        <v/>
      </c>
      <c r="J1093" s="65" t="str">
        <f t="shared" si="181"/>
        <v/>
      </c>
      <c r="K1093" s="166" t="str">
        <f t="shared" si="182"/>
        <v/>
      </c>
      <c r="L1093" s="167" t="str">
        <f t="shared" si="183"/>
        <v/>
      </c>
      <c r="M1093" s="63" t="str">
        <f t="shared" si="184"/>
        <v/>
      </c>
      <c r="N1093" s="7"/>
      <c r="O1093" s="8"/>
      <c r="Q1093" s="69" t="str">
        <f t="shared" si="185"/>
        <v/>
      </c>
      <c r="T1093" s="66" t="str">
        <f>IF(AND(SU_Stufe&gt;=20,M1093&lt;&gt;"",ISBLANK(N1093)),"Zuweisung zu Arbeitspaket fehlt","")</f>
        <v/>
      </c>
      <c r="U1093" s="66" t="str">
        <f>IF(AND(M1093&lt;&gt;""),IF(ISBLANK(O1093),"Beschreibung der Tätigkeit fehlt!",IF(LEN(O1093)&lt;Z_BKU,"Beschreibung sehr kurz",IF(LEN(O1093)&lt;Z_BKN,"Beschreibung knapp",""))),"")</f>
        <v/>
      </c>
      <c r="V1093" s="66" t="str">
        <f t="shared" si="186"/>
        <v/>
      </c>
      <c r="W1093" s="66" t="str">
        <f>IF(AND(M1093&lt;&gt;""),IF(M1093&gt;Z_THAZ,"Wurde die Tageshöchstarbeitszeit ("&amp;Z_THAZ&amp;" h) beachtet?",""),"")</f>
        <v/>
      </c>
      <c r="X1093" s="66" t="str">
        <f t="shared" si="179"/>
        <v/>
      </c>
    </row>
    <row r="1094" spans="1:24" x14ac:dyDescent="0.25">
      <c r="A1094" s="5"/>
      <c r="B1094" s="67" t="str">
        <f t="shared" si="178"/>
        <v/>
      </c>
      <c r="C1094" s="68" t="str">
        <f t="shared" si="180"/>
        <v/>
      </c>
      <c r="D1094" s="6"/>
      <c r="E1094" s="9"/>
      <c r="F1094" s="6"/>
      <c r="G1094" s="9"/>
      <c r="H1094" s="64" t="str">
        <f t="shared" si="187"/>
        <v/>
      </c>
      <c r="I1094" s="64" t="str">
        <f t="shared" si="188"/>
        <v/>
      </c>
      <c r="J1094" s="65" t="str">
        <f t="shared" si="181"/>
        <v/>
      </c>
      <c r="K1094" s="166" t="str">
        <f t="shared" si="182"/>
        <v/>
      </c>
      <c r="L1094" s="167" t="str">
        <f t="shared" si="183"/>
        <v/>
      </c>
      <c r="M1094" s="63" t="str">
        <f t="shared" si="184"/>
        <v/>
      </c>
      <c r="N1094" s="7"/>
      <c r="O1094" s="8"/>
      <c r="Q1094" s="69" t="str">
        <f t="shared" si="185"/>
        <v/>
      </c>
      <c r="T1094" s="66" t="str">
        <f>IF(AND(SU_Stufe&gt;=20,M1094&lt;&gt;"",ISBLANK(N1094)),"Zuweisung zu Arbeitspaket fehlt","")</f>
        <v/>
      </c>
      <c r="U1094" s="66" t="str">
        <f>IF(AND(M1094&lt;&gt;""),IF(ISBLANK(O1094),"Beschreibung der Tätigkeit fehlt!",IF(LEN(O1094)&lt;Z_BKU,"Beschreibung sehr kurz",IF(LEN(O1094)&lt;Z_BKN,"Beschreibung knapp",""))),"")</f>
        <v/>
      </c>
      <c r="V1094" s="66" t="str">
        <f t="shared" si="186"/>
        <v/>
      </c>
      <c r="W1094" s="66" t="str">
        <f>IF(AND(M1094&lt;&gt;""),IF(M1094&gt;Z_THAZ,"Wurde die Tageshöchstarbeitszeit ("&amp;Z_THAZ&amp;" h) beachtet?",""),"")</f>
        <v/>
      </c>
      <c r="X1094" s="66" t="str">
        <f t="shared" si="179"/>
        <v/>
      </c>
    </row>
    <row r="1095" spans="1:24" x14ac:dyDescent="0.25">
      <c r="A1095" s="5"/>
      <c r="B1095" s="67" t="str">
        <f t="shared" si="178"/>
        <v/>
      </c>
      <c r="C1095" s="68" t="str">
        <f t="shared" si="180"/>
        <v/>
      </c>
      <c r="D1095" s="6"/>
      <c r="E1095" s="9"/>
      <c r="F1095" s="6"/>
      <c r="G1095" s="9"/>
      <c r="H1095" s="64" t="str">
        <f t="shared" si="187"/>
        <v/>
      </c>
      <c r="I1095" s="64" t="str">
        <f t="shared" si="188"/>
        <v/>
      </c>
      <c r="J1095" s="65" t="str">
        <f t="shared" si="181"/>
        <v/>
      </c>
      <c r="K1095" s="166" t="str">
        <f t="shared" si="182"/>
        <v/>
      </c>
      <c r="L1095" s="167" t="str">
        <f t="shared" si="183"/>
        <v/>
      </c>
      <c r="M1095" s="63" t="str">
        <f t="shared" si="184"/>
        <v/>
      </c>
      <c r="N1095" s="7"/>
      <c r="O1095" s="8"/>
      <c r="Q1095" s="69" t="str">
        <f t="shared" si="185"/>
        <v/>
      </c>
      <c r="T1095" s="66" t="str">
        <f>IF(AND(SU_Stufe&gt;=20,M1095&lt;&gt;"",ISBLANK(N1095)),"Zuweisung zu Arbeitspaket fehlt","")</f>
        <v/>
      </c>
      <c r="U1095" s="66" t="str">
        <f>IF(AND(M1095&lt;&gt;""),IF(ISBLANK(O1095),"Beschreibung der Tätigkeit fehlt!",IF(LEN(O1095)&lt;Z_BKU,"Beschreibung sehr kurz",IF(LEN(O1095)&lt;Z_BKN,"Beschreibung knapp",""))),"")</f>
        <v/>
      </c>
      <c r="V1095" s="66" t="str">
        <f t="shared" si="186"/>
        <v/>
      </c>
      <c r="W1095" s="66" t="str">
        <f>IF(AND(M1095&lt;&gt;""),IF(M1095&gt;Z_THAZ,"Wurde die Tageshöchstarbeitszeit ("&amp;Z_THAZ&amp;" h) beachtet?",""),"")</f>
        <v/>
      </c>
      <c r="X1095" s="66" t="str">
        <f t="shared" si="179"/>
        <v/>
      </c>
    </row>
    <row r="1096" spans="1:24" x14ac:dyDescent="0.25">
      <c r="A1096" s="5"/>
      <c r="B1096" s="67" t="str">
        <f t="shared" si="178"/>
        <v/>
      </c>
      <c r="C1096" s="68" t="str">
        <f t="shared" si="180"/>
        <v/>
      </c>
      <c r="D1096" s="6"/>
      <c r="E1096" s="9"/>
      <c r="F1096" s="6"/>
      <c r="G1096" s="9"/>
      <c r="H1096" s="64" t="str">
        <f t="shared" si="187"/>
        <v/>
      </c>
      <c r="I1096" s="64" t="str">
        <f t="shared" si="188"/>
        <v/>
      </c>
      <c r="J1096" s="65" t="str">
        <f t="shared" si="181"/>
        <v/>
      </c>
      <c r="K1096" s="166" t="str">
        <f t="shared" si="182"/>
        <v/>
      </c>
      <c r="L1096" s="167" t="str">
        <f t="shared" si="183"/>
        <v/>
      </c>
      <c r="M1096" s="63" t="str">
        <f t="shared" si="184"/>
        <v/>
      </c>
      <c r="N1096" s="7"/>
      <c r="O1096" s="8"/>
      <c r="Q1096" s="69" t="str">
        <f t="shared" si="185"/>
        <v/>
      </c>
      <c r="T1096" s="66" t="str">
        <f>IF(AND(SU_Stufe&gt;=20,M1096&lt;&gt;"",ISBLANK(N1096)),"Zuweisung zu Arbeitspaket fehlt","")</f>
        <v/>
      </c>
      <c r="U1096" s="66" t="str">
        <f>IF(AND(M1096&lt;&gt;""),IF(ISBLANK(O1096),"Beschreibung der Tätigkeit fehlt!",IF(LEN(O1096)&lt;Z_BKU,"Beschreibung sehr kurz",IF(LEN(O1096)&lt;Z_BKN,"Beschreibung knapp",""))),"")</f>
        <v/>
      </c>
      <c r="V1096" s="66" t="str">
        <f t="shared" si="186"/>
        <v/>
      </c>
      <c r="W1096" s="66" t="str">
        <f>IF(AND(M1096&lt;&gt;""),IF(M1096&gt;Z_THAZ,"Wurde die Tageshöchstarbeitszeit ("&amp;Z_THAZ&amp;" h) beachtet?",""),"")</f>
        <v/>
      </c>
      <c r="X1096" s="66" t="str">
        <f t="shared" si="179"/>
        <v/>
      </c>
    </row>
    <row r="1097" spans="1:24" x14ac:dyDescent="0.25">
      <c r="A1097" s="5"/>
      <c r="B1097" s="67" t="str">
        <f t="shared" si="178"/>
        <v/>
      </c>
      <c r="C1097" s="68" t="str">
        <f t="shared" si="180"/>
        <v/>
      </c>
      <c r="D1097" s="6"/>
      <c r="E1097" s="9"/>
      <c r="F1097" s="6"/>
      <c r="G1097" s="9"/>
      <c r="H1097" s="64" t="str">
        <f t="shared" si="187"/>
        <v/>
      </c>
      <c r="I1097" s="64" t="str">
        <f t="shared" si="188"/>
        <v/>
      </c>
      <c r="J1097" s="65" t="str">
        <f t="shared" si="181"/>
        <v/>
      </c>
      <c r="K1097" s="166" t="str">
        <f t="shared" si="182"/>
        <v/>
      </c>
      <c r="L1097" s="167" t="str">
        <f t="shared" si="183"/>
        <v/>
      </c>
      <c r="M1097" s="63" t="str">
        <f t="shared" si="184"/>
        <v/>
      </c>
      <c r="N1097" s="7"/>
      <c r="O1097" s="8"/>
      <c r="Q1097" s="69" t="str">
        <f t="shared" si="185"/>
        <v/>
      </c>
      <c r="T1097" s="66" t="str">
        <f>IF(AND(SU_Stufe&gt;=20,M1097&lt;&gt;"",ISBLANK(N1097)),"Zuweisung zu Arbeitspaket fehlt","")</f>
        <v/>
      </c>
      <c r="U1097" s="66" t="str">
        <f>IF(AND(M1097&lt;&gt;""),IF(ISBLANK(O1097),"Beschreibung der Tätigkeit fehlt!",IF(LEN(O1097)&lt;Z_BKU,"Beschreibung sehr kurz",IF(LEN(O1097)&lt;Z_BKN,"Beschreibung knapp",""))),"")</f>
        <v/>
      </c>
      <c r="V1097" s="66" t="str">
        <f t="shared" si="186"/>
        <v/>
      </c>
      <c r="W1097" s="66" t="str">
        <f>IF(AND(M1097&lt;&gt;""),IF(M1097&gt;Z_THAZ,"Wurde die Tageshöchstarbeitszeit ("&amp;Z_THAZ&amp;" h) beachtet?",""),"")</f>
        <v/>
      </c>
      <c r="X1097" s="66" t="str">
        <f t="shared" si="179"/>
        <v/>
      </c>
    </row>
    <row r="1098" spans="1:24" x14ac:dyDescent="0.25">
      <c r="A1098" s="5"/>
      <c r="B1098" s="67" t="str">
        <f t="shared" si="178"/>
        <v/>
      </c>
      <c r="C1098" s="68" t="str">
        <f t="shared" si="180"/>
        <v/>
      </c>
      <c r="D1098" s="6"/>
      <c r="E1098" s="9"/>
      <c r="F1098" s="6"/>
      <c r="G1098" s="9"/>
      <c r="H1098" s="64" t="str">
        <f t="shared" si="187"/>
        <v/>
      </c>
      <c r="I1098" s="64" t="str">
        <f t="shared" si="188"/>
        <v/>
      </c>
      <c r="J1098" s="65" t="str">
        <f t="shared" si="181"/>
        <v/>
      </c>
      <c r="K1098" s="166" t="str">
        <f t="shared" si="182"/>
        <v/>
      </c>
      <c r="L1098" s="167" t="str">
        <f t="shared" si="183"/>
        <v/>
      </c>
      <c r="M1098" s="63" t="str">
        <f t="shared" si="184"/>
        <v/>
      </c>
      <c r="N1098" s="7"/>
      <c r="O1098" s="8"/>
      <c r="Q1098" s="69" t="str">
        <f t="shared" si="185"/>
        <v/>
      </c>
      <c r="T1098" s="66" t="str">
        <f>IF(AND(SU_Stufe&gt;=20,M1098&lt;&gt;"",ISBLANK(N1098)),"Zuweisung zu Arbeitspaket fehlt","")</f>
        <v/>
      </c>
      <c r="U1098" s="66" t="str">
        <f>IF(AND(M1098&lt;&gt;""),IF(ISBLANK(O1098),"Beschreibung der Tätigkeit fehlt!",IF(LEN(O1098)&lt;Z_BKU,"Beschreibung sehr kurz",IF(LEN(O1098)&lt;Z_BKN,"Beschreibung knapp",""))),"")</f>
        <v/>
      </c>
      <c r="V1098" s="66" t="str">
        <f t="shared" si="186"/>
        <v/>
      </c>
      <c r="W1098" s="66" t="str">
        <f>IF(AND(M1098&lt;&gt;""),IF(M1098&gt;Z_THAZ,"Wurde die Tageshöchstarbeitszeit ("&amp;Z_THAZ&amp;" h) beachtet?",""),"")</f>
        <v/>
      </c>
      <c r="X1098" s="66" t="str">
        <f t="shared" si="179"/>
        <v/>
      </c>
    </row>
    <row r="1099" spans="1:24" x14ac:dyDescent="0.25">
      <c r="A1099" s="5"/>
      <c r="B1099" s="67" t="str">
        <f t="shared" si="178"/>
        <v/>
      </c>
      <c r="C1099" s="68" t="str">
        <f t="shared" si="180"/>
        <v/>
      </c>
      <c r="D1099" s="6"/>
      <c r="E1099" s="9"/>
      <c r="F1099" s="6"/>
      <c r="G1099" s="9"/>
      <c r="H1099" s="64" t="str">
        <f t="shared" si="187"/>
        <v/>
      </c>
      <c r="I1099" s="64" t="str">
        <f t="shared" si="188"/>
        <v/>
      </c>
      <c r="J1099" s="65" t="str">
        <f t="shared" si="181"/>
        <v/>
      </c>
      <c r="K1099" s="166" t="str">
        <f t="shared" si="182"/>
        <v/>
      </c>
      <c r="L1099" s="167" t="str">
        <f t="shared" si="183"/>
        <v/>
      </c>
      <c r="M1099" s="63" t="str">
        <f t="shared" si="184"/>
        <v/>
      </c>
      <c r="N1099" s="7"/>
      <c r="O1099" s="8"/>
      <c r="Q1099" s="69" t="str">
        <f t="shared" si="185"/>
        <v/>
      </c>
      <c r="T1099" s="66" t="str">
        <f>IF(AND(SU_Stufe&gt;=20,M1099&lt;&gt;"",ISBLANK(N1099)),"Zuweisung zu Arbeitspaket fehlt","")</f>
        <v/>
      </c>
      <c r="U1099" s="66" t="str">
        <f>IF(AND(M1099&lt;&gt;""),IF(ISBLANK(O1099),"Beschreibung der Tätigkeit fehlt!",IF(LEN(O1099)&lt;Z_BKU,"Beschreibung sehr kurz",IF(LEN(O1099)&lt;Z_BKN,"Beschreibung knapp",""))),"")</f>
        <v/>
      </c>
      <c r="V1099" s="66" t="str">
        <f t="shared" si="186"/>
        <v/>
      </c>
      <c r="W1099" s="66" t="str">
        <f>IF(AND(M1099&lt;&gt;""),IF(M1099&gt;Z_THAZ,"Wurde die Tageshöchstarbeitszeit ("&amp;Z_THAZ&amp;" h) beachtet?",""),"")</f>
        <v/>
      </c>
      <c r="X1099" s="66" t="str">
        <f t="shared" si="179"/>
        <v/>
      </c>
    </row>
    <row r="1100" spans="1:24" x14ac:dyDescent="0.25">
      <c r="A1100" s="5"/>
      <c r="B1100" s="67" t="str">
        <f t="shared" si="178"/>
        <v/>
      </c>
      <c r="C1100" s="68" t="str">
        <f t="shared" si="180"/>
        <v/>
      </c>
      <c r="D1100" s="6"/>
      <c r="E1100" s="9"/>
      <c r="F1100" s="6"/>
      <c r="G1100" s="9"/>
      <c r="H1100" s="64" t="str">
        <f t="shared" si="187"/>
        <v/>
      </c>
      <c r="I1100" s="64" t="str">
        <f t="shared" si="188"/>
        <v/>
      </c>
      <c r="J1100" s="65" t="str">
        <f t="shared" si="181"/>
        <v/>
      </c>
      <c r="K1100" s="166" t="str">
        <f t="shared" si="182"/>
        <v/>
      </c>
      <c r="L1100" s="167" t="str">
        <f t="shared" si="183"/>
        <v/>
      </c>
      <c r="M1100" s="63" t="str">
        <f t="shared" si="184"/>
        <v/>
      </c>
      <c r="N1100" s="7"/>
      <c r="O1100" s="8"/>
      <c r="Q1100" s="69" t="str">
        <f t="shared" si="185"/>
        <v/>
      </c>
      <c r="T1100" s="66" t="str">
        <f>IF(AND(SU_Stufe&gt;=20,M1100&lt;&gt;"",ISBLANK(N1100)),"Zuweisung zu Arbeitspaket fehlt","")</f>
        <v/>
      </c>
      <c r="U1100" s="66" t="str">
        <f>IF(AND(M1100&lt;&gt;""),IF(ISBLANK(O1100),"Beschreibung der Tätigkeit fehlt!",IF(LEN(O1100)&lt;Z_BKU,"Beschreibung sehr kurz",IF(LEN(O1100)&lt;Z_BKN,"Beschreibung knapp",""))),"")</f>
        <v/>
      </c>
      <c r="V1100" s="66" t="str">
        <f t="shared" si="186"/>
        <v/>
      </c>
      <c r="W1100" s="66" t="str">
        <f>IF(AND(M1100&lt;&gt;""),IF(M1100&gt;Z_THAZ,"Wurde die Tageshöchstarbeitszeit ("&amp;Z_THAZ&amp;" h) beachtet?",""),"")</f>
        <v/>
      </c>
      <c r="X1100" s="66" t="str">
        <f t="shared" si="179"/>
        <v/>
      </c>
    </row>
    <row r="1101" spans="1:24" x14ac:dyDescent="0.25">
      <c r="A1101" s="5"/>
      <c r="B1101" s="67" t="str">
        <f t="shared" si="178"/>
        <v/>
      </c>
      <c r="C1101" s="68" t="str">
        <f t="shared" si="180"/>
        <v/>
      </c>
      <c r="D1101" s="6"/>
      <c r="E1101" s="9"/>
      <c r="F1101" s="6"/>
      <c r="G1101" s="9"/>
      <c r="H1101" s="64" t="str">
        <f t="shared" si="187"/>
        <v/>
      </c>
      <c r="I1101" s="64" t="str">
        <f t="shared" si="188"/>
        <v/>
      </c>
      <c r="J1101" s="65" t="str">
        <f t="shared" si="181"/>
        <v/>
      </c>
      <c r="K1101" s="166" t="str">
        <f t="shared" si="182"/>
        <v/>
      </c>
      <c r="L1101" s="167" t="str">
        <f t="shared" si="183"/>
        <v/>
      </c>
      <c r="M1101" s="63" t="str">
        <f t="shared" si="184"/>
        <v/>
      </c>
      <c r="N1101" s="7"/>
      <c r="O1101" s="8"/>
      <c r="Q1101" s="69" t="str">
        <f t="shared" si="185"/>
        <v/>
      </c>
      <c r="T1101" s="66" t="str">
        <f>IF(AND(SU_Stufe&gt;=20,M1101&lt;&gt;"",ISBLANK(N1101)),"Zuweisung zu Arbeitspaket fehlt","")</f>
        <v/>
      </c>
      <c r="U1101" s="66" t="str">
        <f>IF(AND(M1101&lt;&gt;""),IF(ISBLANK(O1101),"Beschreibung der Tätigkeit fehlt!",IF(LEN(O1101)&lt;Z_BKU,"Beschreibung sehr kurz",IF(LEN(O1101)&lt;Z_BKN,"Beschreibung knapp",""))),"")</f>
        <v/>
      </c>
      <c r="V1101" s="66" t="str">
        <f t="shared" si="186"/>
        <v/>
      </c>
      <c r="W1101" s="66" t="str">
        <f>IF(AND(M1101&lt;&gt;""),IF(M1101&gt;Z_THAZ,"Wurde die Tageshöchstarbeitszeit ("&amp;Z_THAZ&amp;" h) beachtet?",""),"")</f>
        <v/>
      </c>
      <c r="X1101" s="66" t="str">
        <f t="shared" si="179"/>
        <v/>
      </c>
    </row>
    <row r="1102" spans="1:24" x14ac:dyDescent="0.25">
      <c r="A1102" s="5"/>
      <c r="B1102" s="67" t="str">
        <f t="shared" ref="B1102:B1165" si="189">IF(ISNUMBER(A1102),ZU_Kuerzel,"")</f>
        <v/>
      </c>
      <c r="C1102" s="68" t="str">
        <f t="shared" si="180"/>
        <v/>
      </c>
      <c r="D1102" s="6"/>
      <c r="E1102" s="9"/>
      <c r="F1102" s="6"/>
      <c r="G1102" s="9"/>
      <c r="H1102" s="64" t="str">
        <f t="shared" si="187"/>
        <v/>
      </c>
      <c r="I1102" s="64" t="str">
        <f t="shared" si="188"/>
        <v/>
      </c>
      <c r="J1102" s="65" t="str">
        <f t="shared" si="181"/>
        <v/>
      </c>
      <c r="K1102" s="166" t="str">
        <f t="shared" si="182"/>
        <v/>
      </c>
      <c r="L1102" s="167" t="str">
        <f t="shared" si="183"/>
        <v/>
      </c>
      <c r="M1102" s="63" t="str">
        <f t="shared" si="184"/>
        <v/>
      </c>
      <c r="N1102" s="7"/>
      <c r="O1102" s="8"/>
      <c r="Q1102" s="69" t="str">
        <f t="shared" si="185"/>
        <v/>
      </c>
      <c r="T1102" s="66" t="str">
        <f>IF(AND(SU_Stufe&gt;=20,M1102&lt;&gt;"",ISBLANK(N1102)),"Zuweisung zu Arbeitspaket fehlt","")</f>
        <v/>
      </c>
      <c r="U1102" s="66" t="str">
        <f>IF(AND(M1102&lt;&gt;""),IF(ISBLANK(O1102),"Beschreibung der Tätigkeit fehlt!",IF(LEN(O1102)&lt;Z_BKU,"Beschreibung sehr kurz",IF(LEN(O1102)&lt;Z_BKN,"Beschreibung knapp",""))),"")</f>
        <v/>
      </c>
      <c r="V1102" s="66" t="str">
        <f t="shared" si="186"/>
        <v/>
      </c>
      <c r="W1102" s="66" t="str">
        <f>IF(AND(M1102&lt;&gt;""),IF(M1102&gt;Z_THAZ,"Wurde die Tageshöchstarbeitszeit ("&amp;Z_THAZ&amp;" h) beachtet?",""),"")</f>
        <v/>
      </c>
      <c r="X1102" s="66" t="str">
        <f t="shared" ref="X1102:X1165" si="190">IF(ISNUMBER(A1102),IF(YEAR(A1102)&lt;&gt;ZU_Jahr,"Jahr nicht zulässig",""),"")</f>
        <v/>
      </c>
    </row>
    <row r="1103" spans="1:24" x14ac:dyDescent="0.25">
      <c r="A1103" s="5"/>
      <c r="B1103" s="67" t="str">
        <f t="shared" si="189"/>
        <v/>
      </c>
      <c r="C1103" s="68" t="str">
        <f t="shared" ref="C1103:C1166" si="191">IF(ISBLANK(A1103),"",MONTH(A1103))</f>
        <v/>
      </c>
      <c r="D1103" s="6"/>
      <c r="E1103" s="9"/>
      <c r="F1103" s="6"/>
      <c r="G1103" s="9"/>
      <c r="H1103" s="64" t="str">
        <f t="shared" si="187"/>
        <v/>
      </c>
      <c r="I1103" s="64" t="str">
        <f t="shared" si="188"/>
        <v/>
      </c>
      <c r="J1103" s="65" t="str">
        <f t="shared" ref="J1103:J1166" si="192">IF(AND(ISNUMBER(D1103),ISNUMBER(E1103),ISNUMBER(F1103),ISNUMBER(G1103)),TIME(D1103,E1103,0),"")</f>
        <v/>
      </c>
      <c r="K1103" s="166" t="str">
        <f t="shared" ref="K1103:K1166" si="193">IF(AND(ISNUMBER(D1103),ISNUMBER(E1103),ISNUMBER(F1103),ISNUMBER(G1103)),TIME(F1103,G1103,0),"")</f>
        <v/>
      </c>
      <c r="L1103" s="167" t="str">
        <f t="shared" ref="L1103:L1166" si="194">IF(AND(ISNUMBER(D1103),ISNUMBER(E1103),ISNUMBER(F1103),ISNUMBER(G1103)),K1103-J1103,"")</f>
        <v/>
      </c>
      <c r="M1103" s="63" t="str">
        <f t="shared" ref="M1103:M1166" si="195">IF(AND(ISNUMBER(D1103),ISNUMBER(E1103),ISNUMBER(F1103),ISNUMBER(G1103)),HOUR(L1103)+MINUTE(L1103)/60,"")</f>
        <v/>
      </c>
      <c r="N1103" s="7"/>
      <c r="O1103" s="8"/>
      <c r="Q1103" s="69" t="str">
        <f t="shared" ref="Q1103:Q1166" si="196">T1103&amp;IF(U1103&lt;&gt;"","  "&amp;U1103,"")&amp;IF(V1103&lt;&gt;"","   "&amp;V1103,"")&amp;IF(W1103&lt;&gt;"","   "&amp;W1103,"")&amp;IF(X1103&lt;&gt;"","  "&amp;X1103,"")</f>
        <v/>
      </c>
      <c r="T1103" s="66" t="str">
        <f>IF(AND(SU_Stufe&gt;=20,M1103&lt;&gt;"",ISBLANK(N1103)),"Zuweisung zu Arbeitspaket fehlt","")</f>
        <v/>
      </c>
      <c r="U1103" s="66" t="str">
        <f>IF(AND(M1103&lt;&gt;""),IF(ISBLANK(O1103),"Beschreibung der Tätigkeit fehlt!",IF(LEN(O1103)&lt;Z_BKU,"Beschreibung sehr kurz",IF(LEN(O1103)&lt;Z_BKN,"Beschreibung knapp",""))),"")</f>
        <v/>
      </c>
      <c r="V1103" s="66" t="str">
        <f t="shared" ref="V1103:V1166" si="197">IF(AND(M1103&lt;&gt;""),IF(M1103&gt;6,"Wurde die Pausenregel (6 h) beachtet?",""),"")</f>
        <v/>
      </c>
      <c r="W1103" s="66" t="str">
        <f>IF(AND(M1103&lt;&gt;""),IF(M1103&gt;Z_THAZ,"Wurde die Tageshöchstarbeitszeit ("&amp;Z_THAZ&amp;" h) beachtet?",""),"")</f>
        <v/>
      </c>
      <c r="X1103" s="66" t="str">
        <f t="shared" si="190"/>
        <v/>
      </c>
    </row>
    <row r="1104" spans="1:24" x14ac:dyDescent="0.25">
      <c r="A1104" s="5"/>
      <c r="B1104" s="67" t="str">
        <f t="shared" si="189"/>
        <v/>
      </c>
      <c r="C1104" s="68" t="str">
        <f t="shared" si="191"/>
        <v/>
      </c>
      <c r="D1104" s="6"/>
      <c r="E1104" s="9"/>
      <c r="F1104" s="6"/>
      <c r="G1104" s="9"/>
      <c r="H1104" s="64" t="str">
        <f t="shared" ref="H1104:H1167" si="198">IF(AND(ISNUMBER(D1104),ISNUMBER(E1104),ISNUMBER(F1104),ISNUMBER(G1104)),TRUNC(((F1104*60+G1104)-(D1104*60+E1104))/60,0),"")</f>
        <v/>
      </c>
      <c r="I1104" s="64" t="str">
        <f t="shared" ref="I1104:I1167" si="199">IF(AND(ISNUMBER(D1104),ISNUMBER(E1104),ISNUMBER(F1104),ISNUMBER(G1104)),MOD(((F1104*60+G1104)-(D1104*60+E1104))/60,1)*60,"")</f>
        <v/>
      </c>
      <c r="J1104" s="65" t="str">
        <f t="shared" si="192"/>
        <v/>
      </c>
      <c r="K1104" s="166" t="str">
        <f t="shared" si="193"/>
        <v/>
      </c>
      <c r="L1104" s="167" t="str">
        <f t="shared" si="194"/>
        <v/>
      </c>
      <c r="M1104" s="63" t="str">
        <f t="shared" si="195"/>
        <v/>
      </c>
      <c r="N1104" s="7"/>
      <c r="O1104" s="8"/>
      <c r="Q1104" s="69" t="str">
        <f t="shared" si="196"/>
        <v/>
      </c>
      <c r="T1104" s="66" t="str">
        <f>IF(AND(SU_Stufe&gt;=20,M1104&lt;&gt;"",ISBLANK(N1104)),"Zuweisung zu Arbeitspaket fehlt","")</f>
        <v/>
      </c>
      <c r="U1104" s="66" t="str">
        <f>IF(AND(M1104&lt;&gt;""),IF(ISBLANK(O1104),"Beschreibung der Tätigkeit fehlt!",IF(LEN(O1104)&lt;Z_BKU,"Beschreibung sehr kurz",IF(LEN(O1104)&lt;Z_BKN,"Beschreibung knapp",""))),"")</f>
        <v/>
      </c>
      <c r="V1104" s="66" t="str">
        <f t="shared" si="197"/>
        <v/>
      </c>
      <c r="W1104" s="66" t="str">
        <f>IF(AND(M1104&lt;&gt;""),IF(M1104&gt;Z_THAZ,"Wurde die Tageshöchstarbeitszeit ("&amp;Z_THAZ&amp;" h) beachtet?",""),"")</f>
        <v/>
      </c>
      <c r="X1104" s="66" t="str">
        <f t="shared" si="190"/>
        <v/>
      </c>
    </row>
    <row r="1105" spans="1:24" x14ac:dyDescent="0.25">
      <c r="A1105" s="5"/>
      <c r="B1105" s="67" t="str">
        <f t="shared" si="189"/>
        <v/>
      </c>
      <c r="C1105" s="68" t="str">
        <f t="shared" si="191"/>
        <v/>
      </c>
      <c r="D1105" s="6"/>
      <c r="E1105" s="9"/>
      <c r="F1105" s="6"/>
      <c r="G1105" s="9"/>
      <c r="H1105" s="64" t="str">
        <f t="shared" si="198"/>
        <v/>
      </c>
      <c r="I1105" s="64" t="str">
        <f t="shared" si="199"/>
        <v/>
      </c>
      <c r="J1105" s="65" t="str">
        <f t="shared" si="192"/>
        <v/>
      </c>
      <c r="K1105" s="166" t="str">
        <f t="shared" si="193"/>
        <v/>
      </c>
      <c r="L1105" s="167" t="str">
        <f t="shared" si="194"/>
        <v/>
      </c>
      <c r="M1105" s="63" t="str">
        <f t="shared" si="195"/>
        <v/>
      </c>
      <c r="N1105" s="7"/>
      <c r="O1105" s="8"/>
      <c r="Q1105" s="69" t="str">
        <f t="shared" si="196"/>
        <v/>
      </c>
      <c r="T1105" s="66" t="str">
        <f>IF(AND(SU_Stufe&gt;=20,M1105&lt;&gt;"",ISBLANK(N1105)),"Zuweisung zu Arbeitspaket fehlt","")</f>
        <v/>
      </c>
      <c r="U1105" s="66" t="str">
        <f>IF(AND(M1105&lt;&gt;""),IF(ISBLANK(O1105),"Beschreibung der Tätigkeit fehlt!",IF(LEN(O1105)&lt;Z_BKU,"Beschreibung sehr kurz",IF(LEN(O1105)&lt;Z_BKN,"Beschreibung knapp",""))),"")</f>
        <v/>
      </c>
      <c r="V1105" s="66" t="str">
        <f t="shared" si="197"/>
        <v/>
      </c>
      <c r="W1105" s="66" t="str">
        <f>IF(AND(M1105&lt;&gt;""),IF(M1105&gt;Z_THAZ,"Wurde die Tageshöchstarbeitszeit ("&amp;Z_THAZ&amp;" h) beachtet?",""),"")</f>
        <v/>
      </c>
      <c r="X1105" s="66" t="str">
        <f t="shared" si="190"/>
        <v/>
      </c>
    </row>
    <row r="1106" spans="1:24" x14ac:dyDescent="0.25">
      <c r="A1106" s="5"/>
      <c r="B1106" s="67" t="str">
        <f t="shared" si="189"/>
        <v/>
      </c>
      <c r="C1106" s="68" t="str">
        <f t="shared" si="191"/>
        <v/>
      </c>
      <c r="D1106" s="6"/>
      <c r="E1106" s="9"/>
      <c r="F1106" s="6"/>
      <c r="G1106" s="9"/>
      <c r="H1106" s="64" t="str">
        <f t="shared" si="198"/>
        <v/>
      </c>
      <c r="I1106" s="64" t="str">
        <f t="shared" si="199"/>
        <v/>
      </c>
      <c r="J1106" s="65" t="str">
        <f t="shared" si="192"/>
        <v/>
      </c>
      <c r="K1106" s="166" t="str">
        <f t="shared" si="193"/>
        <v/>
      </c>
      <c r="L1106" s="167" t="str">
        <f t="shared" si="194"/>
        <v/>
      </c>
      <c r="M1106" s="63" t="str">
        <f t="shared" si="195"/>
        <v/>
      </c>
      <c r="N1106" s="7"/>
      <c r="O1106" s="8"/>
      <c r="Q1106" s="69" t="str">
        <f t="shared" si="196"/>
        <v/>
      </c>
      <c r="T1106" s="66" t="str">
        <f>IF(AND(SU_Stufe&gt;=20,M1106&lt;&gt;"",ISBLANK(N1106)),"Zuweisung zu Arbeitspaket fehlt","")</f>
        <v/>
      </c>
      <c r="U1106" s="66" t="str">
        <f>IF(AND(M1106&lt;&gt;""),IF(ISBLANK(O1106),"Beschreibung der Tätigkeit fehlt!",IF(LEN(O1106)&lt;Z_BKU,"Beschreibung sehr kurz",IF(LEN(O1106)&lt;Z_BKN,"Beschreibung knapp",""))),"")</f>
        <v/>
      </c>
      <c r="V1106" s="66" t="str">
        <f t="shared" si="197"/>
        <v/>
      </c>
      <c r="W1106" s="66" t="str">
        <f>IF(AND(M1106&lt;&gt;""),IF(M1106&gt;Z_THAZ,"Wurde die Tageshöchstarbeitszeit ("&amp;Z_THAZ&amp;" h) beachtet?",""),"")</f>
        <v/>
      </c>
      <c r="X1106" s="66" t="str">
        <f t="shared" si="190"/>
        <v/>
      </c>
    </row>
    <row r="1107" spans="1:24" x14ac:dyDescent="0.25">
      <c r="A1107" s="5"/>
      <c r="B1107" s="67" t="str">
        <f t="shared" si="189"/>
        <v/>
      </c>
      <c r="C1107" s="68" t="str">
        <f t="shared" si="191"/>
        <v/>
      </c>
      <c r="D1107" s="6"/>
      <c r="E1107" s="9"/>
      <c r="F1107" s="6"/>
      <c r="G1107" s="9"/>
      <c r="H1107" s="64" t="str">
        <f t="shared" si="198"/>
        <v/>
      </c>
      <c r="I1107" s="64" t="str">
        <f t="shared" si="199"/>
        <v/>
      </c>
      <c r="J1107" s="65" t="str">
        <f t="shared" si="192"/>
        <v/>
      </c>
      <c r="K1107" s="166" t="str">
        <f t="shared" si="193"/>
        <v/>
      </c>
      <c r="L1107" s="167" t="str">
        <f t="shared" si="194"/>
        <v/>
      </c>
      <c r="M1107" s="63" t="str">
        <f t="shared" si="195"/>
        <v/>
      </c>
      <c r="N1107" s="7"/>
      <c r="O1107" s="8"/>
      <c r="Q1107" s="69" t="str">
        <f t="shared" si="196"/>
        <v/>
      </c>
      <c r="T1107" s="66" t="str">
        <f>IF(AND(SU_Stufe&gt;=20,M1107&lt;&gt;"",ISBLANK(N1107)),"Zuweisung zu Arbeitspaket fehlt","")</f>
        <v/>
      </c>
      <c r="U1107" s="66" t="str">
        <f>IF(AND(M1107&lt;&gt;""),IF(ISBLANK(O1107),"Beschreibung der Tätigkeit fehlt!",IF(LEN(O1107)&lt;Z_BKU,"Beschreibung sehr kurz",IF(LEN(O1107)&lt;Z_BKN,"Beschreibung knapp",""))),"")</f>
        <v/>
      </c>
      <c r="V1107" s="66" t="str">
        <f t="shared" si="197"/>
        <v/>
      </c>
      <c r="W1107" s="66" t="str">
        <f>IF(AND(M1107&lt;&gt;""),IF(M1107&gt;Z_THAZ,"Wurde die Tageshöchstarbeitszeit ("&amp;Z_THAZ&amp;" h) beachtet?",""),"")</f>
        <v/>
      </c>
      <c r="X1107" s="66" t="str">
        <f t="shared" si="190"/>
        <v/>
      </c>
    </row>
    <row r="1108" spans="1:24" x14ac:dyDescent="0.25">
      <c r="A1108" s="5"/>
      <c r="B1108" s="67" t="str">
        <f t="shared" si="189"/>
        <v/>
      </c>
      <c r="C1108" s="68" t="str">
        <f t="shared" si="191"/>
        <v/>
      </c>
      <c r="D1108" s="6"/>
      <c r="E1108" s="9"/>
      <c r="F1108" s="6"/>
      <c r="G1108" s="9"/>
      <c r="H1108" s="64" t="str">
        <f t="shared" si="198"/>
        <v/>
      </c>
      <c r="I1108" s="64" t="str">
        <f t="shared" si="199"/>
        <v/>
      </c>
      <c r="J1108" s="65" t="str">
        <f t="shared" si="192"/>
        <v/>
      </c>
      <c r="K1108" s="166" t="str">
        <f t="shared" si="193"/>
        <v/>
      </c>
      <c r="L1108" s="167" t="str">
        <f t="shared" si="194"/>
        <v/>
      </c>
      <c r="M1108" s="63" t="str">
        <f t="shared" si="195"/>
        <v/>
      </c>
      <c r="N1108" s="7"/>
      <c r="O1108" s="8"/>
      <c r="Q1108" s="69" t="str">
        <f t="shared" si="196"/>
        <v/>
      </c>
      <c r="T1108" s="66" t="str">
        <f>IF(AND(SU_Stufe&gt;=20,M1108&lt;&gt;"",ISBLANK(N1108)),"Zuweisung zu Arbeitspaket fehlt","")</f>
        <v/>
      </c>
      <c r="U1108" s="66" t="str">
        <f>IF(AND(M1108&lt;&gt;""),IF(ISBLANK(O1108),"Beschreibung der Tätigkeit fehlt!",IF(LEN(O1108)&lt;Z_BKU,"Beschreibung sehr kurz",IF(LEN(O1108)&lt;Z_BKN,"Beschreibung knapp",""))),"")</f>
        <v/>
      </c>
      <c r="V1108" s="66" t="str">
        <f t="shared" si="197"/>
        <v/>
      </c>
      <c r="W1108" s="66" t="str">
        <f>IF(AND(M1108&lt;&gt;""),IF(M1108&gt;Z_THAZ,"Wurde die Tageshöchstarbeitszeit ("&amp;Z_THAZ&amp;" h) beachtet?",""),"")</f>
        <v/>
      </c>
      <c r="X1108" s="66" t="str">
        <f t="shared" si="190"/>
        <v/>
      </c>
    </row>
    <row r="1109" spans="1:24" x14ac:dyDescent="0.25">
      <c r="A1109" s="5"/>
      <c r="B1109" s="67" t="str">
        <f t="shared" si="189"/>
        <v/>
      </c>
      <c r="C1109" s="68" t="str">
        <f t="shared" si="191"/>
        <v/>
      </c>
      <c r="D1109" s="6"/>
      <c r="E1109" s="9"/>
      <c r="F1109" s="6"/>
      <c r="G1109" s="9"/>
      <c r="H1109" s="64" t="str">
        <f t="shared" si="198"/>
        <v/>
      </c>
      <c r="I1109" s="64" t="str">
        <f t="shared" si="199"/>
        <v/>
      </c>
      <c r="J1109" s="65" t="str">
        <f t="shared" si="192"/>
        <v/>
      </c>
      <c r="K1109" s="166" t="str">
        <f t="shared" si="193"/>
        <v/>
      </c>
      <c r="L1109" s="167" t="str">
        <f t="shared" si="194"/>
        <v/>
      </c>
      <c r="M1109" s="63" t="str">
        <f t="shared" si="195"/>
        <v/>
      </c>
      <c r="N1109" s="7"/>
      <c r="O1109" s="8"/>
      <c r="Q1109" s="69" t="str">
        <f t="shared" si="196"/>
        <v/>
      </c>
      <c r="T1109" s="66" t="str">
        <f>IF(AND(SU_Stufe&gt;=20,M1109&lt;&gt;"",ISBLANK(N1109)),"Zuweisung zu Arbeitspaket fehlt","")</f>
        <v/>
      </c>
      <c r="U1109" s="66" t="str">
        <f>IF(AND(M1109&lt;&gt;""),IF(ISBLANK(O1109),"Beschreibung der Tätigkeit fehlt!",IF(LEN(O1109)&lt;Z_BKU,"Beschreibung sehr kurz",IF(LEN(O1109)&lt;Z_BKN,"Beschreibung knapp",""))),"")</f>
        <v/>
      </c>
      <c r="V1109" s="66" t="str">
        <f t="shared" si="197"/>
        <v/>
      </c>
      <c r="W1109" s="66" t="str">
        <f>IF(AND(M1109&lt;&gt;""),IF(M1109&gt;Z_THAZ,"Wurde die Tageshöchstarbeitszeit ("&amp;Z_THAZ&amp;" h) beachtet?",""),"")</f>
        <v/>
      </c>
      <c r="X1109" s="66" t="str">
        <f t="shared" si="190"/>
        <v/>
      </c>
    </row>
    <row r="1110" spans="1:24" x14ac:dyDescent="0.25">
      <c r="A1110" s="5"/>
      <c r="B1110" s="67" t="str">
        <f t="shared" si="189"/>
        <v/>
      </c>
      <c r="C1110" s="68" t="str">
        <f t="shared" si="191"/>
        <v/>
      </c>
      <c r="D1110" s="6"/>
      <c r="E1110" s="9"/>
      <c r="F1110" s="6"/>
      <c r="G1110" s="9"/>
      <c r="H1110" s="64" t="str">
        <f t="shared" si="198"/>
        <v/>
      </c>
      <c r="I1110" s="64" t="str">
        <f t="shared" si="199"/>
        <v/>
      </c>
      <c r="J1110" s="65" t="str">
        <f t="shared" si="192"/>
        <v/>
      </c>
      <c r="K1110" s="166" t="str">
        <f t="shared" si="193"/>
        <v/>
      </c>
      <c r="L1110" s="167" t="str">
        <f t="shared" si="194"/>
        <v/>
      </c>
      <c r="M1110" s="63" t="str">
        <f t="shared" si="195"/>
        <v/>
      </c>
      <c r="N1110" s="7"/>
      <c r="O1110" s="8"/>
      <c r="Q1110" s="69" t="str">
        <f t="shared" si="196"/>
        <v/>
      </c>
      <c r="T1110" s="66" t="str">
        <f>IF(AND(SU_Stufe&gt;=20,M1110&lt;&gt;"",ISBLANK(N1110)),"Zuweisung zu Arbeitspaket fehlt","")</f>
        <v/>
      </c>
      <c r="U1110" s="66" t="str">
        <f>IF(AND(M1110&lt;&gt;""),IF(ISBLANK(O1110),"Beschreibung der Tätigkeit fehlt!",IF(LEN(O1110)&lt;Z_BKU,"Beschreibung sehr kurz",IF(LEN(O1110)&lt;Z_BKN,"Beschreibung knapp",""))),"")</f>
        <v/>
      </c>
      <c r="V1110" s="66" t="str">
        <f t="shared" si="197"/>
        <v/>
      </c>
      <c r="W1110" s="66" t="str">
        <f>IF(AND(M1110&lt;&gt;""),IF(M1110&gt;Z_THAZ,"Wurde die Tageshöchstarbeitszeit ("&amp;Z_THAZ&amp;" h) beachtet?",""),"")</f>
        <v/>
      </c>
      <c r="X1110" s="66" t="str">
        <f t="shared" si="190"/>
        <v/>
      </c>
    </row>
    <row r="1111" spans="1:24" x14ac:dyDescent="0.25">
      <c r="A1111" s="5"/>
      <c r="B1111" s="67" t="str">
        <f t="shared" si="189"/>
        <v/>
      </c>
      <c r="C1111" s="68" t="str">
        <f t="shared" si="191"/>
        <v/>
      </c>
      <c r="D1111" s="6"/>
      <c r="E1111" s="9"/>
      <c r="F1111" s="6"/>
      <c r="G1111" s="9"/>
      <c r="H1111" s="64" t="str">
        <f t="shared" si="198"/>
        <v/>
      </c>
      <c r="I1111" s="64" t="str">
        <f t="shared" si="199"/>
        <v/>
      </c>
      <c r="J1111" s="65" t="str">
        <f t="shared" si="192"/>
        <v/>
      </c>
      <c r="K1111" s="166" t="str">
        <f t="shared" si="193"/>
        <v/>
      </c>
      <c r="L1111" s="167" t="str">
        <f t="shared" si="194"/>
        <v/>
      </c>
      <c r="M1111" s="63" t="str">
        <f t="shared" si="195"/>
        <v/>
      </c>
      <c r="N1111" s="7"/>
      <c r="O1111" s="8"/>
      <c r="Q1111" s="69" t="str">
        <f t="shared" si="196"/>
        <v/>
      </c>
      <c r="T1111" s="66" t="str">
        <f>IF(AND(SU_Stufe&gt;=20,M1111&lt;&gt;"",ISBLANK(N1111)),"Zuweisung zu Arbeitspaket fehlt","")</f>
        <v/>
      </c>
      <c r="U1111" s="66" t="str">
        <f>IF(AND(M1111&lt;&gt;""),IF(ISBLANK(O1111),"Beschreibung der Tätigkeit fehlt!",IF(LEN(O1111)&lt;Z_BKU,"Beschreibung sehr kurz",IF(LEN(O1111)&lt;Z_BKN,"Beschreibung knapp",""))),"")</f>
        <v/>
      </c>
      <c r="V1111" s="66" t="str">
        <f t="shared" si="197"/>
        <v/>
      </c>
      <c r="W1111" s="66" t="str">
        <f>IF(AND(M1111&lt;&gt;""),IF(M1111&gt;Z_THAZ,"Wurde die Tageshöchstarbeitszeit ("&amp;Z_THAZ&amp;" h) beachtet?",""),"")</f>
        <v/>
      </c>
      <c r="X1111" s="66" t="str">
        <f t="shared" si="190"/>
        <v/>
      </c>
    </row>
    <row r="1112" spans="1:24" x14ac:dyDescent="0.25">
      <c r="A1112" s="5"/>
      <c r="B1112" s="67" t="str">
        <f t="shared" si="189"/>
        <v/>
      </c>
      <c r="C1112" s="68" t="str">
        <f t="shared" si="191"/>
        <v/>
      </c>
      <c r="D1112" s="6"/>
      <c r="E1112" s="9"/>
      <c r="F1112" s="6"/>
      <c r="G1112" s="9"/>
      <c r="H1112" s="64" t="str">
        <f t="shared" si="198"/>
        <v/>
      </c>
      <c r="I1112" s="64" t="str">
        <f t="shared" si="199"/>
        <v/>
      </c>
      <c r="J1112" s="65" t="str">
        <f t="shared" si="192"/>
        <v/>
      </c>
      <c r="K1112" s="166" t="str">
        <f t="shared" si="193"/>
        <v/>
      </c>
      <c r="L1112" s="167" t="str">
        <f t="shared" si="194"/>
        <v/>
      </c>
      <c r="M1112" s="63" t="str">
        <f t="shared" si="195"/>
        <v/>
      </c>
      <c r="N1112" s="7"/>
      <c r="O1112" s="8"/>
      <c r="Q1112" s="69" t="str">
        <f t="shared" si="196"/>
        <v/>
      </c>
      <c r="T1112" s="66" t="str">
        <f>IF(AND(SU_Stufe&gt;=20,M1112&lt;&gt;"",ISBLANK(N1112)),"Zuweisung zu Arbeitspaket fehlt","")</f>
        <v/>
      </c>
      <c r="U1112" s="66" t="str">
        <f>IF(AND(M1112&lt;&gt;""),IF(ISBLANK(O1112),"Beschreibung der Tätigkeit fehlt!",IF(LEN(O1112)&lt;Z_BKU,"Beschreibung sehr kurz",IF(LEN(O1112)&lt;Z_BKN,"Beschreibung knapp",""))),"")</f>
        <v/>
      </c>
      <c r="V1112" s="66" t="str">
        <f t="shared" si="197"/>
        <v/>
      </c>
      <c r="W1112" s="66" t="str">
        <f>IF(AND(M1112&lt;&gt;""),IF(M1112&gt;Z_THAZ,"Wurde die Tageshöchstarbeitszeit ("&amp;Z_THAZ&amp;" h) beachtet?",""),"")</f>
        <v/>
      </c>
      <c r="X1112" s="66" t="str">
        <f t="shared" si="190"/>
        <v/>
      </c>
    </row>
    <row r="1113" spans="1:24" x14ac:dyDescent="0.25">
      <c r="A1113" s="5"/>
      <c r="B1113" s="67" t="str">
        <f t="shared" si="189"/>
        <v/>
      </c>
      <c r="C1113" s="68" t="str">
        <f t="shared" si="191"/>
        <v/>
      </c>
      <c r="D1113" s="6"/>
      <c r="E1113" s="9"/>
      <c r="F1113" s="6"/>
      <c r="G1113" s="9"/>
      <c r="H1113" s="64" t="str">
        <f t="shared" si="198"/>
        <v/>
      </c>
      <c r="I1113" s="64" t="str">
        <f t="shared" si="199"/>
        <v/>
      </c>
      <c r="J1113" s="65" t="str">
        <f t="shared" si="192"/>
        <v/>
      </c>
      <c r="K1113" s="166" t="str">
        <f t="shared" si="193"/>
        <v/>
      </c>
      <c r="L1113" s="167" t="str">
        <f t="shared" si="194"/>
        <v/>
      </c>
      <c r="M1113" s="63" t="str">
        <f t="shared" si="195"/>
        <v/>
      </c>
      <c r="N1113" s="7"/>
      <c r="O1113" s="8"/>
      <c r="Q1113" s="69" t="str">
        <f t="shared" si="196"/>
        <v/>
      </c>
      <c r="T1113" s="66" t="str">
        <f>IF(AND(SU_Stufe&gt;=20,M1113&lt;&gt;"",ISBLANK(N1113)),"Zuweisung zu Arbeitspaket fehlt","")</f>
        <v/>
      </c>
      <c r="U1113" s="66" t="str">
        <f>IF(AND(M1113&lt;&gt;""),IF(ISBLANK(O1113),"Beschreibung der Tätigkeit fehlt!",IF(LEN(O1113)&lt;Z_BKU,"Beschreibung sehr kurz",IF(LEN(O1113)&lt;Z_BKN,"Beschreibung knapp",""))),"")</f>
        <v/>
      </c>
      <c r="V1113" s="66" t="str">
        <f t="shared" si="197"/>
        <v/>
      </c>
      <c r="W1113" s="66" t="str">
        <f>IF(AND(M1113&lt;&gt;""),IF(M1113&gt;Z_THAZ,"Wurde die Tageshöchstarbeitszeit ("&amp;Z_THAZ&amp;" h) beachtet?",""),"")</f>
        <v/>
      </c>
      <c r="X1113" s="66" t="str">
        <f t="shared" si="190"/>
        <v/>
      </c>
    </row>
    <row r="1114" spans="1:24" x14ac:dyDescent="0.25">
      <c r="A1114" s="5"/>
      <c r="B1114" s="67" t="str">
        <f t="shared" si="189"/>
        <v/>
      </c>
      <c r="C1114" s="68" t="str">
        <f t="shared" si="191"/>
        <v/>
      </c>
      <c r="D1114" s="6"/>
      <c r="E1114" s="9"/>
      <c r="F1114" s="6"/>
      <c r="G1114" s="9"/>
      <c r="H1114" s="64" t="str">
        <f t="shared" si="198"/>
        <v/>
      </c>
      <c r="I1114" s="64" t="str">
        <f t="shared" si="199"/>
        <v/>
      </c>
      <c r="J1114" s="65" t="str">
        <f t="shared" si="192"/>
        <v/>
      </c>
      <c r="K1114" s="166" t="str">
        <f t="shared" si="193"/>
        <v/>
      </c>
      <c r="L1114" s="167" t="str">
        <f t="shared" si="194"/>
        <v/>
      </c>
      <c r="M1114" s="63" t="str">
        <f t="shared" si="195"/>
        <v/>
      </c>
      <c r="N1114" s="7"/>
      <c r="O1114" s="8"/>
      <c r="Q1114" s="69" t="str">
        <f t="shared" si="196"/>
        <v/>
      </c>
      <c r="T1114" s="66" t="str">
        <f>IF(AND(SU_Stufe&gt;=20,M1114&lt;&gt;"",ISBLANK(N1114)),"Zuweisung zu Arbeitspaket fehlt","")</f>
        <v/>
      </c>
      <c r="U1114" s="66" t="str">
        <f>IF(AND(M1114&lt;&gt;""),IF(ISBLANK(O1114),"Beschreibung der Tätigkeit fehlt!",IF(LEN(O1114)&lt;Z_BKU,"Beschreibung sehr kurz",IF(LEN(O1114)&lt;Z_BKN,"Beschreibung knapp",""))),"")</f>
        <v/>
      </c>
      <c r="V1114" s="66" t="str">
        <f t="shared" si="197"/>
        <v/>
      </c>
      <c r="W1114" s="66" t="str">
        <f>IF(AND(M1114&lt;&gt;""),IF(M1114&gt;Z_THAZ,"Wurde die Tageshöchstarbeitszeit ("&amp;Z_THAZ&amp;" h) beachtet?",""),"")</f>
        <v/>
      </c>
      <c r="X1114" s="66" t="str">
        <f t="shared" si="190"/>
        <v/>
      </c>
    </row>
    <row r="1115" spans="1:24" x14ac:dyDescent="0.25">
      <c r="A1115" s="5"/>
      <c r="B1115" s="67" t="str">
        <f t="shared" si="189"/>
        <v/>
      </c>
      <c r="C1115" s="68" t="str">
        <f t="shared" si="191"/>
        <v/>
      </c>
      <c r="D1115" s="6"/>
      <c r="E1115" s="9"/>
      <c r="F1115" s="6"/>
      <c r="G1115" s="9"/>
      <c r="H1115" s="64" t="str">
        <f t="shared" si="198"/>
        <v/>
      </c>
      <c r="I1115" s="64" t="str">
        <f t="shared" si="199"/>
        <v/>
      </c>
      <c r="J1115" s="65" t="str">
        <f t="shared" si="192"/>
        <v/>
      </c>
      <c r="K1115" s="166" t="str">
        <f t="shared" si="193"/>
        <v/>
      </c>
      <c r="L1115" s="167" t="str">
        <f t="shared" si="194"/>
        <v/>
      </c>
      <c r="M1115" s="63" t="str">
        <f t="shared" si="195"/>
        <v/>
      </c>
      <c r="N1115" s="7"/>
      <c r="O1115" s="8"/>
      <c r="Q1115" s="69" t="str">
        <f t="shared" si="196"/>
        <v/>
      </c>
      <c r="T1115" s="66" t="str">
        <f>IF(AND(SU_Stufe&gt;=20,M1115&lt;&gt;"",ISBLANK(N1115)),"Zuweisung zu Arbeitspaket fehlt","")</f>
        <v/>
      </c>
      <c r="U1115" s="66" t="str">
        <f>IF(AND(M1115&lt;&gt;""),IF(ISBLANK(O1115),"Beschreibung der Tätigkeit fehlt!",IF(LEN(O1115)&lt;Z_BKU,"Beschreibung sehr kurz",IF(LEN(O1115)&lt;Z_BKN,"Beschreibung knapp",""))),"")</f>
        <v/>
      </c>
      <c r="V1115" s="66" t="str">
        <f t="shared" si="197"/>
        <v/>
      </c>
      <c r="W1115" s="66" t="str">
        <f>IF(AND(M1115&lt;&gt;""),IF(M1115&gt;Z_THAZ,"Wurde die Tageshöchstarbeitszeit ("&amp;Z_THAZ&amp;" h) beachtet?",""),"")</f>
        <v/>
      </c>
      <c r="X1115" s="66" t="str">
        <f t="shared" si="190"/>
        <v/>
      </c>
    </row>
    <row r="1116" spans="1:24" x14ac:dyDescent="0.25">
      <c r="A1116" s="5"/>
      <c r="B1116" s="67" t="str">
        <f t="shared" si="189"/>
        <v/>
      </c>
      <c r="C1116" s="68" t="str">
        <f t="shared" si="191"/>
        <v/>
      </c>
      <c r="D1116" s="6"/>
      <c r="E1116" s="9"/>
      <c r="F1116" s="6"/>
      <c r="G1116" s="9"/>
      <c r="H1116" s="64" t="str">
        <f t="shared" si="198"/>
        <v/>
      </c>
      <c r="I1116" s="64" t="str">
        <f t="shared" si="199"/>
        <v/>
      </c>
      <c r="J1116" s="65" t="str">
        <f t="shared" si="192"/>
        <v/>
      </c>
      <c r="K1116" s="166" t="str">
        <f t="shared" si="193"/>
        <v/>
      </c>
      <c r="L1116" s="167" t="str">
        <f t="shared" si="194"/>
        <v/>
      </c>
      <c r="M1116" s="63" t="str">
        <f t="shared" si="195"/>
        <v/>
      </c>
      <c r="N1116" s="7"/>
      <c r="O1116" s="8"/>
      <c r="Q1116" s="69" t="str">
        <f t="shared" si="196"/>
        <v/>
      </c>
      <c r="T1116" s="66" t="str">
        <f>IF(AND(SU_Stufe&gt;=20,M1116&lt;&gt;"",ISBLANK(N1116)),"Zuweisung zu Arbeitspaket fehlt","")</f>
        <v/>
      </c>
      <c r="U1116" s="66" t="str">
        <f>IF(AND(M1116&lt;&gt;""),IF(ISBLANK(O1116),"Beschreibung der Tätigkeit fehlt!",IF(LEN(O1116)&lt;Z_BKU,"Beschreibung sehr kurz",IF(LEN(O1116)&lt;Z_BKN,"Beschreibung knapp",""))),"")</f>
        <v/>
      </c>
      <c r="V1116" s="66" t="str">
        <f t="shared" si="197"/>
        <v/>
      </c>
      <c r="W1116" s="66" t="str">
        <f>IF(AND(M1116&lt;&gt;""),IF(M1116&gt;Z_THAZ,"Wurde die Tageshöchstarbeitszeit ("&amp;Z_THAZ&amp;" h) beachtet?",""),"")</f>
        <v/>
      </c>
      <c r="X1116" s="66" t="str">
        <f t="shared" si="190"/>
        <v/>
      </c>
    </row>
    <row r="1117" spans="1:24" x14ac:dyDescent="0.25">
      <c r="A1117" s="5"/>
      <c r="B1117" s="67" t="str">
        <f t="shared" si="189"/>
        <v/>
      </c>
      <c r="C1117" s="68" t="str">
        <f t="shared" si="191"/>
        <v/>
      </c>
      <c r="D1117" s="6"/>
      <c r="E1117" s="9"/>
      <c r="F1117" s="6"/>
      <c r="G1117" s="9"/>
      <c r="H1117" s="64" t="str">
        <f t="shared" si="198"/>
        <v/>
      </c>
      <c r="I1117" s="64" t="str">
        <f t="shared" si="199"/>
        <v/>
      </c>
      <c r="J1117" s="65" t="str">
        <f t="shared" si="192"/>
        <v/>
      </c>
      <c r="K1117" s="166" t="str">
        <f t="shared" si="193"/>
        <v/>
      </c>
      <c r="L1117" s="167" t="str">
        <f t="shared" si="194"/>
        <v/>
      </c>
      <c r="M1117" s="63" t="str">
        <f t="shared" si="195"/>
        <v/>
      </c>
      <c r="N1117" s="7"/>
      <c r="O1117" s="8"/>
      <c r="Q1117" s="69" t="str">
        <f t="shared" si="196"/>
        <v/>
      </c>
      <c r="T1117" s="66" t="str">
        <f>IF(AND(SU_Stufe&gt;=20,M1117&lt;&gt;"",ISBLANK(N1117)),"Zuweisung zu Arbeitspaket fehlt","")</f>
        <v/>
      </c>
      <c r="U1117" s="66" t="str">
        <f>IF(AND(M1117&lt;&gt;""),IF(ISBLANK(O1117),"Beschreibung der Tätigkeit fehlt!",IF(LEN(O1117)&lt;Z_BKU,"Beschreibung sehr kurz",IF(LEN(O1117)&lt;Z_BKN,"Beschreibung knapp",""))),"")</f>
        <v/>
      </c>
      <c r="V1117" s="66" t="str">
        <f t="shared" si="197"/>
        <v/>
      </c>
      <c r="W1117" s="66" t="str">
        <f>IF(AND(M1117&lt;&gt;""),IF(M1117&gt;Z_THAZ,"Wurde die Tageshöchstarbeitszeit ("&amp;Z_THAZ&amp;" h) beachtet?",""),"")</f>
        <v/>
      </c>
      <c r="X1117" s="66" t="str">
        <f t="shared" si="190"/>
        <v/>
      </c>
    </row>
    <row r="1118" spans="1:24" x14ac:dyDescent="0.25">
      <c r="A1118" s="5"/>
      <c r="B1118" s="67" t="str">
        <f t="shared" si="189"/>
        <v/>
      </c>
      <c r="C1118" s="68" t="str">
        <f t="shared" si="191"/>
        <v/>
      </c>
      <c r="D1118" s="6"/>
      <c r="E1118" s="9"/>
      <c r="F1118" s="6"/>
      <c r="G1118" s="9"/>
      <c r="H1118" s="64" t="str">
        <f t="shared" si="198"/>
        <v/>
      </c>
      <c r="I1118" s="64" t="str">
        <f t="shared" si="199"/>
        <v/>
      </c>
      <c r="J1118" s="65" t="str">
        <f t="shared" si="192"/>
        <v/>
      </c>
      <c r="K1118" s="166" t="str">
        <f t="shared" si="193"/>
        <v/>
      </c>
      <c r="L1118" s="167" t="str">
        <f t="shared" si="194"/>
        <v/>
      </c>
      <c r="M1118" s="63" t="str">
        <f t="shared" si="195"/>
        <v/>
      </c>
      <c r="N1118" s="7"/>
      <c r="O1118" s="8"/>
      <c r="Q1118" s="69" t="str">
        <f t="shared" si="196"/>
        <v/>
      </c>
      <c r="T1118" s="66" t="str">
        <f>IF(AND(SU_Stufe&gt;=20,M1118&lt;&gt;"",ISBLANK(N1118)),"Zuweisung zu Arbeitspaket fehlt","")</f>
        <v/>
      </c>
      <c r="U1118" s="66" t="str">
        <f>IF(AND(M1118&lt;&gt;""),IF(ISBLANK(O1118),"Beschreibung der Tätigkeit fehlt!",IF(LEN(O1118)&lt;Z_BKU,"Beschreibung sehr kurz",IF(LEN(O1118)&lt;Z_BKN,"Beschreibung knapp",""))),"")</f>
        <v/>
      </c>
      <c r="V1118" s="66" t="str">
        <f t="shared" si="197"/>
        <v/>
      </c>
      <c r="W1118" s="66" t="str">
        <f>IF(AND(M1118&lt;&gt;""),IF(M1118&gt;Z_THAZ,"Wurde die Tageshöchstarbeitszeit ("&amp;Z_THAZ&amp;" h) beachtet?",""),"")</f>
        <v/>
      </c>
      <c r="X1118" s="66" t="str">
        <f t="shared" si="190"/>
        <v/>
      </c>
    </row>
    <row r="1119" spans="1:24" x14ac:dyDescent="0.25">
      <c r="A1119" s="5"/>
      <c r="B1119" s="67" t="str">
        <f t="shared" si="189"/>
        <v/>
      </c>
      <c r="C1119" s="68" t="str">
        <f t="shared" si="191"/>
        <v/>
      </c>
      <c r="D1119" s="6"/>
      <c r="E1119" s="9"/>
      <c r="F1119" s="6"/>
      <c r="G1119" s="9"/>
      <c r="H1119" s="64" t="str">
        <f t="shared" si="198"/>
        <v/>
      </c>
      <c r="I1119" s="64" t="str">
        <f t="shared" si="199"/>
        <v/>
      </c>
      <c r="J1119" s="65" t="str">
        <f t="shared" si="192"/>
        <v/>
      </c>
      <c r="K1119" s="166" t="str">
        <f t="shared" si="193"/>
        <v/>
      </c>
      <c r="L1119" s="167" t="str">
        <f t="shared" si="194"/>
        <v/>
      </c>
      <c r="M1119" s="63" t="str">
        <f t="shared" si="195"/>
        <v/>
      </c>
      <c r="N1119" s="7"/>
      <c r="O1119" s="8"/>
      <c r="Q1119" s="69" t="str">
        <f t="shared" si="196"/>
        <v/>
      </c>
      <c r="T1119" s="66" t="str">
        <f>IF(AND(SU_Stufe&gt;=20,M1119&lt;&gt;"",ISBLANK(N1119)),"Zuweisung zu Arbeitspaket fehlt","")</f>
        <v/>
      </c>
      <c r="U1119" s="66" t="str">
        <f>IF(AND(M1119&lt;&gt;""),IF(ISBLANK(O1119),"Beschreibung der Tätigkeit fehlt!",IF(LEN(O1119)&lt;Z_BKU,"Beschreibung sehr kurz",IF(LEN(O1119)&lt;Z_BKN,"Beschreibung knapp",""))),"")</f>
        <v/>
      </c>
      <c r="V1119" s="66" t="str">
        <f t="shared" si="197"/>
        <v/>
      </c>
      <c r="W1119" s="66" t="str">
        <f>IF(AND(M1119&lt;&gt;""),IF(M1119&gt;Z_THAZ,"Wurde die Tageshöchstarbeitszeit ("&amp;Z_THAZ&amp;" h) beachtet?",""),"")</f>
        <v/>
      </c>
      <c r="X1119" s="66" t="str">
        <f t="shared" si="190"/>
        <v/>
      </c>
    </row>
    <row r="1120" spans="1:24" x14ac:dyDescent="0.25">
      <c r="A1120" s="5"/>
      <c r="B1120" s="67" t="str">
        <f t="shared" si="189"/>
        <v/>
      </c>
      <c r="C1120" s="68" t="str">
        <f t="shared" si="191"/>
        <v/>
      </c>
      <c r="D1120" s="6"/>
      <c r="E1120" s="9"/>
      <c r="F1120" s="6"/>
      <c r="G1120" s="9"/>
      <c r="H1120" s="64" t="str">
        <f t="shared" si="198"/>
        <v/>
      </c>
      <c r="I1120" s="64" t="str">
        <f t="shared" si="199"/>
        <v/>
      </c>
      <c r="J1120" s="65" t="str">
        <f t="shared" si="192"/>
        <v/>
      </c>
      <c r="K1120" s="166" t="str">
        <f t="shared" si="193"/>
        <v/>
      </c>
      <c r="L1120" s="167" t="str">
        <f t="shared" si="194"/>
        <v/>
      </c>
      <c r="M1120" s="63" t="str">
        <f t="shared" si="195"/>
        <v/>
      </c>
      <c r="N1120" s="7"/>
      <c r="O1120" s="8"/>
      <c r="Q1120" s="69" t="str">
        <f t="shared" si="196"/>
        <v/>
      </c>
      <c r="T1120" s="66" t="str">
        <f>IF(AND(SU_Stufe&gt;=20,M1120&lt;&gt;"",ISBLANK(N1120)),"Zuweisung zu Arbeitspaket fehlt","")</f>
        <v/>
      </c>
      <c r="U1120" s="66" t="str">
        <f>IF(AND(M1120&lt;&gt;""),IF(ISBLANK(O1120),"Beschreibung der Tätigkeit fehlt!",IF(LEN(O1120)&lt;Z_BKU,"Beschreibung sehr kurz",IF(LEN(O1120)&lt;Z_BKN,"Beschreibung knapp",""))),"")</f>
        <v/>
      </c>
      <c r="V1120" s="66" t="str">
        <f t="shared" si="197"/>
        <v/>
      </c>
      <c r="W1120" s="66" t="str">
        <f>IF(AND(M1120&lt;&gt;""),IF(M1120&gt;Z_THAZ,"Wurde die Tageshöchstarbeitszeit ("&amp;Z_THAZ&amp;" h) beachtet?",""),"")</f>
        <v/>
      </c>
      <c r="X1120" s="66" t="str">
        <f t="shared" si="190"/>
        <v/>
      </c>
    </row>
    <row r="1121" spans="1:24" x14ac:dyDescent="0.25">
      <c r="A1121" s="5"/>
      <c r="B1121" s="67" t="str">
        <f t="shared" si="189"/>
        <v/>
      </c>
      <c r="C1121" s="68" t="str">
        <f t="shared" si="191"/>
        <v/>
      </c>
      <c r="D1121" s="6"/>
      <c r="E1121" s="9"/>
      <c r="F1121" s="6"/>
      <c r="G1121" s="9"/>
      <c r="H1121" s="64" t="str">
        <f t="shared" si="198"/>
        <v/>
      </c>
      <c r="I1121" s="64" t="str">
        <f t="shared" si="199"/>
        <v/>
      </c>
      <c r="J1121" s="65" t="str">
        <f t="shared" si="192"/>
        <v/>
      </c>
      <c r="K1121" s="166" t="str">
        <f t="shared" si="193"/>
        <v/>
      </c>
      <c r="L1121" s="167" t="str">
        <f t="shared" si="194"/>
        <v/>
      </c>
      <c r="M1121" s="63" t="str">
        <f t="shared" si="195"/>
        <v/>
      </c>
      <c r="N1121" s="7"/>
      <c r="O1121" s="8"/>
      <c r="Q1121" s="69" t="str">
        <f t="shared" si="196"/>
        <v/>
      </c>
      <c r="T1121" s="66" t="str">
        <f>IF(AND(SU_Stufe&gt;=20,M1121&lt;&gt;"",ISBLANK(N1121)),"Zuweisung zu Arbeitspaket fehlt","")</f>
        <v/>
      </c>
      <c r="U1121" s="66" t="str">
        <f>IF(AND(M1121&lt;&gt;""),IF(ISBLANK(O1121),"Beschreibung der Tätigkeit fehlt!",IF(LEN(O1121)&lt;Z_BKU,"Beschreibung sehr kurz",IF(LEN(O1121)&lt;Z_BKN,"Beschreibung knapp",""))),"")</f>
        <v/>
      </c>
      <c r="V1121" s="66" t="str">
        <f t="shared" si="197"/>
        <v/>
      </c>
      <c r="W1121" s="66" t="str">
        <f>IF(AND(M1121&lt;&gt;""),IF(M1121&gt;Z_THAZ,"Wurde die Tageshöchstarbeitszeit ("&amp;Z_THAZ&amp;" h) beachtet?",""),"")</f>
        <v/>
      </c>
      <c r="X1121" s="66" t="str">
        <f t="shared" si="190"/>
        <v/>
      </c>
    </row>
    <row r="1122" spans="1:24" x14ac:dyDescent="0.25">
      <c r="A1122" s="5"/>
      <c r="B1122" s="67" t="str">
        <f t="shared" si="189"/>
        <v/>
      </c>
      <c r="C1122" s="68" t="str">
        <f t="shared" si="191"/>
        <v/>
      </c>
      <c r="D1122" s="6"/>
      <c r="E1122" s="9"/>
      <c r="F1122" s="6"/>
      <c r="G1122" s="9"/>
      <c r="H1122" s="64" t="str">
        <f t="shared" si="198"/>
        <v/>
      </c>
      <c r="I1122" s="64" t="str">
        <f t="shared" si="199"/>
        <v/>
      </c>
      <c r="J1122" s="65" t="str">
        <f t="shared" si="192"/>
        <v/>
      </c>
      <c r="K1122" s="166" t="str">
        <f t="shared" si="193"/>
        <v/>
      </c>
      <c r="L1122" s="167" t="str">
        <f t="shared" si="194"/>
        <v/>
      </c>
      <c r="M1122" s="63" t="str">
        <f t="shared" si="195"/>
        <v/>
      </c>
      <c r="N1122" s="7"/>
      <c r="O1122" s="8"/>
      <c r="Q1122" s="69" t="str">
        <f t="shared" si="196"/>
        <v/>
      </c>
      <c r="T1122" s="66" t="str">
        <f>IF(AND(SU_Stufe&gt;=20,M1122&lt;&gt;"",ISBLANK(N1122)),"Zuweisung zu Arbeitspaket fehlt","")</f>
        <v/>
      </c>
      <c r="U1122" s="66" t="str">
        <f>IF(AND(M1122&lt;&gt;""),IF(ISBLANK(O1122),"Beschreibung der Tätigkeit fehlt!",IF(LEN(O1122)&lt;Z_BKU,"Beschreibung sehr kurz",IF(LEN(O1122)&lt;Z_BKN,"Beschreibung knapp",""))),"")</f>
        <v/>
      </c>
      <c r="V1122" s="66" t="str">
        <f t="shared" si="197"/>
        <v/>
      </c>
      <c r="W1122" s="66" t="str">
        <f>IF(AND(M1122&lt;&gt;""),IF(M1122&gt;Z_THAZ,"Wurde die Tageshöchstarbeitszeit ("&amp;Z_THAZ&amp;" h) beachtet?",""),"")</f>
        <v/>
      </c>
      <c r="X1122" s="66" t="str">
        <f t="shared" si="190"/>
        <v/>
      </c>
    </row>
    <row r="1123" spans="1:24" x14ac:dyDescent="0.25">
      <c r="A1123" s="5"/>
      <c r="B1123" s="67" t="str">
        <f t="shared" si="189"/>
        <v/>
      </c>
      <c r="C1123" s="68" t="str">
        <f t="shared" si="191"/>
        <v/>
      </c>
      <c r="D1123" s="6"/>
      <c r="E1123" s="9"/>
      <c r="F1123" s="6"/>
      <c r="G1123" s="9"/>
      <c r="H1123" s="64" t="str">
        <f t="shared" si="198"/>
        <v/>
      </c>
      <c r="I1123" s="64" t="str">
        <f t="shared" si="199"/>
        <v/>
      </c>
      <c r="J1123" s="65" t="str">
        <f t="shared" si="192"/>
        <v/>
      </c>
      <c r="K1123" s="166" t="str">
        <f t="shared" si="193"/>
        <v/>
      </c>
      <c r="L1123" s="167" t="str">
        <f t="shared" si="194"/>
        <v/>
      </c>
      <c r="M1123" s="63" t="str">
        <f t="shared" si="195"/>
        <v/>
      </c>
      <c r="N1123" s="7"/>
      <c r="O1123" s="8"/>
      <c r="Q1123" s="69" t="str">
        <f t="shared" si="196"/>
        <v/>
      </c>
      <c r="T1123" s="66" t="str">
        <f>IF(AND(SU_Stufe&gt;=20,M1123&lt;&gt;"",ISBLANK(N1123)),"Zuweisung zu Arbeitspaket fehlt","")</f>
        <v/>
      </c>
      <c r="U1123" s="66" t="str">
        <f>IF(AND(M1123&lt;&gt;""),IF(ISBLANK(O1123),"Beschreibung der Tätigkeit fehlt!",IF(LEN(O1123)&lt;Z_BKU,"Beschreibung sehr kurz",IF(LEN(O1123)&lt;Z_BKN,"Beschreibung knapp",""))),"")</f>
        <v/>
      </c>
      <c r="V1123" s="66" t="str">
        <f t="shared" si="197"/>
        <v/>
      </c>
      <c r="W1123" s="66" t="str">
        <f>IF(AND(M1123&lt;&gt;""),IF(M1123&gt;Z_THAZ,"Wurde die Tageshöchstarbeitszeit ("&amp;Z_THAZ&amp;" h) beachtet?",""),"")</f>
        <v/>
      </c>
      <c r="X1123" s="66" t="str">
        <f t="shared" si="190"/>
        <v/>
      </c>
    </row>
    <row r="1124" spans="1:24" x14ac:dyDescent="0.25">
      <c r="A1124" s="5"/>
      <c r="B1124" s="67" t="str">
        <f t="shared" si="189"/>
        <v/>
      </c>
      <c r="C1124" s="68" t="str">
        <f t="shared" si="191"/>
        <v/>
      </c>
      <c r="D1124" s="6"/>
      <c r="E1124" s="9"/>
      <c r="F1124" s="6"/>
      <c r="G1124" s="9"/>
      <c r="H1124" s="64" t="str">
        <f t="shared" si="198"/>
        <v/>
      </c>
      <c r="I1124" s="64" t="str">
        <f t="shared" si="199"/>
        <v/>
      </c>
      <c r="J1124" s="65" t="str">
        <f t="shared" si="192"/>
        <v/>
      </c>
      <c r="K1124" s="166" t="str">
        <f t="shared" si="193"/>
        <v/>
      </c>
      <c r="L1124" s="167" t="str">
        <f t="shared" si="194"/>
        <v/>
      </c>
      <c r="M1124" s="63" t="str">
        <f t="shared" si="195"/>
        <v/>
      </c>
      <c r="N1124" s="7"/>
      <c r="O1124" s="8"/>
      <c r="Q1124" s="69" t="str">
        <f t="shared" si="196"/>
        <v/>
      </c>
      <c r="T1124" s="66" t="str">
        <f>IF(AND(SU_Stufe&gt;=20,M1124&lt;&gt;"",ISBLANK(N1124)),"Zuweisung zu Arbeitspaket fehlt","")</f>
        <v/>
      </c>
      <c r="U1124" s="66" t="str">
        <f>IF(AND(M1124&lt;&gt;""),IF(ISBLANK(O1124),"Beschreibung der Tätigkeit fehlt!",IF(LEN(O1124)&lt;Z_BKU,"Beschreibung sehr kurz",IF(LEN(O1124)&lt;Z_BKN,"Beschreibung knapp",""))),"")</f>
        <v/>
      </c>
      <c r="V1124" s="66" t="str">
        <f t="shared" si="197"/>
        <v/>
      </c>
      <c r="W1124" s="66" t="str">
        <f>IF(AND(M1124&lt;&gt;""),IF(M1124&gt;Z_THAZ,"Wurde die Tageshöchstarbeitszeit ("&amp;Z_THAZ&amp;" h) beachtet?",""),"")</f>
        <v/>
      </c>
      <c r="X1124" s="66" t="str">
        <f t="shared" si="190"/>
        <v/>
      </c>
    </row>
    <row r="1125" spans="1:24" x14ac:dyDescent="0.25">
      <c r="A1125" s="5"/>
      <c r="B1125" s="67" t="str">
        <f t="shared" si="189"/>
        <v/>
      </c>
      <c r="C1125" s="68" t="str">
        <f t="shared" si="191"/>
        <v/>
      </c>
      <c r="D1125" s="6"/>
      <c r="E1125" s="9"/>
      <c r="F1125" s="6"/>
      <c r="G1125" s="9"/>
      <c r="H1125" s="64" t="str">
        <f t="shared" si="198"/>
        <v/>
      </c>
      <c r="I1125" s="64" t="str">
        <f t="shared" si="199"/>
        <v/>
      </c>
      <c r="J1125" s="65" t="str">
        <f t="shared" si="192"/>
        <v/>
      </c>
      <c r="K1125" s="166" t="str">
        <f t="shared" si="193"/>
        <v/>
      </c>
      <c r="L1125" s="167" t="str">
        <f t="shared" si="194"/>
        <v/>
      </c>
      <c r="M1125" s="63" t="str">
        <f t="shared" si="195"/>
        <v/>
      </c>
      <c r="N1125" s="7"/>
      <c r="O1125" s="8"/>
      <c r="Q1125" s="69" t="str">
        <f t="shared" si="196"/>
        <v/>
      </c>
      <c r="T1125" s="66" t="str">
        <f>IF(AND(SU_Stufe&gt;=20,M1125&lt;&gt;"",ISBLANK(N1125)),"Zuweisung zu Arbeitspaket fehlt","")</f>
        <v/>
      </c>
      <c r="U1125" s="66" t="str">
        <f>IF(AND(M1125&lt;&gt;""),IF(ISBLANK(O1125),"Beschreibung der Tätigkeit fehlt!",IF(LEN(O1125)&lt;Z_BKU,"Beschreibung sehr kurz",IF(LEN(O1125)&lt;Z_BKN,"Beschreibung knapp",""))),"")</f>
        <v/>
      </c>
      <c r="V1125" s="66" t="str">
        <f t="shared" si="197"/>
        <v/>
      </c>
      <c r="W1125" s="66" t="str">
        <f>IF(AND(M1125&lt;&gt;""),IF(M1125&gt;Z_THAZ,"Wurde die Tageshöchstarbeitszeit ("&amp;Z_THAZ&amp;" h) beachtet?",""),"")</f>
        <v/>
      </c>
      <c r="X1125" s="66" t="str">
        <f t="shared" si="190"/>
        <v/>
      </c>
    </row>
    <row r="1126" spans="1:24" x14ac:dyDescent="0.25">
      <c r="A1126" s="5"/>
      <c r="B1126" s="67" t="str">
        <f t="shared" si="189"/>
        <v/>
      </c>
      <c r="C1126" s="68" t="str">
        <f t="shared" si="191"/>
        <v/>
      </c>
      <c r="D1126" s="6"/>
      <c r="E1126" s="9"/>
      <c r="F1126" s="6"/>
      <c r="G1126" s="9"/>
      <c r="H1126" s="64" t="str">
        <f t="shared" si="198"/>
        <v/>
      </c>
      <c r="I1126" s="64" t="str">
        <f t="shared" si="199"/>
        <v/>
      </c>
      <c r="J1126" s="65" t="str">
        <f t="shared" si="192"/>
        <v/>
      </c>
      <c r="K1126" s="166" t="str">
        <f t="shared" si="193"/>
        <v/>
      </c>
      <c r="L1126" s="167" t="str">
        <f t="shared" si="194"/>
        <v/>
      </c>
      <c r="M1126" s="63" t="str">
        <f t="shared" si="195"/>
        <v/>
      </c>
      <c r="N1126" s="7"/>
      <c r="O1126" s="8"/>
      <c r="Q1126" s="69" t="str">
        <f t="shared" si="196"/>
        <v/>
      </c>
      <c r="T1126" s="66" t="str">
        <f>IF(AND(SU_Stufe&gt;=20,M1126&lt;&gt;"",ISBLANK(N1126)),"Zuweisung zu Arbeitspaket fehlt","")</f>
        <v/>
      </c>
      <c r="U1126" s="66" t="str">
        <f>IF(AND(M1126&lt;&gt;""),IF(ISBLANK(O1126),"Beschreibung der Tätigkeit fehlt!",IF(LEN(O1126)&lt;Z_BKU,"Beschreibung sehr kurz",IF(LEN(O1126)&lt;Z_BKN,"Beschreibung knapp",""))),"")</f>
        <v/>
      </c>
      <c r="V1126" s="66" t="str">
        <f t="shared" si="197"/>
        <v/>
      </c>
      <c r="W1126" s="66" t="str">
        <f>IF(AND(M1126&lt;&gt;""),IF(M1126&gt;Z_THAZ,"Wurde die Tageshöchstarbeitszeit ("&amp;Z_THAZ&amp;" h) beachtet?",""),"")</f>
        <v/>
      </c>
      <c r="X1126" s="66" t="str">
        <f t="shared" si="190"/>
        <v/>
      </c>
    </row>
    <row r="1127" spans="1:24" x14ac:dyDescent="0.25">
      <c r="A1127" s="5"/>
      <c r="B1127" s="67" t="str">
        <f t="shared" si="189"/>
        <v/>
      </c>
      <c r="C1127" s="68" t="str">
        <f t="shared" si="191"/>
        <v/>
      </c>
      <c r="D1127" s="6"/>
      <c r="E1127" s="9"/>
      <c r="F1127" s="6"/>
      <c r="G1127" s="9"/>
      <c r="H1127" s="64" t="str">
        <f t="shared" si="198"/>
        <v/>
      </c>
      <c r="I1127" s="64" t="str">
        <f t="shared" si="199"/>
        <v/>
      </c>
      <c r="J1127" s="65" t="str">
        <f t="shared" si="192"/>
        <v/>
      </c>
      <c r="K1127" s="166" t="str">
        <f t="shared" si="193"/>
        <v/>
      </c>
      <c r="L1127" s="167" t="str">
        <f t="shared" si="194"/>
        <v/>
      </c>
      <c r="M1127" s="63" t="str">
        <f t="shared" si="195"/>
        <v/>
      </c>
      <c r="N1127" s="7"/>
      <c r="O1127" s="8"/>
      <c r="Q1127" s="69" t="str">
        <f t="shared" si="196"/>
        <v/>
      </c>
      <c r="T1127" s="66" t="str">
        <f>IF(AND(SU_Stufe&gt;=20,M1127&lt;&gt;"",ISBLANK(N1127)),"Zuweisung zu Arbeitspaket fehlt","")</f>
        <v/>
      </c>
      <c r="U1127" s="66" t="str">
        <f>IF(AND(M1127&lt;&gt;""),IF(ISBLANK(O1127),"Beschreibung der Tätigkeit fehlt!",IF(LEN(O1127)&lt;Z_BKU,"Beschreibung sehr kurz",IF(LEN(O1127)&lt;Z_BKN,"Beschreibung knapp",""))),"")</f>
        <v/>
      </c>
      <c r="V1127" s="66" t="str">
        <f t="shared" si="197"/>
        <v/>
      </c>
      <c r="W1127" s="66" t="str">
        <f>IF(AND(M1127&lt;&gt;""),IF(M1127&gt;Z_THAZ,"Wurde die Tageshöchstarbeitszeit ("&amp;Z_THAZ&amp;" h) beachtet?",""),"")</f>
        <v/>
      </c>
      <c r="X1127" s="66" t="str">
        <f t="shared" si="190"/>
        <v/>
      </c>
    </row>
    <row r="1128" spans="1:24" x14ac:dyDescent="0.25">
      <c r="A1128" s="5"/>
      <c r="B1128" s="67" t="str">
        <f t="shared" si="189"/>
        <v/>
      </c>
      <c r="C1128" s="68" t="str">
        <f t="shared" si="191"/>
        <v/>
      </c>
      <c r="D1128" s="6"/>
      <c r="E1128" s="9"/>
      <c r="F1128" s="6"/>
      <c r="G1128" s="9"/>
      <c r="H1128" s="64" t="str">
        <f t="shared" si="198"/>
        <v/>
      </c>
      <c r="I1128" s="64" t="str">
        <f t="shared" si="199"/>
        <v/>
      </c>
      <c r="J1128" s="65" t="str">
        <f t="shared" si="192"/>
        <v/>
      </c>
      <c r="K1128" s="166" t="str">
        <f t="shared" si="193"/>
        <v/>
      </c>
      <c r="L1128" s="167" t="str">
        <f t="shared" si="194"/>
        <v/>
      </c>
      <c r="M1128" s="63" t="str">
        <f t="shared" si="195"/>
        <v/>
      </c>
      <c r="N1128" s="7"/>
      <c r="O1128" s="8"/>
      <c r="Q1128" s="69" t="str">
        <f t="shared" si="196"/>
        <v/>
      </c>
      <c r="T1128" s="66" t="str">
        <f>IF(AND(SU_Stufe&gt;=20,M1128&lt;&gt;"",ISBLANK(N1128)),"Zuweisung zu Arbeitspaket fehlt","")</f>
        <v/>
      </c>
      <c r="U1128" s="66" t="str">
        <f>IF(AND(M1128&lt;&gt;""),IF(ISBLANK(O1128),"Beschreibung der Tätigkeit fehlt!",IF(LEN(O1128)&lt;Z_BKU,"Beschreibung sehr kurz",IF(LEN(O1128)&lt;Z_BKN,"Beschreibung knapp",""))),"")</f>
        <v/>
      </c>
      <c r="V1128" s="66" t="str">
        <f t="shared" si="197"/>
        <v/>
      </c>
      <c r="W1128" s="66" t="str">
        <f>IF(AND(M1128&lt;&gt;""),IF(M1128&gt;Z_THAZ,"Wurde die Tageshöchstarbeitszeit ("&amp;Z_THAZ&amp;" h) beachtet?",""),"")</f>
        <v/>
      </c>
      <c r="X1128" s="66" t="str">
        <f t="shared" si="190"/>
        <v/>
      </c>
    </row>
    <row r="1129" spans="1:24" x14ac:dyDescent="0.25">
      <c r="A1129" s="5"/>
      <c r="B1129" s="67" t="str">
        <f t="shared" si="189"/>
        <v/>
      </c>
      <c r="C1129" s="68" t="str">
        <f t="shared" si="191"/>
        <v/>
      </c>
      <c r="D1129" s="6"/>
      <c r="E1129" s="9"/>
      <c r="F1129" s="6"/>
      <c r="G1129" s="9"/>
      <c r="H1129" s="64" t="str">
        <f t="shared" si="198"/>
        <v/>
      </c>
      <c r="I1129" s="64" t="str">
        <f t="shared" si="199"/>
        <v/>
      </c>
      <c r="J1129" s="65" t="str">
        <f t="shared" si="192"/>
        <v/>
      </c>
      <c r="K1129" s="166" t="str">
        <f t="shared" si="193"/>
        <v/>
      </c>
      <c r="L1129" s="167" t="str">
        <f t="shared" si="194"/>
        <v/>
      </c>
      <c r="M1129" s="63" t="str">
        <f t="shared" si="195"/>
        <v/>
      </c>
      <c r="N1129" s="7"/>
      <c r="O1129" s="8"/>
      <c r="Q1129" s="69" t="str">
        <f t="shared" si="196"/>
        <v/>
      </c>
      <c r="T1129" s="66" t="str">
        <f>IF(AND(SU_Stufe&gt;=20,M1129&lt;&gt;"",ISBLANK(N1129)),"Zuweisung zu Arbeitspaket fehlt","")</f>
        <v/>
      </c>
      <c r="U1129" s="66" t="str">
        <f>IF(AND(M1129&lt;&gt;""),IF(ISBLANK(O1129),"Beschreibung der Tätigkeit fehlt!",IF(LEN(O1129)&lt;Z_BKU,"Beschreibung sehr kurz",IF(LEN(O1129)&lt;Z_BKN,"Beschreibung knapp",""))),"")</f>
        <v/>
      </c>
      <c r="V1129" s="66" t="str">
        <f t="shared" si="197"/>
        <v/>
      </c>
      <c r="W1129" s="66" t="str">
        <f>IF(AND(M1129&lt;&gt;""),IF(M1129&gt;Z_THAZ,"Wurde die Tageshöchstarbeitszeit ("&amp;Z_THAZ&amp;" h) beachtet?",""),"")</f>
        <v/>
      </c>
      <c r="X1129" s="66" t="str">
        <f t="shared" si="190"/>
        <v/>
      </c>
    </row>
    <row r="1130" spans="1:24" x14ac:dyDescent="0.25">
      <c r="A1130" s="5"/>
      <c r="B1130" s="67" t="str">
        <f t="shared" si="189"/>
        <v/>
      </c>
      <c r="C1130" s="68" t="str">
        <f t="shared" si="191"/>
        <v/>
      </c>
      <c r="D1130" s="6"/>
      <c r="E1130" s="9"/>
      <c r="F1130" s="6"/>
      <c r="G1130" s="9"/>
      <c r="H1130" s="64" t="str">
        <f t="shared" si="198"/>
        <v/>
      </c>
      <c r="I1130" s="64" t="str">
        <f t="shared" si="199"/>
        <v/>
      </c>
      <c r="J1130" s="65" t="str">
        <f t="shared" si="192"/>
        <v/>
      </c>
      <c r="K1130" s="166" t="str">
        <f t="shared" si="193"/>
        <v/>
      </c>
      <c r="L1130" s="167" t="str">
        <f t="shared" si="194"/>
        <v/>
      </c>
      <c r="M1130" s="63" t="str">
        <f t="shared" si="195"/>
        <v/>
      </c>
      <c r="N1130" s="7"/>
      <c r="O1130" s="8"/>
      <c r="Q1130" s="69" t="str">
        <f t="shared" si="196"/>
        <v/>
      </c>
      <c r="T1130" s="66" t="str">
        <f>IF(AND(SU_Stufe&gt;=20,M1130&lt;&gt;"",ISBLANK(N1130)),"Zuweisung zu Arbeitspaket fehlt","")</f>
        <v/>
      </c>
      <c r="U1130" s="66" t="str">
        <f>IF(AND(M1130&lt;&gt;""),IF(ISBLANK(O1130),"Beschreibung der Tätigkeit fehlt!",IF(LEN(O1130)&lt;Z_BKU,"Beschreibung sehr kurz",IF(LEN(O1130)&lt;Z_BKN,"Beschreibung knapp",""))),"")</f>
        <v/>
      </c>
      <c r="V1130" s="66" t="str">
        <f t="shared" si="197"/>
        <v/>
      </c>
      <c r="W1130" s="66" t="str">
        <f>IF(AND(M1130&lt;&gt;""),IF(M1130&gt;Z_THAZ,"Wurde die Tageshöchstarbeitszeit ("&amp;Z_THAZ&amp;" h) beachtet?",""),"")</f>
        <v/>
      </c>
      <c r="X1130" s="66" t="str">
        <f t="shared" si="190"/>
        <v/>
      </c>
    </row>
    <row r="1131" spans="1:24" x14ac:dyDescent="0.25">
      <c r="A1131" s="5"/>
      <c r="B1131" s="67" t="str">
        <f t="shared" si="189"/>
        <v/>
      </c>
      <c r="C1131" s="68" t="str">
        <f t="shared" si="191"/>
        <v/>
      </c>
      <c r="D1131" s="6"/>
      <c r="E1131" s="9"/>
      <c r="F1131" s="6"/>
      <c r="G1131" s="9"/>
      <c r="H1131" s="64" t="str">
        <f t="shared" si="198"/>
        <v/>
      </c>
      <c r="I1131" s="64" t="str">
        <f t="shared" si="199"/>
        <v/>
      </c>
      <c r="J1131" s="65" t="str">
        <f t="shared" si="192"/>
        <v/>
      </c>
      <c r="K1131" s="166" t="str">
        <f t="shared" si="193"/>
        <v/>
      </c>
      <c r="L1131" s="167" t="str">
        <f t="shared" si="194"/>
        <v/>
      </c>
      <c r="M1131" s="63" t="str">
        <f t="shared" si="195"/>
        <v/>
      </c>
      <c r="N1131" s="7"/>
      <c r="O1131" s="8"/>
      <c r="Q1131" s="69" t="str">
        <f t="shared" si="196"/>
        <v/>
      </c>
      <c r="T1131" s="66" t="str">
        <f>IF(AND(SU_Stufe&gt;=20,M1131&lt;&gt;"",ISBLANK(N1131)),"Zuweisung zu Arbeitspaket fehlt","")</f>
        <v/>
      </c>
      <c r="U1131" s="66" t="str">
        <f>IF(AND(M1131&lt;&gt;""),IF(ISBLANK(O1131),"Beschreibung der Tätigkeit fehlt!",IF(LEN(O1131)&lt;Z_BKU,"Beschreibung sehr kurz",IF(LEN(O1131)&lt;Z_BKN,"Beschreibung knapp",""))),"")</f>
        <v/>
      </c>
      <c r="V1131" s="66" t="str">
        <f t="shared" si="197"/>
        <v/>
      </c>
      <c r="W1131" s="66" t="str">
        <f>IF(AND(M1131&lt;&gt;""),IF(M1131&gt;Z_THAZ,"Wurde die Tageshöchstarbeitszeit ("&amp;Z_THAZ&amp;" h) beachtet?",""),"")</f>
        <v/>
      </c>
      <c r="X1131" s="66" t="str">
        <f t="shared" si="190"/>
        <v/>
      </c>
    </row>
    <row r="1132" spans="1:24" x14ac:dyDescent="0.25">
      <c r="A1132" s="5"/>
      <c r="B1132" s="67" t="str">
        <f t="shared" si="189"/>
        <v/>
      </c>
      <c r="C1132" s="68" t="str">
        <f t="shared" si="191"/>
        <v/>
      </c>
      <c r="D1132" s="6"/>
      <c r="E1132" s="9"/>
      <c r="F1132" s="6"/>
      <c r="G1132" s="9"/>
      <c r="H1132" s="64" t="str">
        <f t="shared" si="198"/>
        <v/>
      </c>
      <c r="I1132" s="64" t="str">
        <f t="shared" si="199"/>
        <v/>
      </c>
      <c r="J1132" s="65" t="str">
        <f t="shared" si="192"/>
        <v/>
      </c>
      <c r="K1132" s="166" t="str">
        <f t="shared" si="193"/>
        <v/>
      </c>
      <c r="L1132" s="167" t="str">
        <f t="shared" si="194"/>
        <v/>
      </c>
      <c r="M1132" s="63" t="str">
        <f t="shared" si="195"/>
        <v/>
      </c>
      <c r="N1132" s="7"/>
      <c r="O1132" s="8"/>
      <c r="Q1132" s="69" t="str">
        <f t="shared" si="196"/>
        <v/>
      </c>
      <c r="T1132" s="66" t="str">
        <f>IF(AND(SU_Stufe&gt;=20,M1132&lt;&gt;"",ISBLANK(N1132)),"Zuweisung zu Arbeitspaket fehlt","")</f>
        <v/>
      </c>
      <c r="U1132" s="66" t="str">
        <f>IF(AND(M1132&lt;&gt;""),IF(ISBLANK(O1132),"Beschreibung der Tätigkeit fehlt!",IF(LEN(O1132)&lt;Z_BKU,"Beschreibung sehr kurz",IF(LEN(O1132)&lt;Z_BKN,"Beschreibung knapp",""))),"")</f>
        <v/>
      </c>
      <c r="V1132" s="66" t="str">
        <f t="shared" si="197"/>
        <v/>
      </c>
      <c r="W1132" s="66" t="str">
        <f>IF(AND(M1132&lt;&gt;""),IF(M1132&gt;Z_THAZ,"Wurde die Tageshöchstarbeitszeit ("&amp;Z_THAZ&amp;" h) beachtet?",""),"")</f>
        <v/>
      </c>
      <c r="X1132" s="66" t="str">
        <f t="shared" si="190"/>
        <v/>
      </c>
    </row>
    <row r="1133" spans="1:24" x14ac:dyDescent="0.25">
      <c r="A1133" s="5"/>
      <c r="B1133" s="67" t="str">
        <f t="shared" si="189"/>
        <v/>
      </c>
      <c r="C1133" s="68" t="str">
        <f t="shared" si="191"/>
        <v/>
      </c>
      <c r="D1133" s="6"/>
      <c r="E1133" s="9"/>
      <c r="F1133" s="6"/>
      <c r="G1133" s="9"/>
      <c r="H1133" s="64" t="str">
        <f t="shared" si="198"/>
        <v/>
      </c>
      <c r="I1133" s="64" t="str">
        <f t="shared" si="199"/>
        <v/>
      </c>
      <c r="J1133" s="65" t="str">
        <f t="shared" si="192"/>
        <v/>
      </c>
      <c r="K1133" s="166" t="str">
        <f t="shared" si="193"/>
        <v/>
      </c>
      <c r="L1133" s="167" t="str">
        <f t="shared" si="194"/>
        <v/>
      </c>
      <c r="M1133" s="63" t="str">
        <f t="shared" si="195"/>
        <v/>
      </c>
      <c r="N1133" s="7"/>
      <c r="O1133" s="8"/>
      <c r="Q1133" s="69" t="str">
        <f t="shared" si="196"/>
        <v/>
      </c>
      <c r="T1133" s="66" t="str">
        <f>IF(AND(SU_Stufe&gt;=20,M1133&lt;&gt;"",ISBLANK(N1133)),"Zuweisung zu Arbeitspaket fehlt","")</f>
        <v/>
      </c>
      <c r="U1133" s="66" t="str">
        <f>IF(AND(M1133&lt;&gt;""),IF(ISBLANK(O1133),"Beschreibung der Tätigkeit fehlt!",IF(LEN(O1133)&lt;Z_BKU,"Beschreibung sehr kurz",IF(LEN(O1133)&lt;Z_BKN,"Beschreibung knapp",""))),"")</f>
        <v/>
      </c>
      <c r="V1133" s="66" t="str">
        <f t="shared" si="197"/>
        <v/>
      </c>
      <c r="W1133" s="66" t="str">
        <f>IF(AND(M1133&lt;&gt;""),IF(M1133&gt;Z_THAZ,"Wurde die Tageshöchstarbeitszeit ("&amp;Z_THAZ&amp;" h) beachtet?",""),"")</f>
        <v/>
      </c>
      <c r="X1133" s="66" t="str">
        <f t="shared" si="190"/>
        <v/>
      </c>
    </row>
    <row r="1134" spans="1:24" x14ac:dyDescent="0.25">
      <c r="A1134" s="5"/>
      <c r="B1134" s="67" t="str">
        <f t="shared" si="189"/>
        <v/>
      </c>
      <c r="C1134" s="68" t="str">
        <f t="shared" si="191"/>
        <v/>
      </c>
      <c r="D1134" s="6"/>
      <c r="E1134" s="9"/>
      <c r="F1134" s="6"/>
      <c r="G1134" s="9"/>
      <c r="H1134" s="64" t="str">
        <f t="shared" si="198"/>
        <v/>
      </c>
      <c r="I1134" s="64" t="str">
        <f t="shared" si="199"/>
        <v/>
      </c>
      <c r="J1134" s="65" t="str">
        <f t="shared" si="192"/>
        <v/>
      </c>
      <c r="K1134" s="166" t="str">
        <f t="shared" si="193"/>
        <v/>
      </c>
      <c r="L1134" s="167" t="str">
        <f t="shared" si="194"/>
        <v/>
      </c>
      <c r="M1134" s="63" t="str">
        <f t="shared" si="195"/>
        <v/>
      </c>
      <c r="N1134" s="7"/>
      <c r="O1134" s="8"/>
      <c r="Q1134" s="69" t="str">
        <f t="shared" si="196"/>
        <v/>
      </c>
      <c r="T1134" s="66" t="str">
        <f>IF(AND(SU_Stufe&gt;=20,M1134&lt;&gt;"",ISBLANK(N1134)),"Zuweisung zu Arbeitspaket fehlt","")</f>
        <v/>
      </c>
      <c r="U1134" s="66" t="str">
        <f>IF(AND(M1134&lt;&gt;""),IF(ISBLANK(O1134),"Beschreibung der Tätigkeit fehlt!",IF(LEN(O1134)&lt;Z_BKU,"Beschreibung sehr kurz",IF(LEN(O1134)&lt;Z_BKN,"Beschreibung knapp",""))),"")</f>
        <v/>
      </c>
      <c r="V1134" s="66" t="str">
        <f t="shared" si="197"/>
        <v/>
      </c>
      <c r="W1134" s="66" t="str">
        <f>IF(AND(M1134&lt;&gt;""),IF(M1134&gt;Z_THAZ,"Wurde die Tageshöchstarbeitszeit ("&amp;Z_THAZ&amp;" h) beachtet?",""),"")</f>
        <v/>
      </c>
      <c r="X1134" s="66" t="str">
        <f t="shared" si="190"/>
        <v/>
      </c>
    </row>
    <row r="1135" spans="1:24" x14ac:dyDescent="0.25">
      <c r="A1135" s="5"/>
      <c r="B1135" s="67" t="str">
        <f t="shared" si="189"/>
        <v/>
      </c>
      <c r="C1135" s="68" t="str">
        <f t="shared" si="191"/>
        <v/>
      </c>
      <c r="D1135" s="6"/>
      <c r="E1135" s="9"/>
      <c r="F1135" s="6"/>
      <c r="G1135" s="9"/>
      <c r="H1135" s="64" t="str">
        <f t="shared" si="198"/>
        <v/>
      </c>
      <c r="I1135" s="64" t="str">
        <f t="shared" si="199"/>
        <v/>
      </c>
      <c r="J1135" s="65" t="str">
        <f t="shared" si="192"/>
        <v/>
      </c>
      <c r="K1135" s="166" t="str">
        <f t="shared" si="193"/>
        <v/>
      </c>
      <c r="L1135" s="167" t="str">
        <f t="shared" si="194"/>
        <v/>
      </c>
      <c r="M1135" s="63" t="str">
        <f t="shared" si="195"/>
        <v/>
      </c>
      <c r="N1135" s="7"/>
      <c r="O1135" s="8"/>
      <c r="Q1135" s="69" t="str">
        <f t="shared" si="196"/>
        <v/>
      </c>
      <c r="T1135" s="66" t="str">
        <f>IF(AND(SU_Stufe&gt;=20,M1135&lt;&gt;"",ISBLANK(N1135)),"Zuweisung zu Arbeitspaket fehlt","")</f>
        <v/>
      </c>
      <c r="U1135" s="66" t="str">
        <f>IF(AND(M1135&lt;&gt;""),IF(ISBLANK(O1135),"Beschreibung der Tätigkeit fehlt!",IF(LEN(O1135)&lt;Z_BKU,"Beschreibung sehr kurz",IF(LEN(O1135)&lt;Z_BKN,"Beschreibung knapp",""))),"")</f>
        <v/>
      </c>
      <c r="V1135" s="66" t="str">
        <f t="shared" si="197"/>
        <v/>
      </c>
      <c r="W1135" s="66" t="str">
        <f>IF(AND(M1135&lt;&gt;""),IF(M1135&gt;Z_THAZ,"Wurde die Tageshöchstarbeitszeit ("&amp;Z_THAZ&amp;" h) beachtet?",""),"")</f>
        <v/>
      </c>
      <c r="X1135" s="66" t="str">
        <f t="shared" si="190"/>
        <v/>
      </c>
    </row>
    <row r="1136" spans="1:24" x14ac:dyDescent="0.25">
      <c r="A1136" s="5"/>
      <c r="B1136" s="67" t="str">
        <f t="shared" si="189"/>
        <v/>
      </c>
      <c r="C1136" s="68" t="str">
        <f t="shared" si="191"/>
        <v/>
      </c>
      <c r="D1136" s="6"/>
      <c r="E1136" s="9"/>
      <c r="F1136" s="6"/>
      <c r="G1136" s="9"/>
      <c r="H1136" s="64" t="str">
        <f t="shared" si="198"/>
        <v/>
      </c>
      <c r="I1136" s="64" t="str">
        <f t="shared" si="199"/>
        <v/>
      </c>
      <c r="J1136" s="65" t="str">
        <f t="shared" si="192"/>
        <v/>
      </c>
      <c r="K1136" s="166" t="str">
        <f t="shared" si="193"/>
        <v/>
      </c>
      <c r="L1136" s="167" t="str">
        <f t="shared" si="194"/>
        <v/>
      </c>
      <c r="M1136" s="63" t="str">
        <f t="shared" si="195"/>
        <v/>
      </c>
      <c r="N1136" s="7"/>
      <c r="O1136" s="8"/>
      <c r="Q1136" s="69" t="str">
        <f t="shared" si="196"/>
        <v/>
      </c>
      <c r="T1136" s="66" t="str">
        <f>IF(AND(SU_Stufe&gt;=20,M1136&lt;&gt;"",ISBLANK(N1136)),"Zuweisung zu Arbeitspaket fehlt","")</f>
        <v/>
      </c>
      <c r="U1136" s="66" t="str">
        <f>IF(AND(M1136&lt;&gt;""),IF(ISBLANK(O1136),"Beschreibung der Tätigkeit fehlt!",IF(LEN(O1136)&lt;Z_BKU,"Beschreibung sehr kurz",IF(LEN(O1136)&lt;Z_BKN,"Beschreibung knapp",""))),"")</f>
        <v/>
      </c>
      <c r="V1136" s="66" t="str">
        <f t="shared" si="197"/>
        <v/>
      </c>
      <c r="W1136" s="66" t="str">
        <f>IF(AND(M1136&lt;&gt;""),IF(M1136&gt;Z_THAZ,"Wurde die Tageshöchstarbeitszeit ("&amp;Z_THAZ&amp;" h) beachtet?",""),"")</f>
        <v/>
      </c>
      <c r="X1136" s="66" t="str">
        <f t="shared" si="190"/>
        <v/>
      </c>
    </row>
    <row r="1137" spans="1:24" x14ac:dyDescent="0.25">
      <c r="A1137" s="5"/>
      <c r="B1137" s="67" t="str">
        <f t="shared" si="189"/>
        <v/>
      </c>
      <c r="C1137" s="68" t="str">
        <f t="shared" si="191"/>
        <v/>
      </c>
      <c r="D1137" s="6"/>
      <c r="E1137" s="9"/>
      <c r="F1137" s="6"/>
      <c r="G1137" s="9"/>
      <c r="H1137" s="64" t="str">
        <f t="shared" si="198"/>
        <v/>
      </c>
      <c r="I1137" s="64" t="str">
        <f t="shared" si="199"/>
        <v/>
      </c>
      <c r="J1137" s="65" t="str">
        <f t="shared" si="192"/>
        <v/>
      </c>
      <c r="K1137" s="166" t="str">
        <f t="shared" si="193"/>
        <v/>
      </c>
      <c r="L1137" s="167" t="str">
        <f t="shared" si="194"/>
        <v/>
      </c>
      <c r="M1137" s="63" t="str">
        <f t="shared" si="195"/>
        <v/>
      </c>
      <c r="N1137" s="7"/>
      <c r="O1137" s="8"/>
      <c r="Q1137" s="69" t="str">
        <f t="shared" si="196"/>
        <v/>
      </c>
      <c r="T1137" s="66" t="str">
        <f>IF(AND(SU_Stufe&gt;=20,M1137&lt;&gt;"",ISBLANK(N1137)),"Zuweisung zu Arbeitspaket fehlt","")</f>
        <v/>
      </c>
      <c r="U1137" s="66" t="str">
        <f>IF(AND(M1137&lt;&gt;""),IF(ISBLANK(O1137),"Beschreibung der Tätigkeit fehlt!",IF(LEN(O1137)&lt;Z_BKU,"Beschreibung sehr kurz",IF(LEN(O1137)&lt;Z_BKN,"Beschreibung knapp",""))),"")</f>
        <v/>
      </c>
      <c r="V1137" s="66" t="str">
        <f t="shared" si="197"/>
        <v/>
      </c>
      <c r="W1137" s="66" t="str">
        <f>IF(AND(M1137&lt;&gt;""),IF(M1137&gt;Z_THAZ,"Wurde die Tageshöchstarbeitszeit ("&amp;Z_THAZ&amp;" h) beachtet?",""),"")</f>
        <v/>
      </c>
      <c r="X1137" s="66" t="str">
        <f t="shared" si="190"/>
        <v/>
      </c>
    </row>
    <row r="1138" spans="1:24" x14ac:dyDescent="0.25">
      <c r="A1138" s="5"/>
      <c r="B1138" s="67" t="str">
        <f t="shared" si="189"/>
        <v/>
      </c>
      <c r="C1138" s="68" t="str">
        <f t="shared" si="191"/>
        <v/>
      </c>
      <c r="D1138" s="6"/>
      <c r="E1138" s="9"/>
      <c r="F1138" s="6"/>
      <c r="G1138" s="9"/>
      <c r="H1138" s="64" t="str">
        <f t="shared" si="198"/>
        <v/>
      </c>
      <c r="I1138" s="64" t="str">
        <f t="shared" si="199"/>
        <v/>
      </c>
      <c r="J1138" s="65" t="str">
        <f t="shared" si="192"/>
        <v/>
      </c>
      <c r="K1138" s="166" t="str">
        <f t="shared" si="193"/>
        <v/>
      </c>
      <c r="L1138" s="167" t="str">
        <f t="shared" si="194"/>
        <v/>
      </c>
      <c r="M1138" s="63" t="str">
        <f t="shared" si="195"/>
        <v/>
      </c>
      <c r="N1138" s="7"/>
      <c r="O1138" s="8"/>
      <c r="Q1138" s="69" t="str">
        <f t="shared" si="196"/>
        <v/>
      </c>
      <c r="T1138" s="66" t="str">
        <f>IF(AND(SU_Stufe&gt;=20,M1138&lt;&gt;"",ISBLANK(N1138)),"Zuweisung zu Arbeitspaket fehlt","")</f>
        <v/>
      </c>
      <c r="U1138" s="66" t="str">
        <f>IF(AND(M1138&lt;&gt;""),IF(ISBLANK(O1138),"Beschreibung der Tätigkeit fehlt!",IF(LEN(O1138)&lt;Z_BKU,"Beschreibung sehr kurz",IF(LEN(O1138)&lt;Z_BKN,"Beschreibung knapp",""))),"")</f>
        <v/>
      </c>
      <c r="V1138" s="66" t="str">
        <f t="shared" si="197"/>
        <v/>
      </c>
      <c r="W1138" s="66" t="str">
        <f>IF(AND(M1138&lt;&gt;""),IF(M1138&gt;Z_THAZ,"Wurde die Tageshöchstarbeitszeit ("&amp;Z_THAZ&amp;" h) beachtet?",""),"")</f>
        <v/>
      </c>
      <c r="X1138" s="66" t="str">
        <f t="shared" si="190"/>
        <v/>
      </c>
    </row>
    <row r="1139" spans="1:24" x14ac:dyDescent="0.25">
      <c r="A1139" s="5"/>
      <c r="B1139" s="67" t="str">
        <f t="shared" si="189"/>
        <v/>
      </c>
      <c r="C1139" s="68" t="str">
        <f t="shared" si="191"/>
        <v/>
      </c>
      <c r="D1139" s="6"/>
      <c r="E1139" s="9"/>
      <c r="F1139" s="6"/>
      <c r="G1139" s="9"/>
      <c r="H1139" s="64" t="str">
        <f t="shared" si="198"/>
        <v/>
      </c>
      <c r="I1139" s="64" t="str">
        <f t="shared" si="199"/>
        <v/>
      </c>
      <c r="J1139" s="65" t="str">
        <f t="shared" si="192"/>
        <v/>
      </c>
      <c r="K1139" s="166" t="str">
        <f t="shared" si="193"/>
        <v/>
      </c>
      <c r="L1139" s="167" t="str">
        <f t="shared" si="194"/>
        <v/>
      </c>
      <c r="M1139" s="63" t="str">
        <f t="shared" si="195"/>
        <v/>
      </c>
      <c r="N1139" s="7"/>
      <c r="O1139" s="8"/>
      <c r="Q1139" s="69" t="str">
        <f t="shared" si="196"/>
        <v/>
      </c>
      <c r="T1139" s="66" t="str">
        <f>IF(AND(SU_Stufe&gt;=20,M1139&lt;&gt;"",ISBLANK(N1139)),"Zuweisung zu Arbeitspaket fehlt","")</f>
        <v/>
      </c>
      <c r="U1139" s="66" t="str">
        <f>IF(AND(M1139&lt;&gt;""),IF(ISBLANK(O1139),"Beschreibung der Tätigkeit fehlt!",IF(LEN(O1139)&lt;Z_BKU,"Beschreibung sehr kurz",IF(LEN(O1139)&lt;Z_BKN,"Beschreibung knapp",""))),"")</f>
        <v/>
      </c>
      <c r="V1139" s="66" t="str">
        <f t="shared" si="197"/>
        <v/>
      </c>
      <c r="W1139" s="66" t="str">
        <f>IF(AND(M1139&lt;&gt;""),IF(M1139&gt;Z_THAZ,"Wurde die Tageshöchstarbeitszeit ("&amp;Z_THAZ&amp;" h) beachtet?",""),"")</f>
        <v/>
      </c>
      <c r="X1139" s="66" t="str">
        <f t="shared" si="190"/>
        <v/>
      </c>
    </row>
    <row r="1140" spans="1:24" x14ac:dyDescent="0.25">
      <c r="A1140" s="5"/>
      <c r="B1140" s="67" t="str">
        <f t="shared" si="189"/>
        <v/>
      </c>
      <c r="C1140" s="68" t="str">
        <f t="shared" si="191"/>
        <v/>
      </c>
      <c r="D1140" s="6"/>
      <c r="E1140" s="9"/>
      <c r="F1140" s="6"/>
      <c r="G1140" s="9"/>
      <c r="H1140" s="64" t="str">
        <f t="shared" si="198"/>
        <v/>
      </c>
      <c r="I1140" s="64" t="str">
        <f t="shared" si="199"/>
        <v/>
      </c>
      <c r="J1140" s="65" t="str">
        <f t="shared" si="192"/>
        <v/>
      </c>
      <c r="K1140" s="166" t="str">
        <f t="shared" si="193"/>
        <v/>
      </c>
      <c r="L1140" s="167" t="str">
        <f t="shared" si="194"/>
        <v/>
      </c>
      <c r="M1140" s="63" t="str">
        <f t="shared" si="195"/>
        <v/>
      </c>
      <c r="N1140" s="7"/>
      <c r="O1140" s="8"/>
      <c r="Q1140" s="69" t="str">
        <f t="shared" si="196"/>
        <v/>
      </c>
      <c r="T1140" s="66" t="str">
        <f>IF(AND(SU_Stufe&gt;=20,M1140&lt;&gt;"",ISBLANK(N1140)),"Zuweisung zu Arbeitspaket fehlt","")</f>
        <v/>
      </c>
      <c r="U1140" s="66" t="str">
        <f>IF(AND(M1140&lt;&gt;""),IF(ISBLANK(O1140),"Beschreibung der Tätigkeit fehlt!",IF(LEN(O1140)&lt;Z_BKU,"Beschreibung sehr kurz",IF(LEN(O1140)&lt;Z_BKN,"Beschreibung knapp",""))),"")</f>
        <v/>
      </c>
      <c r="V1140" s="66" t="str">
        <f t="shared" si="197"/>
        <v/>
      </c>
      <c r="W1140" s="66" t="str">
        <f>IF(AND(M1140&lt;&gt;""),IF(M1140&gt;Z_THAZ,"Wurde die Tageshöchstarbeitszeit ("&amp;Z_THAZ&amp;" h) beachtet?",""),"")</f>
        <v/>
      </c>
      <c r="X1140" s="66" t="str">
        <f t="shared" si="190"/>
        <v/>
      </c>
    </row>
    <row r="1141" spans="1:24" x14ac:dyDescent="0.25">
      <c r="A1141" s="5"/>
      <c r="B1141" s="67" t="str">
        <f t="shared" si="189"/>
        <v/>
      </c>
      <c r="C1141" s="68" t="str">
        <f t="shared" si="191"/>
        <v/>
      </c>
      <c r="D1141" s="6"/>
      <c r="E1141" s="9"/>
      <c r="F1141" s="6"/>
      <c r="G1141" s="9"/>
      <c r="H1141" s="64" t="str">
        <f t="shared" si="198"/>
        <v/>
      </c>
      <c r="I1141" s="64" t="str">
        <f t="shared" si="199"/>
        <v/>
      </c>
      <c r="J1141" s="65" t="str">
        <f t="shared" si="192"/>
        <v/>
      </c>
      <c r="K1141" s="166" t="str">
        <f t="shared" si="193"/>
        <v/>
      </c>
      <c r="L1141" s="167" t="str">
        <f t="shared" si="194"/>
        <v/>
      </c>
      <c r="M1141" s="63" t="str">
        <f t="shared" si="195"/>
        <v/>
      </c>
      <c r="N1141" s="7"/>
      <c r="O1141" s="8"/>
      <c r="Q1141" s="69" t="str">
        <f t="shared" si="196"/>
        <v/>
      </c>
      <c r="T1141" s="66" t="str">
        <f>IF(AND(SU_Stufe&gt;=20,M1141&lt;&gt;"",ISBLANK(N1141)),"Zuweisung zu Arbeitspaket fehlt","")</f>
        <v/>
      </c>
      <c r="U1141" s="66" t="str">
        <f>IF(AND(M1141&lt;&gt;""),IF(ISBLANK(O1141),"Beschreibung der Tätigkeit fehlt!",IF(LEN(O1141)&lt;Z_BKU,"Beschreibung sehr kurz",IF(LEN(O1141)&lt;Z_BKN,"Beschreibung knapp",""))),"")</f>
        <v/>
      </c>
      <c r="V1141" s="66" t="str">
        <f t="shared" si="197"/>
        <v/>
      </c>
      <c r="W1141" s="66" t="str">
        <f>IF(AND(M1141&lt;&gt;""),IF(M1141&gt;Z_THAZ,"Wurde die Tageshöchstarbeitszeit ("&amp;Z_THAZ&amp;" h) beachtet?",""),"")</f>
        <v/>
      </c>
      <c r="X1141" s="66" t="str">
        <f t="shared" si="190"/>
        <v/>
      </c>
    </row>
    <row r="1142" spans="1:24" x14ac:dyDescent="0.25">
      <c r="A1142" s="5"/>
      <c r="B1142" s="67" t="str">
        <f t="shared" si="189"/>
        <v/>
      </c>
      <c r="C1142" s="68" t="str">
        <f t="shared" si="191"/>
        <v/>
      </c>
      <c r="D1142" s="6"/>
      <c r="E1142" s="9"/>
      <c r="F1142" s="6"/>
      <c r="G1142" s="9"/>
      <c r="H1142" s="64" t="str">
        <f t="shared" si="198"/>
        <v/>
      </c>
      <c r="I1142" s="64" t="str">
        <f t="shared" si="199"/>
        <v/>
      </c>
      <c r="J1142" s="65" t="str">
        <f t="shared" si="192"/>
        <v/>
      </c>
      <c r="K1142" s="166" t="str">
        <f t="shared" si="193"/>
        <v/>
      </c>
      <c r="L1142" s="167" t="str">
        <f t="shared" si="194"/>
        <v/>
      </c>
      <c r="M1142" s="63" t="str">
        <f t="shared" si="195"/>
        <v/>
      </c>
      <c r="N1142" s="7"/>
      <c r="O1142" s="8"/>
      <c r="Q1142" s="69" t="str">
        <f t="shared" si="196"/>
        <v/>
      </c>
      <c r="T1142" s="66" t="str">
        <f>IF(AND(SU_Stufe&gt;=20,M1142&lt;&gt;"",ISBLANK(N1142)),"Zuweisung zu Arbeitspaket fehlt","")</f>
        <v/>
      </c>
      <c r="U1142" s="66" t="str">
        <f>IF(AND(M1142&lt;&gt;""),IF(ISBLANK(O1142),"Beschreibung der Tätigkeit fehlt!",IF(LEN(O1142)&lt;Z_BKU,"Beschreibung sehr kurz",IF(LEN(O1142)&lt;Z_BKN,"Beschreibung knapp",""))),"")</f>
        <v/>
      </c>
      <c r="V1142" s="66" t="str">
        <f t="shared" si="197"/>
        <v/>
      </c>
      <c r="W1142" s="66" t="str">
        <f>IF(AND(M1142&lt;&gt;""),IF(M1142&gt;Z_THAZ,"Wurde die Tageshöchstarbeitszeit ("&amp;Z_THAZ&amp;" h) beachtet?",""),"")</f>
        <v/>
      </c>
      <c r="X1142" s="66" t="str">
        <f t="shared" si="190"/>
        <v/>
      </c>
    </row>
    <row r="1143" spans="1:24" x14ac:dyDescent="0.25">
      <c r="A1143" s="5"/>
      <c r="B1143" s="67" t="str">
        <f t="shared" si="189"/>
        <v/>
      </c>
      <c r="C1143" s="68" t="str">
        <f t="shared" si="191"/>
        <v/>
      </c>
      <c r="D1143" s="6"/>
      <c r="E1143" s="9"/>
      <c r="F1143" s="6"/>
      <c r="G1143" s="9"/>
      <c r="H1143" s="64" t="str">
        <f t="shared" si="198"/>
        <v/>
      </c>
      <c r="I1143" s="64" t="str">
        <f t="shared" si="199"/>
        <v/>
      </c>
      <c r="J1143" s="65" t="str">
        <f t="shared" si="192"/>
        <v/>
      </c>
      <c r="K1143" s="166" t="str">
        <f t="shared" si="193"/>
        <v/>
      </c>
      <c r="L1143" s="167" t="str">
        <f t="shared" si="194"/>
        <v/>
      </c>
      <c r="M1143" s="63" t="str">
        <f t="shared" si="195"/>
        <v/>
      </c>
      <c r="N1143" s="7"/>
      <c r="O1143" s="8"/>
      <c r="Q1143" s="69" t="str">
        <f t="shared" si="196"/>
        <v/>
      </c>
      <c r="T1143" s="66" t="str">
        <f>IF(AND(SU_Stufe&gt;=20,M1143&lt;&gt;"",ISBLANK(N1143)),"Zuweisung zu Arbeitspaket fehlt","")</f>
        <v/>
      </c>
      <c r="U1143" s="66" t="str">
        <f>IF(AND(M1143&lt;&gt;""),IF(ISBLANK(O1143),"Beschreibung der Tätigkeit fehlt!",IF(LEN(O1143)&lt;Z_BKU,"Beschreibung sehr kurz",IF(LEN(O1143)&lt;Z_BKN,"Beschreibung knapp",""))),"")</f>
        <v/>
      </c>
      <c r="V1143" s="66" t="str">
        <f t="shared" si="197"/>
        <v/>
      </c>
      <c r="W1143" s="66" t="str">
        <f>IF(AND(M1143&lt;&gt;""),IF(M1143&gt;Z_THAZ,"Wurde die Tageshöchstarbeitszeit ("&amp;Z_THAZ&amp;" h) beachtet?",""),"")</f>
        <v/>
      </c>
      <c r="X1143" s="66" t="str">
        <f t="shared" si="190"/>
        <v/>
      </c>
    </row>
    <row r="1144" spans="1:24" x14ac:dyDescent="0.25">
      <c r="A1144" s="5"/>
      <c r="B1144" s="67" t="str">
        <f t="shared" si="189"/>
        <v/>
      </c>
      <c r="C1144" s="68" t="str">
        <f t="shared" si="191"/>
        <v/>
      </c>
      <c r="D1144" s="6"/>
      <c r="E1144" s="9"/>
      <c r="F1144" s="6"/>
      <c r="G1144" s="9"/>
      <c r="H1144" s="64" t="str">
        <f t="shared" si="198"/>
        <v/>
      </c>
      <c r="I1144" s="64" t="str">
        <f t="shared" si="199"/>
        <v/>
      </c>
      <c r="J1144" s="65" t="str">
        <f t="shared" si="192"/>
        <v/>
      </c>
      <c r="K1144" s="166" t="str">
        <f t="shared" si="193"/>
        <v/>
      </c>
      <c r="L1144" s="167" t="str">
        <f t="shared" si="194"/>
        <v/>
      </c>
      <c r="M1144" s="63" t="str">
        <f t="shared" si="195"/>
        <v/>
      </c>
      <c r="N1144" s="7"/>
      <c r="O1144" s="8"/>
      <c r="Q1144" s="69" t="str">
        <f t="shared" si="196"/>
        <v/>
      </c>
      <c r="T1144" s="66" t="str">
        <f>IF(AND(SU_Stufe&gt;=20,M1144&lt;&gt;"",ISBLANK(N1144)),"Zuweisung zu Arbeitspaket fehlt","")</f>
        <v/>
      </c>
      <c r="U1144" s="66" t="str">
        <f>IF(AND(M1144&lt;&gt;""),IF(ISBLANK(O1144),"Beschreibung der Tätigkeit fehlt!",IF(LEN(O1144)&lt;Z_BKU,"Beschreibung sehr kurz",IF(LEN(O1144)&lt;Z_BKN,"Beschreibung knapp",""))),"")</f>
        <v/>
      </c>
      <c r="V1144" s="66" t="str">
        <f t="shared" si="197"/>
        <v/>
      </c>
      <c r="W1144" s="66" t="str">
        <f>IF(AND(M1144&lt;&gt;""),IF(M1144&gt;Z_THAZ,"Wurde die Tageshöchstarbeitszeit ("&amp;Z_THAZ&amp;" h) beachtet?",""),"")</f>
        <v/>
      </c>
      <c r="X1144" s="66" t="str">
        <f t="shared" si="190"/>
        <v/>
      </c>
    </row>
    <row r="1145" spans="1:24" x14ac:dyDescent="0.25">
      <c r="A1145" s="5"/>
      <c r="B1145" s="67" t="str">
        <f t="shared" si="189"/>
        <v/>
      </c>
      <c r="C1145" s="68" t="str">
        <f t="shared" si="191"/>
        <v/>
      </c>
      <c r="D1145" s="6"/>
      <c r="E1145" s="9"/>
      <c r="F1145" s="6"/>
      <c r="G1145" s="9"/>
      <c r="H1145" s="64" t="str">
        <f t="shared" si="198"/>
        <v/>
      </c>
      <c r="I1145" s="64" t="str">
        <f t="shared" si="199"/>
        <v/>
      </c>
      <c r="J1145" s="65" t="str">
        <f t="shared" si="192"/>
        <v/>
      </c>
      <c r="K1145" s="166" t="str">
        <f t="shared" si="193"/>
        <v/>
      </c>
      <c r="L1145" s="167" t="str">
        <f t="shared" si="194"/>
        <v/>
      </c>
      <c r="M1145" s="63" t="str">
        <f t="shared" si="195"/>
        <v/>
      </c>
      <c r="N1145" s="7"/>
      <c r="O1145" s="8"/>
      <c r="Q1145" s="69" t="str">
        <f t="shared" si="196"/>
        <v/>
      </c>
      <c r="T1145" s="66" t="str">
        <f>IF(AND(SU_Stufe&gt;=20,M1145&lt;&gt;"",ISBLANK(N1145)),"Zuweisung zu Arbeitspaket fehlt","")</f>
        <v/>
      </c>
      <c r="U1145" s="66" t="str">
        <f>IF(AND(M1145&lt;&gt;""),IF(ISBLANK(O1145),"Beschreibung der Tätigkeit fehlt!",IF(LEN(O1145)&lt;Z_BKU,"Beschreibung sehr kurz",IF(LEN(O1145)&lt;Z_BKN,"Beschreibung knapp",""))),"")</f>
        <v/>
      </c>
      <c r="V1145" s="66" t="str">
        <f t="shared" si="197"/>
        <v/>
      </c>
      <c r="W1145" s="66" t="str">
        <f>IF(AND(M1145&lt;&gt;""),IF(M1145&gt;Z_THAZ,"Wurde die Tageshöchstarbeitszeit ("&amp;Z_THAZ&amp;" h) beachtet?",""),"")</f>
        <v/>
      </c>
      <c r="X1145" s="66" t="str">
        <f t="shared" si="190"/>
        <v/>
      </c>
    </row>
    <row r="1146" spans="1:24" x14ac:dyDescent="0.25">
      <c r="A1146" s="5"/>
      <c r="B1146" s="67" t="str">
        <f t="shared" si="189"/>
        <v/>
      </c>
      <c r="C1146" s="68" t="str">
        <f t="shared" si="191"/>
        <v/>
      </c>
      <c r="D1146" s="6"/>
      <c r="E1146" s="9"/>
      <c r="F1146" s="6"/>
      <c r="G1146" s="9"/>
      <c r="H1146" s="64" t="str">
        <f t="shared" si="198"/>
        <v/>
      </c>
      <c r="I1146" s="64" t="str">
        <f t="shared" si="199"/>
        <v/>
      </c>
      <c r="J1146" s="65" t="str">
        <f t="shared" si="192"/>
        <v/>
      </c>
      <c r="K1146" s="166" t="str">
        <f t="shared" si="193"/>
        <v/>
      </c>
      <c r="L1146" s="167" t="str">
        <f t="shared" si="194"/>
        <v/>
      </c>
      <c r="M1146" s="63" t="str">
        <f t="shared" si="195"/>
        <v/>
      </c>
      <c r="N1146" s="7"/>
      <c r="O1146" s="8"/>
      <c r="Q1146" s="69" t="str">
        <f t="shared" si="196"/>
        <v/>
      </c>
      <c r="T1146" s="66" t="str">
        <f>IF(AND(SU_Stufe&gt;=20,M1146&lt;&gt;"",ISBLANK(N1146)),"Zuweisung zu Arbeitspaket fehlt","")</f>
        <v/>
      </c>
      <c r="U1146" s="66" t="str">
        <f>IF(AND(M1146&lt;&gt;""),IF(ISBLANK(O1146),"Beschreibung der Tätigkeit fehlt!",IF(LEN(O1146)&lt;Z_BKU,"Beschreibung sehr kurz",IF(LEN(O1146)&lt;Z_BKN,"Beschreibung knapp",""))),"")</f>
        <v/>
      </c>
      <c r="V1146" s="66" t="str">
        <f t="shared" si="197"/>
        <v/>
      </c>
      <c r="W1146" s="66" t="str">
        <f>IF(AND(M1146&lt;&gt;""),IF(M1146&gt;Z_THAZ,"Wurde die Tageshöchstarbeitszeit ("&amp;Z_THAZ&amp;" h) beachtet?",""),"")</f>
        <v/>
      </c>
      <c r="X1146" s="66" t="str">
        <f t="shared" si="190"/>
        <v/>
      </c>
    </row>
    <row r="1147" spans="1:24" x14ac:dyDescent="0.25">
      <c r="A1147" s="5"/>
      <c r="B1147" s="67" t="str">
        <f t="shared" si="189"/>
        <v/>
      </c>
      <c r="C1147" s="68" t="str">
        <f t="shared" si="191"/>
        <v/>
      </c>
      <c r="D1147" s="6"/>
      <c r="E1147" s="9"/>
      <c r="F1147" s="6"/>
      <c r="G1147" s="9"/>
      <c r="H1147" s="64" t="str">
        <f t="shared" si="198"/>
        <v/>
      </c>
      <c r="I1147" s="64" t="str">
        <f t="shared" si="199"/>
        <v/>
      </c>
      <c r="J1147" s="65" t="str">
        <f t="shared" si="192"/>
        <v/>
      </c>
      <c r="K1147" s="166" t="str">
        <f t="shared" si="193"/>
        <v/>
      </c>
      <c r="L1147" s="167" t="str">
        <f t="shared" si="194"/>
        <v/>
      </c>
      <c r="M1147" s="63" t="str">
        <f t="shared" si="195"/>
        <v/>
      </c>
      <c r="N1147" s="7"/>
      <c r="O1147" s="8"/>
      <c r="Q1147" s="69" t="str">
        <f t="shared" si="196"/>
        <v/>
      </c>
      <c r="T1147" s="66" t="str">
        <f>IF(AND(SU_Stufe&gt;=20,M1147&lt;&gt;"",ISBLANK(N1147)),"Zuweisung zu Arbeitspaket fehlt","")</f>
        <v/>
      </c>
      <c r="U1147" s="66" t="str">
        <f>IF(AND(M1147&lt;&gt;""),IF(ISBLANK(O1147),"Beschreibung der Tätigkeit fehlt!",IF(LEN(O1147)&lt;Z_BKU,"Beschreibung sehr kurz",IF(LEN(O1147)&lt;Z_BKN,"Beschreibung knapp",""))),"")</f>
        <v/>
      </c>
      <c r="V1147" s="66" t="str">
        <f t="shared" si="197"/>
        <v/>
      </c>
      <c r="W1147" s="66" t="str">
        <f>IF(AND(M1147&lt;&gt;""),IF(M1147&gt;Z_THAZ,"Wurde die Tageshöchstarbeitszeit ("&amp;Z_THAZ&amp;" h) beachtet?",""),"")</f>
        <v/>
      </c>
      <c r="X1147" s="66" t="str">
        <f t="shared" si="190"/>
        <v/>
      </c>
    </row>
    <row r="1148" spans="1:24" x14ac:dyDescent="0.25">
      <c r="A1148" s="5"/>
      <c r="B1148" s="67" t="str">
        <f t="shared" si="189"/>
        <v/>
      </c>
      <c r="C1148" s="68" t="str">
        <f t="shared" si="191"/>
        <v/>
      </c>
      <c r="D1148" s="6"/>
      <c r="E1148" s="9"/>
      <c r="F1148" s="6"/>
      <c r="G1148" s="9"/>
      <c r="H1148" s="64" t="str">
        <f t="shared" si="198"/>
        <v/>
      </c>
      <c r="I1148" s="64" t="str">
        <f t="shared" si="199"/>
        <v/>
      </c>
      <c r="J1148" s="65" t="str">
        <f t="shared" si="192"/>
        <v/>
      </c>
      <c r="K1148" s="166" t="str">
        <f t="shared" si="193"/>
        <v/>
      </c>
      <c r="L1148" s="167" t="str">
        <f t="shared" si="194"/>
        <v/>
      </c>
      <c r="M1148" s="63" t="str">
        <f t="shared" si="195"/>
        <v/>
      </c>
      <c r="N1148" s="7"/>
      <c r="O1148" s="8"/>
      <c r="Q1148" s="69" t="str">
        <f t="shared" si="196"/>
        <v/>
      </c>
      <c r="T1148" s="66" t="str">
        <f>IF(AND(SU_Stufe&gt;=20,M1148&lt;&gt;"",ISBLANK(N1148)),"Zuweisung zu Arbeitspaket fehlt","")</f>
        <v/>
      </c>
      <c r="U1148" s="66" t="str">
        <f>IF(AND(M1148&lt;&gt;""),IF(ISBLANK(O1148),"Beschreibung der Tätigkeit fehlt!",IF(LEN(O1148)&lt;Z_BKU,"Beschreibung sehr kurz",IF(LEN(O1148)&lt;Z_BKN,"Beschreibung knapp",""))),"")</f>
        <v/>
      </c>
      <c r="V1148" s="66" t="str">
        <f t="shared" si="197"/>
        <v/>
      </c>
      <c r="W1148" s="66" t="str">
        <f>IF(AND(M1148&lt;&gt;""),IF(M1148&gt;Z_THAZ,"Wurde die Tageshöchstarbeitszeit ("&amp;Z_THAZ&amp;" h) beachtet?",""),"")</f>
        <v/>
      </c>
      <c r="X1148" s="66" t="str">
        <f t="shared" si="190"/>
        <v/>
      </c>
    </row>
    <row r="1149" spans="1:24" x14ac:dyDescent="0.25">
      <c r="A1149" s="5"/>
      <c r="B1149" s="67" t="str">
        <f t="shared" si="189"/>
        <v/>
      </c>
      <c r="C1149" s="68" t="str">
        <f t="shared" si="191"/>
        <v/>
      </c>
      <c r="D1149" s="6"/>
      <c r="E1149" s="9"/>
      <c r="F1149" s="6"/>
      <c r="G1149" s="9"/>
      <c r="H1149" s="64" t="str">
        <f t="shared" si="198"/>
        <v/>
      </c>
      <c r="I1149" s="64" t="str">
        <f t="shared" si="199"/>
        <v/>
      </c>
      <c r="J1149" s="65" t="str">
        <f t="shared" si="192"/>
        <v/>
      </c>
      <c r="K1149" s="166" t="str">
        <f t="shared" si="193"/>
        <v/>
      </c>
      <c r="L1149" s="167" t="str">
        <f t="shared" si="194"/>
        <v/>
      </c>
      <c r="M1149" s="63" t="str">
        <f t="shared" si="195"/>
        <v/>
      </c>
      <c r="N1149" s="7"/>
      <c r="O1149" s="8"/>
      <c r="Q1149" s="69" t="str">
        <f t="shared" si="196"/>
        <v/>
      </c>
      <c r="T1149" s="66" t="str">
        <f>IF(AND(SU_Stufe&gt;=20,M1149&lt;&gt;"",ISBLANK(N1149)),"Zuweisung zu Arbeitspaket fehlt","")</f>
        <v/>
      </c>
      <c r="U1149" s="66" t="str">
        <f>IF(AND(M1149&lt;&gt;""),IF(ISBLANK(O1149),"Beschreibung der Tätigkeit fehlt!",IF(LEN(O1149)&lt;Z_BKU,"Beschreibung sehr kurz",IF(LEN(O1149)&lt;Z_BKN,"Beschreibung knapp",""))),"")</f>
        <v/>
      </c>
      <c r="V1149" s="66" t="str">
        <f t="shared" si="197"/>
        <v/>
      </c>
      <c r="W1149" s="66" t="str">
        <f>IF(AND(M1149&lt;&gt;""),IF(M1149&gt;Z_THAZ,"Wurde die Tageshöchstarbeitszeit ("&amp;Z_THAZ&amp;" h) beachtet?",""),"")</f>
        <v/>
      </c>
      <c r="X1149" s="66" t="str">
        <f t="shared" si="190"/>
        <v/>
      </c>
    </row>
    <row r="1150" spans="1:24" x14ac:dyDescent="0.25">
      <c r="A1150" s="5"/>
      <c r="B1150" s="67" t="str">
        <f t="shared" si="189"/>
        <v/>
      </c>
      <c r="C1150" s="68" t="str">
        <f t="shared" si="191"/>
        <v/>
      </c>
      <c r="D1150" s="6"/>
      <c r="E1150" s="9"/>
      <c r="F1150" s="6"/>
      <c r="G1150" s="9"/>
      <c r="H1150" s="64" t="str">
        <f t="shared" si="198"/>
        <v/>
      </c>
      <c r="I1150" s="64" t="str">
        <f t="shared" si="199"/>
        <v/>
      </c>
      <c r="J1150" s="65" t="str">
        <f t="shared" si="192"/>
        <v/>
      </c>
      <c r="K1150" s="166" t="str">
        <f t="shared" si="193"/>
        <v/>
      </c>
      <c r="L1150" s="167" t="str">
        <f t="shared" si="194"/>
        <v/>
      </c>
      <c r="M1150" s="63" t="str">
        <f t="shared" si="195"/>
        <v/>
      </c>
      <c r="N1150" s="7"/>
      <c r="O1150" s="8"/>
      <c r="Q1150" s="69" t="str">
        <f t="shared" si="196"/>
        <v/>
      </c>
      <c r="T1150" s="66" t="str">
        <f>IF(AND(SU_Stufe&gt;=20,M1150&lt;&gt;"",ISBLANK(N1150)),"Zuweisung zu Arbeitspaket fehlt","")</f>
        <v/>
      </c>
      <c r="U1150" s="66" t="str">
        <f>IF(AND(M1150&lt;&gt;""),IF(ISBLANK(O1150),"Beschreibung der Tätigkeit fehlt!",IF(LEN(O1150)&lt;Z_BKU,"Beschreibung sehr kurz",IF(LEN(O1150)&lt;Z_BKN,"Beschreibung knapp",""))),"")</f>
        <v/>
      </c>
      <c r="V1150" s="66" t="str">
        <f t="shared" si="197"/>
        <v/>
      </c>
      <c r="W1150" s="66" t="str">
        <f>IF(AND(M1150&lt;&gt;""),IF(M1150&gt;Z_THAZ,"Wurde die Tageshöchstarbeitszeit ("&amp;Z_THAZ&amp;" h) beachtet?",""),"")</f>
        <v/>
      </c>
      <c r="X1150" s="66" t="str">
        <f t="shared" si="190"/>
        <v/>
      </c>
    </row>
    <row r="1151" spans="1:24" x14ac:dyDescent="0.25">
      <c r="A1151" s="5"/>
      <c r="B1151" s="67" t="str">
        <f t="shared" si="189"/>
        <v/>
      </c>
      <c r="C1151" s="68" t="str">
        <f t="shared" si="191"/>
        <v/>
      </c>
      <c r="D1151" s="6"/>
      <c r="E1151" s="9"/>
      <c r="F1151" s="6"/>
      <c r="G1151" s="9"/>
      <c r="H1151" s="64" t="str">
        <f t="shared" si="198"/>
        <v/>
      </c>
      <c r="I1151" s="64" t="str">
        <f t="shared" si="199"/>
        <v/>
      </c>
      <c r="J1151" s="65" t="str">
        <f t="shared" si="192"/>
        <v/>
      </c>
      <c r="K1151" s="166" t="str">
        <f t="shared" si="193"/>
        <v/>
      </c>
      <c r="L1151" s="167" t="str">
        <f t="shared" si="194"/>
        <v/>
      </c>
      <c r="M1151" s="63" t="str">
        <f t="shared" si="195"/>
        <v/>
      </c>
      <c r="N1151" s="7"/>
      <c r="O1151" s="8"/>
      <c r="Q1151" s="69" t="str">
        <f t="shared" si="196"/>
        <v/>
      </c>
      <c r="T1151" s="66" t="str">
        <f>IF(AND(SU_Stufe&gt;=20,M1151&lt;&gt;"",ISBLANK(N1151)),"Zuweisung zu Arbeitspaket fehlt","")</f>
        <v/>
      </c>
      <c r="U1151" s="66" t="str">
        <f>IF(AND(M1151&lt;&gt;""),IF(ISBLANK(O1151),"Beschreibung der Tätigkeit fehlt!",IF(LEN(O1151)&lt;Z_BKU,"Beschreibung sehr kurz",IF(LEN(O1151)&lt;Z_BKN,"Beschreibung knapp",""))),"")</f>
        <v/>
      </c>
      <c r="V1151" s="66" t="str">
        <f t="shared" si="197"/>
        <v/>
      </c>
      <c r="W1151" s="66" t="str">
        <f>IF(AND(M1151&lt;&gt;""),IF(M1151&gt;Z_THAZ,"Wurde die Tageshöchstarbeitszeit ("&amp;Z_THAZ&amp;" h) beachtet?",""),"")</f>
        <v/>
      </c>
      <c r="X1151" s="66" t="str">
        <f t="shared" si="190"/>
        <v/>
      </c>
    </row>
    <row r="1152" spans="1:24" x14ac:dyDescent="0.25">
      <c r="A1152" s="5"/>
      <c r="B1152" s="67" t="str">
        <f t="shared" si="189"/>
        <v/>
      </c>
      <c r="C1152" s="68" t="str">
        <f t="shared" si="191"/>
        <v/>
      </c>
      <c r="D1152" s="6"/>
      <c r="E1152" s="9"/>
      <c r="F1152" s="6"/>
      <c r="G1152" s="9"/>
      <c r="H1152" s="64" t="str">
        <f t="shared" si="198"/>
        <v/>
      </c>
      <c r="I1152" s="64" t="str">
        <f t="shared" si="199"/>
        <v/>
      </c>
      <c r="J1152" s="65" t="str">
        <f t="shared" si="192"/>
        <v/>
      </c>
      <c r="K1152" s="166" t="str">
        <f t="shared" si="193"/>
        <v/>
      </c>
      <c r="L1152" s="167" t="str">
        <f t="shared" si="194"/>
        <v/>
      </c>
      <c r="M1152" s="63" t="str">
        <f t="shared" si="195"/>
        <v/>
      </c>
      <c r="N1152" s="7"/>
      <c r="O1152" s="8"/>
      <c r="Q1152" s="69" t="str">
        <f t="shared" si="196"/>
        <v/>
      </c>
      <c r="T1152" s="66" t="str">
        <f>IF(AND(SU_Stufe&gt;=20,M1152&lt;&gt;"",ISBLANK(N1152)),"Zuweisung zu Arbeitspaket fehlt","")</f>
        <v/>
      </c>
      <c r="U1152" s="66" t="str">
        <f>IF(AND(M1152&lt;&gt;""),IF(ISBLANK(O1152),"Beschreibung der Tätigkeit fehlt!",IF(LEN(O1152)&lt;Z_BKU,"Beschreibung sehr kurz",IF(LEN(O1152)&lt;Z_BKN,"Beschreibung knapp",""))),"")</f>
        <v/>
      </c>
      <c r="V1152" s="66" t="str">
        <f t="shared" si="197"/>
        <v/>
      </c>
      <c r="W1152" s="66" t="str">
        <f>IF(AND(M1152&lt;&gt;""),IF(M1152&gt;Z_THAZ,"Wurde die Tageshöchstarbeitszeit ("&amp;Z_THAZ&amp;" h) beachtet?",""),"")</f>
        <v/>
      </c>
      <c r="X1152" s="66" t="str">
        <f t="shared" si="190"/>
        <v/>
      </c>
    </row>
    <row r="1153" spans="1:24" x14ac:dyDescent="0.25">
      <c r="A1153" s="5"/>
      <c r="B1153" s="67" t="str">
        <f t="shared" si="189"/>
        <v/>
      </c>
      <c r="C1153" s="68" t="str">
        <f t="shared" si="191"/>
        <v/>
      </c>
      <c r="D1153" s="6"/>
      <c r="E1153" s="9"/>
      <c r="F1153" s="6"/>
      <c r="G1153" s="9"/>
      <c r="H1153" s="64" t="str">
        <f t="shared" si="198"/>
        <v/>
      </c>
      <c r="I1153" s="64" t="str">
        <f t="shared" si="199"/>
        <v/>
      </c>
      <c r="J1153" s="65" t="str">
        <f t="shared" si="192"/>
        <v/>
      </c>
      <c r="K1153" s="166" t="str">
        <f t="shared" si="193"/>
        <v/>
      </c>
      <c r="L1153" s="167" t="str">
        <f t="shared" si="194"/>
        <v/>
      </c>
      <c r="M1153" s="63" t="str">
        <f t="shared" si="195"/>
        <v/>
      </c>
      <c r="N1153" s="7"/>
      <c r="O1153" s="8"/>
      <c r="Q1153" s="69" t="str">
        <f t="shared" si="196"/>
        <v/>
      </c>
      <c r="T1153" s="66" t="str">
        <f>IF(AND(SU_Stufe&gt;=20,M1153&lt;&gt;"",ISBLANK(N1153)),"Zuweisung zu Arbeitspaket fehlt","")</f>
        <v/>
      </c>
      <c r="U1153" s="66" t="str">
        <f>IF(AND(M1153&lt;&gt;""),IF(ISBLANK(O1153),"Beschreibung der Tätigkeit fehlt!",IF(LEN(O1153)&lt;Z_BKU,"Beschreibung sehr kurz",IF(LEN(O1153)&lt;Z_BKN,"Beschreibung knapp",""))),"")</f>
        <v/>
      </c>
      <c r="V1153" s="66" t="str">
        <f t="shared" si="197"/>
        <v/>
      </c>
      <c r="W1153" s="66" t="str">
        <f>IF(AND(M1153&lt;&gt;""),IF(M1153&gt;Z_THAZ,"Wurde die Tageshöchstarbeitszeit ("&amp;Z_THAZ&amp;" h) beachtet?",""),"")</f>
        <v/>
      </c>
      <c r="X1153" s="66" t="str">
        <f t="shared" si="190"/>
        <v/>
      </c>
    </row>
    <row r="1154" spans="1:24" x14ac:dyDescent="0.25">
      <c r="A1154" s="5"/>
      <c r="B1154" s="67" t="str">
        <f t="shared" si="189"/>
        <v/>
      </c>
      <c r="C1154" s="68" t="str">
        <f t="shared" si="191"/>
        <v/>
      </c>
      <c r="D1154" s="6"/>
      <c r="E1154" s="9"/>
      <c r="F1154" s="6"/>
      <c r="G1154" s="9"/>
      <c r="H1154" s="64" t="str">
        <f t="shared" si="198"/>
        <v/>
      </c>
      <c r="I1154" s="64" t="str">
        <f t="shared" si="199"/>
        <v/>
      </c>
      <c r="J1154" s="65" t="str">
        <f t="shared" si="192"/>
        <v/>
      </c>
      <c r="K1154" s="166" t="str">
        <f t="shared" si="193"/>
        <v/>
      </c>
      <c r="L1154" s="167" t="str">
        <f t="shared" si="194"/>
        <v/>
      </c>
      <c r="M1154" s="63" t="str">
        <f t="shared" si="195"/>
        <v/>
      </c>
      <c r="N1154" s="7"/>
      <c r="O1154" s="8"/>
      <c r="Q1154" s="69" t="str">
        <f t="shared" si="196"/>
        <v/>
      </c>
      <c r="T1154" s="66" t="str">
        <f>IF(AND(SU_Stufe&gt;=20,M1154&lt;&gt;"",ISBLANK(N1154)),"Zuweisung zu Arbeitspaket fehlt","")</f>
        <v/>
      </c>
      <c r="U1154" s="66" t="str">
        <f>IF(AND(M1154&lt;&gt;""),IF(ISBLANK(O1154),"Beschreibung der Tätigkeit fehlt!",IF(LEN(O1154)&lt;Z_BKU,"Beschreibung sehr kurz",IF(LEN(O1154)&lt;Z_BKN,"Beschreibung knapp",""))),"")</f>
        <v/>
      </c>
      <c r="V1154" s="66" t="str">
        <f t="shared" si="197"/>
        <v/>
      </c>
      <c r="W1154" s="66" t="str">
        <f>IF(AND(M1154&lt;&gt;""),IF(M1154&gt;Z_THAZ,"Wurde die Tageshöchstarbeitszeit ("&amp;Z_THAZ&amp;" h) beachtet?",""),"")</f>
        <v/>
      </c>
      <c r="X1154" s="66" t="str">
        <f t="shared" si="190"/>
        <v/>
      </c>
    </row>
    <row r="1155" spans="1:24" x14ac:dyDescent="0.25">
      <c r="A1155" s="5"/>
      <c r="B1155" s="67" t="str">
        <f t="shared" si="189"/>
        <v/>
      </c>
      <c r="C1155" s="68" t="str">
        <f t="shared" si="191"/>
        <v/>
      </c>
      <c r="D1155" s="6"/>
      <c r="E1155" s="9"/>
      <c r="F1155" s="6"/>
      <c r="G1155" s="9"/>
      <c r="H1155" s="64" t="str">
        <f t="shared" si="198"/>
        <v/>
      </c>
      <c r="I1155" s="64" t="str">
        <f t="shared" si="199"/>
        <v/>
      </c>
      <c r="J1155" s="65" t="str">
        <f t="shared" si="192"/>
        <v/>
      </c>
      <c r="K1155" s="166" t="str">
        <f t="shared" si="193"/>
        <v/>
      </c>
      <c r="L1155" s="167" t="str">
        <f t="shared" si="194"/>
        <v/>
      </c>
      <c r="M1155" s="63" t="str">
        <f t="shared" si="195"/>
        <v/>
      </c>
      <c r="N1155" s="7"/>
      <c r="O1155" s="8"/>
      <c r="Q1155" s="69" t="str">
        <f t="shared" si="196"/>
        <v/>
      </c>
      <c r="T1155" s="66" t="str">
        <f>IF(AND(SU_Stufe&gt;=20,M1155&lt;&gt;"",ISBLANK(N1155)),"Zuweisung zu Arbeitspaket fehlt","")</f>
        <v/>
      </c>
      <c r="U1155" s="66" t="str">
        <f>IF(AND(M1155&lt;&gt;""),IF(ISBLANK(O1155),"Beschreibung der Tätigkeit fehlt!",IF(LEN(O1155)&lt;Z_BKU,"Beschreibung sehr kurz",IF(LEN(O1155)&lt;Z_BKN,"Beschreibung knapp",""))),"")</f>
        <v/>
      </c>
      <c r="V1155" s="66" t="str">
        <f t="shared" si="197"/>
        <v/>
      </c>
      <c r="W1155" s="66" t="str">
        <f>IF(AND(M1155&lt;&gt;""),IF(M1155&gt;Z_THAZ,"Wurde die Tageshöchstarbeitszeit ("&amp;Z_THAZ&amp;" h) beachtet?",""),"")</f>
        <v/>
      </c>
      <c r="X1155" s="66" t="str">
        <f t="shared" si="190"/>
        <v/>
      </c>
    </row>
    <row r="1156" spans="1:24" x14ac:dyDescent="0.25">
      <c r="A1156" s="5"/>
      <c r="B1156" s="67" t="str">
        <f t="shared" si="189"/>
        <v/>
      </c>
      <c r="C1156" s="68" t="str">
        <f t="shared" si="191"/>
        <v/>
      </c>
      <c r="D1156" s="6"/>
      <c r="E1156" s="9"/>
      <c r="F1156" s="6"/>
      <c r="G1156" s="9"/>
      <c r="H1156" s="64" t="str">
        <f t="shared" si="198"/>
        <v/>
      </c>
      <c r="I1156" s="64" t="str">
        <f t="shared" si="199"/>
        <v/>
      </c>
      <c r="J1156" s="65" t="str">
        <f t="shared" si="192"/>
        <v/>
      </c>
      <c r="K1156" s="166" t="str">
        <f t="shared" si="193"/>
        <v/>
      </c>
      <c r="L1156" s="167" t="str">
        <f t="shared" si="194"/>
        <v/>
      </c>
      <c r="M1156" s="63" t="str">
        <f t="shared" si="195"/>
        <v/>
      </c>
      <c r="N1156" s="7"/>
      <c r="O1156" s="8"/>
      <c r="Q1156" s="69" t="str">
        <f t="shared" si="196"/>
        <v/>
      </c>
      <c r="T1156" s="66" t="str">
        <f>IF(AND(SU_Stufe&gt;=20,M1156&lt;&gt;"",ISBLANK(N1156)),"Zuweisung zu Arbeitspaket fehlt","")</f>
        <v/>
      </c>
      <c r="U1156" s="66" t="str">
        <f>IF(AND(M1156&lt;&gt;""),IF(ISBLANK(O1156),"Beschreibung der Tätigkeit fehlt!",IF(LEN(O1156)&lt;Z_BKU,"Beschreibung sehr kurz",IF(LEN(O1156)&lt;Z_BKN,"Beschreibung knapp",""))),"")</f>
        <v/>
      </c>
      <c r="V1156" s="66" t="str">
        <f t="shared" si="197"/>
        <v/>
      </c>
      <c r="W1156" s="66" t="str">
        <f>IF(AND(M1156&lt;&gt;""),IF(M1156&gt;Z_THAZ,"Wurde die Tageshöchstarbeitszeit ("&amp;Z_THAZ&amp;" h) beachtet?",""),"")</f>
        <v/>
      </c>
      <c r="X1156" s="66" t="str">
        <f t="shared" si="190"/>
        <v/>
      </c>
    </row>
    <row r="1157" spans="1:24" x14ac:dyDescent="0.25">
      <c r="A1157" s="5"/>
      <c r="B1157" s="67" t="str">
        <f t="shared" si="189"/>
        <v/>
      </c>
      <c r="C1157" s="68" t="str">
        <f t="shared" si="191"/>
        <v/>
      </c>
      <c r="D1157" s="6"/>
      <c r="E1157" s="9"/>
      <c r="F1157" s="6"/>
      <c r="G1157" s="9"/>
      <c r="H1157" s="64" t="str">
        <f t="shared" si="198"/>
        <v/>
      </c>
      <c r="I1157" s="64" t="str">
        <f t="shared" si="199"/>
        <v/>
      </c>
      <c r="J1157" s="65" t="str">
        <f t="shared" si="192"/>
        <v/>
      </c>
      <c r="K1157" s="166" t="str">
        <f t="shared" si="193"/>
        <v/>
      </c>
      <c r="L1157" s="167" t="str">
        <f t="shared" si="194"/>
        <v/>
      </c>
      <c r="M1157" s="63" t="str">
        <f t="shared" si="195"/>
        <v/>
      </c>
      <c r="N1157" s="7"/>
      <c r="O1157" s="8"/>
      <c r="Q1157" s="69" t="str">
        <f t="shared" si="196"/>
        <v/>
      </c>
      <c r="T1157" s="66" t="str">
        <f>IF(AND(SU_Stufe&gt;=20,M1157&lt;&gt;"",ISBLANK(N1157)),"Zuweisung zu Arbeitspaket fehlt","")</f>
        <v/>
      </c>
      <c r="U1157" s="66" t="str">
        <f>IF(AND(M1157&lt;&gt;""),IF(ISBLANK(O1157),"Beschreibung der Tätigkeit fehlt!",IF(LEN(O1157)&lt;Z_BKU,"Beschreibung sehr kurz",IF(LEN(O1157)&lt;Z_BKN,"Beschreibung knapp",""))),"")</f>
        <v/>
      </c>
      <c r="V1157" s="66" t="str">
        <f t="shared" si="197"/>
        <v/>
      </c>
      <c r="W1157" s="66" t="str">
        <f>IF(AND(M1157&lt;&gt;""),IF(M1157&gt;Z_THAZ,"Wurde die Tageshöchstarbeitszeit ("&amp;Z_THAZ&amp;" h) beachtet?",""),"")</f>
        <v/>
      </c>
      <c r="X1157" s="66" t="str">
        <f t="shared" si="190"/>
        <v/>
      </c>
    </row>
    <row r="1158" spans="1:24" x14ac:dyDescent="0.25">
      <c r="A1158" s="5"/>
      <c r="B1158" s="67" t="str">
        <f t="shared" si="189"/>
        <v/>
      </c>
      <c r="C1158" s="68" t="str">
        <f t="shared" si="191"/>
        <v/>
      </c>
      <c r="D1158" s="6"/>
      <c r="E1158" s="9"/>
      <c r="F1158" s="6"/>
      <c r="G1158" s="9"/>
      <c r="H1158" s="64" t="str">
        <f t="shared" si="198"/>
        <v/>
      </c>
      <c r="I1158" s="64" t="str">
        <f t="shared" si="199"/>
        <v/>
      </c>
      <c r="J1158" s="65" t="str">
        <f t="shared" si="192"/>
        <v/>
      </c>
      <c r="K1158" s="166" t="str">
        <f t="shared" si="193"/>
        <v/>
      </c>
      <c r="L1158" s="167" t="str">
        <f t="shared" si="194"/>
        <v/>
      </c>
      <c r="M1158" s="63" t="str">
        <f t="shared" si="195"/>
        <v/>
      </c>
      <c r="N1158" s="7"/>
      <c r="O1158" s="8"/>
      <c r="Q1158" s="69" t="str">
        <f t="shared" si="196"/>
        <v/>
      </c>
      <c r="T1158" s="66" t="str">
        <f>IF(AND(SU_Stufe&gt;=20,M1158&lt;&gt;"",ISBLANK(N1158)),"Zuweisung zu Arbeitspaket fehlt","")</f>
        <v/>
      </c>
      <c r="U1158" s="66" t="str">
        <f>IF(AND(M1158&lt;&gt;""),IF(ISBLANK(O1158),"Beschreibung der Tätigkeit fehlt!",IF(LEN(O1158)&lt;Z_BKU,"Beschreibung sehr kurz",IF(LEN(O1158)&lt;Z_BKN,"Beschreibung knapp",""))),"")</f>
        <v/>
      </c>
      <c r="V1158" s="66" t="str">
        <f t="shared" si="197"/>
        <v/>
      </c>
      <c r="W1158" s="66" t="str">
        <f>IF(AND(M1158&lt;&gt;""),IF(M1158&gt;Z_THAZ,"Wurde die Tageshöchstarbeitszeit ("&amp;Z_THAZ&amp;" h) beachtet?",""),"")</f>
        <v/>
      </c>
      <c r="X1158" s="66" t="str">
        <f t="shared" si="190"/>
        <v/>
      </c>
    </row>
    <row r="1159" spans="1:24" x14ac:dyDescent="0.25">
      <c r="A1159" s="5"/>
      <c r="B1159" s="67" t="str">
        <f t="shared" si="189"/>
        <v/>
      </c>
      <c r="C1159" s="68" t="str">
        <f t="shared" si="191"/>
        <v/>
      </c>
      <c r="D1159" s="6"/>
      <c r="E1159" s="9"/>
      <c r="F1159" s="6"/>
      <c r="G1159" s="9"/>
      <c r="H1159" s="64" t="str">
        <f t="shared" si="198"/>
        <v/>
      </c>
      <c r="I1159" s="64" t="str">
        <f t="shared" si="199"/>
        <v/>
      </c>
      <c r="J1159" s="65" t="str">
        <f t="shared" si="192"/>
        <v/>
      </c>
      <c r="K1159" s="166" t="str">
        <f t="shared" si="193"/>
        <v/>
      </c>
      <c r="L1159" s="167" t="str">
        <f t="shared" si="194"/>
        <v/>
      </c>
      <c r="M1159" s="63" t="str">
        <f t="shared" si="195"/>
        <v/>
      </c>
      <c r="N1159" s="7"/>
      <c r="O1159" s="8"/>
      <c r="Q1159" s="69" t="str">
        <f t="shared" si="196"/>
        <v/>
      </c>
      <c r="T1159" s="66" t="str">
        <f>IF(AND(SU_Stufe&gt;=20,M1159&lt;&gt;"",ISBLANK(N1159)),"Zuweisung zu Arbeitspaket fehlt","")</f>
        <v/>
      </c>
      <c r="U1159" s="66" t="str">
        <f>IF(AND(M1159&lt;&gt;""),IF(ISBLANK(O1159),"Beschreibung der Tätigkeit fehlt!",IF(LEN(O1159)&lt;Z_BKU,"Beschreibung sehr kurz",IF(LEN(O1159)&lt;Z_BKN,"Beschreibung knapp",""))),"")</f>
        <v/>
      </c>
      <c r="V1159" s="66" t="str">
        <f t="shared" si="197"/>
        <v/>
      </c>
      <c r="W1159" s="66" t="str">
        <f>IF(AND(M1159&lt;&gt;""),IF(M1159&gt;Z_THAZ,"Wurde die Tageshöchstarbeitszeit ("&amp;Z_THAZ&amp;" h) beachtet?",""),"")</f>
        <v/>
      </c>
      <c r="X1159" s="66" t="str">
        <f t="shared" si="190"/>
        <v/>
      </c>
    </row>
    <row r="1160" spans="1:24" x14ac:dyDescent="0.25">
      <c r="A1160" s="5"/>
      <c r="B1160" s="67" t="str">
        <f t="shared" si="189"/>
        <v/>
      </c>
      <c r="C1160" s="68" t="str">
        <f t="shared" si="191"/>
        <v/>
      </c>
      <c r="D1160" s="6"/>
      <c r="E1160" s="9"/>
      <c r="F1160" s="6"/>
      <c r="G1160" s="9"/>
      <c r="H1160" s="64" t="str">
        <f t="shared" si="198"/>
        <v/>
      </c>
      <c r="I1160" s="64" t="str">
        <f t="shared" si="199"/>
        <v/>
      </c>
      <c r="J1160" s="65" t="str">
        <f t="shared" si="192"/>
        <v/>
      </c>
      <c r="K1160" s="166" t="str">
        <f t="shared" si="193"/>
        <v/>
      </c>
      <c r="L1160" s="167" t="str">
        <f t="shared" si="194"/>
        <v/>
      </c>
      <c r="M1160" s="63" t="str">
        <f t="shared" si="195"/>
        <v/>
      </c>
      <c r="N1160" s="7"/>
      <c r="O1160" s="8"/>
      <c r="Q1160" s="69" t="str">
        <f t="shared" si="196"/>
        <v/>
      </c>
      <c r="T1160" s="66" t="str">
        <f>IF(AND(SU_Stufe&gt;=20,M1160&lt;&gt;"",ISBLANK(N1160)),"Zuweisung zu Arbeitspaket fehlt","")</f>
        <v/>
      </c>
      <c r="U1160" s="66" t="str">
        <f>IF(AND(M1160&lt;&gt;""),IF(ISBLANK(O1160),"Beschreibung der Tätigkeit fehlt!",IF(LEN(O1160)&lt;Z_BKU,"Beschreibung sehr kurz",IF(LEN(O1160)&lt;Z_BKN,"Beschreibung knapp",""))),"")</f>
        <v/>
      </c>
      <c r="V1160" s="66" t="str">
        <f t="shared" si="197"/>
        <v/>
      </c>
      <c r="W1160" s="66" t="str">
        <f>IF(AND(M1160&lt;&gt;""),IF(M1160&gt;Z_THAZ,"Wurde die Tageshöchstarbeitszeit ("&amp;Z_THAZ&amp;" h) beachtet?",""),"")</f>
        <v/>
      </c>
      <c r="X1160" s="66" t="str">
        <f t="shared" si="190"/>
        <v/>
      </c>
    </row>
    <row r="1161" spans="1:24" x14ac:dyDescent="0.25">
      <c r="A1161" s="5"/>
      <c r="B1161" s="67" t="str">
        <f t="shared" si="189"/>
        <v/>
      </c>
      <c r="C1161" s="68" t="str">
        <f t="shared" si="191"/>
        <v/>
      </c>
      <c r="D1161" s="6"/>
      <c r="E1161" s="9"/>
      <c r="F1161" s="6"/>
      <c r="G1161" s="9"/>
      <c r="H1161" s="64" t="str">
        <f t="shared" si="198"/>
        <v/>
      </c>
      <c r="I1161" s="64" t="str">
        <f t="shared" si="199"/>
        <v/>
      </c>
      <c r="J1161" s="65" t="str">
        <f t="shared" si="192"/>
        <v/>
      </c>
      <c r="K1161" s="166" t="str">
        <f t="shared" si="193"/>
        <v/>
      </c>
      <c r="L1161" s="167" t="str">
        <f t="shared" si="194"/>
        <v/>
      </c>
      <c r="M1161" s="63" t="str">
        <f t="shared" si="195"/>
        <v/>
      </c>
      <c r="N1161" s="7"/>
      <c r="O1161" s="8"/>
      <c r="Q1161" s="69" t="str">
        <f t="shared" si="196"/>
        <v/>
      </c>
      <c r="T1161" s="66" t="str">
        <f>IF(AND(SU_Stufe&gt;=20,M1161&lt;&gt;"",ISBLANK(N1161)),"Zuweisung zu Arbeitspaket fehlt","")</f>
        <v/>
      </c>
      <c r="U1161" s="66" t="str">
        <f>IF(AND(M1161&lt;&gt;""),IF(ISBLANK(O1161),"Beschreibung der Tätigkeit fehlt!",IF(LEN(O1161)&lt;Z_BKU,"Beschreibung sehr kurz",IF(LEN(O1161)&lt;Z_BKN,"Beschreibung knapp",""))),"")</f>
        <v/>
      </c>
      <c r="V1161" s="66" t="str">
        <f t="shared" si="197"/>
        <v/>
      </c>
      <c r="W1161" s="66" t="str">
        <f>IF(AND(M1161&lt;&gt;""),IF(M1161&gt;Z_THAZ,"Wurde die Tageshöchstarbeitszeit ("&amp;Z_THAZ&amp;" h) beachtet?",""),"")</f>
        <v/>
      </c>
      <c r="X1161" s="66" t="str">
        <f t="shared" si="190"/>
        <v/>
      </c>
    </row>
    <row r="1162" spans="1:24" x14ac:dyDescent="0.25">
      <c r="A1162" s="5"/>
      <c r="B1162" s="67" t="str">
        <f t="shared" si="189"/>
        <v/>
      </c>
      <c r="C1162" s="68" t="str">
        <f t="shared" si="191"/>
        <v/>
      </c>
      <c r="D1162" s="6"/>
      <c r="E1162" s="9"/>
      <c r="F1162" s="6"/>
      <c r="G1162" s="9"/>
      <c r="H1162" s="64" t="str">
        <f t="shared" si="198"/>
        <v/>
      </c>
      <c r="I1162" s="64" t="str">
        <f t="shared" si="199"/>
        <v/>
      </c>
      <c r="J1162" s="65" t="str">
        <f t="shared" si="192"/>
        <v/>
      </c>
      <c r="K1162" s="166" t="str">
        <f t="shared" si="193"/>
        <v/>
      </c>
      <c r="L1162" s="167" t="str">
        <f t="shared" si="194"/>
        <v/>
      </c>
      <c r="M1162" s="63" t="str">
        <f t="shared" si="195"/>
        <v/>
      </c>
      <c r="N1162" s="7"/>
      <c r="O1162" s="8"/>
      <c r="Q1162" s="69" t="str">
        <f t="shared" si="196"/>
        <v/>
      </c>
      <c r="T1162" s="66" t="str">
        <f>IF(AND(SU_Stufe&gt;=20,M1162&lt;&gt;"",ISBLANK(N1162)),"Zuweisung zu Arbeitspaket fehlt","")</f>
        <v/>
      </c>
      <c r="U1162" s="66" t="str">
        <f>IF(AND(M1162&lt;&gt;""),IF(ISBLANK(O1162),"Beschreibung der Tätigkeit fehlt!",IF(LEN(O1162)&lt;Z_BKU,"Beschreibung sehr kurz",IF(LEN(O1162)&lt;Z_BKN,"Beschreibung knapp",""))),"")</f>
        <v/>
      </c>
      <c r="V1162" s="66" t="str">
        <f t="shared" si="197"/>
        <v/>
      </c>
      <c r="W1162" s="66" t="str">
        <f>IF(AND(M1162&lt;&gt;""),IF(M1162&gt;Z_THAZ,"Wurde die Tageshöchstarbeitszeit ("&amp;Z_THAZ&amp;" h) beachtet?",""),"")</f>
        <v/>
      </c>
      <c r="X1162" s="66" t="str">
        <f t="shared" si="190"/>
        <v/>
      </c>
    </row>
    <row r="1163" spans="1:24" x14ac:dyDescent="0.25">
      <c r="A1163" s="5"/>
      <c r="B1163" s="67" t="str">
        <f t="shared" si="189"/>
        <v/>
      </c>
      <c r="C1163" s="68" t="str">
        <f t="shared" si="191"/>
        <v/>
      </c>
      <c r="D1163" s="6"/>
      <c r="E1163" s="9"/>
      <c r="F1163" s="6"/>
      <c r="G1163" s="9"/>
      <c r="H1163" s="64" t="str">
        <f t="shared" si="198"/>
        <v/>
      </c>
      <c r="I1163" s="64" t="str">
        <f t="shared" si="199"/>
        <v/>
      </c>
      <c r="J1163" s="65" t="str">
        <f t="shared" si="192"/>
        <v/>
      </c>
      <c r="K1163" s="166" t="str">
        <f t="shared" si="193"/>
        <v/>
      </c>
      <c r="L1163" s="167" t="str">
        <f t="shared" si="194"/>
        <v/>
      </c>
      <c r="M1163" s="63" t="str">
        <f t="shared" si="195"/>
        <v/>
      </c>
      <c r="N1163" s="7"/>
      <c r="O1163" s="8"/>
      <c r="Q1163" s="69" t="str">
        <f t="shared" si="196"/>
        <v/>
      </c>
      <c r="T1163" s="66" t="str">
        <f>IF(AND(SU_Stufe&gt;=20,M1163&lt;&gt;"",ISBLANK(N1163)),"Zuweisung zu Arbeitspaket fehlt","")</f>
        <v/>
      </c>
      <c r="U1163" s="66" t="str">
        <f>IF(AND(M1163&lt;&gt;""),IF(ISBLANK(O1163),"Beschreibung der Tätigkeit fehlt!",IF(LEN(O1163)&lt;Z_BKU,"Beschreibung sehr kurz",IF(LEN(O1163)&lt;Z_BKN,"Beschreibung knapp",""))),"")</f>
        <v/>
      </c>
      <c r="V1163" s="66" t="str">
        <f t="shared" si="197"/>
        <v/>
      </c>
      <c r="W1163" s="66" t="str">
        <f>IF(AND(M1163&lt;&gt;""),IF(M1163&gt;Z_THAZ,"Wurde die Tageshöchstarbeitszeit ("&amp;Z_THAZ&amp;" h) beachtet?",""),"")</f>
        <v/>
      </c>
      <c r="X1163" s="66" t="str">
        <f t="shared" si="190"/>
        <v/>
      </c>
    </row>
    <row r="1164" spans="1:24" x14ac:dyDescent="0.25">
      <c r="A1164" s="5"/>
      <c r="B1164" s="67" t="str">
        <f t="shared" si="189"/>
        <v/>
      </c>
      <c r="C1164" s="68" t="str">
        <f t="shared" si="191"/>
        <v/>
      </c>
      <c r="D1164" s="6"/>
      <c r="E1164" s="9"/>
      <c r="F1164" s="6"/>
      <c r="G1164" s="9"/>
      <c r="H1164" s="64" t="str">
        <f t="shared" si="198"/>
        <v/>
      </c>
      <c r="I1164" s="64" t="str">
        <f t="shared" si="199"/>
        <v/>
      </c>
      <c r="J1164" s="65" t="str">
        <f t="shared" si="192"/>
        <v/>
      </c>
      <c r="K1164" s="166" t="str">
        <f t="shared" si="193"/>
        <v/>
      </c>
      <c r="L1164" s="167" t="str">
        <f t="shared" si="194"/>
        <v/>
      </c>
      <c r="M1164" s="63" t="str">
        <f t="shared" si="195"/>
        <v/>
      </c>
      <c r="N1164" s="7"/>
      <c r="O1164" s="8"/>
      <c r="Q1164" s="69" t="str">
        <f t="shared" si="196"/>
        <v/>
      </c>
      <c r="T1164" s="66" t="str">
        <f>IF(AND(SU_Stufe&gt;=20,M1164&lt;&gt;"",ISBLANK(N1164)),"Zuweisung zu Arbeitspaket fehlt","")</f>
        <v/>
      </c>
      <c r="U1164" s="66" t="str">
        <f>IF(AND(M1164&lt;&gt;""),IF(ISBLANK(O1164),"Beschreibung der Tätigkeit fehlt!",IF(LEN(O1164)&lt;Z_BKU,"Beschreibung sehr kurz",IF(LEN(O1164)&lt;Z_BKN,"Beschreibung knapp",""))),"")</f>
        <v/>
      </c>
      <c r="V1164" s="66" t="str">
        <f t="shared" si="197"/>
        <v/>
      </c>
      <c r="W1164" s="66" t="str">
        <f>IF(AND(M1164&lt;&gt;""),IF(M1164&gt;Z_THAZ,"Wurde die Tageshöchstarbeitszeit ("&amp;Z_THAZ&amp;" h) beachtet?",""),"")</f>
        <v/>
      </c>
      <c r="X1164" s="66" t="str">
        <f t="shared" si="190"/>
        <v/>
      </c>
    </row>
    <row r="1165" spans="1:24" x14ac:dyDescent="0.25">
      <c r="A1165" s="5"/>
      <c r="B1165" s="67" t="str">
        <f t="shared" si="189"/>
        <v/>
      </c>
      <c r="C1165" s="68" t="str">
        <f t="shared" si="191"/>
        <v/>
      </c>
      <c r="D1165" s="6"/>
      <c r="E1165" s="9"/>
      <c r="F1165" s="6"/>
      <c r="G1165" s="9"/>
      <c r="H1165" s="64" t="str">
        <f t="shared" si="198"/>
        <v/>
      </c>
      <c r="I1165" s="64" t="str">
        <f t="shared" si="199"/>
        <v/>
      </c>
      <c r="J1165" s="65" t="str">
        <f t="shared" si="192"/>
        <v/>
      </c>
      <c r="K1165" s="166" t="str">
        <f t="shared" si="193"/>
        <v/>
      </c>
      <c r="L1165" s="167" t="str">
        <f t="shared" si="194"/>
        <v/>
      </c>
      <c r="M1165" s="63" t="str">
        <f t="shared" si="195"/>
        <v/>
      </c>
      <c r="N1165" s="7"/>
      <c r="O1165" s="8"/>
      <c r="Q1165" s="69" t="str">
        <f t="shared" si="196"/>
        <v/>
      </c>
      <c r="T1165" s="66" t="str">
        <f>IF(AND(SU_Stufe&gt;=20,M1165&lt;&gt;"",ISBLANK(N1165)),"Zuweisung zu Arbeitspaket fehlt","")</f>
        <v/>
      </c>
      <c r="U1165" s="66" t="str">
        <f>IF(AND(M1165&lt;&gt;""),IF(ISBLANK(O1165),"Beschreibung der Tätigkeit fehlt!",IF(LEN(O1165)&lt;Z_BKU,"Beschreibung sehr kurz",IF(LEN(O1165)&lt;Z_BKN,"Beschreibung knapp",""))),"")</f>
        <v/>
      </c>
      <c r="V1165" s="66" t="str">
        <f t="shared" si="197"/>
        <v/>
      </c>
      <c r="W1165" s="66" t="str">
        <f>IF(AND(M1165&lt;&gt;""),IF(M1165&gt;Z_THAZ,"Wurde die Tageshöchstarbeitszeit ("&amp;Z_THAZ&amp;" h) beachtet?",""),"")</f>
        <v/>
      </c>
      <c r="X1165" s="66" t="str">
        <f t="shared" si="190"/>
        <v/>
      </c>
    </row>
    <row r="1166" spans="1:24" x14ac:dyDescent="0.25">
      <c r="A1166" s="5"/>
      <c r="B1166" s="67" t="str">
        <f t="shared" ref="B1166:B1229" si="200">IF(ISNUMBER(A1166),ZU_Kuerzel,"")</f>
        <v/>
      </c>
      <c r="C1166" s="68" t="str">
        <f t="shared" si="191"/>
        <v/>
      </c>
      <c r="D1166" s="6"/>
      <c r="E1166" s="9"/>
      <c r="F1166" s="6"/>
      <c r="G1166" s="9"/>
      <c r="H1166" s="64" t="str">
        <f t="shared" si="198"/>
        <v/>
      </c>
      <c r="I1166" s="64" t="str">
        <f t="shared" si="199"/>
        <v/>
      </c>
      <c r="J1166" s="65" t="str">
        <f t="shared" si="192"/>
        <v/>
      </c>
      <c r="K1166" s="166" t="str">
        <f t="shared" si="193"/>
        <v/>
      </c>
      <c r="L1166" s="167" t="str">
        <f t="shared" si="194"/>
        <v/>
      </c>
      <c r="M1166" s="63" t="str">
        <f t="shared" si="195"/>
        <v/>
      </c>
      <c r="N1166" s="7"/>
      <c r="O1166" s="8"/>
      <c r="Q1166" s="69" t="str">
        <f t="shared" si="196"/>
        <v/>
      </c>
      <c r="T1166" s="66" t="str">
        <f>IF(AND(SU_Stufe&gt;=20,M1166&lt;&gt;"",ISBLANK(N1166)),"Zuweisung zu Arbeitspaket fehlt","")</f>
        <v/>
      </c>
      <c r="U1166" s="66" t="str">
        <f>IF(AND(M1166&lt;&gt;""),IF(ISBLANK(O1166),"Beschreibung der Tätigkeit fehlt!",IF(LEN(O1166)&lt;Z_BKU,"Beschreibung sehr kurz",IF(LEN(O1166)&lt;Z_BKN,"Beschreibung knapp",""))),"")</f>
        <v/>
      </c>
      <c r="V1166" s="66" t="str">
        <f t="shared" si="197"/>
        <v/>
      </c>
      <c r="W1166" s="66" t="str">
        <f>IF(AND(M1166&lt;&gt;""),IF(M1166&gt;Z_THAZ,"Wurde die Tageshöchstarbeitszeit ("&amp;Z_THAZ&amp;" h) beachtet?",""),"")</f>
        <v/>
      </c>
      <c r="X1166" s="66" t="str">
        <f t="shared" ref="X1166:X1229" si="201">IF(ISNUMBER(A1166),IF(YEAR(A1166)&lt;&gt;ZU_Jahr,"Jahr nicht zulässig",""),"")</f>
        <v/>
      </c>
    </row>
    <row r="1167" spans="1:24" x14ac:dyDescent="0.25">
      <c r="A1167" s="5"/>
      <c r="B1167" s="67" t="str">
        <f t="shared" si="200"/>
        <v/>
      </c>
      <c r="C1167" s="68" t="str">
        <f t="shared" ref="C1167:C1230" si="202">IF(ISBLANK(A1167),"",MONTH(A1167))</f>
        <v/>
      </c>
      <c r="D1167" s="6"/>
      <c r="E1167" s="9"/>
      <c r="F1167" s="6"/>
      <c r="G1167" s="9"/>
      <c r="H1167" s="64" t="str">
        <f t="shared" si="198"/>
        <v/>
      </c>
      <c r="I1167" s="64" t="str">
        <f t="shared" si="199"/>
        <v/>
      </c>
      <c r="J1167" s="65" t="str">
        <f t="shared" ref="J1167:J1230" si="203">IF(AND(ISNUMBER(D1167),ISNUMBER(E1167),ISNUMBER(F1167),ISNUMBER(G1167)),TIME(D1167,E1167,0),"")</f>
        <v/>
      </c>
      <c r="K1167" s="166" t="str">
        <f t="shared" ref="K1167:K1230" si="204">IF(AND(ISNUMBER(D1167),ISNUMBER(E1167),ISNUMBER(F1167),ISNUMBER(G1167)),TIME(F1167,G1167,0),"")</f>
        <v/>
      </c>
      <c r="L1167" s="167" t="str">
        <f t="shared" ref="L1167:L1230" si="205">IF(AND(ISNUMBER(D1167),ISNUMBER(E1167),ISNUMBER(F1167),ISNUMBER(G1167)),K1167-J1167,"")</f>
        <v/>
      </c>
      <c r="M1167" s="63" t="str">
        <f t="shared" ref="M1167:M1230" si="206">IF(AND(ISNUMBER(D1167),ISNUMBER(E1167),ISNUMBER(F1167),ISNUMBER(G1167)),HOUR(L1167)+MINUTE(L1167)/60,"")</f>
        <v/>
      </c>
      <c r="N1167" s="7"/>
      <c r="O1167" s="8"/>
      <c r="Q1167" s="69" t="str">
        <f t="shared" ref="Q1167:Q1230" si="207">T1167&amp;IF(U1167&lt;&gt;"","  "&amp;U1167,"")&amp;IF(V1167&lt;&gt;"","   "&amp;V1167,"")&amp;IF(W1167&lt;&gt;"","   "&amp;W1167,"")&amp;IF(X1167&lt;&gt;"","  "&amp;X1167,"")</f>
        <v/>
      </c>
      <c r="T1167" s="66" t="str">
        <f>IF(AND(SU_Stufe&gt;=20,M1167&lt;&gt;"",ISBLANK(N1167)),"Zuweisung zu Arbeitspaket fehlt","")</f>
        <v/>
      </c>
      <c r="U1167" s="66" t="str">
        <f>IF(AND(M1167&lt;&gt;""),IF(ISBLANK(O1167),"Beschreibung der Tätigkeit fehlt!",IF(LEN(O1167)&lt;Z_BKU,"Beschreibung sehr kurz",IF(LEN(O1167)&lt;Z_BKN,"Beschreibung knapp",""))),"")</f>
        <v/>
      </c>
      <c r="V1167" s="66" t="str">
        <f t="shared" ref="V1167:V1230" si="208">IF(AND(M1167&lt;&gt;""),IF(M1167&gt;6,"Wurde die Pausenregel (6 h) beachtet?",""),"")</f>
        <v/>
      </c>
      <c r="W1167" s="66" t="str">
        <f>IF(AND(M1167&lt;&gt;""),IF(M1167&gt;Z_THAZ,"Wurde die Tageshöchstarbeitszeit ("&amp;Z_THAZ&amp;" h) beachtet?",""),"")</f>
        <v/>
      </c>
      <c r="X1167" s="66" t="str">
        <f t="shared" si="201"/>
        <v/>
      </c>
    </row>
    <row r="1168" spans="1:24" x14ac:dyDescent="0.25">
      <c r="A1168" s="5"/>
      <c r="B1168" s="67" t="str">
        <f t="shared" si="200"/>
        <v/>
      </c>
      <c r="C1168" s="68" t="str">
        <f t="shared" si="202"/>
        <v/>
      </c>
      <c r="D1168" s="6"/>
      <c r="E1168" s="9"/>
      <c r="F1168" s="6"/>
      <c r="G1168" s="9"/>
      <c r="H1168" s="64" t="str">
        <f t="shared" ref="H1168:H1231" si="209">IF(AND(ISNUMBER(D1168),ISNUMBER(E1168),ISNUMBER(F1168),ISNUMBER(G1168)),TRUNC(((F1168*60+G1168)-(D1168*60+E1168))/60,0),"")</f>
        <v/>
      </c>
      <c r="I1168" s="64" t="str">
        <f t="shared" ref="I1168:I1231" si="210">IF(AND(ISNUMBER(D1168),ISNUMBER(E1168),ISNUMBER(F1168),ISNUMBER(G1168)),MOD(((F1168*60+G1168)-(D1168*60+E1168))/60,1)*60,"")</f>
        <v/>
      </c>
      <c r="J1168" s="65" t="str">
        <f t="shared" si="203"/>
        <v/>
      </c>
      <c r="K1168" s="166" t="str">
        <f t="shared" si="204"/>
        <v/>
      </c>
      <c r="L1168" s="167" t="str">
        <f t="shared" si="205"/>
        <v/>
      </c>
      <c r="M1168" s="63" t="str">
        <f t="shared" si="206"/>
        <v/>
      </c>
      <c r="N1168" s="7"/>
      <c r="O1168" s="8"/>
      <c r="Q1168" s="69" t="str">
        <f t="shared" si="207"/>
        <v/>
      </c>
      <c r="T1168" s="66" t="str">
        <f>IF(AND(SU_Stufe&gt;=20,M1168&lt;&gt;"",ISBLANK(N1168)),"Zuweisung zu Arbeitspaket fehlt","")</f>
        <v/>
      </c>
      <c r="U1168" s="66" t="str">
        <f>IF(AND(M1168&lt;&gt;""),IF(ISBLANK(O1168),"Beschreibung der Tätigkeit fehlt!",IF(LEN(O1168)&lt;Z_BKU,"Beschreibung sehr kurz",IF(LEN(O1168)&lt;Z_BKN,"Beschreibung knapp",""))),"")</f>
        <v/>
      </c>
      <c r="V1168" s="66" t="str">
        <f t="shared" si="208"/>
        <v/>
      </c>
      <c r="W1168" s="66" t="str">
        <f>IF(AND(M1168&lt;&gt;""),IF(M1168&gt;Z_THAZ,"Wurde die Tageshöchstarbeitszeit ("&amp;Z_THAZ&amp;" h) beachtet?",""),"")</f>
        <v/>
      </c>
      <c r="X1168" s="66" t="str">
        <f t="shared" si="201"/>
        <v/>
      </c>
    </row>
    <row r="1169" spans="1:24" x14ac:dyDescent="0.25">
      <c r="A1169" s="5"/>
      <c r="B1169" s="67" t="str">
        <f t="shared" si="200"/>
        <v/>
      </c>
      <c r="C1169" s="68" t="str">
        <f t="shared" si="202"/>
        <v/>
      </c>
      <c r="D1169" s="6"/>
      <c r="E1169" s="9"/>
      <c r="F1169" s="6"/>
      <c r="G1169" s="9"/>
      <c r="H1169" s="64" t="str">
        <f t="shared" si="209"/>
        <v/>
      </c>
      <c r="I1169" s="64" t="str">
        <f t="shared" si="210"/>
        <v/>
      </c>
      <c r="J1169" s="65" t="str">
        <f t="shared" si="203"/>
        <v/>
      </c>
      <c r="K1169" s="166" t="str">
        <f t="shared" si="204"/>
        <v/>
      </c>
      <c r="L1169" s="167" t="str">
        <f t="shared" si="205"/>
        <v/>
      </c>
      <c r="M1169" s="63" t="str">
        <f t="shared" si="206"/>
        <v/>
      </c>
      <c r="N1169" s="7"/>
      <c r="O1169" s="8"/>
      <c r="Q1169" s="69" t="str">
        <f t="shared" si="207"/>
        <v/>
      </c>
      <c r="T1169" s="66" t="str">
        <f>IF(AND(SU_Stufe&gt;=20,M1169&lt;&gt;"",ISBLANK(N1169)),"Zuweisung zu Arbeitspaket fehlt","")</f>
        <v/>
      </c>
      <c r="U1169" s="66" t="str">
        <f>IF(AND(M1169&lt;&gt;""),IF(ISBLANK(O1169),"Beschreibung der Tätigkeit fehlt!",IF(LEN(O1169)&lt;Z_BKU,"Beschreibung sehr kurz",IF(LEN(O1169)&lt;Z_BKN,"Beschreibung knapp",""))),"")</f>
        <v/>
      </c>
      <c r="V1169" s="66" t="str">
        <f t="shared" si="208"/>
        <v/>
      </c>
      <c r="W1169" s="66" t="str">
        <f>IF(AND(M1169&lt;&gt;""),IF(M1169&gt;Z_THAZ,"Wurde die Tageshöchstarbeitszeit ("&amp;Z_THAZ&amp;" h) beachtet?",""),"")</f>
        <v/>
      </c>
      <c r="X1169" s="66" t="str">
        <f t="shared" si="201"/>
        <v/>
      </c>
    </row>
    <row r="1170" spans="1:24" x14ac:dyDescent="0.25">
      <c r="A1170" s="5"/>
      <c r="B1170" s="67" t="str">
        <f t="shared" si="200"/>
        <v/>
      </c>
      <c r="C1170" s="68" t="str">
        <f t="shared" si="202"/>
        <v/>
      </c>
      <c r="D1170" s="6"/>
      <c r="E1170" s="9"/>
      <c r="F1170" s="6"/>
      <c r="G1170" s="9"/>
      <c r="H1170" s="64" t="str">
        <f t="shared" si="209"/>
        <v/>
      </c>
      <c r="I1170" s="64" t="str">
        <f t="shared" si="210"/>
        <v/>
      </c>
      <c r="J1170" s="65" t="str">
        <f t="shared" si="203"/>
        <v/>
      </c>
      <c r="K1170" s="166" t="str">
        <f t="shared" si="204"/>
        <v/>
      </c>
      <c r="L1170" s="167" t="str">
        <f t="shared" si="205"/>
        <v/>
      </c>
      <c r="M1170" s="63" t="str">
        <f t="shared" si="206"/>
        <v/>
      </c>
      <c r="N1170" s="7"/>
      <c r="O1170" s="8"/>
      <c r="Q1170" s="69" t="str">
        <f t="shared" si="207"/>
        <v/>
      </c>
      <c r="T1170" s="66" t="str">
        <f>IF(AND(SU_Stufe&gt;=20,M1170&lt;&gt;"",ISBLANK(N1170)),"Zuweisung zu Arbeitspaket fehlt","")</f>
        <v/>
      </c>
      <c r="U1170" s="66" t="str">
        <f>IF(AND(M1170&lt;&gt;""),IF(ISBLANK(O1170),"Beschreibung der Tätigkeit fehlt!",IF(LEN(O1170)&lt;Z_BKU,"Beschreibung sehr kurz",IF(LEN(O1170)&lt;Z_BKN,"Beschreibung knapp",""))),"")</f>
        <v/>
      </c>
      <c r="V1170" s="66" t="str">
        <f t="shared" si="208"/>
        <v/>
      </c>
      <c r="W1170" s="66" t="str">
        <f>IF(AND(M1170&lt;&gt;""),IF(M1170&gt;Z_THAZ,"Wurde die Tageshöchstarbeitszeit ("&amp;Z_THAZ&amp;" h) beachtet?",""),"")</f>
        <v/>
      </c>
      <c r="X1170" s="66" t="str">
        <f t="shared" si="201"/>
        <v/>
      </c>
    </row>
    <row r="1171" spans="1:24" x14ac:dyDescent="0.25">
      <c r="A1171" s="5"/>
      <c r="B1171" s="67" t="str">
        <f t="shared" si="200"/>
        <v/>
      </c>
      <c r="C1171" s="68" t="str">
        <f t="shared" si="202"/>
        <v/>
      </c>
      <c r="D1171" s="6"/>
      <c r="E1171" s="9"/>
      <c r="F1171" s="6"/>
      <c r="G1171" s="9"/>
      <c r="H1171" s="64" t="str">
        <f t="shared" si="209"/>
        <v/>
      </c>
      <c r="I1171" s="64" t="str">
        <f t="shared" si="210"/>
        <v/>
      </c>
      <c r="J1171" s="65" t="str">
        <f t="shared" si="203"/>
        <v/>
      </c>
      <c r="K1171" s="166" t="str">
        <f t="shared" si="204"/>
        <v/>
      </c>
      <c r="L1171" s="167" t="str">
        <f t="shared" si="205"/>
        <v/>
      </c>
      <c r="M1171" s="63" t="str">
        <f t="shared" si="206"/>
        <v/>
      </c>
      <c r="N1171" s="7"/>
      <c r="O1171" s="8"/>
      <c r="Q1171" s="69" t="str">
        <f t="shared" si="207"/>
        <v/>
      </c>
      <c r="T1171" s="66" t="str">
        <f>IF(AND(SU_Stufe&gt;=20,M1171&lt;&gt;"",ISBLANK(N1171)),"Zuweisung zu Arbeitspaket fehlt","")</f>
        <v/>
      </c>
      <c r="U1171" s="66" t="str">
        <f>IF(AND(M1171&lt;&gt;""),IF(ISBLANK(O1171),"Beschreibung der Tätigkeit fehlt!",IF(LEN(O1171)&lt;Z_BKU,"Beschreibung sehr kurz",IF(LEN(O1171)&lt;Z_BKN,"Beschreibung knapp",""))),"")</f>
        <v/>
      </c>
      <c r="V1171" s="66" t="str">
        <f t="shared" si="208"/>
        <v/>
      </c>
      <c r="W1171" s="66" t="str">
        <f>IF(AND(M1171&lt;&gt;""),IF(M1171&gt;Z_THAZ,"Wurde die Tageshöchstarbeitszeit ("&amp;Z_THAZ&amp;" h) beachtet?",""),"")</f>
        <v/>
      </c>
      <c r="X1171" s="66" t="str">
        <f t="shared" si="201"/>
        <v/>
      </c>
    </row>
    <row r="1172" spans="1:24" x14ac:dyDescent="0.25">
      <c r="A1172" s="5"/>
      <c r="B1172" s="67" t="str">
        <f t="shared" si="200"/>
        <v/>
      </c>
      <c r="C1172" s="68" t="str">
        <f t="shared" si="202"/>
        <v/>
      </c>
      <c r="D1172" s="6"/>
      <c r="E1172" s="9"/>
      <c r="F1172" s="6"/>
      <c r="G1172" s="9"/>
      <c r="H1172" s="64" t="str">
        <f t="shared" si="209"/>
        <v/>
      </c>
      <c r="I1172" s="64" t="str">
        <f t="shared" si="210"/>
        <v/>
      </c>
      <c r="J1172" s="65" t="str">
        <f t="shared" si="203"/>
        <v/>
      </c>
      <c r="K1172" s="166" t="str">
        <f t="shared" si="204"/>
        <v/>
      </c>
      <c r="L1172" s="167" t="str">
        <f t="shared" si="205"/>
        <v/>
      </c>
      <c r="M1172" s="63" t="str">
        <f t="shared" si="206"/>
        <v/>
      </c>
      <c r="N1172" s="7"/>
      <c r="O1172" s="8"/>
      <c r="Q1172" s="69" t="str">
        <f t="shared" si="207"/>
        <v/>
      </c>
      <c r="T1172" s="66" t="str">
        <f>IF(AND(SU_Stufe&gt;=20,M1172&lt;&gt;"",ISBLANK(N1172)),"Zuweisung zu Arbeitspaket fehlt","")</f>
        <v/>
      </c>
      <c r="U1172" s="66" t="str">
        <f>IF(AND(M1172&lt;&gt;""),IF(ISBLANK(O1172),"Beschreibung der Tätigkeit fehlt!",IF(LEN(O1172)&lt;Z_BKU,"Beschreibung sehr kurz",IF(LEN(O1172)&lt;Z_BKN,"Beschreibung knapp",""))),"")</f>
        <v/>
      </c>
      <c r="V1172" s="66" t="str">
        <f t="shared" si="208"/>
        <v/>
      </c>
      <c r="W1172" s="66" t="str">
        <f>IF(AND(M1172&lt;&gt;""),IF(M1172&gt;Z_THAZ,"Wurde die Tageshöchstarbeitszeit ("&amp;Z_THAZ&amp;" h) beachtet?",""),"")</f>
        <v/>
      </c>
      <c r="X1172" s="66" t="str">
        <f t="shared" si="201"/>
        <v/>
      </c>
    </row>
    <row r="1173" spans="1:24" x14ac:dyDescent="0.25">
      <c r="A1173" s="5"/>
      <c r="B1173" s="67" t="str">
        <f t="shared" si="200"/>
        <v/>
      </c>
      <c r="C1173" s="68" t="str">
        <f t="shared" si="202"/>
        <v/>
      </c>
      <c r="D1173" s="6"/>
      <c r="E1173" s="9"/>
      <c r="F1173" s="6"/>
      <c r="G1173" s="9"/>
      <c r="H1173" s="64" t="str">
        <f t="shared" si="209"/>
        <v/>
      </c>
      <c r="I1173" s="64" t="str">
        <f t="shared" si="210"/>
        <v/>
      </c>
      <c r="J1173" s="65" t="str">
        <f t="shared" si="203"/>
        <v/>
      </c>
      <c r="K1173" s="166" t="str">
        <f t="shared" si="204"/>
        <v/>
      </c>
      <c r="L1173" s="167" t="str">
        <f t="shared" si="205"/>
        <v/>
      </c>
      <c r="M1173" s="63" t="str">
        <f t="shared" si="206"/>
        <v/>
      </c>
      <c r="N1173" s="7"/>
      <c r="O1173" s="8"/>
      <c r="Q1173" s="69" t="str">
        <f t="shared" si="207"/>
        <v/>
      </c>
      <c r="T1173" s="66" t="str">
        <f>IF(AND(SU_Stufe&gt;=20,M1173&lt;&gt;"",ISBLANK(N1173)),"Zuweisung zu Arbeitspaket fehlt","")</f>
        <v/>
      </c>
      <c r="U1173" s="66" t="str">
        <f>IF(AND(M1173&lt;&gt;""),IF(ISBLANK(O1173),"Beschreibung der Tätigkeit fehlt!",IF(LEN(O1173)&lt;Z_BKU,"Beschreibung sehr kurz",IF(LEN(O1173)&lt;Z_BKN,"Beschreibung knapp",""))),"")</f>
        <v/>
      </c>
      <c r="V1173" s="66" t="str">
        <f t="shared" si="208"/>
        <v/>
      </c>
      <c r="W1173" s="66" t="str">
        <f>IF(AND(M1173&lt;&gt;""),IF(M1173&gt;Z_THAZ,"Wurde die Tageshöchstarbeitszeit ("&amp;Z_THAZ&amp;" h) beachtet?",""),"")</f>
        <v/>
      </c>
      <c r="X1173" s="66" t="str">
        <f t="shared" si="201"/>
        <v/>
      </c>
    </row>
    <row r="1174" spans="1:24" x14ac:dyDescent="0.25">
      <c r="A1174" s="5"/>
      <c r="B1174" s="67" t="str">
        <f t="shared" si="200"/>
        <v/>
      </c>
      <c r="C1174" s="68" t="str">
        <f t="shared" si="202"/>
        <v/>
      </c>
      <c r="D1174" s="6"/>
      <c r="E1174" s="9"/>
      <c r="F1174" s="6"/>
      <c r="G1174" s="9"/>
      <c r="H1174" s="64" t="str">
        <f t="shared" si="209"/>
        <v/>
      </c>
      <c r="I1174" s="64" t="str">
        <f t="shared" si="210"/>
        <v/>
      </c>
      <c r="J1174" s="65" t="str">
        <f t="shared" si="203"/>
        <v/>
      </c>
      <c r="K1174" s="166" t="str">
        <f t="shared" si="204"/>
        <v/>
      </c>
      <c r="L1174" s="167" t="str">
        <f t="shared" si="205"/>
        <v/>
      </c>
      <c r="M1174" s="63" t="str">
        <f t="shared" si="206"/>
        <v/>
      </c>
      <c r="N1174" s="7"/>
      <c r="O1174" s="8"/>
      <c r="Q1174" s="69" t="str">
        <f t="shared" si="207"/>
        <v/>
      </c>
      <c r="T1174" s="66" t="str">
        <f>IF(AND(SU_Stufe&gt;=20,M1174&lt;&gt;"",ISBLANK(N1174)),"Zuweisung zu Arbeitspaket fehlt","")</f>
        <v/>
      </c>
      <c r="U1174" s="66" t="str">
        <f>IF(AND(M1174&lt;&gt;""),IF(ISBLANK(O1174),"Beschreibung der Tätigkeit fehlt!",IF(LEN(O1174)&lt;Z_BKU,"Beschreibung sehr kurz",IF(LEN(O1174)&lt;Z_BKN,"Beschreibung knapp",""))),"")</f>
        <v/>
      </c>
      <c r="V1174" s="66" t="str">
        <f t="shared" si="208"/>
        <v/>
      </c>
      <c r="W1174" s="66" t="str">
        <f>IF(AND(M1174&lt;&gt;""),IF(M1174&gt;Z_THAZ,"Wurde die Tageshöchstarbeitszeit ("&amp;Z_THAZ&amp;" h) beachtet?",""),"")</f>
        <v/>
      </c>
      <c r="X1174" s="66" t="str">
        <f t="shared" si="201"/>
        <v/>
      </c>
    </row>
    <row r="1175" spans="1:24" x14ac:dyDescent="0.25">
      <c r="A1175" s="5"/>
      <c r="B1175" s="67" t="str">
        <f t="shared" si="200"/>
        <v/>
      </c>
      <c r="C1175" s="68" t="str">
        <f t="shared" si="202"/>
        <v/>
      </c>
      <c r="D1175" s="6"/>
      <c r="E1175" s="9"/>
      <c r="F1175" s="6"/>
      <c r="G1175" s="9"/>
      <c r="H1175" s="64" t="str">
        <f t="shared" si="209"/>
        <v/>
      </c>
      <c r="I1175" s="64" t="str">
        <f t="shared" si="210"/>
        <v/>
      </c>
      <c r="J1175" s="65" t="str">
        <f t="shared" si="203"/>
        <v/>
      </c>
      <c r="K1175" s="166" t="str">
        <f t="shared" si="204"/>
        <v/>
      </c>
      <c r="L1175" s="167" t="str">
        <f t="shared" si="205"/>
        <v/>
      </c>
      <c r="M1175" s="63" t="str">
        <f t="shared" si="206"/>
        <v/>
      </c>
      <c r="N1175" s="7"/>
      <c r="O1175" s="8"/>
      <c r="Q1175" s="69" t="str">
        <f t="shared" si="207"/>
        <v/>
      </c>
      <c r="T1175" s="66" t="str">
        <f>IF(AND(SU_Stufe&gt;=20,M1175&lt;&gt;"",ISBLANK(N1175)),"Zuweisung zu Arbeitspaket fehlt","")</f>
        <v/>
      </c>
      <c r="U1175" s="66" t="str">
        <f>IF(AND(M1175&lt;&gt;""),IF(ISBLANK(O1175),"Beschreibung der Tätigkeit fehlt!",IF(LEN(O1175)&lt;Z_BKU,"Beschreibung sehr kurz",IF(LEN(O1175)&lt;Z_BKN,"Beschreibung knapp",""))),"")</f>
        <v/>
      </c>
      <c r="V1175" s="66" t="str">
        <f t="shared" si="208"/>
        <v/>
      </c>
      <c r="W1175" s="66" t="str">
        <f>IF(AND(M1175&lt;&gt;""),IF(M1175&gt;Z_THAZ,"Wurde die Tageshöchstarbeitszeit ("&amp;Z_THAZ&amp;" h) beachtet?",""),"")</f>
        <v/>
      </c>
      <c r="X1175" s="66" t="str">
        <f t="shared" si="201"/>
        <v/>
      </c>
    </row>
    <row r="1176" spans="1:24" x14ac:dyDescent="0.25">
      <c r="A1176" s="5"/>
      <c r="B1176" s="67" t="str">
        <f t="shared" si="200"/>
        <v/>
      </c>
      <c r="C1176" s="68" t="str">
        <f t="shared" si="202"/>
        <v/>
      </c>
      <c r="D1176" s="6"/>
      <c r="E1176" s="9"/>
      <c r="F1176" s="6"/>
      <c r="G1176" s="9"/>
      <c r="H1176" s="64" t="str">
        <f t="shared" si="209"/>
        <v/>
      </c>
      <c r="I1176" s="64" t="str">
        <f t="shared" si="210"/>
        <v/>
      </c>
      <c r="J1176" s="65" t="str">
        <f t="shared" si="203"/>
        <v/>
      </c>
      <c r="K1176" s="166" t="str">
        <f t="shared" si="204"/>
        <v/>
      </c>
      <c r="L1176" s="167" t="str">
        <f t="shared" si="205"/>
        <v/>
      </c>
      <c r="M1176" s="63" t="str">
        <f t="shared" si="206"/>
        <v/>
      </c>
      <c r="N1176" s="7"/>
      <c r="O1176" s="8"/>
      <c r="Q1176" s="69" t="str">
        <f t="shared" si="207"/>
        <v/>
      </c>
      <c r="T1176" s="66" t="str">
        <f>IF(AND(SU_Stufe&gt;=20,M1176&lt;&gt;"",ISBLANK(N1176)),"Zuweisung zu Arbeitspaket fehlt","")</f>
        <v/>
      </c>
      <c r="U1176" s="66" t="str">
        <f>IF(AND(M1176&lt;&gt;""),IF(ISBLANK(O1176),"Beschreibung der Tätigkeit fehlt!",IF(LEN(O1176)&lt;Z_BKU,"Beschreibung sehr kurz",IF(LEN(O1176)&lt;Z_BKN,"Beschreibung knapp",""))),"")</f>
        <v/>
      </c>
      <c r="V1176" s="66" t="str">
        <f t="shared" si="208"/>
        <v/>
      </c>
      <c r="W1176" s="66" t="str">
        <f>IF(AND(M1176&lt;&gt;""),IF(M1176&gt;Z_THAZ,"Wurde die Tageshöchstarbeitszeit ("&amp;Z_THAZ&amp;" h) beachtet?",""),"")</f>
        <v/>
      </c>
      <c r="X1176" s="66" t="str">
        <f t="shared" si="201"/>
        <v/>
      </c>
    </row>
    <row r="1177" spans="1:24" x14ac:dyDescent="0.25">
      <c r="A1177" s="5"/>
      <c r="B1177" s="67" t="str">
        <f t="shared" si="200"/>
        <v/>
      </c>
      <c r="C1177" s="68" t="str">
        <f t="shared" si="202"/>
        <v/>
      </c>
      <c r="D1177" s="6"/>
      <c r="E1177" s="9"/>
      <c r="F1177" s="6"/>
      <c r="G1177" s="9"/>
      <c r="H1177" s="64" t="str">
        <f t="shared" si="209"/>
        <v/>
      </c>
      <c r="I1177" s="64" t="str">
        <f t="shared" si="210"/>
        <v/>
      </c>
      <c r="J1177" s="65" t="str">
        <f t="shared" si="203"/>
        <v/>
      </c>
      <c r="K1177" s="166" t="str">
        <f t="shared" si="204"/>
        <v/>
      </c>
      <c r="L1177" s="167" t="str">
        <f t="shared" si="205"/>
        <v/>
      </c>
      <c r="M1177" s="63" t="str">
        <f t="shared" si="206"/>
        <v/>
      </c>
      <c r="N1177" s="7"/>
      <c r="O1177" s="8"/>
      <c r="Q1177" s="69" t="str">
        <f t="shared" si="207"/>
        <v/>
      </c>
      <c r="T1177" s="66" t="str">
        <f>IF(AND(SU_Stufe&gt;=20,M1177&lt;&gt;"",ISBLANK(N1177)),"Zuweisung zu Arbeitspaket fehlt","")</f>
        <v/>
      </c>
      <c r="U1177" s="66" t="str">
        <f>IF(AND(M1177&lt;&gt;""),IF(ISBLANK(O1177),"Beschreibung der Tätigkeit fehlt!",IF(LEN(O1177)&lt;Z_BKU,"Beschreibung sehr kurz",IF(LEN(O1177)&lt;Z_BKN,"Beschreibung knapp",""))),"")</f>
        <v/>
      </c>
      <c r="V1177" s="66" t="str">
        <f t="shared" si="208"/>
        <v/>
      </c>
      <c r="W1177" s="66" t="str">
        <f>IF(AND(M1177&lt;&gt;""),IF(M1177&gt;Z_THAZ,"Wurde die Tageshöchstarbeitszeit ("&amp;Z_THAZ&amp;" h) beachtet?",""),"")</f>
        <v/>
      </c>
      <c r="X1177" s="66" t="str">
        <f t="shared" si="201"/>
        <v/>
      </c>
    </row>
    <row r="1178" spans="1:24" x14ac:dyDescent="0.25">
      <c r="A1178" s="5"/>
      <c r="B1178" s="67" t="str">
        <f t="shared" si="200"/>
        <v/>
      </c>
      <c r="C1178" s="68" t="str">
        <f t="shared" si="202"/>
        <v/>
      </c>
      <c r="D1178" s="6"/>
      <c r="E1178" s="9"/>
      <c r="F1178" s="6"/>
      <c r="G1178" s="9"/>
      <c r="H1178" s="64" t="str">
        <f t="shared" si="209"/>
        <v/>
      </c>
      <c r="I1178" s="64" t="str">
        <f t="shared" si="210"/>
        <v/>
      </c>
      <c r="J1178" s="65" t="str">
        <f t="shared" si="203"/>
        <v/>
      </c>
      <c r="K1178" s="166" t="str">
        <f t="shared" si="204"/>
        <v/>
      </c>
      <c r="L1178" s="167" t="str">
        <f t="shared" si="205"/>
        <v/>
      </c>
      <c r="M1178" s="63" t="str">
        <f t="shared" si="206"/>
        <v/>
      </c>
      <c r="N1178" s="7"/>
      <c r="O1178" s="8"/>
      <c r="Q1178" s="69" t="str">
        <f t="shared" si="207"/>
        <v/>
      </c>
      <c r="T1178" s="66" t="str">
        <f>IF(AND(SU_Stufe&gt;=20,M1178&lt;&gt;"",ISBLANK(N1178)),"Zuweisung zu Arbeitspaket fehlt","")</f>
        <v/>
      </c>
      <c r="U1178" s="66" t="str">
        <f>IF(AND(M1178&lt;&gt;""),IF(ISBLANK(O1178),"Beschreibung der Tätigkeit fehlt!",IF(LEN(O1178)&lt;Z_BKU,"Beschreibung sehr kurz",IF(LEN(O1178)&lt;Z_BKN,"Beschreibung knapp",""))),"")</f>
        <v/>
      </c>
      <c r="V1178" s="66" t="str">
        <f t="shared" si="208"/>
        <v/>
      </c>
      <c r="W1178" s="66" t="str">
        <f>IF(AND(M1178&lt;&gt;""),IF(M1178&gt;Z_THAZ,"Wurde die Tageshöchstarbeitszeit ("&amp;Z_THAZ&amp;" h) beachtet?",""),"")</f>
        <v/>
      </c>
      <c r="X1178" s="66" t="str">
        <f t="shared" si="201"/>
        <v/>
      </c>
    </row>
    <row r="1179" spans="1:24" x14ac:dyDescent="0.25">
      <c r="A1179" s="5"/>
      <c r="B1179" s="67" t="str">
        <f t="shared" si="200"/>
        <v/>
      </c>
      <c r="C1179" s="68" t="str">
        <f t="shared" si="202"/>
        <v/>
      </c>
      <c r="D1179" s="6"/>
      <c r="E1179" s="9"/>
      <c r="F1179" s="6"/>
      <c r="G1179" s="9"/>
      <c r="H1179" s="64" t="str">
        <f t="shared" si="209"/>
        <v/>
      </c>
      <c r="I1179" s="64" t="str">
        <f t="shared" si="210"/>
        <v/>
      </c>
      <c r="J1179" s="65" t="str">
        <f t="shared" si="203"/>
        <v/>
      </c>
      <c r="K1179" s="166" t="str">
        <f t="shared" si="204"/>
        <v/>
      </c>
      <c r="L1179" s="167" t="str">
        <f t="shared" si="205"/>
        <v/>
      </c>
      <c r="M1179" s="63" t="str">
        <f t="shared" si="206"/>
        <v/>
      </c>
      <c r="N1179" s="7"/>
      <c r="O1179" s="8"/>
      <c r="Q1179" s="69" t="str">
        <f t="shared" si="207"/>
        <v/>
      </c>
      <c r="T1179" s="66" t="str">
        <f>IF(AND(SU_Stufe&gt;=20,M1179&lt;&gt;"",ISBLANK(N1179)),"Zuweisung zu Arbeitspaket fehlt","")</f>
        <v/>
      </c>
      <c r="U1179" s="66" t="str">
        <f>IF(AND(M1179&lt;&gt;""),IF(ISBLANK(O1179),"Beschreibung der Tätigkeit fehlt!",IF(LEN(O1179)&lt;Z_BKU,"Beschreibung sehr kurz",IF(LEN(O1179)&lt;Z_BKN,"Beschreibung knapp",""))),"")</f>
        <v/>
      </c>
      <c r="V1179" s="66" t="str">
        <f t="shared" si="208"/>
        <v/>
      </c>
      <c r="W1179" s="66" t="str">
        <f>IF(AND(M1179&lt;&gt;""),IF(M1179&gt;Z_THAZ,"Wurde die Tageshöchstarbeitszeit ("&amp;Z_THAZ&amp;" h) beachtet?",""),"")</f>
        <v/>
      </c>
      <c r="X1179" s="66" t="str">
        <f t="shared" si="201"/>
        <v/>
      </c>
    </row>
    <row r="1180" spans="1:24" x14ac:dyDescent="0.25">
      <c r="A1180" s="5"/>
      <c r="B1180" s="67" t="str">
        <f t="shared" si="200"/>
        <v/>
      </c>
      <c r="C1180" s="68" t="str">
        <f t="shared" si="202"/>
        <v/>
      </c>
      <c r="D1180" s="6"/>
      <c r="E1180" s="9"/>
      <c r="F1180" s="6"/>
      <c r="G1180" s="9"/>
      <c r="H1180" s="64" t="str">
        <f t="shared" si="209"/>
        <v/>
      </c>
      <c r="I1180" s="64" t="str">
        <f t="shared" si="210"/>
        <v/>
      </c>
      <c r="J1180" s="65" t="str">
        <f t="shared" si="203"/>
        <v/>
      </c>
      <c r="K1180" s="166" t="str">
        <f t="shared" si="204"/>
        <v/>
      </c>
      <c r="L1180" s="167" t="str">
        <f t="shared" si="205"/>
        <v/>
      </c>
      <c r="M1180" s="63" t="str">
        <f t="shared" si="206"/>
        <v/>
      </c>
      <c r="N1180" s="7"/>
      <c r="O1180" s="8"/>
      <c r="Q1180" s="69" t="str">
        <f t="shared" si="207"/>
        <v/>
      </c>
      <c r="T1180" s="66" t="str">
        <f>IF(AND(SU_Stufe&gt;=20,M1180&lt;&gt;"",ISBLANK(N1180)),"Zuweisung zu Arbeitspaket fehlt","")</f>
        <v/>
      </c>
      <c r="U1180" s="66" t="str">
        <f>IF(AND(M1180&lt;&gt;""),IF(ISBLANK(O1180),"Beschreibung der Tätigkeit fehlt!",IF(LEN(O1180)&lt;Z_BKU,"Beschreibung sehr kurz",IF(LEN(O1180)&lt;Z_BKN,"Beschreibung knapp",""))),"")</f>
        <v/>
      </c>
      <c r="V1180" s="66" t="str">
        <f t="shared" si="208"/>
        <v/>
      </c>
      <c r="W1180" s="66" t="str">
        <f>IF(AND(M1180&lt;&gt;""),IF(M1180&gt;Z_THAZ,"Wurde die Tageshöchstarbeitszeit ("&amp;Z_THAZ&amp;" h) beachtet?",""),"")</f>
        <v/>
      </c>
      <c r="X1180" s="66" t="str">
        <f t="shared" si="201"/>
        <v/>
      </c>
    </row>
    <row r="1181" spans="1:24" x14ac:dyDescent="0.25">
      <c r="A1181" s="5"/>
      <c r="B1181" s="67" t="str">
        <f t="shared" si="200"/>
        <v/>
      </c>
      <c r="C1181" s="68" t="str">
        <f t="shared" si="202"/>
        <v/>
      </c>
      <c r="D1181" s="6"/>
      <c r="E1181" s="9"/>
      <c r="F1181" s="6"/>
      <c r="G1181" s="9"/>
      <c r="H1181" s="64" t="str">
        <f t="shared" si="209"/>
        <v/>
      </c>
      <c r="I1181" s="64" t="str">
        <f t="shared" si="210"/>
        <v/>
      </c>
      <c r="J1181" s="65" t="str">
        <f t="shared" si="203"/>
        <v/>
      </c>
      <c r="K1181" s="166" t="str">
        <f t="shared" si="204"/>
        <v/>
      </c>
      <c r="L1181" s="167" t="str">
        <f t="shared" si="205"/>
        <v/>
      </c>
      <c r="M1181" s="63" t="str">
        <f t="shared" si="206"/>
        <v/>
      </c>
      <c r="N1181" s="7"/>
      <c r="O1181" s="8"/>
      <c r="Q1181" s="69" t="str">
        <f t="shared" si="207"/>
        <v/>
      </c>
      <c r="T1181" s="66" t="str">
        <f>IF(AND(SU_Stufe&gt;=20,M1181&lt;&gt;"",ISBLANK(N1181)),"Zuweisung zu Arbeitspaket fehlt","")</f>
        <v/>
      </c>
      <c r="U1181" s="66" t="str">
        <f>IF(AND(M1181&lt;&gt;""),IF(ISBLANK(O1181),"Beschreibung der Tätigkeit fehlt!",IF(LEN(O1181)&lt;Z_BKU,"Beschreibung sehr kurz",IF(LEN(O1181)&lt;Z_BKN,"Beschreibung knapp",""))),"")</f>
        <v/>
      </c>
      <c r="V1181" s="66" t="str">
        <f t="shared" si="208"/>
        <v/>
      </c>
      <c r="W1181" s="66" t="str">
        <f>IF(AND(M1181&lt;&gt;""),IF(M1181&gt;Z_THAZ,"Wurde die Tageshöchstarbeitszeit ("&amp;Z_THAZ&amp;" h) beachtet?",""),"")</f>
        <v/>
      </c>
      <c r="X1181" s="66" t="str">
        <f t="shared" si="201"/>
        <v/>
      </c>
    </row>
    <row r="1182" spans="1:24" x14ac:dyDescent="0.25">
      <c r="A1182" s="5"/>
      <c r="B1182" s="67" t="str">
        <f t="shared" si="200"/>
        <v/>
      </c>
      <c r="C1182" s="68" t="str">
        <f t="shared" si="202"/>
        <v/>
      </c>
      <c r="D1182" s="6"/>
      <c r="E1182" s="9"/>
      <c r="F1182" s="6"/>
      <c r="G1182" s="9"/>
      <c r="H1182" s="64" t="str">
        <f t="shared" si="209"/>
        <v/>
      </c>
      <c r="I1182" s="64" t="str">
        <f t="shared" si="210"/>
        <v/>
      </c>
      <c r="J1182" s="65" t="str">
        <f t="shared" si="203"/>
        <v/>
      </c>
      <c r="K1182" s="166" t="str">
        <f t="shared" si="204"/>
        <v/>
      </c>
      <c r="L1182" s="167" t="str">
        <f t="shared" si="205"/>
        <v/>
      </c>
      <c r="M1182" s="63" t="str">
        <f t="shared" si="206"/>
        <v/>
      </c>
      <c r="N1182" s="7"/>
      <c r="O1182" s="8"/>
      <c r="Q1182" s="69" t="str">
        <f t="shared" si="207"/>
        <v/>
      </c>
      <c r="T1182" s="66" t="str">
        <f>IF(AND(SU_Stufe&gt;=20,M1182&lt;&gt;"",ISBLANK(N1182)),"Zuweisung zu Arbeitspaket fehlt","")</f>
        <v/>
      </c>
      <c r="U1182" s="66" t="str">
        <f>IF(AND(M1182&lt;&gt;""),IF(ISBLANK(O1182),"Beschreibung der Tätigkeit fehlt!",IF(LEN(O1182)&lt;Z_BKU,"Beschreibung sehr kurz",IF(LEN(O1182)&lt;Z_BKN,"Beschreibung knapp",""))),"")</f>
        <v/>
      </c>
      <c r="V1182" s="66" t="str">
        <f t="shared" si="208"/>
        <v/>
      </c>
      <c r="W1182" s="66" t="str">
        <f>IF(AND(M1182&lt;&gt;""),IF(M1182&gt;Z_THAZ,"Wurde die Tageshöchstarbeitszeit ("&amp;Z_THAZ&amp;" h) beachtet?",""),"")</f>
        <v/>
      </c>
      <c r="X1182" s="66" t="str">
        <f t="shared" si="201"/>
        <v/>
      </c>
    </row>
    <row r="1183" spans="1:24" x14ac:dyDescent="0.25">
      <c r="A1183" s="5"/>
      <c r="B1183" s="67" t="str">
        <f t="shared" si="200"/>
        <v/>
      </c>
      <c r="C1183" s="68" t="str">
        <f t="shared" si="202"/>
        <v/>
      </c>
      <c r="D1183" s="6"/>
      <c r="E1183" s="9"/>
      <c r="F1183" s="6"/>
      <c r="G1183" s="9"/>
      <c r="H1183" s="64" t="str">
        <f t="shared" si="209"/>
        <v/>
      </c>
      <c r="I1183" s="64" t="str">
        <f t="shared" si="210"/>
        <v/>
      </c>
      <c r="J1183" s="65" t="str">
        <f t="shared" si="203"/>
        <v/>
      </c>
      <c r="K1183" s="166" t="str">
        <f t="shared" si="204"/>
        <v/>
      </c>
      <c r="L1183" s="167" t="str">
        <f t="shared" si="205"/>
        <v/>
      </c>
      <c r="M1183" s="63" t="str">
        <f t="shared" si="206"/>
        <v/>
      </c>
      <c r="N1183" s="7"/>
      <c r="O1183" s="8"/>
      <c r="Q1183" s="69" t="str">
        <f t="shared" si="207"/>
        <v/>
      </c>
      <c r="T1183" s="66" t="str">
        <f>IF(AND(SU_Stufe&gt;=20,M1183&lt;&gt;"",ISBLANK(N1183)),"Zuweisung zu Arbeitspaket fehlt","")</f>
        <v/>
      </c>
      <c r="U1183" s="66" t="str">
        <f>IF(AND(M1183&lt;&gt;""),IF(ISBLANK(O1183),"Beschreibung der Tätigkeit fehlt!",IF(LEN(O1183)&lt;Z_BKU,"Beschreibung sehr kurz",IF(LEN(O1183)&lt;Z_BKN,"Beschreibung knapp",""))),"")</f>
        <v/>
      </c>
      <c r="V1183" s="66" t="str">
        <f t="shared" si="208"/>
        <v/>
      </c>
      <c r="W1183" s="66" t="str">
        <f>IF(AND(M1183&lt;&gt;""),IF(M1183&gt;Z_THAZ,"Wurde die Tageshöchstarbeitszeit ("&amp;Z_THAZ&amp;" h) beachtet?",""),"")</f>
        <v/>
      </c>
      <c r="X1183" s="66" t="str">
        <f t="shared" si="201"/>
        <v/>
      </c>
    </row>
    <row r="1184" spans="1:24" x14ac:dyDescent="0.25">
      <c r="A1184" s="5"/>
      <c r="B1184" s="67" t="str">
        <f t="shared" si="200"/>
        <v/>
      </c>
      <c r="C1184" s="68" t="str">
        <f t="shared" si="202"/>
        <v/>
      </c>
      <c r="D1184" s="6"/>
      <c r="E1184" s="9"/>
      <c r="F1184" s="6"/>
      <c r="G1184" s="9"/>
      <c r="H1184" s="64" t="str">
        <f t="shared" si="209"/>
        <v/>
      </c>
      <c r="I1184" s="64" t="str">
        <f t="shared" si="210"/>
        <v/>
      </c>
      <c r="J1184" s="65" t="str">
        <f t="shared" si="203"/>
        <v/>
      </c>
      <c r="K1184" s="166" t="str">
        <f t="shared" si="204"/>
        <v/>
      </c>
      <c r="L1184" s="167" t="str">
        <f t="shared" si="205"/>
        <v/>
      </c>
      <c r="M1184" s="63" t="str">
        <f t="shared" si="206"/>
        <v/>
      </c>
      <c r="N1184" s="7"/>
      <c r="O1184" s="8"/>
      <c r="Q1184" s="69" t="str">
        <f t="shared" si="207"/>
        <v/>
      </c>
      <c r="T1184" s="66" t="str">
        <f>IF(AND(SU_Stufe&gt;=20,M1184&lt;&gt;"",ISBLANK(N1184)),"Zuweisung zu Arbeitspaket fehlt","")</f>
        <v/>
      </c>
      <c r="U1184" s="66" t="str">
        <f>IF(AND(M1184&lt;&gt;""),IF(ISBLANK(O1184),"Beschreibung der Tätigkeit fehlt!",IF(LEN(O1184)&lt;Z_BKU,"Beschreibung sehr kurz",IF(LEN(O1184)&lt;Z_BKN,"Beschreibung knapp",""))),"")</f>
        <v/>
      </c>
      <c r="V1184" s="66" t="str">
        <f t="shared" si="208"/>
        <v/>
      </c>
      <c r="W1184" s="66" t="str">
        <f>IF(AND(M1184&lt;&gt;""),IF(M1184&gt;Z_THAZ,"Wurde die Tageshöchstarbeitszeit ("&amp;Z_THAZ&amp;" h) beachtet?",""),"")</f>
        <v/>
      </c>
      <c r="X1184" s="66" t="str">
        <f t="shared" si="201"/>
        <v/>
      </c>
    </row>
    <row r="1185" spans="1:24" x14ac:dyDescent="0.25">
      <c r="A1185" s="5"/>
      <c r="B1185" s="67" t="str">
        <f t="shared" si="200"/>
        <v/>
      </c>
      <c r="C1185" s="68" t="str">
        <f t="shared" si="202"/>
        <v/>
      </c>
      <c r="D1185" s="6"/>
      <c r="E1185" s="9"/>
      <c r="F1185" s="6"/>
      <c r="G1185" s="9"/>
      <c r="H1185" s="64" t="str">
        <f t="shared" si="209"/>
        <v/>
      </c>
      <c r="I1185" s="64" t="str">
        <f t="shared" si="210"/>
        <v/>
      </c>
      <c r="J1185" s="65" t="str">
        <f t="shared" si="203"/>
        <v/>
      </c>
      <c r="K1185" s="166" t="str">
        <f t="shared" si="204"/>
        <v/>
      </c>
      <c r="L1185" s="167" t="str">
        <f t="shared" si="205"/>
        <v/>
      </c>
      <c r="M1185" s="63" t="str">
        <f t="shared" si="206"/>
        <v/>
      </c>
      <c r="N1185" s="7"/>
      <c r="O1185" s="8"/>
      <c r="Q1185" s="69" t="str">
        <f t="shared" si="207"/>
        <v/>
      </c>
      <c r="T1185" s="66" t="str">
        <f>IF(AND(SU_Stufe&gt;=20,M1185&lt;&gt;"",ISBLANK(N1185)),"Zuweisung zu Arbeitspaket fehlt","")</f>
        <v/>
      </c>
      <c r="U1185" s="66" t="str">
        <f>IF(AND(M1185&lt;&gt;""),IF(ISBLANK(O1185),"Beschreibung der Tätigkeit fehlt!",IF(LEN(O1185)&lt;Z_BKU,"Beschreibung sehr kurz",IF(LEN(O1185)&lt;Z_BKN,"Beschreibung knapp",""))),"")</f>
        <v/>
      </c>
      <c r="V1185" s="66" t="str">
        <f t="shared" si="208"/>
        <v/>
      </c>
      <c r="W1185" s="66" t="str">
        <f>IF(AND(M1185&lt;&gt;""),IF(M1185&gt;Z_THAZ,"Wurde die Tageshöchstarbeitszeit ("&amp;Z_THAZ&amp;" h) beachtet?",""),"")</f>
        <v/>
      </c>
      <c r="X1185" s="66" t="str">
        <f t="shared" si="201"/>
        <v/>
      </c>
    </row>
    <row r="1186" spans="1:24" x14ac:dyDescent="0.25">
      <c r="A1186" s="5"/>
      <c r="B1186" s="67" t="str">
        <f t="shared" si="200"/>
        <v/>
      </c>
      <c r="C1186" s="68" t="str">
        <f t="shared" si="202"/>
        <v/>
      </c>
      <c r="D1186" s="6"/>
      <c r="E1186" s="9"/>
      <c r="F1186" s="6"/>
      <c r="G1186" s="9"/>
      <c r="H1186" s="64" t="str">
        <f t="shared" si="209"/>
        <v/>
      </c>
      <c r="I1186" s="64" t="str">
        <f t="shared" si="210"/>
        <v/>
      </c>
      <c r="J1186" s="65" t="str">
        <f t="shared" si="203"/>
        <v/>
      </c>
      <c r="K1186" s="166" t="str">
        <f t="shared" si="204"/>
        <v/>
      </c>
      <c r="L1186" s="167" t="str">
        <f t="shared" si="205"/>
        <v/>
      </c>
      <c r="M1186" s="63" t="str">
        <f t="shared" si="206"/>
        <v/>
      </c>
      <c r="N1186" s="7"/>
      <c r="O1186" s="8"/>
      <c r="Q1186" s="69" t="str">
        <f t="shared" si="207"/>
        <v/>
      </c>
      <c r="T1186" s="66" t="str">
        <f>IF(AND(SU_Stufe&gt;=20,M1186&lt;&gt;"",ISBLANK(N1186)),"Zuweisung zu Arbeitspaket fehlt","")</f>
        <v/>
      </c>
      <c r="U1186" s="66" t="str">
        <f>IF(AND(M1186&lt;&gt;""),IF(ISBLANK(O1186),"Beschreibung der Tätigkeit fehlt!",IF(LEN(O1186)&lt;Z_BKU,"Beschreibung sehr kurz",IF(LEN(O1186)&lt;Z_BKN,"Beschreibung knapp",""))),"")</f>
        <v/>
      </c>
      <c r="V1186" s="66" t="str">
        <f t="shared" si="208"/>
        <v/>
      </c>
      <c r="W1186" s="66" t="str">
        <f>IF(AND(M1186&lt;&gt;""),IF(M1186&gt;Z_THAZ,"Wurde die Tageshöchstarbeitszeit ("&amp;Z_THAZ&amp;" h) beachtet?",""),"")</f>
        <v/>
      </c>
      <c r="X1186" s="66" t="str">
        <f t="shared" si="201"/>
        <v/>
      </c>
    </row>
    <row r="1187" spans="1:24" x14ac:dyDescent="0.25">
      <c r="A1187" s="5"/>
      <c r="B1187" s="67" t="str">
        <f t="shared" si="200"/>
        <v/>
      </c>
      <c r="C1187" s="68" t="str">
        <f t="shared" si="202"/>
        <v/>
      </c>
      <c r="D1187" s="6"/>
      <c r="E1187" s="9"/>
      <c r="F1187" s="6"/>
      <c r="G1187" s="9"/>
      <c r="H1187" s="64" t="str">
        <f t="shared" si="209"/>
        <v/>
      </c>
      <c r="I1187" s="64" t="str">
        <f t="shared" si="210"/>
        <v/>
      </c>
      <c r="J1187" s="65" t="str">
        <f t="shared" si="203"/>
        <v/>
      </c>
      <c r="K1187" s="166" t="str">
        <f t="shared" si="204"/>
        <v/>
      </c>
      <c r="L1187" s="167" t="str">
        <f t="shared" si="205"/>
        <v/>
      </c>
      <c r="M1187" s="63" t="str">
        <f t="shared" si="206"/>
        <v/>
      </c>
      <c r="N1187" s="7"/>
      <c r="O1187" s="8"/>
      <c r="Q1187" s="69" t="str">
        <f t="shared" si="207"/>
        <v/>
      </c>
      <c r="T1187" s="66" t="str">
        <f>IF(AND(SU_Stufe&gt;=20,M1187&lt;&gt;"",ISBLANK(N1187)),"Zuweisung zu Arbeitspaket fehlt","")</f>
        <v/>
      </c>
      <c r="U1187" s="66" t="str">
        <f>IF(AND(M1187&lt;&gt;""),IF(ISBLANK(O1187),"Beschreibung der Tätigkeit fehlt!",IF(LEN(O1187)&lt;Z_BKU,"Beschreibung sehr kurz",IF(LEN(O1187)&lt;Z_BKN,"Beschreibung knapp",""))),"")</f>
        <v/>
      </c>
      <c r="V1187" s="66" t="str">
        <f t="shared" si="208"/>
        <v/>
      </c>
      <c r="W1187" s="66" t="str">
        <f>IF(AND(M1187&lt;&gt;""),IF(M1187&gt;Z_THAZ,"Wurde die Tageshöchstarbeitszeit ("&amp;Z_THAZ&amp;" h) beachtet?",""),"")</f>
        <v/>
      </c>
      <c r="X1187" s="66" t="str">
        <f t="shared" si="201"/>
        <v/>
      </c>
    </row>
    <row r="1188" spans="1:24" x14ac:dyDescent="0.25">
      <c r="A1188" s="5"/>
      <c r="B1188" s="67" t="str">
        <f t="shared" si="200"/>
        <v/>
      </c>
      <c r="C1188" s="68" t="str">
        <f t="shared" si="202"/>
        <v/>
      </c>
      <c r="D1188" s="6"/>
      <c r="E1188" s="9"/>
      <c r="F1188" s="6"/>
      <c r="G1188" s="9"/>
      <c r="H1188" s="64" t="str">
        <f t="shared" si="209"/>
        <v/>
      </c>
      <c r="I1188" s="64" t="str">
        <f t="shared" si="210"/>
        <v/>
      </c>
      <c r="J1188" s="65" t="str">
        <f t="shared" si="203"/>
        <v/>
      </c>
      <c r="K1188" s="166" t="str">
        <f t="shared" si="204"/>
        <v/>
      </c>
      <c r="L1188" s="167" t="str">
        <f t="shared" si="205"/>
        <v/>
      </c>
      <c r="M1188" s="63" t="str">
        <f t="shared" si="206"/>
        <v/>
      </c>
      <c r="N1188" s="7"/>
      <c r="O1188" s="8"/>
      <c r="Q1188" s="69" t="str">
        <f t="shared" si="207"/>
        <v/>
      </c>
      <c r="T1188" s="66" t="str">
        <f>IF(AND(SU_Stufe&gt;=20,M1188&lt;&gt;"",ISBLANK(N1188)),"Zuweisung zu Arbeitspaket fehlt","")</f>
        <v/>
      </c>
      <c r="U1188" s="66" t="str">
        <f>IF(AND(M1188&lt;&gt;""),IF(ISBLANK(O1188),"Beschreibung der Tätigkeit fehlt!",IF(LEN(O1188)&lt;Z_BKU,"Beschreibung sehr kurz",IF(LEN(O1188)&lt;Z_BKN,"Beschreibung knapp",""))),"")</f>
        <v/>
      </c>
      <c r="V1188" s="66" t="str">
        <f t="shared" si="208"/>
        <v/>
      </c>
      <c r="W1188" s="66" t="str">
        <f>IF(AND(M1188&lt;&gt;""),IF(M1188&gt;Z_THAZ,"Wurde die Tageshöchstarbeitszeit ("&amp;Z_THAZ&amp;" h) beachtet?",""),"")</f>
        <v/>
      </c>
      <c r="X1188" s="66" t="str">
        <f t="shared" si="201"/>
        <v/>
      </c>
    </row>
    <row r="1189" spans="1:24" x14ac:dyDescent="0.25">
      <c r="A1189" s="5"/>
      <c r="B1189" s="67" t="str">
        <f t="shared" si="200"/>
        <v/>
      </c>
      <c r="C1189" s="68" t="str">
        <f t="shared" si="202"/>
        <v/>
      </c>
      <c r="D1189" s="6"/>
      <c r="E1189" s="9"/>
      <c r="F1189" s="6"/>
      <c r="G1189" s="9"/>
      <c r="H1189" s="64" t="str">
        <f t="shared" si="209"/>
        <v/>
      </c>
      <c r="I1189" s="64" t="str">
        <f t="shared" si="210"/>
        <v/>
      </c>
      <c r="J1189" s="65" t="str">
        <f t="shared" si="203"/>
        <v/>
      </c>
      <c r="K1189" s="166" t="str">
        <f t="shared" si="204"/>
        <v/>
      </c>
      <c r="L1189" s="167" t="str">
        <f t="shared" si="205"/>
        <v/>
      </c>
      <c r="M1189" s="63" t="str">
        <f t="shared" si="206"/>
        <v/>
      </c>
      <c r="N1189" s="7"/>
      <c r="O1189" s="8"/>
      <c r="Q1189" s="69" t="str">
        <f t="shared" si="207"/>
        <v/>
      </c>
      <c r="T1189" s="66" t="str">
        <f>IF(AND(SU_Stufe&gt;=20,M1189&lt;&gt;"",ISBLANK(N1189)),"Zuweisung zu Arbeitspaket fehlt","")</f>
        <v/>
      </c>
      <c r="U1189" s="66" t="str">
        <f>IF(AND(M1189&lt;&gt;""),IF(ISBLANK(O1189),"Beschreibung der Tätigkeit fehlt!",IF(LEN(O1189)&lt;Z_BKU,"Beschreibung sehr kurz",IF(LEN(O1189)&lt;Z_BKN,"Beschreibung knapp",""))),"")</f>
        <v/>
      </c>
      <c r="V1189" s="66" t="str">
        <f t="shared" si="208"/>
        <v/>
      </c>
      <c r="W1189" s="66" t="str">
        <f>IF(AND(M1189&lt;&gt;""),IF(M1189&gt;Z_THAZ,"Wurde die Tageshöchstarbeitszeit ("&amp;Z_THAZ&amp;" h) beachtet?",""),"")</f>
        <v/>
      </c>
      <c r="X1189" s="66" t="str">
        <f t="shared" si="201"/>
        <v/>
      </c>
    </row>
    <row r="1190" spans="1:24" x14ac:dyDescent="0.25">
      <c r="A1190" s="5"/>
      <c r="B1190" s="67" t="str">
        <f t="shared" si="200"/>
        <v/>
      </c>
      <c r="C1190" s="68" t="str">
        <f t="shared" si="202"/>
        <v/>
      </c>
      <c r="D1190" s="6"/>
      <c r="E1190" s="9"/>
      <c r="F1190" s="6"/>
      <c r="G1190" s="9"/>
      <c r="H1190" s="64" t="str">
        <f t="shared" si="209"/>
        <v/>
      </c>
      <c r="I1190" s="64" t="str">
        <f t="shared" si="210"/>
        <v/>
      </c>
      <c r="J1190" s="65" t="str">
        <f t="shared" si="203"/>
        <v/>
      </c>
      <c r="K1190" s="166" t="str">
        <f t="shared" si="204"/>
        <v/>
      </c>
      <c r="L1190" s="167" t="str">
        <f t="shared" si="205"/>
        <v/>
      </c>
      <c r="M1190" s="63" t="str">
        <f t="shared" si="206"/>
        <v/>
      </c>
      <c r="N1190" s="7"/>
      <c r="O1190" s="8"/>
      <c r="Q1190" s="69" t="str">
        <f t="shared" si="207"/>
        <v/>
      </c>
      <c r="T1190" s="66" t="str">
        <f>IF(AND(SU_Stufe&gt;=20,M1190&lt;&gt;"",ISBLANK(N1190)),"Zuweisung zu Arbeitspaket fehlt","")</f>
        <v/>
      </c>
      <c r="U1190" s="66" t="str">
        <f>IF(AND(M1190&lt;&gt;""),IF(ISBLANK(O1190),"Beschreibung der Tätigkeit fehlt!",IF(LEN(O1190)&lt;Z_BKU,"Beschreibung sehr kurz",IF(LEN(O1190)&lt;Z_BKN,"Beschreibung knapp",""))),"")</f>
        <v/>
      </c>
      <c r="V1190" s="66" t="str">
        <f t="shared" si="208"/>
        <v/>
      </c>
      <c r="W1190" s="66" t="str">
        <f>IF(AND(M1190&lt;&gt;""),IF(M1190&gt;Z_THAZ,"Wurde die Tageshöchstarbeitszeit ("&amp;Z_THAZ&amp;" h) beachtet?",""),"")</f>
        <v/>
      </c>
      <c r="X1190" s="66" t="str">
        <f t="shared" si="201"/>
        <v/>
      </c>
    </row>
    <row r="1191" spans="1:24" x14ac:dyDescent="0.25">
      <c r="A1191" s="5"/>
      <c r="B1191" s="67" t="str">
        <f t="shared" si="200"/>
        <v/>
      </c>
      <c r="C1191" s="68" t="str">
        <f t="shared" si="202"/>
        <v/>
      </c>
      <c r="D1191" s="6"/>
      <c r="E1191" s="9"/>
      <c r="F1191" s="6"/>
      <c r="G1191" s="9"/>
      <c r="H1191" s="64" t="str">
        <f t="shared" si="209"/>
        <v/>
      </c>
      <c r="I1191" s="64" t="str">
        <f t="shared" si="210"/>
        <v/>
      </c>
      <c r="J1191" s="65" t="str">
        <f t="shared" si="203"/>
        <v/>
      </c>
      <c r="K1191" s="166" t="str">
        <f t="shared" si="204"/>
        <v/>
      </c>
      <c r="L1191" s="167" t="str">
        <f t="shared" si="205"/>
        <v/>
      </c>
      <c r="M1191" s="63" t="str">
        <f t="shared" si="206"/>
        <v/>
      </c>
      <c r="N1191" s="7"/>
      <c r="O1191" s="8"/>
      <c r="Q1191" s="69" t="str">
        <f t="shared" si="207"/>
        <v/>
      </c>
      <c r="T1191" s="66" t="str">
        <f>IF(AND(SU_Stufe&gt;=20,M1191&lt;&gt;"",ISBLANK(N1191)),"Zuweisung zu Arbeitspaket fehlt","")</f>
        <v/>
      </c>
      <c r="U1191" s="66" t="str">
        <f>IF(AND(M1191&lt;&gt;""),IF(ISBLANK(O1191),"Beschreibung der Tätigkeit fehlt!",IF(LEN(O1191)&lt;Z_BKU,"Beschreibung sehr kurz",IF(LEN(O1191)&lt;Z_BKN,"Beschreibung knapp",""))),"")</f>
        <v/>
      </c>
      <c r="V1191" s="66" t="str">
        <f t="shared" si="208"/>
        <v/>
      </c>
      <c r="W1191" s="66" t="str">
        <f>IF(AND(M1191&lt;&gt;""),IF(M1191&gt;Z_THAZ,"Wurde die Tageshöchstarbeitszeit ("&amp;Z_THAZ&amp;" h) beachtet?",""),"")</f>
        <v/>
      </c>
      <c r="X1191" s="66" t="str">
        <f t="shared" si="201"/>
        <v/>
      </c>
    </row>
    <row r="1192" spans="1:24" x14ac:dyDescent="0.25">
      <c r="A1192" s="5"/>
      <c r="B1192" s="67" t="str">
        <f t="shared" si="200"/>
        <v/>
      </c>
      <c r="C1192" s="68" t="str">
        <f t="shared" si="202"/>
        <v/>
      </c>
      <c r="D1192" s="6"/>
      <c r="E1192" s="9"/>
      <c r="F1192" s="6"/>
      <c r="G1192" s="9"/>
      <c r="H1192" s="64" t="str">
        <f t="shared" si="209"/>
        <v/>
      </c>
      <c r="I1192" s="64" t="str">
        <f t="shared" si="210"/>
        <v/>
      </c>
      <c r="J1192" s="65" t="str">
        <f t="shared" si="203"/>
        <v/>
      </c>
      <c r="K1192" s="166" t="str">
        <f t="shared" si="204"/>
        <v/>
      </c>
      <c r="L1192" s="167" t="str">
        <f t="shared" si="205"/>
        <v/>
      </c>
      <c r="M1192" s="63" t="str">
        <f t="shared" si="206"/>
        <v/>
      </c>
      <c r="N1192" s="7"/>
      <c r="O1192" s="8"/>
      <c r="Q1192" s="69" t="str">
        <f t="shared" si="207"/>
        <v/>
      </c>
      <c r="T1192" s="66" t="str">
        <f>IF(AND(SU_Stufe&gt;=20,M1192&lt;&gt;"",ISBLANK(N1192)),"Zuweisung zu Arbeitspaket fehlt","")</f>
        <v/>
      </c>
      <c r="U1192" s="66" t="str">
        <f>IF(AND(M1192&lt;&gt;""),IF(ISBLANK(O1192),"Beschreibung der Tätigkeit fehlt!",IF(LEN(O1192)&lt;Z_BKU,"Beschreibung sehr kurz",IF(LEN(O1192)&lt;Z_BKN,"Beschreibung knapp",""))),"")</f>
        <v/>
      </c>
      <c r="V1192" s="66" t="str">
        <f t="shared" si="208"/>
        <v/>
      </c>
      <c r="W1192" s="66" t="str">
        <f>IF(AND(M1192&lt;&gt;""),IF(M1192&gt;Z_THAZ,"Wurde die Tageshöchstarbeitszeit ("&amp;Z_THAZ&amp;" h) beachtet?",""),"")</f>
        <v/>
      </c>
      <c r="X1192" s="66" t="str">
        <f t="shared" si="201"/>
        <v/>
      </c>
    </row>
    <row r="1193" spans="1:24" x14ac:dyDescent="0.25">
      <c r="A1193" s="5"/>
      <c r="B1193" s="67" t="str">
        <f t="shared" si="200"/>
        <v/>
      </c>
      <c r="C1193" s="68" t="str">
        <f t="shared" si="202"/>
        <v/>
      </c>
      <c r="D1193" s="6"/>
      <c r="E1193" s="9"/>
      <c r="F1193" s="6"/>
      <c r="G1193" s="9"/>
      <c r="H1193" s="64" t="str">
        <f t="shared" si="209"/>
        <v/>
      </c>
      <c r="I1193" s="64" t="str">
        <f t="shared" si="210"/>
        <v/>
      </c>
      <c r="J1193" s="65" t="str">
        <f t="shared" si="203"/>
        <v/>
      </c>
      <c r="K1193" s="166" t="str">
        <f t="shared" si="204"/>
        <v/>
      </c>
      <c r="L1193" s="167" t="str">
        <f t="shared" si="205"/>
        <v/>
      </c>
      <c r="M1193" s="63" t="str">
        <f t="shared" si="206"/>
        <v/>
      </c>
      <c r="N1193" s="7"/>
      <c r="O1193" s="8"/>
      <c r="Q1193" s="69" t="str">
        <f t="shared" si="207"/>
        <v/>
      </c>
      <c r="T1193" s="66" t="str">
        <f>IF(AND(SU_Stufe&gt;=20,M1193&lt;&gt;"",ISBLANK(N1193)),"Zuweisung zu Arbeitspaket fehlt","")</f>
        <v/>
      </c>
      <c r="U1193" s="66" t="str">
        <f>IF(AND(M1193&lt;&gt;""),IF(ISBLANK(O1193),"Beschreibung der Tätigkeit fehlt!",IF(LEN(O1193)&lt;Z_BKU,"Beschreibung sehr kurz",IF(LEN(O1193)&lt;Z_BKN,"Beschreibung knapp",""))),"")</f>
        <v/>
      </c>
      <c r="V1193" s="66" t="str">
        <f t="shared" si="208"/>
        <v/>
      </c>
      <c r="W1193" s="66" t="str">
        <f>IF(AND(M1193&lt;&gt;""),IF(M1193&gt;Z_THAZ,"Wurde die Tageshöchstarbeitszeit ("&amp;Z_THAZ&amp;" h) beachtet?",""),"")</f>
        <v/>
      </c>
      <c r="X1193" s="66" t="str">
        <f t="shared" si="201"/>
        <v/>
      </c>
    </row>
    <row r="1194" spans="1:24" x14ac:dyDescent="0.25">
      <c r="A1194" s="5"/>
      <c r="B1194" s="67" t="str">
        <f t="shared" si="200"/>
        <v/>
      </c>
      <c r="C1194" s="68" t="str">
        <f t="shared" si="202"/>
        <v/>
      </c>
      <c r="D1194" s="6"/>
      <c r="E1194" s="9"/>
      <c r="F1194" s="6"/>
      <c r="G1194" s="9"/>
      <c r="H1194" s="64" t="str">
        <f t="shared" si="209"/>
        <v/>
      </c>
      <c r="I1194" s="64" t="str">
        <f t="shared" si="210"/>
        <v/>
      </c>
      <c r="J1194" s="65" t="str">
        <f t="shared" si="203"/>
        <v/>
      </c>
      <c r="K1194" s="166" t="str">
        <f t="shared" si="204"/>
        <v/>
      </c>
      <c r="L1194" s="167" t="str">
        <f t="shared" si="205"/>
        <v/>
      </c>
      <c r="M1194" s="63" t="str">
        <f t="shared" si="206"/>
        <v/>
      </c>
      <c r="N1194" s="7"/>
      <c r="O1194" s="8"/>
      <c r="Q1194" s="69" t="str">
        <f t="shared" si="207"/>
        <v/>
      </c>
      <c r="T1194" s="66" t="str">
        <f>IF(AND(SU_Stufe&gt;=20,M1194&lt;&gt;"",ISBLANK(N1194)),"Zuweisung zu Arbeitspaket fehlt","")</f>
        <v/>
      </c>
      <c r="U1194" s="66" t="str">
        <f>IF(AND(M1194&lt;&gt;""),IF(ISBLANK(O1194),"Beschreibung der Tätigkeit fehlt!",IF(LEN(O1194)&lt;Z_BKU,"Beschreibung sehr kurz",IF(LEN(O1194)&lt;Z_BKN,"Beschreibung knapp",""))),"")</f>
        <v/>
      </c>
      <c r="V1194" s="66" t="str">
        <f t="shared" si="208"/>
        <v/>
      </c>
      <c r="W1194" s="66" t="str">
        <f>IF(AND(M1194&lt;&gt;""),IF(M1194&gt;Z_THAZ,"Wurde die Tageshöchstarbeitszeit ("&amp;Z_THAZ&amp;" h) beachtet?",""),"")</f>
        <v/>
      </c>
      <c r="X1194" s="66" t="str">
        <f t="shared" si="201"/>
        <v/>
      </c>
    </row>
    <row r="1195" spans="1:24" x14ac:dyDescent="0.25">
      <c r="A1195" s="5"/>
      <c r="B1195" s="67" t="str">
        <f t="shared" si="200"/>
        <v/>
      </c>
      <c r="C1195" s="68" t="str">
        <f t="shared" si="202"/>
        <v/>
      </c>
      <c r="D1195" s="6"/>
      <c r="E1195" s="9"/>
      <c r="F1195" s="6"/>
      <c r="G1195" s="9"/>
      <c r="H1195" s="64" t="str">
        <f t="shared" si="209"/>
        <v/>
      </c>
      <c r="I1195" s="64" t="str">
        <f t="shared" si="210"/>
        <v/>
      </c>
      <c r="J1195" s="65" t="str">
        <f t="shared" si="203"/>
        <v/>
      </c>
      <c r="K1195" s="166" t="str">
        <f t="shared" si="204"/>
        <v/>
      </c>
      <c r="L1195" s="167" t="str">
        <f t="shared" si="205"/>
        <v/>
      </c>
      <c r="M1195" s="63" t="str">
        <f t="shared" si="206"/>
        <v/>
      </c>
      <c r="N1195" s="7"/>
      <c r="O1195" s="8"/>
      <c r="Q1195" s="69" t="str">
        <f t="shared" si="207"/>
        <v/>
      </c>
      <c r="T1195" s="66" t="str">
        <f>IF(AND(SU_Stufe&gt;=20,M1195&lt;&gt;"",ISBLANK(N1195)),"Zuweisung zu Arbeitspaket fehlt","")</f>
        <v/>
      </c>
      <c r="U1195" s="66" t="str">
        <f>IF(AND(M1195&lt;&gt;""),IF(ISBLANK(O1195),"Beschreibung der Tätigkeit fehlt!",IF(LEN(O1195)&lt;Z_BKU,"Beschreibung sehr kurz",IF(LEN(O1195)&lt;Z_BKN,"Beschreibung knapp",""))),"")</f>
        <v/>
      </c>
      <c r="V1195" s="66" t="str">
        <f t="shared" si="208"/>
        <v/>
      </c>
      <c r="W1195" s="66" t="str">
        <f>IF(AND(M1195&lt;&gt;""),IF(M1195&gt;Z_THAZ,"Wurde die Tageshöchstarbeitszeit ("&amp;Z_THAZ&amp;" h) beachtet?",""),"")</f>
        <v/>
      </c>
      <c r="X1195" s="66" t="str">
        <f t="shared" si="201"/>
        <v/>
      </c>
    </row>
    <row r="1196" spans="1:24" x14ac:dyDescent="0.25">
      <c r="A1196" s="5"/>
      <c r="B1196" s="67" t="str">
        <f t="shared" si="200"/>
        <v/>
      </c>
      <c r="C1196" s="68" t="str">
        <f t="shared" si="202"/>
        <v/>
      </c>
      <c r="D1196" s="6"/>
      <c r="E1196" s="9"/>
      <c r="F1196" s="6"/>
      <c r="G1196" s="9"/>
      <c r="H1196" s="64" t="str">
        <f t="shared" si="209"/>
        <v/>
      </c>
      <c r="I1196" s="64" t="str">
        <f t="shared" si="210"/>
        <v/>
      </c>
      <c r="J1196" s="65" t="str">
        <f t="shared" si="203"/>
        <v/>
      </c>
      <c r="K1196" s="166" t="str">
        <f t="shared" si="204"/>
        <v/>
      </c>
      <c r="L1196" s="167" t="str">
        <f t="shared" si="205"/>
        <v/>
      </c>
      <c r="M1196" s="63" t="str">
        <f t="shared" si="206"/>
        <v/>
      </c>
      <c r="N1196" s="7"/>
      <c r="O1196" s="8"/>
      <c r="Q1196" s="69" t="str">
        <f t="shared" si="207"/>
        <v/>
      </c>
      <c r="T1196" s="66" t="str">
        <f>IF(AND(SU_Stufe&gt;=20,M1196&lt;&gt;"",ISBLANK(N1196)),"Zuweisung zu Arbeitspaket fehlt","")</f>
        <v/>
      </c>
      <c r="U1196" s="66" t="str">
        <f>IF(AND(M1196&lt;&gt;""),IF(ISBLANK(O1196),"Beschreibung der Tätigkeit fehlt!",IF(LEN(O1196)&lt;Z_BKU,"Beschreibung sehr kurz",IF(LEN(O1196)&lt;Z_BKN,"Beschreibung knapp",""))),"")</f>
        <v/>
      </c>
      <c r="V1196" s="66" t="str">
        <f t="shared" si="208"/>
        <v/>
      </c>
      <c r="W1196" s="66" t="str">
        <f>IF(AND(M1196&lt;&gt;""),IF(M1196&gt;Z_THAZ,"Wurde die Tageshöchstarbeitszeit ("&amp;Z_THAZ&amp;" h) beachtet?",""),"")</f>
        <v/>
      </c>
      <c r="X1196" s="66" t="str">
        <f t="shared" si="201"/>
        <v/>
      </c>
    </row>
    <row r="1197" spans="1:24" x14ac:dyDescent="0.25">
      <c r="A1197" s="5"/>
      <c r="B1197" s="67" t="str">
        <f t="shared" si="200"/>
        <v/>
      </c>
      <c r="C1197" s="68" t="str">
        <f t="shared" si="202"/>
        <v/>
      </c>
      <c r="D1197" s="6"/>
      <c r="E1197" s="9"/>
      <c r="F1197" s="6"/>
      <c r="G1197" s="9"/>
      <c r="H1197" s="64" t="str">
        <f t="shared" si="209"/>
        <v/>
      </c>
      <c r="I1197" s="64" t="str">
        <f t="shared" si="210"/>
        <v/>
      </c>
      <c r="J1197" s="65" t="str">
        <f t="shared" si="203"/>
        <v/>
      </c>
      <c r="K1197" s="166" t="str">
        <f t="shared" si="204"/>
        <v/>
      </c>
      <c r="L1197" s="167" t="str">
        <f t="shared" si="205"/>
        <v/>
      </c>
      <c r="M1197" s="63" t="str">
        <f t="shared" si="206"/>
        <v/>
      </c>
      <c r="N1197" s="7"/>
      <c r="O1197" s="8"/>
      <c r="Q1197" s="69" t="str">
        <f t="shared" si="207"/>
        <v/>
      </c>
      <c r="T1197" s="66" t="str">
        <f>IF(AND(SU_Stufe&gt;=20,M1197&lt;&gt;"",ISBLANK(N1197)),"Zuweisung zu Arbeitspaket fehlt","")</f>
        <v/>
      </c>
      <c r="U1197" s="66" t="str">
        <f>IF(AND(M1197&lt;&gt;""),IF(ISBLANK(O1197),"Beschreibung der Tätigkeit fehlt!",IF(LEN(O1197)&lt;Z_BKU,"Beschreibung sehr kurz",IF(LEN(O1197)&lt;Z_BKN,"Beschreibung knapp",""))),"")</f>
        <v/>
      </c>
      <c r="V1197" s="66" t="str">
        <f t="shared" si="208"/>
        <v/>
      </c>
      <c r="W1197" s="66" t="str">
        <f>IF(AND(M1197&lt;&gt;""),IF(M1197&gt;Z_THAZ,"Wurde die Tageshöchstarbeitszeit ("&amp;Z_THAZ&amp;" h) beachtet?",""),"")</f>
        <v/>
      </c>
      <c r="X1197" s="66" t="str">
        <f t="shared" si="201"/>
        <v/>
      </c>
    </row>
    <row r="1198" spans="1:24" x14ac:dyDescent="0.25">
      <c r="A1198" s="5"/>
      <c r="B1198" s="67" t="str">
        <f t="shared" si="200"/>
        <v/>
      </c>
      <c r="C1198" s="68" t="str">
        <f t="shared" si="202"/>
        <v/>
      </c>
      <c r="D1198" s="6"/>
      <c r="E1198" s="9"/>
      <c r="F1198" s="6"/>
      <c r="G1198" s="9"/>
      <c r="H1198" s="64" t="str">
        <f t="shared" si="209"/>
        <v/>
      </c>
      <c r="I1198" s="64" t="str">
        <f t="shared" si="210"/>
        <v/>
      </c>
      <c r="J1198" s="65" t="str">
        <f t="shared" si="203"/>
        <v/>
      </c>
      <c r="K1198" s="166" t="str">
        <f t="shared" si="204"/>
        <v/>
      </c>
      <c r="L1198" s="167" t="str">
        <f t="shared" si="205"/>
        <v/>
      </c>
      <c r="M1198" s="63" t="str">
        <f t="shared" si="206"/>
        <v/>
      </c>
      <c r="N1198" s="7"/>
      <c r="O1198" s="8"/>
      <c r="Q1198" s="69" t="str">
        <f t="shared" si="207"/>
        <v/>
      </c>
      <c r="T1198" s="66" t="str">
        <f>IF(AND(SU_Stufe&gt;=20,M1198&lt;&gt;"",ISBLANK(N1198)),"Zuweisung zu Arbeitspaket fehlt","")</f>
        <v/>
      </c>
      <c r="U1198" s="66" t="str">
        <f>IF(AND(M1198&lt;&gt;""),IF(ISBLANK(O1198),"Beschreibung der Tätigkeit fehlt!",IF(LEN(O1198)&lt;Z_BKU,"Beschreibung sehr kurz",IF(LEN(O1198)&lt;Z_BKN,"Beschreibung knapp",""))),"")</f>
        <v/>
      </c>
      <c r="V1198" s="66" t="str">
        <f t="shared" si="208"/>
        <v/>
      </c>
      <c r="W1198" s="66" t="str">
        <f>IF(AND(M1198&lt;&gt;""),IF(M1198&gt;Z_THAZ,"Wurde die Tageshöchstarbeitszeit ("&amp;Z_THAZ&amp;" h) beachtet?",""),"")</f>
        <v/>
      </c>
      <c r="X1198" s="66" t="str">
        <f t="shared" si="201"/>
        <v/>
      </c>
    </row>
    <row r="1199" spans="1:24" x14ac:dyDescent="0.25">
      <c r="A1199" s="5"/>
      <c r="B1199" s="67" t="str">
        <f t="shared" si="200"/>
        <v/>
      </c>
      <c r="C1199" s="68" t="str">
        <f t="shared" si="202"/>
        <v/>
      </c>
      <c r="D1199" s="6"/>
      <c r="E1199" s="9"/>
      <c r="F1199" s="6"/>
      <c r="G1199" s="9"/>
      <c r="H1199" s="64" t="str">
        <f t="shared" si="209"/>
        <v/>
      </c>
      <c r="I1199" s="64" t="str">
        <f t="shared" si="210"/>
        <v/>
      </c>
      <c r="J1199" s="65" t="str">
        <f t="shared" si="203"/>
        <v/>
      </c>
      <c r="K1199" s="166" t="str">
        <f t="shared" si="204"/>
        <v/>
      </c>
      <c r="L1199" s="167" t="str">
        <f t="shared" si="205"/>
        <v/>
      </c>
      <c r="M1199" s="63" t="str">
        <f t="shared" si="206"/>
        <v/>
      </c>
      <c r="N1199" s="7"/>
      <c r="O1199" s="8"/>
      <c r="Q1199" s="69" t="str">
        <f t="shared" si="207"/>
        <v/>
      </c>
      <c r="T1199" s="66" t="str">
        <f>IF(AND(SU_Stufe&gt;=20,M1199&lt;&gt;"",ISBLANK(N1199)),"Zuweisung zu Arbeitspaket fehlt","")</f>
        <v/>
      </c>
      <c r="U1199" s="66" t="str">
        <f>IF(AND(M1199&lt;&gt;""),IF(ISBLANK(O1199),"Beschreibung der Tätigkeit fehlt!",IF(LEN(O1199)&lt;Z_BKU,"Beschreibung sehr kurz",IF(LEN(O1199)&lt;Z_BKN,"Beschreibung knapp",""))),"")</f>
        <v/>
      </c>
      <c r="V1199" s="66" t="str">
        <f t="shared" si="208"/>
        <v/>
      </c>
      <c r="W1199" s="66" t="str">
        <f>IF(AND(M1199&lt;&gt;""),IF(M1199&gt;Z_THAZ,"Wurde die Tageshöchstarbeitszeit ("&amp;Z_THAZ&amp;" h) beachtet?",""),"")</f>
        <v/>
      </c>
      <c r="X1199" s="66" t="str">
        <f t="shared" si="201"/>
        <v/>
      </c>
    </row>
    <row r="1200" spans="1:24" x14ac:dyDescent="0.25">
      <c r="A1200" s="5"/>
      <c r="B1200" s="67" t="str">
        <f t="shared" si="200"/>
        <v/>
      </c>
      <c r="C1200" s="68" t="str">
        <f t="shared" si="202"/>
        <v/>
      </c>
      <c r="D1200" s="6"/>
      <c r="E1200" s="9"/>
      <c r="F1200" s="6"/>
      <c r="G1200" s="9"/>
      <c r="H1200" s="64" t="str">
        <f t="shared" si="209"/>
        <v/>
      </c>
      <c r="I1200" s="64" t="str">
        <f t="shared" si="210"/>
        <v/>
      </c>
      <c r="J1200" s="65" t="str">
        <f t="shared" si="203"/>
        <v/>
      </c>
      <c r="K1200" s="166" t="str">
        <f t="shared" si="204"/>
        <v/>
      </c>
      <c r="L1200" s="167" t="str">
        <f t="shared" si="205"/>
        <v/>
      </c>
      <c r="M1200" s="63" t="str">
        <f t="shared" si="206"/>
        <v/>
      </c>
      <c r="N1200" s="7"/>
      <c r="O1200" s="8"/>
      <c r="Q1200" s="69" t="str">
        <f t="shared" si="207"/>
        <v/>
      </c>
      <c r="T1200" s="66" t="str">
        <f>IF(AND(SU_Stufe&gt;=20,M1200&lt;&gt;"",ISBLANK(N1200)),"Zuweisung zu Arbeitspaket fehlt","")</f>
        <v/>
      </c>
      <c r="U1200" s="66" t="str">
        <f>IF(AND(M1200&lt;&gt;""),IF(ISBLANK(O1200),"Beschreibung der Tätigkeit fehlt!",IF(LEN(O1200)&lt;Z_BKU,"Beschreibung sehr kurz",IF(LEN(O1200)&lt;Z_BKN,"Beschreibung knapp",""))),"")</f>
        <v/>
      </c>
      <c r="V1200" s="66" t="str">
        <f t="shared" si="208"/>
        <v/>
      </c>
      <c r="W1200" s="66" t="str">
        <f>IF(AND(M1200&lt;&gt;""),IF(M1200&gt;Z_THAZ,"Wurde die Tageshöchstarbeitszeit ("&amp;Z_THAZ&amp;" h) beachtet?",""),"")</f>
        <v/>
      </c>
      <c r="X1200" s="66" t="str">
        <f t="shared" si="201"/>
        <v/>
      </c>
    </row>
    <row r="1201" spans="1:24" x14ac:dyDescent="0.25">
      <c r="A1201" s="5"/>
      <c r="B1201" s="67" t="str">
        <f t="shared" si="200"/>
        <v/>
      </c>
      <c r="C1201" s="68" t="str">
        <f t="shared" si="202"/>
        <v/>
      </c>
      <c r="D1201" s="6"/>
      <c r="E1201" s="9"/>
      <c r="F1201" s="6"/>
      <c r="G1201" s="9"/>
      <c r="H1201" s="64" t="str">
        <f t="shared" si="209"/>
        <v/>
      </c>
      <c r="I1201" s="64" t="str">
        <f t="shared" si="210"/>
        <v/>
      </c>
      <c r="J1201" s="65" t="str">
        <f t="shared" si="203"/>
        <v/>
      </c>
      <c r="K1201" s="166" t="str">
        <f t="shared" si="204"/>
        <v/>
      </c>
      <c r="L1201" s="167" t="str">
        <f t="shared" si="205"/>
        <v/>
      </c>
      <c r="M1201" s="63" t="str">
        <f t="shared" si="206"/>
        <v/>
      </c>
      <c r="N1201" s="7"/>
      <c r="O1201" s="8"/>
      <c r="Q1201" s="69" t="str">
        <f t="shared" si="207"/>
        <v/>
      </c>
      <c r="T1201" s="66" t="str">
        <f>IF(AND(SU_Stufe&gt;=20,M1201&lt;&gt;"",ISBLANK(N1201)),"Zuweisung zu Arbeitspaket fehlt","")</f>
        <v/>
      </c>
      <c r="U1201" s="66" t="str">
        <f>IF(AND(M1201&lt;&gt;""),IF(ISBLANK(O1201),"Beschreibung der Tätigkeit fehlt!",IF(LEN(O1201)&lt;Z_BKU,"Beschreibung sehr kurz",IF(LEN(O1201)&lt;Z_BKN,"Beschreibung knapp",""))),"")</f>
        <v/>
      </c>
      <c r="V1201" s="66" t="str">
        <f t="shared" si="208"/>
        <v/>
      </c>
      <c r="W1201" s="66" t="str">
        <f>IF(AND(M1201&lt;&gt;""),IF(M1201&gt;Z_THAZ,"Wurde die Tageshöchstarbeitszeit ("&amp;Z_THAZ&amp;" h) beachtet?",""),"")</f>
        <v/>
      </c>
      <c r="X1201" s="66" t="str">
        <f t="shared" si="201"/>
        <v/>
      </c>
    </row>
    <row r="1202" spans="1:24" x14ac:dyDescent="0.25">
      <c r="A1202" s="5"/>
      <c r="B1202" s="67" t="str">
        <f t="shared" si="200"/>
        <v/>
      </c>
      <c r="C1202" s="68" t="str">
        <f t="shared" si="202"/>
        <v/>
      </c>
      <c r="D1202" s="6"/>
      <c r="E1202" s="9"/>
      <c r="F1202" s="6"/>
      <c r="G1202" s="9"/>
      <c r="H1202" s="64" t="str">
        <f t="shared" si="209"/>
        <v/>
      </c>
      <c r="I1202" s="64" t="str">
        <f t="shared" si="210"/>
        <v/>
      </c>
      <c r="J1202" s="65" t="str">
        <f t="shared" si="203"/>
        <v/>
      </c>
      <c r="K1202" s="166" t="str">
        <f t="shared" si="204"/>
        <v/>
      </c>
      <c r="L1202" s="167" t="str">
        <f t="shared" si="205"/>
        <v/>
      </c>
      <c r="M1202" s="63" t="str">
        <f t="shared" si="206"/>
        <v/>
      </c>
      <c r="N1202" s="7"/>
      <c r="O1202" s="8"/>
      <c r="Q1202" s="69" t="str">
        <f t="shared" si="207"/>
        <v/>
      </c>
      <c r="T1202" s="66" t="str">
        <f>IF(AND(SU_Stufe&gt;=20,M1202&lt;&gt;"",ISBLANK(N1202)),"Zuweisung zu Arbeitspaket fehlt","")</f>
        <v/>
      </c>
      <c r="U1202" s="66" t="str">
        <f>IF(AND(M1202&lt;&gt;""),IF(ISBLANK(O1202),"Beschreibung der Tätigkeit fehlt!",IF(LEN(O1202)&lt;Z_BKU,"Beschreibung sehr kurz",IF(LEN(O1202)&lt;Z_BKN,"Beschreibung knapp",""))),"")</f>
        <v/>
      </c>
      <c r="V1202" s="66" t="str">
        <f t="shared" si="208"/>
        <v/>
      </c>
      <c r="W1202" s="66" t="str">
        <f>IF(AND(M1202&lt;&gt;""),IF(M1202&gt;Z_THAZ,"Wurde die Tageshöchstarbeitszeit ("&amp;Z_THAZ&amp;" h) beachtet?",""),"")</f>
        <v/>
      </c>
      <c r="X1202" s="66" t="str">
        <f t="shared" si="201"/>
        <v/>
      </c>
    </row>
    <row r="1203" spans="1:24" x14ac:dyDescent="0.25">
      <c r="A1203" s="5"/>
      <c r="B1203" s="67" t="str">
        <f t="shared" si="200"/>
        <v/>
      </c>
      <c r="C1203" s="68" t="str">
        <f t="shared" si="202"/>
        <v/>
      </c>
      <c r="D1203" s="6"/>
      <c r="E1203" s="9"/>
      <c r="F1203" s="6"/>
      <c r="G1203" s="9"/>
      <c r="H1203" s="64" t="str">
        <f t="shared" si="209"/>
        <v/>
      </c>
      <c r="I1203" s="64" t="str">
        <f t="shared" si="210"/>
        <v/>
      </c>
      <c r="J1203" s="65" t="str">
        <f t="shared" si="203"/>
        <v/>
      </c>
      <c r="K1203" s="166" t="str">
        <f t="shared" si="204"/>
        <v/>
      </c>
      <c r="L1203" s="167" t="str">
        <f t="shared" si="205"/>
        <v/>
      </c>
      <c r="M1203" s="63" t="str">
        <f t="shared" si="206"/>
        <v/>
      </c>
      <c r="N1203" s="7"/>
      <c r="O1203" s="8"/>
      <c r="Q1203" s="69" t="str">
        <f t="shared" si="207"/>
        <v/>
      </c>
      <c r="T1203" s="66" t="str">
        <f>IF(AND(SU_Stufe&gt;=20,M1203&lt;&gt;"",ISBLANK(N1203)),"Zuweisung zu Arbeitspaket fehlt","")</f>
        <v/>
      </c>
      <c r="U1203" s="66" t="str">
        <f>IF(AND(M1203&lt;&gt;""),IF(ISBLANK(O1203),"Beschreibung der Tätigkeit fehlt!",IF(LEN(O1203)&lt;Z_BKU,"Beschreibung sehr kurz",IF(LEN(O1203)&lt;Z_BKN,"Beschreibung knapp",""))),"")</f>
        <v/>
      </c>
      <c r="V1203" s="66" t="str">
        <f t="shared" si="208"/>
        <v/>
      </c>
      <c r="W1203" s="66" t="str">
        <f>IF(AND(M1203&lt;&gt;""),IF(M1203&gt;Z_THAZ,"Wurde die Tageshöchstarbeitszeit ("&amp;Z_THAZ&amp;" h) beachtet?",""),"")</f>
        <v/>
      </c>
      <c r="X1203" s="66" t="str">
        <f t="shared" si="201"/>
        <v/>
      </c>
    </row>
    <row r="1204" spans="1:24" x14ac:dyDescent="0.25">
      <c r="A1204" s="5"/>
      <c r="B1204" s="67" t="str">
        <f t="shared" si="200"/>
        <v/>
      </c>
      <c r="C1204" s="68" t="str">
        <f t="shared" si="202"/>
        <v/>
      </c>
      <c r="D1204" s="6"/>
      <c r="E1204" s="9"/>
      <c r="F1204" s="6"/>
      <c r="G1204" s="9"/>
      <c r="H1204" s="64" t="str">
        <f t="shared" si="209"/>
        <v/>
      </c>
      <c r="I1204" s="64" t="str">
        <f t="shared" si="210"/>
        <v/>
      </c>
      <c r="J1204" s="65" t="str">
        <f t="shared" si="203"/>
        <v/>
      </c>
      <c r="K1204" s="166" t="str">
        <f t="shared" si="204"/>
        <v/>
      </c>
      <c r="L1204" s="167" t="str">
        <f t="shared" si="205"/>
        <v/>
      </c>
      <c r="M1204" s="63" t="str">
        <f t="shared" si="206"/>
        <v/>
      </c>
      <c r="N1204" s="7"/>
      <c r="O1204" s="8"/>
      <c r="Q1204" s="69" t="str">
        <f t="shared" si="207"/>
        <v/>
      </c>
      <c r="T1204" s="66" t="str">
        <f>IF(AND(SU_Stufe&gt;=20,M1204&lt;&gt;"",ISBLANK(N1204)),"Zuweisung zu Arbeitspaket fehlt","")</f>
        <v/>
      </c>
      <c r="U1204" s="66" t="str">
        <f>IF(AND(M1204&lt;&gt;""),IF(ISBLANK(O1204),"Beschreibung der Tätigkeit fehlt!",IF(LEN(O1204)&lt;Z_BKU,"Beschreibung sehr kurz",IF(LEN(O1204)&lt;Z_BKN,"Beschreibung knapp",""))),"")</f>
        <v/>
      </c>
      <c r="V1204" s="66" t="str">
        <f t="shared" si="208"/>
        <v/>
      </c>
      <c r="W1204" s="66" t="str">
        <f>IF(AND(M1204&lt;&gt;""),IF(M1204&gt;Z_THAZ,"Wurde die Tageshöchstarbeitszeit ("&amp;Z_THAZ&amp;" h) beachtet?",""),"")</f>
        <v/>
      </c>
      <c r="X1204" s="66" t="str">
        <f t="shared" si="201"/>
        <v/>
      </c>
    </row>
    <row r="1205" spans="1:24" x14ac:dyDescent="0.25">
      <c r="A1205" s="5"/>
      <c r="B1205" s="67" t="str">
        <f t="shared" si="200"/>
        <v/>
      </c>
      <c r="C1205" s="68" t="str">
        <f t="shared" si="202"/>
        <v/>
      </c>
      <c r="D1205" s="6"/>
      <c r="E1205" s="9"/>
      <c r="F1205" s="6"/>
      <c r="G1205" s="9"/>
      <c r="H1205" s="64" t="str">
        <f t="shared" si="209"/>
        <v/>
      </c>
      <c r="I1205" s="64" t="str">
        <f t="shared" si="210"/>
        <v/>
      </c>
      <c r="J1205" s="65" t="str">
        <f t="shared" si="203"/>
        <v/>
      </c>
      <c r="K1205" s="166" t="str">
        <f t="shared" si="204"/>
        <v/>
      </c>
      <c r="L1205" s="167" t="str">
        <f t="shared" si="205"/>
        <v/>
      </c>
      <c r="M1205" s="63" t="str">
        <f t="shared" si="206"/>
        <v/>
      </c>
      <c r="N1205" s="7"/>
      <c r="O1205" s="8"/>
      <c r="Q1205" s="69" t="str">
        <f t="shared" si="207"/>
        <v/>
      </c>
      <c r="T1205" s="66" t="str">
        <f>IF(AND(SU_Stufe&gt;=20,M1205&lt;&gt;"",ISBLANK(N1205)),"Zuweisung zu Arbeitspaket fehlt","")</f>
        <v/>
      </c>
      <c r="U1205" s="66" t="str">
        <f>IF(AND(M1205&lt;&gt;""),IF(ISBLANK(O1205),"Beschreibung der Tätigkeit fehlt!",IF(LEN(O1205)&lt;Z_BKU,"Beschreibung sehr kurz",IF(LEN(O1205)&lt;Z_BKN,"Beschreibung knapp",""))),"")</f>
        <v/>
      </c>
      <c r="V1205" s="66" t="str">
        <f t="shared" si="208"/>
        <v/>
      </c>
      <c r="W1205" s="66" t="str">
        <f>IF(AND(M1205&lt;&gt;""),IF(M1205&gt;Z_THAZ,"Wurde die Tageshöchstarbeitszeit ("&amp;Z_THAZ&amp;" h) beachtet?",""),"")</f>
        <v/>
      </c>
      <c r="X1205" s="66" t="str">
        <f t="shared" si="201"/>
        <v/>
      </c>
    </row>
    <row r="1206" spans="1:24" x14ac:dyDescent="0.25">
      <c r="A1206" s="5"/>
      <c r="B1206" s="67" t="str">
        <f t="shared" si="200"/>
        <v/>
      </c>
      <c r="C1206" s="68" t="str">
        <f t="shared" si="202"/>
        <v/>
      </c>
      <c r="D1206" s="6"/>
      <c r="E1206" s="9"/>
      <c r="F1206" s="6"/>
      <c r="G1206" s="9"/>
      <c r="H1206" s="64" t="str">
        <f t="shared" si="209"/>
        <v/>
      </c>
      <c r="I1206" s="64" t="str">
        <f t="shared" si="210"/>
        <v/>
      </c>
      <c r="J1206" s="65" t="str">
        <f t="shared" si="203"/>
        <v/>
      </c>
      <c r="K1206" s="166" t="str">
        <f t="shared" si="204"/>
        <v/>
      </c>
      <c r="L1206" s="167" t="str">
        <f t="shared" si="205"/>
        <v/>
      </c>
      <c r="M1206" s="63" t="str">
        <f t="shared" si="206"/>
        <v/>
      </c>
      <c r="N1206" s="7"/>
      <c r="O1206" s="8"/>
      <c r="Q1206" s="69" t="str">
        <f t="shared" si="207"/>
        <v/>
      </c>
      <c r="T1206" s="66" t="str">
        <f>IF(AND(SU_Stufe&gt;=20,M1206&lt;&gt;"",ISBLANK(N1206)),"Zuweisung zu Arbeitspaket fehlt","")</f>
        <v/>
      </c>
      <c r="U1206" s="66" t="str">
        <f>IF(AND(M1206&lt;&gt;""),IF(ISBLANK(O1206),"Beschreibung der Tätigkeit fehlt!",IF(LEN(O1206)&lt;Z_BKU,"Beschreibung sehr kurz",IF(LEN(O1206)&lt;Z_BKN,"Beschreibung knapp",""))),"")</f>
        <v/>
      </c>
      <c r="V1206" s="66" t="str">
        <f t="shared" si="208"/>
        <v/>
      </c>
      <c r="W1206" s="66" t="str">
        <f>IF(AND(M1206&lt;&gt;""),IF(M1206&gt;Z_THAZ,"Wurde die Tageshöchstarbeitszeit ("&amp;Z_THAZ&amp;" h) beachtet?",""),"")</f>
        <v/>
      </c>
      <c r="X1206" s="66" t="str">
        <f t="shared" si="201"/>
        <v/>
      </c>
    </row>
    <row r="1207" spans="1:24" x14ac:dyDescent="0.25">
      <c r="A1207" s="5"/>
      <c r="B1207" s="67" t="str">
        <f t="shared" si="200"/>
        <v/>
      </c>
      <c r="C1207" s="68" t="str">
        <f t="shared" si="202"/>
        <v/>
      </c>
      <c r="D1207" s="6"/>
      <c r="E1207" s="9"/>
      <c r="F1207" s="6"/>
      <c r="G1207" s="9"/>
      <c r="H1207" s="64" t="str">
        <f t="shared" si="209"/>
        <v/>
      </c>
      <c r="I1207" s="64" t="str">
        <f t="shared" si="210"/>
        <v/>
      </c>
      <c r="J1207" s="65" t="str">
        <f t="shared" si="203"/>
        <v/>
      </c>
      <c r="K1207" s="166" t="str">
        <f t="shared" si="204"/>
        <v/>
      </c>
      <c r="L1207" s="167" t="str">
        <f t="shared" si="205"/>
        <v/>
      </c>
      <c r="M1207" s="63" t="str">
        <f t="shared" si="206"/>
        <v/>
      </c>
      <c r="N1207" s="7"/>
      <c r="O1207" s="8"/>
      <c r="Q1207" s="69" t="str">
        <f t="shared" si="207"/>
        <v/>
      </c>
      <c r="T1207" s="66" t="str">
        <f>IF(AND(SU_Stufe&gt;=20,M1207&lt;&gt;"",ISBLANK(N1207)),"Zuweisung zu Arbeitspaket fehlt","")</f>
        <v/>
      </c>
      <c r="U1207" s="66" t="str">
        <f>IF(AND(M1207&lt;&gt;""),IF(ISBLANK(O1207),"Beschreibung der Tätigkeit fehlt!",IF(LEN(O1207)&lt;Z_BKU,"Beschreibung sehr kurz",IF(LEN(O1207)&lt;Z_BKN,"Beschreibung knapp",""))),"")</f>
        <v/>
      </c>
      <c r="V1207" s="66" t="str">
        <f t="shared" si="208"/>
        <v/>
      </c>
      <c r="W1207" s="66" t="str">
        <f>IF(AND(M1207&lt;&gt;""),IF(M1207&gt;Z_THAZ,"Wurde die Tageshöchstarbeitszeit ("&amp;Z_THAZ&amp;" h) beachtet?",""),"")</f>
        <v/>
      </c>
      <c r="X1207" s="66" t="str">
        <f t="shared" si="201"/>
        <v/>
      </c>
    </row>
    <row r="1208" spans="1:24" x14ac:dyDescent="0.25">
      <c r="A1208" s="5"/>
      <c r="B1208" s="67" t="str">
        <f t="shared" si="200"/>
        <v/>
      </c>
      <c r="C1208" s="68" t="str">
        <f t="shared" si="202"/>
        <v/>
      </c>
      <c r="D1208" s="6"/>
      <c r="E1208" s="9"/>
      <c r="F1208" s="6"/>
      <c r="G1208" s="9"/>
      <c r="H1208" s="64" t="str">
        <f t="shared" si="209"/>
        <v/>
      </c>
      <c r="I1208" s="64" t="str">
        <f t="shared" si="210"/>
        <v/>
      </c>
      <c r="J1208" s="65" t="str">
        <f t="shared" si="203"/>
        <v/>
      </c>
      <c r="K1208" s="166" t="str">
        <f t="shared" si="204"/>
        <v/>
      </c>
      <c r="L1208" s="167" t="str">
        <f t="shared" si="205"/>
        <v/>
      </c>
      <c r="M1208" s="63" t="str">
        <f t="shared" si="206"/>
        <v/>
      </c>
      <c r="N1208" s="7"/>
      <c r="O1208" s="8"/>
      <c r="Q1208" s="69" t="str">
        <f t="shared" si="207"/>
        <v/>
      </c>
      <c r="T1208" s="66" t="str">
        <f>IF(AND(SU_Stufe&gt;=20,M1208&lt;&gt;"",ISBLANK(N1208)),"Zuweisung zu Arbeitspaket fehlt","")</f>
        <v/>
      </c>
      <c r="U1208" s="66" t="str">
        <f>IF(AND(M1208&lt;&gt;""),IF(ISBLANK(O1208),"Beschreibung der Tätigkeit fehlt!",IF(LEN(O1208)&lt;Z_BKU,"Beschreibung sehr kurz",IF(LEN(O1208)&lt;Z_BKN,"Beschreibung knapp",""))),"")</f>
        <v/>
      </c>
      <c r="V1208" s="66" t="str">
        <f t="shared" si="208"/>
        <v/>
      </c>
      <c r="W1208" s="66" t="str">
        <f>IF(AND(M1208&lt;&gt;""),IF(M1208&gt;Z_THAZ,"Wurde die Tageshöchstarbeitszeit ("&amp;Z_THAZ&amp;" h) beachtet?",""),"")</f>
        <v/>
      </c>
      <c r="X1208" s="66" t="str">
        <f t="shared" si="201"/>
        <v/>
      </c>
    </row>
    <row r="1209" spans="1:24" x14ac:dyDescent="0.25">
      <c r="A1209" s="5"/>
      <c r="B1209" s="67" t="str">
        <f t="shared" si="200"/>
        <v/>
      </c>
      <c r="C1209" s="68" t="str">
        <f t="shared" si="202"/>
        <v/>
      </c>
      <c r="D1209" s="6"/>
      <c r="E1209" s="9"/>
      <c r="F1209" s="6"/>
      <c r="G1209" s="9"/>
      <c r="H1209" s="64" t="str">
        <f t="shared" si="209"/>
        <v/>
      </c>
      <c r="I1209" s="64" t="str">
        <f t="shared" si="210"/>
        <v/>
      </c>
      <c r="J1209" s="65" t="str">
        <f t="shared" si="203"/>
        <v/>
      </c>
      <c r="K1209" s="166" t="str">
        <f t="shared" si="204"/>
        <v/>
      </c>
      <c r="L1209" s="167" t="str">
        <f t="shared" si="205"/>
        <v/>
      </c>
      <c r="M1209" s="63" t="str">
        <f t="shared" si="206"/>
        <v/>
      </c>
      <c r="N1209" s="7"/>
      <c r="O1209" s="8"/>
      <c r="Q1209" s="69" t="str">
        <f t="shared" si="207"/>
        <v/>
      </c>
      <c r="T1209" s="66" t="str">
        <f>IF(AND(SU_Stufe&gt;=20,M1209&lt;&gt;"",ISBLANK(N1209)),"Zuweisung zu Arbeitspaket fehlt","")</f>
        <v/>
      </c>
      <c r="U1209" s="66" t="str">
        <f>IF(AND(M1209&lt;&gt;""),IF(ISBLANK(O1209),"Beschreibung der Tätigkeit fehlt!",IF(LEN(O1209)&lt;Z_BKU,"Beschreibung sehr kurz",IF(LEN(O1209)&lt;Z_BKN,"Beschreibung knapp",""))),"")</f>
        <v/>
      </c>
      <c r="V1209" s="66" t="str">
        <f t="shared" si="208"/>
        <v/>
      </c>
      <c r="W1209" s="66" t="str">
        <f>IF(AND(M1209&lt;&gt;""),IF(M1209&gt;Z_THAZ,"Wurde die Tageshöchstarbeitszeit ("&amp;Z_THAZ&amp;" h) beachtet?",""),"")</f>
        <v/>
      </c>
      <c r="X1209" s="66" t="str">
        <f t="shared" si="201"/>
        <v/>
      </c>
    </row>
    <row r="1210" spans="1:24" x14ac:dyDescent="0.25">
      <c r="A1210" s="5"/>
      <c r="B1210" s="67" t="str">
        <f t="shared" si="200"/>
        <v/>
      </c>
      <c r="C1210" s="68" t="str">
        <f t="shared" si="202"/>
        <v/>
      </c>
      <c r="D1210" s="6"/>
      <c r="E1210" s="9"/>
      <c r="F1210" s="6"/>
      <c r="G1210" s="9"/>
      <c r="H1210" s="64" t="str">
        <f t="shared" si="209"/>
        <v/>
      </c>
      <c r="I1210" s="64" t="str">
        <f t="shared" si="210"/>
        <v/>
      </c>
      <c r="J1210" s="65" t="str">
        <f t="shared" si="203"/>
        <v/>
      </c>
      <c r="K1210" s="166" t="str">
        <f t="shared" si="204"/>
        <v/>
      </c>
      <c r="L1210" s="167" t="str">
        <f t="shared" si="205"/>
        <v/>
      </c>
      <c r="M1210" s="63" t="str">
        <f t="shared" si="206"/>
        <v/>
      </c>
      <c r="N1210" s="7"/>
      <c r="O1210" s="8"/>
      <c r="Q1210" s="69" t="str">
        <f t="shared" si="207"/>
        <v/>
      </c>
      <c r="T1210" s="66" t="str">
        <f>IF(AND(SU_Stufe&gt;=20,M1210&lt;&gt;"",ISBLANK(N1210)),"Zuweisung zu Arbeitspaket fehlt","")</f>
        <v/>
      </c>
      <c r="U1210" s="66" t="str">
        <f>IF(AND(M1210&lt;&gt;""),IF(ISBLANK(O1210),"Beschreibung der Tätigkeit fehlt!",IF(LEN(O1210)&lt;Z_BKU,"Beschreibung sehr kurz",IF(LEN(O1210)&lt;Z_BKN,"Beschreibung knapp",""))),"")</f>
        <v/>
      </c>
      <c r="V1210" s="66" t="str">
        <f t="shared" si="208"/>
        <v/>
      </c>
      <c r="W1210" s="66" t="str">
        <f>IF(AND(M1210&lt;&gt;""),IF(M1210&gt;Z_THAZ,"Wurde die Tageshöchstarbeitszeit ("&amp;Z_THAZ&amp;" h) beachtet?",""),"")</f>
        <v/>
      </c>
      <c r="X1210" s="66" t="str">
        <f t="shared" si="201"/>
        <v/>
      </c>
    </row>
    <row r="1211" spans="1:24" x14ac:dyDescent="0.25">
      <c r="A1211" s="5"/>
      <c r="B1211" s="67" t="str">
        <f t="shared" si="200"/>
        <v/>
      </c>
      <c r="C1211" s="68" t="str">
        <f t="shared" si="202"/>
        <v/>
      </c>
      <c r="D1211" s="6"/>
      <c r="E1211" s="9"/>
      <c r="F1211" s="6"/>
      <c r="G1211" s="9"/>
      <c r="H1211" s="64" t="str">
        <f t="shared" si="209"/>
        <v/>
      </c>
      <c r="I1211" s="64" t="str">
        <f t="shared" si="210"/>
        <v/>
      </c>
      <c r="J1211" s="65" t="str">
        <f t="shared" si="203"/>
        <v/>
      </c>
      <c r="K1211" s="166" t="str">
        <f t="shared" si="204"/>
        <v/>
      </c>
      <c r="L1211" s="167" t="str">
        <f t="shared" si="205"/>
        <v/>
      </c>
      <c r="M1211" s="63" t="str">
        <f t="shared" si="206"/>
        <v/>
      </c>
      <c r="N1211" s="7"/>
      <c r="O1211" s="8"/>
      <c r="Q1211" s="69" t="str">
        <f t="shared" si="207"/>
        <v/>
      </c>
      <c r="T1211" s="66" t="str">
        <f>IF(AND(SU_Stufe&gt;=20,M1211&lt;&gt;"",ISBLANK(N1211)),"Zuweisung zu Arbeitspaket fehlt","")</f>
        <v/>
      </c>
      <c r="U1211" s="66" t="str">
        <f>IF(AND(M1211&lt;&gt;""),IF(ISBLANK(O1211),"Beschreibung der Tätigkeit fehlt!",IF(LEN(O1211)&lt;Z_BKU,"Beschreibung sehr kurz",IF(LEN(O1211)&lt;Z_BKN,"Beschreibung knapp",""))),"")</f>
        <v/>
      </c>
      <c r="V1211" s="66" t="str">
        <f t="shared" si="208"/>
        <v/>
      </c>
      <c r="W1211" s="66" t="str">
        <f>IF(AND(M1211&lt;&gt;""),IF(M1211&gt;Z_THAZ,"Wurde die Tageshöchstarbeitszeit ("&amp;Z_THAZ&amp;" h) beachtet?",""),"")</f>
        <v/>
      </c>
      <c r="X1211" s="66" t="str">
        <f t="shared" si="201"/>
        <v/>
      </c>
    </row>
    <row r="1212" spans="1:24" x14ac:dyDescent="0.25">
      <c r="A1212" s="5"/>
      <c r="B1212" s="67" t="str">
        <f t="shared" si="200"/>
        <v/>
      </c>
      <c r="C1212" s="68" t="str">
        <f t="shared" si="202"/>
        <v/>
      </c>
      <c r="D1212" s="6"/>
      <c r="E1212" s="9"/>
      <c r="F1212" s="6"/>
      <c r="G1212" s="9"/>
      <c r="H1212" s="64" t="str">
        <f t="shared" si="209"/>
        <v/>
      </c>
      <c r="I1212" s="64" t="str">
        <f t="shared" si="210"/>
        <v/>
      </c>
      <c r="J1212" s="65" t="str">
        <f t="shared" si="203"/>
        <v/>
      </c>
      <c r="K1212" s="166" t="str">
        <f t="shared" si="204"/>
        <v/>
      </c>
      <c r="L1212" s="167" t="str">
        <f t="shared" si="205"/>
        <v/>
      </c>
      <c r="M1212" s="63" t="str">
        <f t="shared" si="206"/>
        <v/>
      </c>
      <c r="N1212" s="7"/>
      <c r="O1212" s="8"/>
      <c r="Q1212" s="69" t="str">
        <f t="shared" si="207"/>
        <v/>
      </c>
      <c r="T1212" s="66" t="str">
        <f>IF(AND(SU_Stufe&gt;=20,M1212&lt;&gt;"",ISBLANK(N1212)),"Zuweisung zu Arbeitspaket fehlt","")</f>
        <v/>
      </c>
      <c r="U1212" s="66" t="str">
        <f>IF(AND(M1212&lt;&gt;""),IF(ISBLANK(O1212),"Beschreibung der Tätigkeit fehlt!",IF(LEN(O1212)&lt;Z_BKU,"Beschreibung sehr kurz",IF(LEN(O1212)&lt;Z_BKN,"Beschreibung knapp",""))),"")</f>
        <v/>
      </c>
      <c r="V1212" s="66" t="str">
        <f t="shared" si="208"/>
        <v/>
      </c>
      <c r="W1212" s="66" t="str">
        <f>IF(AND(M1212&lt;&gt;""),IF(M1212&gt;Z_THAZ,"Wurde die Tageshöchstarbeitszeit ("&amp;Z_THAZ&amp;" h) beachtet?",""),"")</f>
        <v/>
      </c>
      <c r="X1212" s="66" t="str">
        <f t="shared" si="201"/>
        <v/>
      </c>
    </row>
    <row r="1213" spans="1:24" x14ac:dyDescent="0.25">
      <c r="A1213" s="5"/>
      <c r="B1213" s="67" t="str">
        <f t="shared" si="200"/>
        <v/>
      </c>
      <c r="C1213" s="68" t="str">
        <f t="shared" si="202"/>
        <v/>
      </c>
      <c r="D1213" s="6"/>
      <c r="E1213" s="9"/>
      <c r="F1213" s="6"/>
      <c r="G1213" s="9"/>
      <c r="H1213" s="64" t="str">
        <f t="shared" si="209"/>
        <v/>
      </c>
      <c r="I1213" s="64" t="str">
        <f t="shared" si="210"/>
        <v/>
      </c>
      <c r="J1213" s="65" t="str">
        <f t="shared" si="203"/>
        <v/>
      </c>
      <c r="K1213" s="166" t="str">
        <f t="shared" si="204"/>
        <v/>
      </c>
      <c r="L1213" s="167" t="str">
        <f t="shared" si="205"/>
        <v/>
      </c>
      <c r="M1213" s="63" t="str">
        <f t="shared" si="206"/>
        <v/>
      </c>
      <c r="N1213" s="7"/>
      <c r="O1213" s="8"/>
      <c r="Q1213" s="69" t="str">
        <f t="shared" si="207"/>
        <v/>
      </c>
      <c r="T1213" s="66" t="str">
        <f>IF(AND(SU_Stufe&gt;=20,M1213&lt;&gt;"",ISBLANK(N1213)),"Zuweisung zu Arbeitspaket fehlt","")</f>
        <v/>
      </c>
      <c r="U1213" s="66" t="str">
        <f>IF(AND(M1213&lt;&gt;""),IF(ISBLANK(O1213),"Beschreibung der Tätigkeit fehlt!",IF(LEN(O1213)&lt;Z_BKU,"Beschreibung sehr kurz",IF(LEN(O1213)&lt;Z_BKN,"Beschreibung knapp",""))),"")</f>
        <v/>
      </c>
      <c r="V1213" s="66" t="str">
        <f t="shared" si="208"/>
        <v/>
      </c>
      <c r="W1213" s="66" t="str">
        <f>IF(AND(M1213&lt;&gt;""),IF(M1213&gt;Z_THAZ,"Wurde die Tageshöchstarbeitszeit ("&amp;Z_THAZ&amp;" h) beachtet?",""),"")</f>
        <v/>
      </c>
      <c r="X1213" s="66" t="str">
        <f t="shared" si="201"/>
        <v/>
      </c>
    </row>
    <row r="1214" spans="1:24" x14ac:dyDescent="0.25">
      <c r="A1214" s="5"/>
      <c r="B1214" s="67" t="str">
        <f t="shared" si="200"/>
        <v/>
      </c>
      <c r="C1214" s="68" t="str">
        <f t="shared" si="202"/>
        <v/>
      </c>
      <c r="D1214" s="6"/>
      <c r="E1214" s="9"/>
      <c r="F1214" s="6"/>
      <c r="G1214" s="9"/>
      <c r="H1214" s="64" t="str">
        <f t="shared" si="209"/>
        <v/>
      </c>
      <c r="I1214" s="64" t="str">
        <f t="shared" si="210"/>
        <v/>
      </c>
      <c r="J1214" s="65" t="str">
        <f t="shared" si="203"/>
        <v/>
      </c>
      <c r="K1214" s="166" t="str">
        <f t="shared" si="204"/>
        <v/>
      </c>
      <c r="L1214" s="167" t="str">
        <f t="shared" si="205"/>
        <v/>
      </c>
      <c r="M1214" s="63" t="str">
        <f t="shared" si="206"/>
        <v/>
      </c>
      <c r="N1214" s="7"/>
      <c r="O1214" s="8"/>
      <c r="Q1214" s="69" t="str">
        <f t="shared" si="207"/>
        <v/>
      </c>
      <c r="T1214" s="66" t="str">
        <f>IF(AND(SU_Stufe&gt;=20,M1214&lt;&gt;"",ISBLANK(N1214)),"Zuweisung zu Arbeitspaket fehlt","")</f>
        <v/>
      </c>
      <c r="U1214" s="66" t="str">
        <f>IF(AND(M1214&lt;&gt;""),IF(ISBLANK(O1214),"Beschreibung der Tätigkeit fehlt!",IF(LEN(O1214)&lt;Z_BKU,"Beschreibung sehr kurz",IF(LEN(O1214)&lt;Z_BKN,"Beschreibung knapp",""))),"")</f>
        <v/>
      </c>
      <c r="V1214" s="66" t="str">
        <f t="shared" si="208"/>
        <v/>
      </c>
      <c r="W1214" s="66" t="str">
        <f>IF(AND(M1214&lt;&gt;""),IF(M1214&gt;Z_THAZ,"Wurde die Tageshöchstarbeitszeit ("&amp;Z_THAZ&amp;" h) beachtet?",""),"")</f>
        <v/>
      </c>
      <c r="X1214" s="66" t="str">
        <f t="shared" si="201"/>
        <v/>
      </c>
    </row>
    <row r="1215" spans="1:24" x14ac:dyDescent="0.25">
      <c r="A1215" s="5"/>
      <c r="B1215" s="67" t="str">
        <f t="shared" si="200"/>
        <v/>
      </c>
      <c r="C1215" s="68" t="str">
        <f t="shared" si="202"/>
        <v/>
      </c>
      <c r="D1215" s="6"/>
      <c r="E1215" s="9"/>
      <c r="F1215" s="6"/>
      <c r="G1215" s="9"/>
      <c r="H1215" s="64" t="str">
        <f t="shared" si="209"/>
        <v/>
      </c>
      <c r="I1215" s="64" t="str">
        <f t="shared" si="210"/>
        <v/>
      </c>
      <c r="J1215" s="65" t="str">
        <f t="shared" si="203"/>
        <v/>
      </c>
      <c r="K1215" s="166" t="str">
        <f t="shared" si="204"/>
        <v/>
      </c>
      <c r="L1215" s="167" t="str">
        <f t="shared" si="205"/>
        <v/>
      </c>
      <c r="M1215" s="63" t="str">
        <f t="shared" si="206"/>
        <v/>
      </c>
      <c r="N1215" s="7"/>
      <c r="O1215" s="8"/>
      <c r="Q1215" s="69" t="str">
        <f t="shared" si="207"/>
        <v/>
      </c>
      <c r="T1215" s="66" t="str">
        <f>IF(AND(SU_Stufe&gt;=20,M1215&lt;&gt;"",ISBLANK(N1215)),"Zuweisung zu Arbeitspaket fehlt","")</f>
        <v/>
      </c>
      <c r="U1215" s="66" t="str">
        <f>IF(AND(M1215&lt;&gt;""),IF(ISBLANK(O1215),"Beschreibung der Tätigkeit fehlt!",IF(LEN(O1215)&lt;Z_BKU,"Beschreibung sehr kurz",IF(LEN(O1215)&lt;Z_BKN,"Beschreibung knapp",""))),"")</f>
        <v/>
      </c>
      <c r="V1215" s="66" t="str">
        <f t="shared" si="208"/>
        <v/>
      </c>
      <c r="W1215" s="66" t="str">
        <f>IF(AND(M1215&lt;&gt;""),IF(M1215&gt;Z_THAZ,"Wurde die Tageshöchstarbeitszeit ("&amp;Z_THAZ&amp;" h) beachtet?",""),"")</f>
        <v/>
      </c>
      <c r="X1215" s="66" t="str">
        <f t="shared" si="201"/>
        <v/>
      </c>
    </row>
    <row r="1216" spans="1:24" x14ac:dyDescent="0.25">
      <c r="A1216" s="5"/>
      <c r="B1216" s="67" t="str">
        <f t="shared" si="200"/>
        <v/>
      </c>
      <c r="C1216" s="68" t="str">
        <f t="shared" si="202"/>
        <v/>
      </c>
      <c r="D1216" s="6"/>
      <c r="E1216" s="9"/>
      <c r="F1216" s="6"/>
      <c r="G1216" s="9"/>
      <c r="H1216" s="64" t="str">
        <f t="shared" si="209"/>
        <v/>
      </c>
      <c r="I1216" s="64" t="str">
        <f t="shared" si="210"/>
        <v/>
      </c>
      <c r="J1216" s="65" t="str">
        <f t="shared" si="203"/>
        <v/>
      </c>
      <c r="K1216" s="166" t="str">
        <f t="shared" si="204"/>
        <v/>
      </c>
      <c r="L1216" s="167" t="str">
        <f t="shared" si="205"/>
        <v/>
      </c>
      <c r="M1216" s="63" t="str">
        <f t="shared" si="206"/>
        <v/>
      </c>
      <c r="N1216" s="7"/>
      <c r="O1216" s="8"/>
      <c r="Q1216" s="69" t="str">
        <f t="shared" si="207"/>
        <v/>
      </c>
      <c r="T1216" s="66" t="str">
        <f>IF(AND(SU_Stufe&gt;=20,M1216&lt;&gt;"",ISBLANK(N1216)),"Zuweisung zu Arbeitspaket fehlt","")</f>
        <v/>
      </c>
      <c r="U1216" s="66" t="str">
        <f>IF(AND(M1216&lt;&gt;""),IF(ISBLANK(O1216),"Beschreibung der Tätigkeit fehlt!",IF(LEN(O1216)&lt;Z_BKU,"Beschreibung sehr kurz",IF(LEN(O1216)&lt;Z_BKN,"Beschreibung knapp",""))),"")</f>
        <v/>
      </c>
      <c r="V1216" s="66" t="str">
        <f t="shared" si="208"/>
        <v/>
      </c>
      <c r="W1216" s="66" t="str">
        <f>IF(AND(M1216&lt;&gt;""),IF(M1216&gt;Z_THAZ,"Wurde die Tageshöchstarbeitszeit ("&amp;Z_THAZ&amp;" h) beachtet?",""),"")</f>
        <v/>
      </c>
      <c r="X1216" s="66" t="str">
        <f t="shared" si="201"/>
        <v/>
      </c>
    </row>
    <row r="1217" spans="1:24" x14ac:dyDescent="0.25">
      <c r="A1217" s="5"/>
      <c r="B1217" s="67" t="str">
        <f t="shared" si="200"/>
        <v/>
      </c>
      <c r="C1217" s="68" t="str">
        <f t="shared" si="202"/>
        <v/>
      </c>
      <c r="D1217" s="6"/>
      <c r="E1217" s="9"/>
      <c r="F1217" s="6"/>
      <c r="G1217" s="9"/>
      <c r="H1217" s="64" t="str">
        <f t="shared" si="209"/>
        <v/>
      </c>
      <c r="I1217" s="64" t="str">
        <f t="shared" si="210"/>
        <v/>
      </c>
      <c r="J1217" s="65" t="str">
        <f t="shared" si="203"/>
        <v/>
      </c>
      <c r="K1217" s="166" t="str">
        <f t="shared" si="204"/>
        <v/>
      </c>
      <c r="L1217" s="167" t="str">
        <f t="shared" si="205"/>
        <v/>
      </c>
      <c r="M1217" s="63" t="str">
        <f t="shared" si="206"/>
        <v/>
      </c>
      <c r="N1217" s="7"/>
      <c r="O1217" s="8"/>
      <c r="Q1217" s="69" t="str">
        <f t="shared" si="207"/>
        <v/>
      </c>
      <c r="T1217" s="66" t="str">
        <f>IF(AND(SU_Stufe&gt;=20,M1217&lt;&gt;"",ISBLANK(N1217)),"Zuweisung zu Arbeitspaket fehlt","")</f>
        <v/>
      </c>
      <c r="U1217" s="66" t="str">
        <f>IF(AND(M1217&lt;&gt;""),IF(ISBLANK(O1217),"Beschreibung der Tätigkeit fehlt!",IF(LEN(O1217)&lt;Z_BKU,"Beschreibung sehr kurz",IF(LEN(O1217)&lt;Z_BKN,"Beschreibung knapp",""))),"")</f>
        <v/>
      </c>
      <c r="V1217" s="66" t="str">
        <f t="shared" si="208"/>
        <v/>
      </c>
      <c r="W1217" s="66" t="str">
        <f>IF(AND(M1217&lt;&gt;""),IF(M1217&gt;Z_THAZ,"Wurde die Tageshöchstarbeitszeit ("&amp;Z_THAZ&amp;" h) beachtet?",""),"")</f>
        <v/>
      </c>
      <c r="X1217" s="66" t="str">
        <f t="shared" si="201"/>
        <v/>
      </c>
    </row>
    <row r="1218" spans="1:24" x14ac:dyDescent="0.25">
      <c r="A1218" s="5"/>
      <c r="B1218" s="67" t="str">
        <f t="shared" si="200"/>
        <v/>
      </c>
      <c r="C1218" s="68" t="str">
        <f t="shared" si="202"/>
        <v/>
      </c>
      <c r="D1218" s="6"/>
      <c r="E1218" s="9"/>
      <c r="F1218" s="6"/>
      <c r="G1218" s="9"/>
      <c r="H1218" s="64" t="str">
        <f t="shared" si="209"/>
        <v/>
      </c>
      <c r="I1218" s="64" t="str">
        <f t="shared" si="210"/>
        <v/>
      </c>
      <c r="J1218" s="65" t="str">
        <f t="shared" si="203"/>
        <v/>
      </c>
      <c r="K1218" s="166" t="str">
        <f t="shared" si="204"/>
        <v/>
      </c>
      <c r="L1218" s="167" t="str">
        <f t="shared" si="205"/>
        <v/>
      </c>
      <c r="M1218" s="63" t="str">
        <f t="shared" si="206"/>
        <v/>
      </c>
      <c r="N1218" s="7"/>
      <c r="O1218" s="8"/>
      <c r="Q1218" s="69" t="str">
        <f t="shared" si="207"/>
        <v/>
      </c>
      <c r="T1218" s="66" t="str">
        <f>IF(AND(SU_Stufe&gt;=20,M1218&lt;&gt;"",ISBLANK(N1218)),"Zuweisung zu Arbeitspaket fehlt","")</f>
        <v/>
      </c>
      <c r="U1218" s="66" t="str">
        <f>IF(AND(M1218&lt;&gt;""),IF(ISBLANK(O1218),"Beschreibung der Tätigkeit fehlt!",IF(LEN(O1218)&lt;Z_BKU,"Beschreibung sehr kurz",IF(LEN(O1218)&lt;Z_BKN,"Beschreibung knapp",""))),"")</f>
        <v/>
      </c>
      <c r="V1218" s="66" t="str">
        <f t="shared" si="208"/>
        <v/>
      </c>
      <c r="W1218" s="66" t="str">
        <f>IF(AND(M1218&lt;&gt;""),IF(M1218&gt;Z_THAZ,"Wurde die Tageshöchstarbeitszeit ("&amp;Z_THAZ&amp;" h) beachtet?",""),"")</f>
        <v/>
      </c>
      <c r="X1218" s="66" t="str">
        <f t="shared" si="201"/>
        <v/>
      </c>
    </row>
    <row r="1219" spans="1:24" x14ac:dyDescent="0.25">
      <c r="A1219" s="5"/>
      <c r="B1219" s="67" t="str">
        <f t="shared" si="200"/>
        <v/>
      </c>
      <c r="C1219" s="68" t="str">
        <f t="shared" si="202"/>
        <v/>
      </c>
      <c r="D1219" s="6"/>
      <c r="E1219" s="9"/>
      <c r="F1219" s="6"/>
      <c r="G1219" s="9"/>
      <c r="H1219" s="64" t="str">
        <f t="shared" si="209"/>
        <v/>
      </c>
      <c r="I1219" s="64" t="str">
        <f t="shared" si="210"/>
        <v/>
      </c>
      <c r="J1219" s="65" t="str">
        <f t="shared" si="203"/>
        <v/>
      </c>
      <c r="K1219" s="166" t="str">
        <f t="shared" si="204"/>
        <v/>
      </c>
      <c r="L1219" s="167" t="str">
        <f t="shared" si="205"/>
        <v/>
      </c>
      <c r="M1219" s="63" t="str">
        <f t="shared" si="206"/>
        <v/>
      </c>
      <c r="N1219" s="7"/>
      <c r="O1219" s="8"/>
      <c r="Q1219" s="69" t="str">
        <f t="shared" si="207"/>
        <v/>
      </c>
      <c r="T1219" s="66" t="str">
        <f>IF(AND(SU_Stufe&gt;=20,M1219&lt;&gt;"",ISBLANK(N1219)),"Zuweisung zu Arbeitspaket fehlt","")</f>
        <v/>
      </c>
      <c r="U1219" s="66" t="str">
        <f>IF(AND(M1219&lt;&gt;""),IF(ISBLANK(O1219),"Beschreibung der Tätigkeit fehlt!",IF(LEN(O1219)&lt;Z_BKU,"Beschreibung sehr kurz",IF(LEN(O1219)&lt;Z_BKN,"Beschreibung knapp",""))),"")</f>
        <v/>
      </c>
      <c r="V1219" s="66" t="str">
        <f t="shared" si="208"/>
        <v/>
      </c>
      <c r="W1219" s="66" t="str">
        <f>IF(AND(M1219&lt;&gt;""),IF(M1219&gt;Z_THAZ,"Wurde die Tageshöchstarbeitszeit ("&amp;Z_THAZ&amp;" h) beachtet?",""),"")</f>
        <v/>
      </c>
      <c r="X1219" s="66" t="str">
        <f t="shared" si="201"/>
        <v/>
      </c>
    </row>
    <row r="1220" spans="1:24" x14ac:dyDescent="0.25">
      <c r="A1220" s="5"/>
      <c r="B1220" s="67" t="str">
        <f t="shared" si="200"/>
        <v/>
      </c>
      <c r="C1220" s="68" t="str">
        <f t="shared" si="202"/>
        <v/>
      </c>
      <c r="D1220" s="6"/>
      <c r="E1220" s="9"/>
      <c r="F1220" s="6"/>
      <c r="G1220" s="9"/>
      <c r="H1220" s="64" t="str">
        <f t="shared" si="209"/>
        <v/>
      </c>
      <c r="I1220" s="64" t="str">
        <f t="shared" si="210"/>
        <v/>
      </c>
      <c r="J1220" s="65" t="str">
        <f t="shared" si="203"/>
        <v/>
      </c>
      <c r="K1220" s="166" t="str">
        <f t="shared" si="204"/>
        <v/>
      </c>
      <c r="L1220" s="167" t="str">
        <f t="shared" si="205"/>
        <v/>
      </c>
      <c r="M1220" s="63" t="str">
        <f t="shared" si="206"/>
        <v/>
      </c>
      <c r="N1220" s="7"/>
      <c r="O1220" s="8"/>
      <c r="Q1220" s="69" t="str">
        <f t="shared" si="207"/>
        <v/>
      </c>
      <c r="T1220" s="66" t="str">
        <f>IF(AND(SU_Stufe&gt;=20,M1220&lt;&gt;"",ISBLANK(N1220)),"Zuweisung zu Arbeitspaket fehlt","")</f>
        <v/>
      </c>
      <c r="U1220" s="66" t="str">
        <f>IF(AND(M1220&lt;&gt;""),IF(ISBLANK(O1220),"Beschreibung der Tätigkeit fehlt!",IF(LEN(O1220)&lt;Z_BKU,"Beschreibung sehr kurz",IF(LEN(O1220)&lt;Z_BKN,"Beschreibung knapp",""))),"")</f>
        <v/>
      </c>
      <c r="V1220" s="66" t="str">
        <f t="shared" si="208"/>
        <v/>
      </c>
      <c r="W1220" s="66" t="str">
        <f>IF(AND(M1220&lt;&gt;""),IF(M1220&gt;Z_THAZ,"Wurde die Tageshöchstarbeitszeit ("&amp;Z_THAZ&amp;" h) beachtet?",""),"")</f>
        <v/>
      </c>
      <c r="X1220" s="66" t="str">
        <f t="shared" si="201"/>
        <v/>
      </c>
    </row>
    <row r="1221" spans="1:24" x14ac:dyDescent="0.25">
      <c r="A1221" s="5"/>
      <c r="B1221" s="67" t="str">
        <f t="shared" si="200"/>
        <v/>
      </c>
      <c r="C1221" s="68" t="str">
        <f t="shared" si="202"/>
        <v/>
      </c>
      <c r="D1221" s="6"/>
      <c r="E1221" s="9"/>
      <c r="F1221" s="6"/>
      <c r="G1221" s="9"/>
      <c r="H1221" s="64" t="str">
        <f t="shared" si="209"/>
        <v/>
      </c>
      <c r="I1221" s="64" t="str">
        <f t="shared" si="210"/>
        <v/>
      </c>
      <c r="J1221" s="65" t="str">
        <f t="shared" si="203"/>
        <v/>
      </c>
      <c r="K1221" s="166" t="str">
        <f t="shared" si="204"/>
        <v/>
      </c>
      <c r="L1221" s="167" t="str">
        <f t="shared" si="205"/>
        <v/>
      </c>
      <c r="M1221" s="63" t="str">
        <f t="shared" si="206"/>
        <v/>
      </c>
      <c r="N1221" s="7"/>
      <c r="O1221" s="8"/>
      <c r="Q1221" s="69" t="str">
        <f t="shared" si="207"/>
        <v/>
      </c>
      <c r="T1221" s="66" t="str">
        <f>IF(AND(SU_Stufe&gt;=20,M1221&lt;&gt;"",ISBLANK(N1221)),"Zuweisung zu Arbeitspaket fehlt","")</f>
        <v/>
      </c>
      <c r="U1221" s="66" t="str">
        <f>IF(AND(M1221&lt;&gt;""),IF(ISBLANK(O1221),"Beschreibung der Tätigkeit fehlt!",IF(LEN(O1221)&lt;Z_BKU,"Beschreibung sehr kurz",IF(LEN(O1221)&lt;Z_BKN,"Beschreibung knapp",""))),"")</f>
        <v/>
      </c>
      <c r="V1221" s="66" t="str">
        <f t="shared" si="208"/>
        <v/>
      </c>
      <c r="W1221" s="66" t="str">
        <f>IF(AND(M1221&lt;&gt;""),IF(M1221&gt;Z_THAZ,"Wurde die Tageshöchstarbeitszeit ("&amp;Z_THAZ&amp;" h) beachtet?",""),"")</f>
        <v/>
      </c>
      <c r="X1221" s="66" t="str">
        <f t="shared" si="201"/>
        <v/>
      </c>
    </row>
    <row r="1222" spans="1:24" x14ac:dyDescent="0.25">
      <c r="A1222" s="5"/>
      <c r="B1222" s="67" t="str">
        <f t="shared" si="200"/>
        <v/>
      </c>
      <c r="C1222" s="68" t="str">
        <f t="shared" si="202"/>
        <v/>
      </c>
      <c r="D1222" s="6"/>
      <c r="E1222" s="9"/>
      <c r="F1222" s="6"/>
      <c r="G1222" s="9"/>
      <c r="H1222" s="64" t="str">
        <f t="shared" si="209"/>
        <v/>
      </c>
      <c r="I1222" s="64" t="str">
        <f t="shared" si="210"/>
        <v/>
      </c>
      <c r="J1222" s="65" t="str">
        <f t="shared" si="203"/>
        <v/>
      </c>
      <c r="K1222" s="166" t="str">
        <f t="shared" si="204"/>
        <v/>
      </c>
      <c r="L1222" s="167" t="str">
        <f t="shared" si="205"/>
        <v/>
      </c>
      <c r="M1222" s="63" t="str">
        <f t="shared" si="206"/>
        <v/>
      </c>
      <c r="N1222" s="7"/>
      <c r="O1222" s="8"/>
      <c r="Q1222" s="69" t="str">
        <f t="shared" si="207"/>
        <v/>
      </c>
      <c r="T1222" s="66" t="str">
        <f>IF(AND(SU_Stufe&gt;=20,M1222&lt;&gt;"",ISBLANK(N1222)),"Zuweisung zu Arbeitspaket fehlt","")</f>
        <v/>
      </c>
      <c r="U1222" s="66" t="str">
        <f>IF(AND(M1222&lt;&gt;""),IF(ISBLANK(O1222),"Beschreibung der Tätigkeit fehlt!",IF(LEN(O1222)&lt;Z_BKU,"Beschreibung sehr kurz",IF(LEN(O1222)&lt;Z_BKN,"Beschreibung knapp",""))),"")</f>
        <v/>
      </c>
      <c r="V1222" s="66" t="str">
        <f t="shared" si="208"/>
        <v/>
      </c>
      <c r="W1222" s="66" t="str">
        <f>IF(AND(M1222&lt;&gt;""),IF(M1222&gt;Z_THAZ,"Wurde die Tageshöchstarbeitszeit ("&amp;Z_THAZ&amp;" h) beachtet?",""),"")</f>
        <v/>
      </c>
      <c r="X1222" s="66" t="str">
        <f t="shared" si="201"/>
        <v/>
      </c>
    </row>
    <row r="1223" spans="1:24" x14ac:dyDescent="0.25">
      <c r="A1223" s="5"/>
      <c r="B1223" s="67" t="str">
        <f t="shared" si="200"/>
        <v/>
      </c>
      <c r="C1223" s="68" t="str">
        <f t="shared" si="202"/>
        <v/>
      </c>
      <c r="D1223" s="6"/>
      <c r="E1223" s="9"/>
      <c r="F1223" s="6"/>
      <c r="G1223" s="9"/>
      <c r="H1223" s="64" t="str">
        <f t="shared" si="209"/>
        <v/>
      </c>
      <c r="I1223" s="64" t="str">
        <f t="shared" si="210"/>
        <v/>
      </c>
      <c r="J1223" s="65" t="str">
        <f t="shared" si="203"/>
        <v/>
      </c>
      <c r="K1223" s="166" t="str">
        <f t="shared" si="204"/>
        <v/>
      </c>
      <c r="L1223" s="167" t="str">
        <f t="shared" si="205"/>
        <v/>
      </c>
      <c r="M1223" s="63" t="str">
        <f t="shared" si="206"/>
        <v/>
      </c>
      <c r="N1223" s="7"/>
      <c r="O1223" s="8"/>
      <c r="Q1223" s="69" t="str">
        <f t="shared" si="207"/>
        <v/>
      </c>
      <c r="T1223" s="66" t="str">
        <f>IF(AND(SU_Stufe&gt;=20,M1223&lt;&gt;"",ISBLANK(N1223)),"Zuweisung zu Arbeitspaket fehlt","")</f>
        <v/>
      </c>
      <c r="U1223" s="66" t="str">
        <f>IF(AND(M1223&lt;&gt;""),IF(ISBLANK(O1223),"Beschreibung der Tätigkeit fehlt!",IF(LEN(O1223)&lt;Z_BKU,"Beschreibung sehr kurz",IF(LEN(O1223)&lt;Z_BKN,"Beschreibung knapp",""))),"")</f>
        <v/>
      </c>
      <c r="V1223" s="66" t="str">
        <f t="shared" si="208"/>
        <v/>
      </c>
      <c r="W1223" s="66" t="str">
        <f>IF(AND(M1223&lt;&gt;""),IF(M1223&gt;Z_THAZ,"Wurde die Tageshöchstarbeitszeit ("&amp;Z_THAZ&amp;" h) beachtet?",""),"")</f>
        <v/>
      </c>
      <c r="X1223" s="66" t="str">
        <f t="shared" si="201"/>
        <v/>
      </c>
    </row>
    <row r="1224" spans="1:24" x14ac:dyDescent="0.25">
      <c r="A1224" s="5"/>
      <c r="B1224" s="67" t="str">
        <f t="shared" si="200"/>
        <v/>
      </c>
      <c r="C1224" s="68" t="str">
        <f t="shared" si="202"/>
        <v/>
      </c>
      <c r="D1224" s="6"/>
      <c r="E1224" s="9"/>
      <c r="F1224" s="6"/>
      <c r="G1224" s="9"/>
      <c r="H1224" s="64" t="str">
        <f t="shared" si="209"/>
        <v/>
      </c>
      <c r="I1224" s="64" t="str">
        <f t="shared" si="210"/>
        <v/>
      </c>
      <c r="J1224" s="65" t="str">
        <f t="shared" si="203"/>
        <v/>
      </c>
      <c r="K1224" s="166" t="str">
        <f t="shared" si="204"/>
        <v/>
      </c>
      <c r="L1224" s="167" t="str">
        <f t="shared" si="205"/>
        <v/>
      </c>
      <c r="M1224" s="63" t="str">
        <f t="shared" si="206"/>
        <v/>
      </c>
      <c r="N1224" s="7"/>
      <c r="O1224" s="8"/>
      <c r="Q1224" s="69" t="str">
        <f t="shared" si="207"/>
        <v/>
      </c>
      <c r="T1224" s="66" t="str">
        <f>IF(AND(SU_Stufe&gt;=20,M1224&lt;&gt;"",ISBLANK(N1224)),"Zuweisung zu Arbeitspaket fehlt","")</f>
        <v/>
      </c>
      <c r="U1224" s="66" t="str">
        <f>IF(AND(M1224&lt;&gt;""),IF(ISBLANK(O1224),"Beschreibung der Tätigkeit fehlt!",IF(LEN(O1224)&lt;Z_BKU,"Beschreibung sehr kurz",IF(LEN(O1224)&lt;Z_BKN,"Beschreibung knapp",""))),"")</f>
        <v/>
      </c>
      <c r="V1224" s="66" t="str">
        <f t="shared" si="208"/>
        <v/>
      </c>
      <c r="W1224" s="66" t="str">
        <f>IF(AND(M1224&lt;&gt;""),IF(M1224&gt;Z_THAZ,"Wurde die Tageshöchstarbeitszeit ("&amp;Z_THAZ&amp;" h) beachtet?",""),"")</f>
        <v/>
      </c>
      <c r="X1224" s="66" t="str">
        <f t="shared" si="201"/>
        <v/>
      </c>
    </row>
    <row r="1225" spans="1:24" x14ac:dyDescent="0.25">
      <c r="A1225" s="5"/>
      <c r="B1225" s="67" t="str">
        <f t="shared" si="200"/>
        <v/>
      </c>
      <c r="C1225" s="68" t="str">
        <f t="shared" si="202"/>
        <v/>
      </c>
      <c r="D1225" s="6"/>
      <c r="E1225" s="9"/>
      <c r="F1225" s="6"/>
      <c r="G1225" s="9"/>
      <c r="H1225" s="64" t="str">
        <f t="shared" si="209"/>
        <v/>
      </c>
      <c r="I1225" s="64" t="str">
        <f t="shared" si="210"/>
        <v/>
      </c>
      <c r="J1225" s="65" t="str">
        <f t="shared" si="203"/>
        <v/>
      </c>
      <c r="K1225" s="166" t="str">
        <f t="shared" si="204"/>
        <v/>
      </c>
      <c r="L1225" s="167" t="str">
        <f t="shared" si="205"/>
        <v/>
      </c>
      <c r="M1225" s="63" t="str">
        <f t="shared" si="206"/>
        <v/>
      </c>
      <c r="N1225" s="7"/>
      <c r="O1225" s="8"/>
      <c r="Q1225" s="69" t="str">
        <f t="shared" si="207"/>
        <v/>
      </c>
      <c r="T1225" s="66" t="str">
        <f>IF(AND(SU_Stufe&gt;=20,M1225&lt;&gt;"",ISBLANK(N1225)),"Zuweisung zu Arbeitspaket fehlt","")</f>
        <v/>
      </c>
      <c r="U1225" s="66" t="str">
        <f>IF(AND(M1225&lt;&gt;""),IF(ISBLANK(O1225),"Beschreibung der Tätigkeit fehlt!",IF(LEN(O1225)&lt;Z_BKU,"Beschreibung sehr kurz",IF(LEN(O1225)&lt;Z_BKN,"Beschreibung knapp",""))),"")</f>
        <v/>
      </c>
      <c r="V1225" s="66" t="str">
        <f t="shared" si="208"/>
        <v/>
      </c>
      <c r="W1225" s="66" t="str">
        <f>IF(AND(M1225&lt;&gt;""),IF(M1225&gt;Z_THAZ,"Wurde die Tageshöchstarbeitszeit ("&amp;Z_THAZ&amp;" h) beachtet?",""),"")</f>
        <v/>
      </c>
      <c r="X1225" s="66" t="str">
        <f t="shared" si="201"/>
        <v/>
      </c>
    </row>
    <row r="1226" spans="1:24" x14ac:dyDescent="0.25">
      <c r="A1226" s="5"/>
      <c r="B1226" s="67" t="str">
        <f t="shared" si="200"/>
        <v/>
      </c>
      <c r="C1226" s="68" t="str">
        <f t="shared" si="202"/>
        <v/>
      </c>
      <c r="D1226" s="6"/>
      <c r="E1226" s="9"/>
      <c r="F1226" s="6"/>
      <c r="G1226" s="9"/>
      <c r="H1226" s="64" t="str">
        <f t="shared" si="209"/>
        <v/>
      </c>
      <c r="I1226" s="64" t="str">
        <f t="shared" si="210"/>
        <v/>
      </c>
      <c r="J1226" s="65" t="str">
        <f t="shared" si="203"/>
        <v/>
      </c>
      <c r="K1226" s="166" t="str">
        <f t="shared" si="204"/>
        <v/>
      </c>
      <c r="L1226" s="167" t="str">
        <f t="shared" si="205"/>
        <v/>
      </c>
      <c r="M1226" s="63" t="str">
        <f t="shared" si="206"/>
        <v/>
      </c>
      <c r="N1226" s="7"/>
      <c r="O1226" s="8"/>
      <c r="Q1226" s="69" t="str">
        <f t="shared" si="207"/>
        <v/>
      </c>
      <c r="T1226" s="66" t="str">
        <f>IF(AND(SU_Stufe&gt;=20,M1226&lt;&gt;"",ISBLANK(N1226)),"Zuweisung zu Arbeitspaket fehlt","")</f>
        <v/>
      </c>
      <c r="U1226" s="66" t="str">
        <f>IF(AND(M1226&lt;&gt;""),IF(ISBLANK(O1226),"Beschreibung der Tätigkeit fehlt!",IF(LEN(O1226)&lt;Z_BKU,"Beschreibung sehr kurz",IF(LEN(O1226)&lt;Z_BKN,"Beschreibung knapp",""))),"")</f>
        <v/>
      </c>
      <c r="V1226" s="66" t="str">
        <f t="shared" si="208"/>
        <v/>
      </c>
      <c r="W1226" s="66" t="str">
        <f>IF(AND(M1226&lt;&gt;""),IF(M1226&gt;Z_THAZ,"Wurde die Tageshöchstarbeitszeit ("&amp;Z_THAZ&amp;" h) beachtet?",""),"")</f>
        <v/>
      </c>
      <c r="X1226" s="66" t="str">
        <f t="shared" si="201"/>
        <v/>
      </c>
    </row>
    <row r="1227" spans="1:24" x14ac:dyDescent="0.25">
      <c r="A1227" s="5"/>
      <c r="B1227" s="67" t="str">
        <f t="shared" si="200"/>
        <v/>
      </c>
      <c r="C1227" s="68" t="str">
        <f t="shared" si="202"/>
        <v/>
      </c>
      <c r="D1227" s="6"/>
      <c r="E1227" s="9"/>
      <c r="F1227" s="6"/>
      <c r="G1227" s="9"/>
      <c r="H1227" s="64" t="str">
        <f t="shared" si="209"/>
        <v/>
      </c>
      <c r="I1227" s="64" t="str">
        <f t="shared" si="210"/>
        <v/>
      </c>
      <c r="J1227" s="65" t="str">
        <f t="shared" si="203"/>
        <v/>
      </c>
      <c r="K1227" s="166" t="str">
        <f t="shared" si="204"/>
        <v/>
      </c>
      <c r="L1227" s="167" t="str">
        <f t="shared" si="205"/>
        <v/>
      </c>
      <c r="M1227" s="63" t="str">
        <f t="shared" si="206"/>
        <v/>
      </c>
      <c r="N1227" s="7"/>
      <c r="O1227" s="8"/>
      <c r="Q1227" s="69" t="str">
        <f t="shared" si="207"/>
        <v/>
      </c>
      <c r="T1227" s="66" t="str">
        <f>IF(AND(SU_Stufe&gt;=20,M1227&lt;&gt;"",ISBLANK(N1227)),"Zuweisung zu Arbeitspaket fehlt","")</f>
        <v/>
      </c>
      <c r="U1227" s="66" t="str">
        <f>IF(AND(M1227&lt;&gt;""),IF(ISBLANK(O1227),"Beschreibung der Tätigkeit fehlt!",IF(LEN(O1227)&lt;Z_BKU,"Beschreibung sehr kurz",IF(LEN(O1227)&lt;Z_BKN,"Beschreibung knapp",""))),"")</f>
        <v/>
      </c>
      <c r="V1227" s="66" t="str">
        <f t="shared" si="208"/>
        <v/>
      </c>
      <c r="W1227" s="66" t="str">
        <f>IF(AND(M1227&lt;&gt;""),IF(M1227&gt;Z_THAZ,"Wurde die Tageshöchstarbeitszeit ("&amp;Z_THAZ&amp;" h) beachtet?",""),"")</f>
        <v/>
      </c>
      <c r="X1227" s="66" t="str">
        <f t="shared" si="201"/>
        <v/>
      </c>
    </row>
    <row r="1228" spans="1:24" x14ac:dyDescent="0.25">
      <c r="A1228" s="5"/>
      <c r="B1228" s="67" t="str">
        <f t="shared" si="200"/>
        <v/>
      </c>
      <c r="C1228" s="68" t="str">
        <f t="shared" si="202"/>
        <v/>
      </c>
      <c r="D1228" s="6"/>
      <c r="E1228" s="9"/>
      <c r="F1228" s="6"/>
      <c r="G1228" s="9"/>
      <c r="H1228" s="64" t="str">
        <f t="shared" si="209"/>
        <v/>
      </c>
      <c r="I1228" s="64" t="str">
        <f t="shared" si="210"/>
        <v/>
      </c>
      <c r="J1228" s="65" t="str">
        <f t="shared" si="203"/>
        <v/>
      </c>
      <c r="K1228" s="166" t="str">
        <f t="shared" si="204"/>
        <v/>
      </c>
      <c r="L1228" s="167" t="str">
        <f t="shared" si="205"/>
        <v/>
      </c>
      <c r="M1228" s="63" t="str">
        <f t="shared" si="206"/>
        <v/>
      </c>
      <c r="N1228" s="7"/>
      <c r="O1228" s="8"/>
      <c r="Q1228" s="69" t="str">
        <f t="shared" si="207"/>
        <v/>
      </c>
      <c r="T1228" s="66" t="str">
        <f>IF(AND(SU_Stufe&gt;=20,M1228&lt;&gt;"",ISBLANK(N1228)),"Zuweisung zu Arbeitspaket fehlt","")</f>
        <v/>
      </c>
      <c r="U1228" s="66" t="str">
        <f>IF(AND(M1228&lt;&gt;""),IF(ISBLANK(O1228),"Beschreibung der Tätigkeit fehlt!",IF(LEN(O1228)&lt;Z_BKU,"Beschreibung sehr kurz",IF(LEN(O1228)&lt;Z_BKN,"Beschreibung knapp",""))),"")</f>
        <v/>
      </c>
      <c r="V1228" s="66" t="str">
        <f t="shared" si="208"/>
        <v/>
      </c>
      <c r="W1228" s="66" t="str">
        <f>IF(AND(M1228&lt;&gt;""),IF(M1228&gt;Z_THAZ,"Wurde die Tageshöchstarbeitszeit ("&amp;Z_THAZ&amp;" h) beachtet?",""),"")</f>
        <v/>
      </c>
      <c r="X1228" s="66" t="str">
        <f t="shared" si="201"/>
        <v/>
      </c>
    </row>
    <row r="1229" spans="1:24" x14ac:dyDescent="0.25">
      <c r="A1229" s="5"/>
      <c r="B1229" s="67" t="str">
        <f t="shared" si="200"/>
        <v/>
      </c>
      <c r="C1229" s="68" t="str">
        <f t="shared" si="202"/>
        <v/>
      </c>
      <c r="D1229" s="6"/>
      <c r="E1229" s="9"/>
      <c r="F1229" s="6"/>
      <c r="G1229" s="9"/>
      <c r="H1229" s="64" t="str">
        <f t="shared" si="209"/>
        <v/>
      </c>
      <c r="I1229" s="64" t="str">
        <f t="shared" si="210"/>
        <v/>
      </c>
      <c r="J1229" s="65" t="str">
        <f t="shared" si="203"/>
        <v/>
      </c>
      <c r="K1229" s="166" t="str">
        <f t="shared" si="204"/>
        <v/>
      </c>
      <c r="L1229" s="167" t="str">
        <f t="shared" si="205"/>
        <v/>
      </c>
      <c r="M1229" s="63" t="str">
        <f t="shared" si="206"/>
        <v/>
      </c>
      <c r="N1229" s="7"/>
      <c r="O1229" s="8"/>
      <c r="Q1229" s="69" t="str">
        <f t="shared" si="207"/>
        <v/>
      </c>
      <c r="T1229" s="66" t="str">
        <f>IF(AND(SU_Stufe&gt;=20,M1229&lt;&gt;"",ISBLANK(N1229)),"Zuweisung zu Arbeitspaket fehlt","")</f>
        <v/>
      </c>
      <c r="U1229" s="66" t="str">
        <f>IF(AND(M1229&lt;&gt;""),IF(ISBLANK(O1229),"Beschreibung der Tätigkeit fehlt!",IF(LEN(O1229)&lt;Z_BKU,"Beschreibung sehr kurz",IF(LEN(O1229)&lt;Z_BKN,"Beschreibung knapp",""))),"")</f>
        <v/>
      </c>
      <c r="V1229" s="66" t="str">
        <f t="shared" si="208"/>
        <v/>
      </c>
      <c r="W1229" s="66" t="str">
        <f>IF(AND(M1229&lt;&gt;""),IF(M1229&gt;Z_THAZ,"Wurde die Tageshöchstarbeitszeit ("&amp;Z_THAZ&amp;" h) beachtet?",""),"")</f>
        <v/>
      </c>
      <c r="X1229" s="66" t="str">
        <f t="shared" si="201"/>
        <v/>
      </c>
    </row>
    <row r="1230" spans="1:24" x14ac:dyDescent="0.25">
      <c r="A1230" s="5"/>
      <c r="B1230" s="67" t="str">
        <f t="shared" ref="B1230:B1293" si="211">IF(ISNUMBER(A1230),ZU_Kuerzel,"")</f>
        <v/>
      </c>
      <c r="C1230" s="68" t="str">
        <f t="shared" si="202"/>
        <v/>
      </c>
      <c r="D1230" s="6"/>
      <c r="E1230" s="9"/>
      <c r="F1230" s="6"/>
      <c r="G1230" s="9"/>
      <c r="H1230" s="64" t="str">
        <f t="shared" si="209"/>
        <v/>
      </c>
      <c r="I1230" s="64" t="str">
        <f t="shared" si="210"/>
        <v/>
      </c>
      <c r="J1230" s="65" t="str">
        <f t="shared" si="203"/>
        <v/>
      </c>
      <c r="K1230" s="166" t="str">
        <f t="shared" si="204"/>
        <v/>
      </c>
      <c r="L1230" s="167" t="str">
        <f t="shared" si="205"/>
        <v/>
      </c>
      <c r="M1230" s="63" t="str">
        <f t="shared" si="206"/>
        <v/>
      </c>
      <c r="N1230" s="7"/>
      <c r="O1230" s="8"/>
      <c r="Q1230" s="69" t="str">
        <f t="shared" si="207"/>
        <v/>
      </c>
      <c r="T1230" s="66" t="str">
        <f>IF(AND(SU_Stufe&gt;=20,M1230&lt;&gt;"",ISBLANK(N1230)),"Zuweisung zu Arbeitspaket fehlt","")</f>
        <v/>
      </c>
      <c r="U1230" s="66" t="str">
        <f>IF(AND(M1230&lt;&gt;""),IF(ISBLANK(O1230),"Beschreibung der Tätigkeit fehlt!",IF(LEN(O1230)&lt;Z_BKU,"Beschreibung sehr kurz",IF(LEN(O1230)&lt;Z_BKN,"Beschreibung knapp",""))),"")</f>
        <v/>
      </c>
      <c r="V1230" s="66" t="str">
        <f t="shared" si="208"/>
        <v/>
      </c>
      <c r="W1230" s="66" t="str">
        <f>IF(AND(M1230&lt;&gt;""),IF(M1230&gt;Z_THAZ,"Wurde die Tageshöchstarbeitszeit ("&amp;Z_THAZ&amp;" h) beachtet?",""),"")</f>
        <v/>
      </c>
      <c r="X1230" s="66" t="str">
        <f t="shared" ref="X1230:X1293" si="212">IF(ISNUMBER(A1230),IF(YEAR(A1230)&lt;&gt;ZU_Jahr,"Jahr nicht zulässig",""),"")</f>
        <v/>
      </c>
    </row>
    <row r="1231" spans="1:24" x14ac:dyDescent="0.25">
      <c r="A1231" s="5"/>
      <c r="B1231" s="67" t="str">
        <f t="shared" si="211"/>
        <v/>
      </c>
      <c r="C1231" s="68" t="str">
        <f t="shared" ref="C1231:C1294" si="213">IF(ISBLANK(A1231),"",MONTH(A1231))</f>
        <v/>
      </c>
      <c r="D1231" s="6"/>
      <c r="E1231" s="9"/>
      <c r="F1231" s="6"/>
      <c r="G1231" s="9"/>
      <c r="H1231" s="64" t="str">
        <f t="shared" si="209"/>
        <v/>
      </c>
      <c r="I1231" s="64" t="str">
        <f t="shared" si="210"/>
        <v/>
      </c>
      <c r="J1231" s="65" t="str">
        <f t="shared" ref="J1231:J1294" si="214">IF(AND(ISNUMBER(D1231),ISNUMBER(E1231),ISNUMBER(F1231),ISNUMBER(G1231)),TIME(D1231,E1231,0),"")</f>
        <v/>
      </c>
      <c r="K1231" s="166" t="str">
        <f t="shared" ref="K1231:K1294" si="215">IF(AND(ISNUMBER(D1231),ISNUMBER(E1231),ISNUMBER(F1231),ISNUMBER(G1231)),TIME(F1231,G1231,0),"")</f>
        <v/>
      </c>
      <c r="L1231" s="167" t="str">
        <f t="shared" ref="L1231:L1294" si="216">IF(AND(ISNUMBER(D1231),ISNUMBER(E1231),ISNUMBER(F1231),ISNUMBER(G1231)),K1231-J1231,"")</f>
        <v/>
      </c>
      <c r="M1231" s="63" t="str">
        <f t="shared" ref="M1231:M1294" si="217">IF(AND(ISNUMBER(D1231),ISNUMBER(E1231),ISNUMBER(F1231),ISNUMBER(G1231)),HOUR(L1231)+MINUTE(L1231)/60,"")</f>
        <v/>
      </c>
      <c r="N1231" s="7"/>
      <c r="O1231" s="8"/>
      <c r="Q1231" s="69" t="str">
        <f t="shared" ref="Q1231:Q1294" si="218">T1231&amp;IF(U1231&lt;&gt;"","  "&amp;U1231,"")&amp;IF(V1231&lt;&gt;"","   "&amp;V1231,"")&amp;IF(W1231&lt;&gt;"","   "&amp;W1231,"")&amp;IF(X1231&lt;&gt;"","  "&amp;X1231,"")</f>
        <v/>
      </c>
      <c r="T1231" s="66" t="str">
        <f>IF(AND(SU_Stufe&gt;=20,M1231&lt;&gt;"",ISBLANK(N1231)),"Zuweisung zu Arbeitspaket fehlt","")</f>
        <v/>
      </c>
      <c r="U1231" s="66" t="str">
        <f>IF(AND(M1231&lt;&gt;""),IF(ISBLANK(O1231),"Beschreibung der Tätigkeit fehlt!",IF(LEN(O1231)&lt;Z_BKU,"Beschreibung sehr kurz",IF(LEN(O1231)&lt;Z_BKN,"Beschreibung knapp",""))),"")</f>
        <v/>
      </c>
      <c r="V1231" s="66" t="str">
        <f t="shared" ref="V1231:V1294" si="219">IF(AND(M1231&lt;&gt;""),IF(M1231&gt;6,"Wurde die Pausenregel (6 h) beachtet?",""),"")</f>
        <v/>
      </c>
      <c r="W1231" s="66" t="str">
        <f>IF(AND(M1231&lt;&gt;""),IF(M1231&gt;Z_THAZ,"Wurde die Tageshöchstarbeitszeit ("&amp;Z_THAZ&amp;" h) beachtet?",""),"")</f>
        <v/>
      </c>
      <c r="X1231" s="66" t="str">
        <f t="shared" si="212"/>
        <v/>
      </c>
    </row>
    <row r="1232" spans="1:24" x14ac:dyDescent="0.25">
      <c r="A1232" s="5"/>
      <c r="B1232" s="67" t="str">
        <f t="shared" si="211"/>
        <v/>
      </c>
      <c r="C1232" s="68" t="str">
        <f t="shared" si="213"/>
        <v/>
      </c>
      <c r="D1232" s="6"/>
      <c r="E1232" s="9"/>
      <c r="F1232" s="6"/>
      <c r="G1232" s="9"/>
      <c r="H1232" s="64" t="str">
        <f t="shared" ref="H1232:H1295" si="220">IF(AND(ISNUMBER(D1232),ISNUMBER(E1232),ISNUMBER(F1232),ISNUMBER(G1232)),TRUNC(((F1232*60+G1232)-(D1232*60+E1232))/60,0),"")</f>
        <v/>
      </c>
      <c r="I1232" s="64" t="str">
        <f t="shared" ref="I1232:I1295" si="221">IF(AND(ISNUMBER(D1232),ISNUMBER(E1232),ISNUMBER(F1232),ISNUMBER(G1232)),MOD(((F1232*60+G1232)-(D1232*60+E1232))/60,1)*60,"")</f>
        <v/>
      </c>
      <c r="J1232" s="65" t="str">
        <f t="shared" si="214"/>
        <v/>
      </c>
      <c r="K1232" s="166" t="str">
        <f t="shared" si="215"/>
        <v/>
      </c>
      <c r="L1232" s="167" t="str">
        <f t="shared" si="216"/>
        <v/>
      </c>
      <c r="M1232" s="63" t="str">
        <f t="shared" si="217"/>
        <v/>
      </c>
      <c r="N1232" s="7"/>
      <c r="O1232" s="8"/>
      <c r="Q1232" s="69" t="str">
        <f t="shared" si="218"/>
        <v/>
      </c>
      <c r="T1232" s="66" t="str">
        <f>IF(AND(SU_Stufe&gt;=20,M1232&lt;&gt;"",ISBLANK(N1232)),"Zuweisung zu Arbeitspaket fehlt","")</f>
        <v/>
      </c>
      <c r="U1232" s="66" t="str">
        <f>IF(AND(M1232&lt;&gt;""),IF(ISBLANK(O1232),"Beschreibung der Tätigkeit fehlt!",IF(LEN(O1232)&lt;Z_BKU,"Beschreibung sehr kurz",IF(LEN(O1232)&lt;Z_BKN,"Beschreibung knapp",""))),"")</f>
        <v/>
      </c>
      <c r="V1232" s="66" t="str">
        <f t="shared" si="219"/>
        <v/>
      </c>
      <c r="W1232" s="66" t="str">
        <f>IF(AND(M1232&lt;&gt;""),IF(M1232&gt;Z_THAZ,"Wurde die Tageshöchstarbeitszeit ("&amp;Z_THAZ&amp;" h) beachtet?",""),"")</f>
        <v/>
      </c>
      <c r="X1232" s="66" t="str">
        <f t="shared" si="212"/>
        <v/>
      </c>
    </row>
    <row r="1233" spans="1:24" x14ac:dyDescent="0.25">
      <c r="A1233" s="5"/>
      <c r="B1233" s="67" t="str">
        <f t="shared" si="211"/>
        <v/>
      </c>
      <c r="C1233" s="68" t="str">
        <f t="shared" si="213"/>
        <v/>
      </c>
      <c r="D1233" s="6"/>
      <c r="E1233" s="9"/>
      <c r="F1233" s="6"/>
      <c r="G1233" s="9"/>
      <c r="H1233" s="64" t="str">
        <f t="shared" si="220"/>
        <v/>
      </c>
      <c r="I1233" s="64" t="str">
        <f t="shared" si="221"/>
        <v/>
      </c>
      <c r="J1233" s="65" t="str">
        <f t="shared" si="214"/>
        <v/>
      </c>
      <c r="K1233" s="166" t="str">
        <f t="shared" si="215"/>
        <v/>
      </c>
      <c r="L1233" s="167" t="str">
        <f t="shared" si="216"/>
        <v/>
      </c>
      <c r="M1233" s="63" t="str">
        <f t="shared" si="217"/>
        <v/>
      </c>
      <c r="N1233" s="7"/>
      <c r="O1233" s="8"/>
      <c r="Q1233" s="69" t="str">
        <f t="shared" si="218"/>
        <v/>
      </c>
      <c r="T1233" s="66" t="str">
        <f>IF(AND(SU_Stufe&gt;=20,M1233&lt;&gt;"",ISBLANK(N1233)),"Zuweisung zu Arbeitspaket fehlt","")</f>
        <v/>
      </c>
      <c r="U1233" s="66" t="str">
        <f>IF(AND(M1233&lt;&gt;""),IF(ISBLANK(O1233),"Beschreibung der Tätigkeit fehlt!",IF(LEN(O1233)&lt;Z_BKU,"Beschreibung sehr kurz",IF(LEN(O1233)&lt;Z_BKN,"Beschreibung knapp",""))),"")</f>
        <v/>
      </c>
      <c r="V1233" s="66" t="str">
        <f t="shared" si="219"/>
        <v/>
      </c>
      <c r="W1233" s="66" t="str">
        <f>IF(AND(M1233&lt;&gt;""),IF(M1233&gt;Z_THAZ,"Wurde die Tageshöchstarbeitszeit ("&amp;Z_THAZ&amp;" h) beachtet?",""),"")</f>
        <v/>
      </c>
      <c r="X1233" s="66" t="str">
        <f t="shared" si="212"/>
        <v/>
      </c>
    </row>
    <row r="1234" spans="1:24" x14ac:dyDescent="0.25">
      <c r="A1234" s="5"/>
      <c r="B1234" s="67" t="str">
        <f t="shared" si="211"/>
        <v/>
      </c>
      <c r="C1234" s="68" t="str">
        <f t="shared" si="213"/>
        <v/>
      </c>
      <c r="D1234" s="6"/>
      <c r="E1234" s="9"/>
      <c r="F1234" s="6"/>
      <c r="G1234" s="9"/>
      <c r="H1234" s="64" t="str">
        <f t="shared" si="220"/>
        <v/>
      </c>
      <c r="I1234" s="64" t="str">
        <f t="shared" si="221"/>
        <v/>
      </c>
      <c r="J1234" s="65" t="str">
        <f t="shared" si="214"/>
        <v/>
      </c>
      <c r="K1234" s="166" t="str">
        <f t="shared" si="215"/>
        <v/>
      </c>
      <c r="L1234" s="167" t="str">
        <f t="shared" si="216"/>
        <v/>
      </c>
      <c r="M1234" s="63" t="str">
        <f t="shared" si="217"/>
        <v/>
      </c>
      <c r="N1234" s="7"/>
      <c r="O1234" s="8"/>
      <c r="Q1234" s="69" t="str">
        <f t="shared" si="218"/>
        <v/>
      </c>
      <c r="T1234" s="66" t="str">
        <f>IF(AND(SU_Stufe&gt;=20,M1234&lt;&gt;"",ISBLANK(N1234)),"Zuweisung zu Arbeitspaket fehlt","")</f>
        <v/>
      </c>
      <c r="U1234" s="66" t="str">
        <f>IF(AND(M1234&lt;&gt;""),IF(ISBLANK(O1234),"Beschreibung der Tätigkeit fehlt!",IF(LEN(O1234)&lt;Z_BKU,"Beschreibung sehr kurz",IF(LEN(O1234)&lt;Z_BKN,"Beschreibung knapp",""))),"")</f>
        <v/>
      </c>
      <c r="V1234" s="66" t="str">
        <f t="shared" si="219"/>
        <v/>
      </c>
      <c r="W1234" s="66" t="str">
        <f>IF(AND(M1234&lt;&gt;""),IF(M1234&gt;Z_THAZ,"Wurde die Tageshöchstarbeitszeit ("&amp;Z_THAZ&amp;" h) beachtet?",""),"")</f>
        <v/>
      </c>
      <c r="X1234" s="66" t="str">
        <f t="shared" si="212"/>
        <v/>
      </c>
    </row>
    <row r="1235" spans="1:24" x14ac:dyDescent="0.25">
      <c r="A1235" s="5"/>
      <c r="B1235" s="67" t="str">
        <f t="shared" si="211"/>
        <v/>
      </c>
      <c r="C1235" s="68" t="str">
        <f t="shared" si="213"/>
        <v/>
      </c>
      <c r="D1235" s="6"/>
      <c r="E1235" s="9"/>
      <c r="F1235" s="6"/>
      <c r="G1235" s="9"/>
      <c r="H1235" s="64" t="str">
        <f t="shared" si="220"/>
        <v/>
      </c>
      <c r="I1235" s="64" t="str">
        <f t="shared" si="221"/>
        <v/>
      </c>
      <c r="J1235" s="65" t="str">
        <f t="shared" si="214"/>
        <v/>
      </c>
      <c r="K1235" s="166" t="str">
        <f t="shared" si="215"/>
        <v/>
      </c>
      <c r="L1235" s="167" t="str">
        <f t="shared" si="216"/>
        <v/>
      </c>
      <c r="M1235" s="63" t="str">
        <f t="shared" si="217"/>
        <v/>
      </c>
      <c r="N1235" s="7"/>
      <c r="O1235" s="8"/>
      <c r="Q1235" s="69" t="str">
        <f t="shared" si="218"/>
        <v/>
      </c>
      <c r="T1235" s="66" t="str">
        <f>IF(AND(SU_Stufe&gt;=20,M1235&lt;&gt;"",ISBLANK(N1235)),"Zuweisung zu Arbeitspaket fehlt","")</f>
        <v/>
      </c>
      <c r="U1235" s="66" t="str">
        <f>IF(AND(M1235&lt;&gt;""),IF(ISBLANK(O1235),"Beschreibung der Tätigkeit fehlt!",IF(LEN(O1235)&lt;Z_BKU,"Beschreibung sehr kurz",IF(LEN(O1235)&lt;Z_BKN,"Beschreibung knapp",""))),"")</f>
        <v/>
      </c>
      <c r="V1235" s="66" t="str">
        <f t="shared" si="219"/>
        <v/>
      </c>
      <c r="W1235" s="66" t="str">
        <f>IF(AND(M1235&lt;&gt;""),IF(M1235&gt;Z_THAZ,"Wurde die Tageshöchstarbeitszeit ("&amp;Z_THAZ&amp;" h) beachtet?",""),"")</f>
        <v/>
      </c>
      <c r="X1235" s="66" t="str">
        <f t="shared" si="212"/>
        <v/>
      </c>
    </row>
    <row r="1236" spans="1:24" x14ac:dyDescent="0.25">
      <c r="A1236" s="5"/>
      <c r="B1236" s="67" t="str">
        <f t="shared" si="211"/>
        <v/>
      </c>
      <c r="C1236" s="68" t="str">
        <f t="shared" si="213"/>
        <v/>
      </c>
      <c r="D1236" s="6"/>
      <c r="E1236" s="9"/>
      <c r="F1236" s="6"/>
      <c r="G1236" s="9"/>
      <c r="H1236" s="64" t="str">
        <f t="shared" si="220"/>
        <v/>
      </c>
      <c r="I1236" s="64" t="str">
        <f t="shared" si="221"/>
        <v/>
      </c>
      <c r="J1236" s="65" t="str">
        <f t="shared" si="214"/>
        <v/>
      </c>
      <c r="K1236" s="166" t="str">
        <f t="shared" si="215"/>
        <v/>
      </c>
      <c r="L1236" s="167" t="str">
        <f t="shared" si="216"/>
        <v/>
      </c>
      <c r="M1236" s="63" t="str">
        <f t="shared" si="217"/>
        <v/>
      </c>
      <c r="N1236" s="7"/>
      <c r="O1236" s="8"/>
      <c r="Q1236" s="69" t="str">
        <f t="shared" si="218"/>
        <v/>
      </c>
      <c r="T1236" s="66" t="str">
        <f>IF(AND(SU_Stufe&gt;=20,M1236&lt;&gt;"",ISBLANK(N1236)),"Zuweisung zu Arbeitspaket fehlt","")</f>
        <v/>
      </c>
      <c r="U1236" s="66" t="str">
        <f>IF(AND(M1236&lt;&gt;""),IF(ISBLANK(O1236),"Beschreibung der Tätigkeit fehlt!",IF(LEN(O1236)&lt;Z_BKU,"Beschreibung sehr kurz",IF(LEN(O1236)&lt;Z_BKN,"Beschreibung knapp",""))),"")</f>
        <v/>
      </c>
      <c r="V1236" s="66" t="str">
        <f t="shared" si="219"/>
        <v/>
      </c>
      <c r="W1236" s="66" t="str">
        <f>IF(AND(M1236&lt;&gt;""),IF(M1236&gt;Z_THAZ,"Wurde die Tageshöchstarbeitszeit ("&amp;Z_THAZ&amp;" h) beachtet?",""),"")</f>
        <v/>
      </c>
      <c r="X1236" s="66" t="str">
        <f t="shared" si="212"/>
        <v/>
      </c>
    </row>
    <row r="1237" spans="1:24" x14ac:dyDescent="0.25">
      <c r="A1237" s="5"/>
      <c r="B1237" s="67" t="str">
        <f t="shared" si="211"/>
        <v/>
      </c>
      <c r="C1237" s="68" t="str">
        <f t="shared" si="213"/>
        <v/>
      </c>
      <c r="D1237" s="6"/>
      <c r="E1237" s="9"/>
      <c r="F1237" s="6"/>
      <c r="G1237" s="9"/>
      <c r="H1237" s="64" t="str">
        <f t="shared" si="220"/>
        <v/>
      </c>
      <c r="I1237" s="64" t="str">
        <f t="shared" si="221"/>
        <v/>
      </c>
      <c r="J1237" s="65" t="str">
        <f t="shared" si="214"/>
        <v/>
      </c>
      <c r="K1237" s="166" t="str">
        <f t="shared" si="215"/>
        <v/>
      </c>
      <c r="L1237" s="167" t="str">
        <f t="shared" si="216"/>
        <v/>
      </c>
      <c r="M1237" s="63" t="str">
        <f t="shared" si="217"/>
        <v/>
      </c>
      <c r="N1237" s="7"/>
      <c r="O1237" s="8"/>
      <c r="Q1237" s="69" t="str">
        <f t="shared" si="218"/>
        <v/>
      </c>
      <c r="T1237" s="66" t="str">
        <f>IF(AND(SU_Stufe&gt;=20,M1237&lt;&gt;"",ISBLANK(N1237)),"Zuweisung zu Arbeitspaket fehlt","")</f>
        <v/>
      </c>
      <c r="U1237" s="66" t="str">
        <f>IF(AND(M1237&lt;&gt;""),IF(ISBLANK(O1237),"Beschreibung der Tätigkeit fehlt!",IF(LEN(O1237)&lt;Z_BKU,"Beschreibung sehr kurz",IF(LEN(O1237)&lt;Z_BKN,"Beschreibung knapp",""))),"")</f>
        <v/>
      </c>
      <c r="V1237" s="66" t="str">
        <f t="shared" si="219"/>
        <v/>
      </c>
      <c r="W1237" s="66" t="str">
        <f>IF(AND(M1237&lt;&gt;""),IF(M1237&gt;Z_THAZ,"Wurde die Tageshöchstarbeitszeit ("&amp;Z_THAZ&amp;" h) beachtet?",""),"")</f>
        <v/>
      </c>
      <c r="X1237" s="66" t="str">
        <f t="shared" si="212"/>
        <v/>
      </c>
    </row>
    <row r="1238" spans="1:24" x14ac:dyDescent="0.25">
      <c r="A1238" s="5"/>
      <c r="B1238" s="67" t="str">
        <f t="shared" si="211"/>
        <v/>
      </c>
      <c r="C1238" s="68" t="str">
        <f t="shared" si="213"/>
        <v/>
      </c>
      <c r="D1238" s="6"/>
      <c r="E1238" s="9"/>
      <c r="F1238" s="6"/>
      <c r="G1238" s="9"/>
      <c r="H1238" s="64" t="str">
        <f t="shared" si="220"/>
        <v/>
      </c>
      <c r="I1238" s="64" t="str">
        <f t="shared" si="221"/>
        <v/>
      </c>
      <c r="J1238" s="65" t="str">
        <f t="shared" si="214"/>
        <v/>
      </c>
      <c r="K1238" s="166" t="str">
        <f t="shared" si="215"/>
        <v/>
      </c>
      <c r="L1238" s="167" t="str">
        <f t="shared" si="216"/>
        <v/>
      </c>
      <c r="M1238" s="63" t="str">
        <f t="shared" si="217"/>
        <v/>
      </c>
      <c r="N1238" s="7"/>
      <c r="O1238" s="8"/>
      <c r="Q1238" s="69" t="str">
        <f t="shared" si="218"/>
        <v/>
      </c>
      <c r="T1238" s="66" t="str">
        <f>IF(AND(SU_Stufe&gt;=20,M1238&lt;&gt;"",ISBLANK(N1238)),"Zuweisung zu Arbeitspaket fehlt","")</f>
        <v/>
      </c>
      <c r="U1238" s="66" t="str">
        <f>IF(AND(M1238&lt;&gt;""),IF(ISBLANK(O1238),"Beschreibung der Tätigkeit fehlt!",IF(LEN(O1238)&lt;Z_BKU,"Beschreibung sehr kurz",IF(LEN(O1238)&lt;Z_BKN,"Beschreibung knapp",""))),"")</f>
        <v/>
      </c>
      <c r="V1238" s="66" t="str">
        <f t="shared" si="219"/>
        <v/>
      </c>
      <c r="W1238" s="66" t="str">
        <f>IF(AND(M1238&lt;&gt;""),IF(M1238&gt;Z_THAZ,"Wurde die Tageshöchstarbeitszeit ("&amp;Z_THAZ&amp;" h) beachtet?",""),"")</f>
        <v/>
      </c>
      <c r="X1238" s="66" t="str">
        <f t="shared" si="212"/>
        <v/>
      </c>
    </row>
    <row r="1239" spans="1:24" x14ac:dyDescent="0.25">
      <c r="A1239" s="5"/>
      <c r="B1239" s="67" t="str">
        <f t="shared" si="211"/>
        <v/>
      </c>
      <c r="C1239" s="68" t="str">
        <f t="shared" si="213"/>
        <v/>
      </c>
      <c r="D1239" s="6"/>
      <c r="E1239" s="9"/>
      <c r="F1239" s="6"/>
      <c r="G1239" s="9"/>
      <c r="H1239" s="64" t="str">
        <f t="shared" si="220"/>
        <v/>
      </c>
      <c r="I1239" s="64" t="str">
        <f t="shared" si="221"/>
        <v/>
      </c>
      <c r="J1239" s="65" t="str">
        <f t="shared" si="214"/>
        <v/>
      </c>
      <c r="K1239" s="166" t="str">
        <f t="shared" si="215"/>
        <v/>
      </c>
      <c r="L1239" s="167" t="str">
        <f t="shared" si="216"/>
        <v/>
      </c>
      <c r="M1239" s="63" t="str">
        <f t="shared" si="217"/>
        <v/>
      </c>
      <c r="N1239" s="7"/>
      <c r="O1239" s="8"/>
      <c r="Q1239" s="69" t="str">
        <f t="shared" si="218"/>
        <v/>
      </c>
      <c r="T1239" s="66" t="str">
        <f>IF(AND(SU_Stufe&gt;=20,M1239&lt;&gt;"",ISBLANK(N1239)),"Zuweisung zu Arbeitspaket fehlt","")</f>
        <v/>
      </c>
      <c r="U1239" s="66" t="str">
        <f>IF(AND(M1239&lt;&gt;""),IF(ISBLANK(O1239),"Beschreibung der Tätigkeit fehlt!",IF(LEN(O1239)&lt;Z_BKU,"Beschreibung sehr kurz",IF(LEN(O1239)&lt;Z_BKN,"Beschreibung knapp",""))),"")</f>
        <v/>
      </c>
      <c r="V1239" s="66" t="str">
        <f t="shared" si="219"/>
        <v/>
      </c>
      <c r="W1239" s="66" t="str">
        <f>IF(AND(M1239&lt;&gt;""),IF(M1239&gt;Z_THAZ,"Wurde die Tageshöchstarbeitszeit ("&amp;Z_THAZ&amp;" h) beachtet?",""),"")</f>
        <v/>
      </c>
      <c r="X1239" s="66" t="str">
        <f t="shared" si="212"/>
        <v/>
      </c>
    </row>
    <row r="1240" spans="1:24" x14ac:dyDescent="0.25">
      <c r="A1240" s="5"/>
      <c r="B1240" s="67" t="str">
        <f t="shared" si="211"/>
        <v/>
      </c>
      <c r="C1240" s="68" t="str">
        <f t="shared" si="213"/>
        <v/>
      </c>
      <c r="D1240" s="6"/>
      <c r="E1240" s="9"/>
      <c r="F1240" s="6"/>
      <c r="G1240" s="9"/>
      <c r="H1240" s="64" t="str">
        <f t="shared" si="220"/>
        <v/>
      </c>
      <c r="I1240" s="64" t="str">
        <f t="shared" si="221"/>
        <v/>
      </c>
      <c r="J1240" s="65" t="str">
        <f t="shared" si="214"/>
        <v/>
      </c>
      <c r="K1240" s="166" t="str">
        <f t="shared" si="215"/>
        <v/>
      </c>
      <c r="L1240" s="167" t="str">
        <f t="shared" si="216"/>
        <v/>
      </c>
      <c r="M1240" s="63" t="str">
        <f t="shared" si="217"/>
        <v/>
      </c>
      <c r="N1240" s="7"/>
      <c r="O1240" s="209"/>
      <c r="Q1240" s="69" t="str">
        <f t="shared" si="218"/>
        <v/>
      </c>
      <c r="T1240" s="66" t="str">
        <f>IF(AND(SU_Stufe&gt;=20,M1240&lt;&gt;"",ISBLANK(N1240)),"Zuweisung zu Arbeitspaket fehlt","")</f>
        <v/>
      </c>
      <c r="U1240" s="66" t="str">
        <f>IF(AND(M1240&lt;&gt;""),IF(ISBLANK(O1240),"Beschreibung der Tätigkeit fehlt!",IF(LEN(O1240)&lt;Z_BKU,"Beschreibung sehr kurz",IF(LEN(O1240)&lt;Z_BKN,"Beschreibung knapp",""))),"")</f>
        <v/>
      </c>
      <c r="V1240" s="66" t="str">
        <f t="shared" si="219"/>
        <v/>
      </c>
      <c r="W1240" s="66" t="str">
        <f>IF(AND(M1240&lt;&gt;""),IF(M1240&gt;Z_THAZ,"Wurde die Tageshöchstarbeitszeit ("&amp;Z_THAZ&amp;" h) beachtet?",""),"")</f>
        <v/>
      </c>
      <c r="X1240" s="66" t="str">
        <f t="shared" si="212"/>
        <v/>
      </c>
    </row>
    <row r="1241" spans="1:24" x14ac:dyDescent="0.25">
      <c r="A1241" s="5"/>
      <c r="B1241" s="67" t="str">
        <f t="shared" si="211"/>
        <v/>
      </c>
      <c r="C1241" s="68" t="str">
        <f t="shared" si="213"/>
        <v/>
      </c>
      <c r="D1241" s="6"/>
      <c r="E1241" s="9"/>
      <c r="F1241" s="6"/>
      <c r="G1241" s="9"/>
      <c r="H1241" s="64" t="str">
        <f t="shared" si="220"/>
        <v/>
      </c>
      <c r="I1241" s="64" t="str">
        <f t="shared" si="221"/>
        <v/>
      </c>
      <c r="J1241" s="65" t="str">
        <f t="shared" si="214"/>
        <v/>
      </c>
      <c r="K1241" s="166" t="str">
        <f t="shared" si="215"/>
        <v/>
      </c>
      <c r="L1241" s="167" t="str">
        <f t="shared" si="216"/>
        <v/>
      </c>
      <c r="M1241" s="63" t="str">
        <f t="shared" si="217"/>
        <v/>
      </c>
      <c r="N1241" s="7"/>
      <c r="O1241" s="8"/>
      <c r="Q1241" s="69" t="str">
        <f t="shared" si="218"/>
        <v/>
      </c>
      <c r="T1241" s="66" t="str">
        <f>IF(AND(SU_Stufe&gt;=20,M1241&lt;&gt;"",ISBLANK(N1241)),"Zuweisung zu Arbeitspaket fehlt","")</f>
        <v/>
      </c>
      <c r="U1241" s="66" t="str">
        <f>IF(AND(M1241&lt;&gt;""),IF(ISBLANK(O1241),"Beschreibung der Tätigkeit fehlt!",IF(LEN(O1241)&lt;Z_BKU,"Beschreibung sehr kurz",IF(LEN(O1241)&lt;Z_BKN,"Beschreibung knapp",""))),"")</f>
        <v/>
      </c>
      <c r="V1241" s="66" t="str">
        <f t="shared" si="219"/>
        <v/>
      </c>
      <c r="W1241" s="66" t="str">
        <f>IF(AND(M1241&lt;&gt;""),IF(M1241&gt;Z_THAZ,"Wurde die Tageshöchstarbeitszeit ("&amp;Z_THAZ&amp;" h) beachtet?",""),"")</f>
        <v/>
      </c>
      <c r="X1241" s="66" t="str">
        <f t="shared" si="212"/>
        <v/>
      </c>
    </row>
    <row r="1242" spans="1:24" x14ac:dyDescent="0.25">
      <c r="A1242" s="5"/>
      <c r="B1242" s="67" t="str">
        <f t="shared" si="211"/>
        <v/>
      </c>
      <c r="C1242" s="68" t="str">
        <f t="shared" si="213"/>
        <v/>
      </c>
      <c r="D1242" s="6"/>
      <c r="E1242" s="9"/>
      <c r="F1242" s="6"/>
      <c r="G1242" s="9"/>
      <c r="H1242" s="64" t="str">
        <f t="shared" si="220"/>
        <v/>
      </c>
      <c r="I1242" s="64" t="str">
        <f t="shared" si="221"/>
        <v/>
      </c>
      <c r="J1242" s="65" t="str">
        <f t="shared" si="214"/>
        <v/>
      </c>
      <c r="K1242" s="166" t="str">
        <f t="shared" si="215"/>
        <v/>
      </c>
      <c r="L1242" s="167" t="str">
        <f t="shared" si="216"/>
        <v/>
      </c>
      <c r="M1242" s="63" t="str">
        <f t="shared" si="217"/>
        <v/>
      </c>
      <c r="N1242" s="7"/>
      <c r="O1242" s="209"/>
      <c r="Q1242" s="69" t="str">
        <f t="shared" si="218"/>
        <v/>
      </c>
      <c r="T1242" s="66" t="str">
        <f>IF(AND(SU_Stufe&gt;=20,M1242&lt;&gt;"",ISBLANK(N1242)),"Zuweisung zu Arbeitspaket fehlt","")</f>
        <v/>
      </c>
      <c r="U1242" s="66" t="str">
        <f>IF(AND(M1242&lt;&gt;""),IF(ISBLANK(O1242),"Beschreibung der Tätigkeit fehlt!",IF(LEN(O1242)&lt;Z_BKU,"Beschreibung sehr kurz",IF(LEN(O1242)&lt;Z_BKN,"Beschreibung knapp",""))),"")</f>
        <v/>
      </c>
      <c r="V1242" s="66" t="str">
        <f t="shared" si="219"/>
        <v/>
      </c>
      <c r="W1242" s="66" t="str">
        <f>IF(AND(M1242&lt;&gt;""),IF(M1242&gt;Z_THAZ,"Wurde die Tageshöchstarbeitszeit ("&amp;Z_THAZ&amp;" h) beachtet?",""),"")</f>
        <v/>
      </c>
      <c r="X1242" s="66" t="str">
        <f t="shared" si="212"/>
        <v/>
      </c>
    </row>
    <row r="1243" spans="1:24" x14ac:dyDescent="0.25">
      <c r="A1243" s="5"/>
      <c r="B1243" s="67" t="str">
        <f t="shared" si="211"/>
        <v/>
      </c>
      <c r="C1243" s="68" t="str">
        <f t="shared" si="213"/>
        <v/>
      </c>
      <c r="D1243" s="6"/>
      <c r="E1243" s="9"/>
      <c r="F1243" s="6"/>
      <c r="G1243" s="9"/>
      <c r="H1243" s="64" t="str">
        <f t="shared" si="220"/>
        <v/>
      </c>
      <c r="I1243" s="64" t="str">
        <f t="shared" si="221"/>
        <v/>
      </c>
      <c r="J1243" s="65" t="str">
        <f t="shared" si="214"/>
        <v/>
      </c>
      <c r="K1243" s="166" t="str">
        <f t="shared" si="215"/>
        <v/>
      </c>
      <c r="L1243" s="167" t="str">
        <f t="shared" si="216"/>
        <v/>
      </c>
      <c r="M1243" s="63" t="str">
        <f t="shared" si="217"/>
        <v/>
      </c>
      <c r="N1243" s="7"/>
      <c r="O1243" s="209"/>
      <c r="Q1243" s="69" t="str">
        <f t="shared" si="218"/>
        <v/>
      </c>
      <c r="T1243" s="66" t="str">
        <f>IF(AND(SU_Stufe&gt;=20,M1243&lt;&gt;"",ISBLANK(N1243)),"Zuweisung zu Arbeitspaket fehlt","")</f>
        <v/>
      </c>
      <c r="U1243" s="66" t="str">
        <f>IF(AND(M1243&lt;&gt;""),IF(ISBLANK(O1243),"Beschreibung der Tätigkeit fehlt!",IF(LEN(O1243)&lt;Z_BKU,"Beschreibung sehr kurz",IF(LEN(O1243)&lt;Z_BKN,"Beschreibung knapp",""))),"")</f>
        <v/>
      </c>
      <c r="V1243" s="66" t="str">
        <f t="shared" si="219"/>
        <v/>
      </c>
      <c r="W1243" s="66" t="str">
        <f>IF(AND(M1243&lt;&gt;""),IF(M1243&gt;Z_THAZ,"Wurde die Tageshöchstarbeitszeit ("&amp;Z_THAZ&amp;" h) beachtet?",""),"")</f>
        <v/>
      </c>
      <c r="X1243" s="66" t="str">
        <f t="shared" si="212"/>
        <v/>
      </c>
    </row>
    <row r="1244" spans="1:24" x14ac:dyDescent="0.25">
      <c r="A1244" s="5"/>
      <c r="B1244" s="67" t="str">
        <f t="shared" si="211"/>
        <v/>
      </c>
      <c r="C1244" s="68" t="str">
        <f t="shared" si="213"/>
        <v/>
      </c>
      <c r="D1244" s="6"/>
      <c r="E1244" s="9"/>
      <c r="F1244" s="6"/>
      <c r="G1244" s="9"/>
      <c r="H1244" s="64" t="str">
        <f t="shared" si="220"/>
        <v/>
      </c>
      <c r="I1244" s="64" t="str">
        <f t="shared" si="221"/>
        <v/>
      </c>
      <c r="J1244" s="65" t="str">
        <f t="shared" si="214"/>
        <v/>
      </c>
      <c r="K1244" s="166" t="str">
        <f t="shared" si="215"/>
        <v/>
      </c>
      <c r="L1244" s="167" t="str">
        <f t="shared" si="216"/>
        <v/>
      </c>
      <c r="M1244" s="63" t="str">
        <f t="shared" si="217"/>
        <v/>
      </c>
      <c r="N1244" s="7"/>
      <c r="O1244" s="209"/>
      <c r="Q1244" s="69" t="str">
        <f t="shared" si="218"/>
        <v/>
      </c>
      <c r="T1244" s="66" t="str">
        <f>IF(AND(SU_Stufe&gt;=20,M1244&lt;&gt;"",ISBLANK(N1244)),"Zuweisung zu Arbeitspaket fehlt","")</f>
        <v/>
      </c>
      <c r="U1244" s="66" t="str">
        <f>IF(AND(M1244&lt;&gt;""),IF(ISBLANK(O1244),"Beschreibung der Tätigkeit fehlt!",IF(LEN(O1244)&lt;Z_BKU,"Beschreibung sehr kurz",IF(LEN(O1244)&lt;Z_BKN,"Beschreibung knapp",""))),"")</f>
        <v/>
      </c>
      <c r="V1244" s="66" t="str">
        <f t="shared" si="219"/>
        <v/>
      </c>
      <c r="W1244" s="66" t="str">
        <f>IF(AND(M1244&lt;&gt;""),IF(M1244&gt;Z_THAZ,"Wurde die Tageshöchstarbeitszeit ("&amp;Z_THAZ&amp;" h) beachtet?",""),"")</f>
        <v/>
      </c>
      <c r="X1244" s="66" t="str">
        <f t="shared" si="212"/>
        <v/>
      </c>
    </row>
    <row r="1245" spans="1:24" x14ac:dyDescent="0.25">
      <c r="A1245" s="5"/>
      <c r="B1245" s="67" t="str">
        <f t="shared" si="211"/>
        <v/>
      </c>
      <c r="C1245" s="68" t="str">
        <f t="shared" si="213"/>
        <v/>
      </c>
      <c r="D1245" s="6"/>
      <c r="E1245" s="9"/>
      <c r="F1245" s="6"/>
      <c r="G1245" s="9"/>
      <c r="H1245" s="64" t="str">
        <f t="shared" si="220"/>
        <v/>
      </c>
      <c r="I1245" s="64" t="str">
        <f t="shared" si="221"/>
        <v/>
      </c>
      <c r="J1245" s="65" t="str">
        <f t="shared" si="214"/>
        <v/>
      </c>
      <c r="K1245" s="166" t="str">
        <f t="shared" si="215"/>
        <v/>
      </c>
      <c r="L1245" s="167" t="str">
        <f t="shared" si="216"/>
        <v/>
      </c>
      <c r="M1245" s="63" t="str">
        <f t="shared" si="217"/>
        <v/>
      </c>
      <c r="N1245" s="7"/>
      <c r="O1245" s="8"/>
      <c r="Q1245" s="69" t="str">
        <f t="shared" si="218"/>
        <v/>
      </c>
      <c r="T1245" s="66" t="str">
        <f>IF(AND(SU_Stufe&gt;=20,M1245&lt;&gt;"",ISBLANK(N1245)),"Zuweisung zu Arbeitspaket fehlt","")</f>
        <v/>
      </c>
      <c r="U1245" s="66" t="str">
        <f>IF(AND(M1245&lt;&gt;""),IF(ISBLANK(O1245),"Beschreibung der Tätigkeit fehlt!",IF(LEN(O1245)&lt;Z_BKU,"Beschreibung sehr kurz",IF(LEN(O1245)&lt;Z_BKN,"Beschreibung knapp",""))),"")</f>
        <v/>
      </c>
      <c r="V1245" s="66" t="str">
        <f t="shared" si="219"/>
        <v/>
      </c>
      <c r="W1245" s="66" t="str">
        <f>IF(AND(M1245&lt;&gt;""),IF(M1245&gt;Z_THAZ,"Wurde die Tageshöchstarbeitszeit ("&amp;Z_THAZ&amp;" h) beachtet?",""),"")</f>
        <v/>
      </c>
      <c r="X1245" s="66" t="str">
        <f t="shared" si="212"/>
        <v/>
      </c>
    </row>
    <row r="1246" spans="1:24" x14ac:dyDescent="0.25">
      <c r="A1246" s="5"/>
      <c r="B1246" s="67" t="str">
        <f t="shared" si="211"/>
        <v/>
      </c>
      <c r="C1246" s="68" t="str">
        <f t="shared" si="213"/>
        <v/>
      </c>
      <c r="D1246" s="6"/>
      <c r="E1246" s="9"/>
      <c r="F1246" s="6"/>
      <c r="G1246" s="9"/>
      <c r="H1246" s="64" t="str">
        <f t="shared" si="220"/>
        <v/>
      </c>
      <c r="I1246" s="64" t="str">
        <f t="shared" si="221"/>
        <v/>
      </c>
      <c r="J1246" s="65" t="str">
        <f t="shared" si="214"/>
        <v/>
      </c>
      <c r="K1246" s="166" t="str">
        <f t="shared" si="215"/>
        <v/>
      </c>
      <c r="L1246" s="167" t="str">
        <f t="shared" si="216"/>
        <v/>
      </c>
      <c r="M1246" s="63" t="str">
        <f t="shared" si="217"/>
        <v/>
      </c>
      <c r="N1246" s="7"/>
      <c r="O1246" s="8"/>
      <c r="Q1246" s="69" t="str">
        <f t="shared" si="218"/>
        <v/>
      </c>
      <c r="T1246" s="66" t="str">
        <f>IF(AND(SU_Stufe&gt;=20,M1246&lt;&gt;"",ISBLANK(N1246)),"Zuweisung zu Arbeitspaket fehlt","")</f>
        <v/>
      </c>
      <c r="U1246" s="66" t="str">
        <f>IF(AND(M1246&lt;&gt;""),IF(ISBLANK(O1246),"Beschreibung der Tätigkeit fehlt!",IF(LEN(O1246)&lt;Z_BKU,"Beschreibung sehr kurz",IF(LEN(O1246)&lt;Z_BKN,"Beschreibung knapp",""))),"")</f>
        <v/>
      </c>
      <c r="V1246" s="66" t="str">
        <f t="shared" si="219"/>
        <v/>
      </c>
      <c r="W1246" s="66" t="str">
        <f>IF(AND(M1246&lt;&gt;""),IF(M1246&gt;Z_THAZ,"Wurde die Tageshöchstarbeitszeit ("&amp;Z_THAZ&amp;" h) beachtet?",""),"")</f>
        <v/>
      </c>
      <c r="X1246" s="66" t="str">
        <f t="shared" si="212"/>
        <v/>
      </c>
    </row>
    <row r="1247" spans="1:24" x14ac:dyDescent="0.25">
      <c r="A1247" s="5"/>
      <c r="B1247" s="67" t="str">
        <f t="shared" si="211"/>
        <v/>
      </c>
      <c r="C1247" s="68" t="str">
        <f t="shared" si="213"/>
        <v/>
      </c>
      <c r="D1247" s="6"/>
      <c r="E1247" s="9"/>
      <c r="F1247" s="6"/>
      <c r="G1247" s="9"/>
      <c r="H1247" s="64" t="str">
        <f t="shared" si="220"/>
        <v/>
      </c>
      <c r="I1247" s="64" t="str">
        <f t="shared" si="221"/>
        <v/>
      </c>
      <c r="J1247" s="65" t="str">
        <f t="shared" si="214"/>
        <v/>
      </c>
      <c r="K1247" s="166" t="str">
        <f t="shared" si="215"/>
        <v/>
      </c>
      <c r="L1247" s="167" t="str">
        <f t="shared" si="216"/>
        <v/>
      </c>
      <c r="M1247" s="63" t="str">
        <f t="shared" si="217"/>
        <v/>
      </c>
      <c r="N1247" s="7"/>
      <c r="O1247" s="8"/>
      <c r="Q1247" s="69" t="str">
        <f t="shared" si="218"/>
        <v/>
      </c>
      <c r="T1247" s="66" t="str">
        <f>IF(AND(SU_Stufe&gt;=20,M1247&lt;&gt;"",ISBLANK(N1247)),"Zuweisung zu Arbeitspaket fehlt","")</f>
        <v/>
      </c>
      <c r="U1247" s="66" t="str">
        <f>IF(AND(M1247&lt;&gt;""),IF(ISBLANK(O1247),"Beschreibung der Tätigkeit fehlt!",IF(LEN(O1247)&lt;Z_BKU,"Beschreibung sehr kurz",IF(LEN(O1247)&lt;Z_BKN,"Beschreibung knapp",""))),"")</f>
        <v/>
      </c>
      <c r="V1247" s="66" t="str">
        <f t="shared" si="219"/>
        <v/>
      </c>
      <c r="W1247" s="66" t="str">
        <f>IF(AND(M1247&lt;&gt;""),IF(M1247&gt;Z_THAZ,"Wurde die Tageshöchstarbeitszeit ("&amp;Z_THAZ&amp;" h) beachtet?",""),"")</f>
        <v/>
      </c>
      <c r="X1247" s="66" t="str">
        <f t="shared" si="212"/>
        <v/>
      </c>
    </row>
    <row r="1248" spans="1:24" x14ac:dyDescent="0.25">
      <c r="A1248" s="5"/>
      <c r="B1248" s="67" t="str">
        <f t="shared" si="211"/>
        <v/>
      </c>
      <c r="C1248" s="68" t="str">
        <f t="shared" si="213"/>
        <v/>
      </c>
      <c r="D1248" s="6"/>
      <c r="E1248" s="9"/>
      <c r="F1248" s="6"/>
      <c r="G1248" s="9"/>
      <c r="H1248" s="64" t="str">
        <f t="shared" si="220"/>
        <v/>
      </c>
      <c r="I1248" s="64" t="str">
        <f t="shared" si="221"/>
        <v/>
      </c>
      <c r="J1248" s="65" t="str">
        <f t="shared" si="214"/>
        <v/>
      </c>
      <c r="K1248" s="166" t="str">
        <f t="shared" si="215"/>
        <v/>
      </c>
      <c r="L1248" s="167" t="str">
        <f t="shared" si="216"/>
        <v/>
      </c>
      <c r="M1248" s="63" t="str">
        <f t="shared" si="217"/>
        <v/>
      </c>
      <c r="N1248" s="7"/>
      <c r="O1248" s="8"/>
      <c r="Q1248" s="69" t="str">
        <f t="shared" si="218"/>
        <v/>
      </c>
      <c r="T1248" s="66" t="str">
        <f>IF(AND(SU_Stufe&gt;=20,M1248&lt;&gt;"",ISBLANK(N1248)),"Zuweisung zu Arbeitspaket fehlt","")</f>
        <v/>
      </c>
      <c r="U1248" s="66" t="str">
        <f>IF(AND(M1248&lt;&gt;""),IF(ISBLANK(O1248),"Beschreibung der Tätigkeit fehlt!",IF(LEN(O1248)&lt;Z_BKU,"Beschreibung sehr kurz",IF(LEN(O1248)&lt;Z_BKN,"Beschreibung knapp",""))),"")</f>
        <v/>
      </c>
      <c r="V1248" s="66" t="str">
        <f t="shared" si="219"/>
        <v/>
      </c>
      <c r="W1248" s="66" t="str">
        <f>IF(AND(M1248&lt;&gt;""),IF(M1248&gt;Z_THAZ,"Wurde die Tageshöchstarbeitszeit ("&amp;Z_THAZ&amp;" h) beachtet?",""),"")</f>
        <v/>
      </c>
      <c r="X1248" s="66" t="str">
        <f t="shared" si="212"/>
        <v/>
      </c>
    </row>
    <row r="1249" spans="1:24" x14ac:dyDescent="0.25">
      <c r="A1249" s="5"/>
      <c r="B1249" s="67" t="str">
        <f t="shared" si="211"/>
        <v/>
      </c>
      <c r="C1249" s="68" t="str">
        <f t="shared" si="213"/>
        <v/>
      </c>
      <c r="D1249" s="6"/>
      <c r="E1249" s="9"/>
      <c r="F1249" s="6"/>
      <c r="G1249" s="9"/>
      <c r="H1249" s="64" t="str">
        <f t="shared" si="220"/>
        <v/>
      </c>
      <c r="I1249" s="64" t="str">
        <f t="shared" si="221"/>
        <v/>
      </c>
      <c r="J1249" s="65" t="str">
        <f t="shared" si="214"/>
        <v/>
      </c>
      <c r="K1249" s="166" t="str">
        <f t="shared" si="215"/>
        <v/>
      </c>
      <c r="L1249" s="167" t="str">
        <f t="shared" si="216"/>
        <v/>
      </c>
      <c r="M1249" s="63" t="str">
        <f t="shared" si="217"/>
        <v/>
      </c>
      <c r="N1249" s="7"/>
      <c r="O1249" s="8"/>
      <c r="Q1249" s="69" t="str">
        <f t="shared" si="218"/>
        <v/>
      </c>
      <c r="T1249" s="66" t="str">
        <f>IF(AND(SU_Stufe&gt;=20,M1249&lt;&gt;"",ISBLANK(N1249)),"Zuweisung zu Arbeitspaket fehlt","")</f>
        <v/>
      </c>
      <c r="U1249" s="66" t="str">
        <f>IF(AND(M1249&lt;&gt;""),IF(ISBLANK(O1249),"Beschreibung der Tätigkeit fehlt!",IF(LEN(O1249)&lt;Z_BKU,"Beschreibung sehr kurz",IF(LEN(O1249)&lt;Z_BKN,"Beschreibung knapp",""))),"")</f>
        <v/>
      </c>
      <c r="V1249" s="66" t="str">
        <f t="shared" si="219"/>
        <v/>
      </c>
      <c r="W1249" s="66" t="str">
        <f>IF(AND(M1249&lt;&gt;""),IF(M1249&gt;Z_THAZ,"Wurde die Tageshöchstarbeitszeit ("&amp;Z_THAZ&amp;" h) beachtet?",""),"")</f>
        <v/>
      </c>
      <c r="X1249" s="66" t="str">
        <f t="shared" si="212"/>
        <v/>
      </c>
    </row>
    <row r="1250" spans="1:24" x14ac:dyDescent="0.25">
      <c r="A1250" s="5"/>
      <c r="B1250" s="67" t="str">
        <f t="shared" si="211"/>
        <v/>
      </c>
      <c r="C1250" s="68" t="str">
        <f t="shared" si="213"/>
        <v/>
      </c>
      <c r="D1250" s="6"/>
      <c r="E1250" s="9"/>
      <c r="F1250" s="6"/>
      <c r="G1250" s="9"/>
      <c r="H1250" s="64" t="str">
        <f t="shared" si="220"/>
        <v/>
      </c>
      <c r="I1250" s="64" t="str">
        <f t="shared" si="221"/>
        <v/>
      </c>
      <c r="J1250" s="65" t="str">
        <f t="shared" si="214"/>
        <v/>
      </c>
      <c r="K1250" s="166" t="str">
        <f t="shared" si="215"/>
        <v/>
      </c>
      <c r="L1250" s="167" t="str">
        <f t="shared" si="216"/>
        <v/>
      </c>
      <c r="M1250" s="63" t="str">
        <f t="shared" si="217"/>
        <v/>
      </c>
      <c r="N1250" s="7"/>
      <c r="O1250" s="8"/>
      <c r="Q1250" s="69" t="str">
        <f t="shared" si="218"/>
        <v/>
      </c>
      <c r="T1250" s="66" t="str">
        <f>IF(AND(SU_Stufe&gt;=20,M1250&lt;&gt;"",ISBLANK(N1250)),"Zuweisung zu Arbeitspaket fehlt","")</f>
        <v/>
      </c>
      <c r="U1250" s="66" t="str">
        <f>IF(AND(M1250&lt;&gt;""),IF(ISBLANK(O1250),"Beschreibung der Tätigkeit fehlt!",IF(LEN(O1250)&lt;Z_BKU,"Beschreibung sehr kurz",IF(LEN(O1250)&lt;Z_BKN,"Beschreibung knapp",""))),"")</f>
        <v/>
      </c>
      <c r="V1250" s="66" t="str">
        <f t="shared" si="219"/>
        <v/>
      </c>
      <c r="W1250" s="66" t="str">
        <f>IF(AND(M1250&lt;&gt;""),IF(M1250&gt;Z_THAZ,"Wurde die Tageshöchstarbeitszeit ("&amp;Z_THAZ&amp;" h) beachtet?",""),"")</f>
        <v/>
      </c>
      <c r="X1250" s="66" t="str">
        <f t="shared" si="212"/>
        <v/>
      </c>
    </row>
    <row r="1251" spans="1:24" x14ac:dyDescent="0.25">
      <c r="A1251" s="5"/>
      <c r="B1251" s="67" t="str">
        <f t="shared" si="211"/>
        <v/>
      </c>
      <c r="C1251" s="68" t="str">
        <f t="shared" si="213"/>
        <v/>
      </c>
      <c r="D1251" s="6"/>
      <c r="E1251" s="9"/>
      <c r="F1251" s="6"/>
      <c r="G1251" s="9"/>
      <c r="H1251" s="64" t="str">
        <f t="shared" si="220"/>
        <v/>
      </c>
      <c r="I1251" s="64" t="str">
        <f t="shared" si="221"/>
        <v/>
      </c>
      <c r="J1251" s="65" t="str">
        <f t="shared" si="214"/>
        <v/>
      </c>
      <c r="K1251" s="166" t="str">
        <f t="shared" si="215"/>
        <v/>
      </c>
      <c r="L1251" s="167" t="str">
        <f t="shared" si="216"/>
        <v/>
      </c>
      <c r="M1251" s="63" t="str">
        <f t="shared" si="217"/>
        <v/>
      </c>
      <c r="N1251" s="7"/>
      <c r="O1251" s="8"/>
      <c r="Q1251" s="69" t="str">
        <f t="shared" si="218"/>
        <v/>
      </c>
      <c r="T1251" s="66" t="str">
        <f>IF(AND(SU_Stufe&gt;=20,M1251&lt;&gt;"",ISBLANK(N1251)),"Zuweisung zu Arbeitspaket fehlt","")</f>
        <v/>
      </c>
      <c r="U1251" s="66" t="str">
        <f>IF(AND(M1251&lt;&gt;""),IF(ISBLANK(O1251),"Beschreibung der Tätigkeit fehlt!",IF(LEN(O1251)&lt;Z_BKU,"Beschreibung sehr kurz",IF(LEN(O1251)&lt;Z_BKN,"Beschreibung knapp",""))),"")</f>
        <v/>
      </c>
      <c r="V1251" s="66" t="str">
        <f t="shared" si="219"/>
        <v/>
      </c>
      <c r="W1251" s="66" t="str">
        <f>IF(AND(M1251&lt;&gt;""),IF(M1251&gt;Z_THAZ,"Wurde die Tageshöchstarbeitszeit ("&amp;Z_THAZ&amp;" h) beachtet?",""),"")</f>
        <v/>
      </c>
      <c r="X1251" s="66" t="str">
        <f t="shared" si="212"/>
        <v/>
      </c>
    </row>
    <row r="1252" spans="1:24" x14ac:dyDescent="0.25">
      <c r="A1252" s="5"/>
      <c r="B1252" s="67" t="str">
        <f t="shared" si="211"/>
        <v/>
      </c>
      <c r="C1252" s="68" t="str">
        <f t="shared" si="213"/>
        <v/>
      </c>
      <c r="D1252" s="6"/>
      <c r="E1252" s="9"/>
      <c r="F1252" s="6"/>
      <c r="G1252" s="9"/>
      <c r="H1252" s="64" t="str">
        <f t="shared" si="220"/>
        <v/>
      </c>
      <c r="I1252" s="64" t="str">
        <f t="shared" si="221"/>
        <v/>
      </c>
      <c r="J1252" s="65" t="str">
        <f t="shared" si="214"/>
        <v/>
      </c>
      <c r="K1252" s="166" t="str">
        <f t="shared" si="215"/>
        <v/>
      </c>
      <c r="L1252" s="167" t="str">
        <f t="shared" si="216"/>
        <v/>
      </c>
      <c r="M1252" s="63" t="str">
        <f t="shared" si="217"/>
        <v/>
      </c>
      <c r="N1252" s="7"/>
      <c r="O1252" s="8"/>
      <c r="Q1252" s="69" t="str">
        <f t="shared" si="218"/>
        <v/>
      </c>
      <c r="T1252" s="66" t="str">
        <f>IF(AND(SU_Stufe&gt;=20,M1252&lt;&gt;"",ISBLANK(N1252)),"Zuweisung zu Arbeitspaket fehlt","")</f>
        <v/>
      </c>
      <c r="U1252" s="66" t="str">
        <f>IF(AND(M1252&lt;&gt;""),IF(ISBLANK(O1252),"Beschreibung der Tätigkeit fehlt!",IF(LEN(O1252)&lt;Z_BKU,"Beschreibung sehr kurz",IF(LEN(O1252)&lt;Z_BKN,"Beschreibung knapp",""))),"")</f>
        <v/>
      </c>
      <c r="V1252" s="66" t="str">
        <f t="shared" si="219"/>
        <v/>
      </c>
      <c r="W1252" s="66" t="str">
        <f>IF(AND(M1252&lt;&gt;""),IF(M1252&gt;Z_THAZ,"Wurde die Tageshöchstarbeitszeit ("&amp;Z_THAZ&amp;" h) beachtet?",""),"")</f>
        <v/>
      </c>
      <c r="X1252" s="66" t="str">
        <f t="shared" si="212"/>
        <v/>
      </c>
    </row>
    <row r="1253" spans="1:24" x14ac:dyDescent="0.25">
      <c r="A1253" s="5"/>
      <c r="B1253" s="67" t="str">
        <f t="shared" si="211"/>
        <v/>
      </c>
      <c r="C1253" s="68" t="str">
        <f t="shared" si="213"/>
        <v/>
      </c>
      <c r="D1253" s="6"/>
      <c r="E1253" s="9"/>
      <c r="F1253" s="6"/>
      <c r="G1253" s="9"/>
      <c r="H1253" s="64" t="str">
        <f t="shared" si="220"/>
        <v/>
      </c>
      <c r="I1253" s="64" t="str">
        <f t="shared" si="221"/>
        <v/>
      </c>
      <c r="J1253" s="65" t="str">
        <f t="shared" si="214"/>
        <v/>
      </c>
      <c r="K1253" s="166" t="str">
        <f t="shared" si="215"/>
        <v/>
      </c>
      <c r="L1253" s="167" t="str">
        <f t="shared" si="216"/>
        <v/>
      </c>
      <c r="M1253" s="63" t="str">
        <f t="shared" si="217"/>
        <v/>
      </c>
      <c r="N1253" s="7"/>
      <c r="O1253" s="8"/>
      <c r="Q1253" s="69" t="str">
        <f t="shared" si="218"/>
        <v/>
      </c>
      <c r="T1253" s="66" t="str">
        <f>IF(AND(SU_Stufe&gt;=20,M1253&lt;&gt;"",ISBLANK(N1253)),"Zuweisung zu Arbeitspaket fehlt","")</f>
        <v/>
      </c>
      <c r="U1253" s="66" t="str">
        <f>IF(AND(M1253&lt;&gt;""),IF(ISBLANK(O1253),"Beschreibung der Tätigkeit fehlt!",IF(LEN(O1253)&lt;Z_BKU,"Beschreibung sehr kurz",IF(LEN(O1253)&lt;Z_BKN,"Beschreibung knapp",""))),"")</f>
        <v/>
      </c>
      <c r="V1253" s="66" t="str">
        <f t="shared" si="219"/>
        <v/>
      </c>
      <c r="W1253" s="66" t="str">
        <f>IF(AND(M1253&lt;&gt;""),IF(M1253&gt;Z_THAZ,"Wurde die Tageshöchstarbeitszeit ("&amp;Z_THAZ&amp;" h) beachtet?",""),"")</f>
        <v/>
      </c>
      <c r="X1253" s="66" t="str">
        <f t="shared" si="212"/>
        <v/>
      </c>
    </row>
    <row r="1254" spans="1:24" x14ac:dyDescent="0.25">
      <c r="A1254" s="5"/>
      <c r="B1254" s="67" t="str">
        <f t="shared" si="211"/>
        <v/>
      </c>
      <c r="C1254" s="68" t="str">
        <f t="shared" si="213"/>
        <v/>
      </c>
      <c r="D1254" s="6"/>
      <c r="E1254" s="9"/>
      <c r="F1254" s="6"/>
      <c r="G1254" s="9"/>
      <c r="H1254" s="64" t="str">
        <f t="shared" si="220"/>
        <v/>
      </c>
      <c r="I1254" s="64" t="str">
        <f t="shared" si="221"/>
        <v/>
      </c>
      <c r="J1254" s="65" t="str">
        <f t="shared" si="214"/>
        <v/>
      </c>
      <c r="K1254" s="166" t="str">
        <f t="shared" si="215"/>
        <v/>
      </c>
      <c r="L1254" s="167" t="str">
        <f t="shared" si="216"/>
        <v/>
      </c>
      <c r="M1254" s="63" t="str">
        <f t="shared" si="217"/>
        <v/>
      </c>
      <c r="N1254" s="7"/>
      <c r="O1254" s="8"/>
      <c r="Q1254" s="69" t="str">
        <f t="shared" si="218"/>
        <v/>
      </c>
      <c r="T1254" s="66" t="str">
        <f>IF(AND(SU_Stufe&gt;=20,M1254&lt;&gt;"",ISBLANK(N1254)),"Zuweisung zu Arbeitspaket fehlt","")</f>
        <v/>
      </c>
      <c r="U1254" s="66" t="str">
        <f>IF(AND(M1254&lt;&gt;""),IF(ISBLANK(O1254),"Beschreibung der Tätigkeit fehlt!",IF(LEN(O1254)&lt;Z_BKU,"Beschreibung sehr kurz",IF(LEN(O1254)&lt;Z_BKN,"Beschreibung knapp",""))),"")</f>
        <v/>
      </c>
      <c r="V1254" s="66" t="str">
        <f t="shared" si="219"/>
        <v/>
      </c>
      <c r="W1254" s="66" t="str">
        <f>IF(AND(M1254&lt;&gt;""),IF(M1254&gt;Z_THAZ,"Wurde die Tageshöchstarbeitszeit ("&amp;Z_THAZ&amp;" h) beachtet?",""),"")</f>
        <v/>
      </c>
      <c r="X1254" s="66" t="str">
        <f t="shared" si="212"/>
        <v/>
      </c>
    </row>
    <row r="1255" spans="1:24" x14ac:dyDescent="0.25">
      <c r="A1255" s="5"/>
      <c r="B1255" s="67" t="str">
        <f t="shared" si="211"/>
        <v/>
      </c>
      <c r="C1255" s="68" t="str">
        <f t="shared" si="213"/>
        <v/>
      </c>
      <c r="D1255" s="6"/>
      <c r="E1255" s="9"/>
      <c r="F1255" s="6"/>
      <c r="G1255" s="9"/>
      <c r="H1255" s="64" t="str">
        <f t="shared" si="220"/>
        <v/>
      </c>
      <c r="I1255" s="64" t="str">
        <f t="shared" si="221"/>
        <v/>
      </c>
      <c r="J1255" s="65" t="str">
        <f t="shared" si="214"/>
        <v/>
      </c>
      <c r="K1255" s="166" t="str">
        <f t="shared" si="215"/>
        <v/>
      </c>
      <c r="L1255" s="167" t="str">
        <f t="shared" si="216"/>
        <v/>
      </c>
      <c r="M1255" s="63" t="str">
        <f t="shared" si="217"/>
        <v/>
      </c>
      <c r="N1255" s="7"/>
      <c r="O1255" s="8"/>
      <c r="Q1255" s="69" t="str">
        <f t="shared" si="218"/>
        <v/>
      </c>
      <c r="T1255" s="66" t="str">
        <f>IF(AND(SU_Stufe&gt;=20,M1255&lt;&gt;"",ISBLANK(N1255)),"Zuweisung zu Arbeitspaket fehlt","")</f>
        <v/>
      </c>
      <c r="U1255" s="66" t="str">
        <f>IF(AND(M1255&lt;&gt;""),IF(ISBLANK(O1255),"Beschreibung der Tätigkeit fehlt!",IF(LEN(O1255)&lt;Z_BKU,"Beschreibung sehr kurz",IF(LEN(O1255)&lt;Z_BKN,"Beschreibung knapp",""))),"")</f>
        <v/>
      </c>
      <c r="V1255" s="66" t="str">
        <f t="shared" si="219"/>
        <v/>
      </c>
      <c r="W1255" s="66" t="str">
        <f>IF(AND(M1255&lt;&gt;""),IF(M1255&gt;Z_THAZ,"Wurde die Tageshöchstarbeitszeit ("&amp;Z_THAZ&amp;" h) beachtet?",""),"")</f>
        <v/>
      </c>
      <c r="X1255" s="66" t="str">
        <f t="shared" si="212"/>
        <v/>
      </c>
    </row>
    <row r="1256" spans="1:24" x14ac:dyDescent="0.25">
      <c r="A1256" s="5"/>
      <c r="B1256" s="67" t="str">
        <f t="shared" si="211"/>
        <v/>
      </c>
      <c r="C1256" s="68" t="str">
        <f t="shared" si="213"/>
        <v/>
      </c>
      <c r="D1256" s="6"/>
      <c r="E1256" s="9"/>
      <c r="F1256" s="6"/>
      <c r="G1256" s="9"/>
      <c r="H1256" s="64" t="str">
        <f t="shared" si="220"/>
        <v/>
      </c>
      <c r="I1256" s="64" t="str">
        <f t="shared" si="221"/>
        <v/>
      </c>
      <c r="J1256" s="65" t="str">
        <f t="shared" si="214"/>
        <v/>
      </c>
      <c r="K1256" s="166" t="str">
        <f t="shared" si="215"/>
        <v/>
      </c>
      <c r="L1256" s="167" t="str">
        <f t="shared" si="216"/>
        <v/>
      </c>
      <c r="M1256" s="63" t="str">
        <f t="shared" si="217"/>
        <v/>
      </c>
      <c r="N1256" s="7"/>
      <c r="O1256" s="8"/>
      <c r="Q1256" s="69" t="str">
        <f t="shared" si="218"/>
        <v/>
      </c>
      <c r="T1256" s="66" t="str">
        <f>IF(AND(SU_Stufe&gt;=20,M1256&lt;&gt;"",ISBLANK(N1256)),"Zuweisung zu Arbeitspaket fehlt","")</f>
        <v/>
      </c>
      <c r="U1256" s="66" t="str">
        <f>IF(AND(M1256&lt;&gt;""),IF(ISBLANK(O1256),"Beschreibung der Tätigkeit fehlt!",IF(LEN(O1256)&lt;Z_BKU,"Beschreibung sehr kurz",IF(LEN(O1256)&lt;Z_BKN,"Beschreibung knapp",""))),"")</f>
        <v/>
      </c>
      <c r="V1256" s="66" t="str">
        <f t="shared" si="219"/>
        <v/>
      </c>
      <c r="W1256" s="66" t="str">
        <f>IF(AND(M1256&lt;&gt;""),IF(M1256&gt;Z_THAZ,"Wurde die Tageshöchstarbeitszeit ("&amp;Z_THAZ&amp;" h) beachtet?",""),"")</f>
        <v/>
      </c>
      <c r="X1256" s="66" t="str">
        <f t="shared" si="212"/>
        <v/>
      </c>
    </row>
    <row r="1257" spans="1:24" x14ac:dyDescent="0.25">
      <c r="A1257" s="5"/>
      <c r="B1257" s="67" t="str">
        <f t="shared" si="211"/>
        <v/>
      </c>
      <c r="C1257" s="68" t="str">
        <f t="shared" si="213"/>
        <v/>
      </c>
      <c r="D1257" s="6"/>
      <c r="E1257" s="9"/>
      <c r="F1257" s="6"/>
      <c r="G1257" s="9"/>
      <c r="H1257" s="64" t="str">
        <f t="shared" si="220"/>
        <v/>
      </c>
      <c r="I1257" s="64" t="str">
        <f t="shared" si="221"/>
        <v/>
      </c>
      <c r="J1257" s="65" t="str">
        <f t="shared" si="214"/>
        <v/>
      </c>
      <c r="K1257" s="166" t="str">
        <f t="shared" si="215"/>
        <v/>
      </c>
      <c r="L1257" s="167" t="str">
        <f t="shared" si="216"/>
        <v/>
      </c>
      <c r="M1257" s="63" t="str">
        <f t="shared" si="217"/>
        <v/>
      </c>
      <c r="N1257" s="7"/>
      <c r="O1257" s="8"/>
      <c r="Q1257" s="69" t="str">
        <f t="shared" si="218"/>
        <v/>
      </c>
      <c r="T1257" s="66" t="str">
        <f>IF(AND(SU_Stufe&gt;=20,M1257&lt;&gt;"",ISBLANK(N1257)),"Zuweisung zu Arbeitspaket fehlt","")</f>
        <v/>
      </c>
      <c r="U1257" s="66" t="str">
        <f>IF(AND(M1257&lt;&gt;""),IF(ISBLANK(O1257),"Beschreibung der Tätigkeit fehlt!",IF(LEN(O1257)&lt;Z_BKU,"Beschreibung sehr kurz",IF(LEN(O1257)&lt;Z_BKN,"Beschreibung knapp",""))),"")</f>
        <v/>
      </c>
      <c r="V1257" s="66" t="str">
        <f t="shared" si="219"/>
        <v/>
      </c>
      <c r="W1257" s="66" t="str">
        <f>IF(AND(M1257&lt;&gt;""),IF(M1257&gt;Z_THAZ,"Wurde die Tageshöchstarbeitszeit ("&amp;Z_THAZ&amp;" h) beachtet?",""),"")</f>
        <v/>
      </c>
      <c r="X1257" s="66" t="str">
        <f t="shared" si="212"/>
        <v/>
      </c>
    </row>
    <row r="1258" spans="1:24" x14ac:dyDescent="0.25">
      <c r="A1258" s="5"/>
      <c r="B1258" s="67" t="str">
        <f t="shared" si="211"/>
        <v/>
      </c>
      <c r="C1258" s="68" t="str">
        <f t="shared" si="213"/>
        <v/>
      </c>
      <c r="D1258" s="6"/>
      <c r="E1258" s="9"/>
      <c r="F1258" s="6"/>
      <c r="G1258" s="9"/>
      <c r="H1258" s="64" t="str">
        <f t="shared" si="220"/>
        <v/>
      </c>
      <c r="I1258" s="64" t="str">
        <f t="shared" si="221"/>
        <v/>
      </c>
      <c r="J1258" s="65" t="str">
        <f t="shared" si="214"/>
        <v/>
      </c>
      <c r="K1258" s="166" t="str">
        <f t="shared" si="215"/>
        <v/>
      </c>
      <c r="L1258" s="167" t="str">
        <f t="shared" si="216"/>
        <v/>
      </c>
      <c r="M1258" s="63" t="str">
        <f t="shared" si="217"/>
        <v/>
      </c>
      <c r="N1258" s="7"/>
      <c r="O1258" s="8"/>
      <c r="Q1258" s="69" t="str">
        <f t="shared" si="218"/>
        <v/>
      </c>
      <c r="T1258" s="66" t="str">
        <f>IF(AND(SU_Stufe&gt;=20,M1258&lt;&gt;"",ISBLANK(N1258)),"Zuweisung zu Arbeitspaket fehlt","")</f>
        <v/>
      </c>
      <c r="U1258" s="66" t="str">
        <f>IF(AND(M1258&lt;&gt;""),IF(ISBLANK(O1258),"Beschreibung der Tätigkeit fehlt!",IF(LEN(O1258)&lt;Z_BKU,"Beschreibung sehr kurz",IF(LEN(O1258)&lt;Z_BKN,"Beschreibung knapp",""))),"")</f>
        <v/>
      </c>
      <c r="V1258" s="66" t="str">
        <f t="shared" si="219"/>
        <v/>
      </c>
      <c r="W1258" s="66" t="str">
        <f>IF(AND(M1258&lt;&gt;""),IF(M1258&gt;Z_THAZ,"Wurde die Tageshöchstarbeitszeit ("&amp;Z_THAZ&amp;" h) beachtet?",""),"")</f>
        <v/>
      </c>
      <c r="X1258" s="66" t="str">
        <f t="shared" si="212"/>
        <v/>
      </c>
    </row>
    <row r="1259" spans="1:24" x14ac:dyDescent="0.25">
      <c r="A1259" s="5"/>
      <c r="B1259" s="67" t="str">
        <f t="shared" si="211"/>
        <v/>
      </c>
      <c r="C1259" s="68" t="str">
        <f t="shared" si="213"/>
        <v/>
      </c>
      <c r="D1259" s="6"/>
      <c r="E1259" s="9"/>
      <c r="F1259" s="6"/>
      <c r="G1259" s="9"/>
      <c r="H1259" s="64" t="str">
        <f t="shared" si="220"/>
        <v/>
      </c>
      <c r="I1259" s="64" t="str">
        <f t="shared" si="221"/>
        <v/>
      </c>
      <c r="J1259" s="65" t="str">
        <f t="shared" si="214"/>
        <v/>
      </c>
      <c r="K1259" s="166" t="str">
        <f t="shared" si="215"/>
        <v/>
      </c>
      <c r="L1259" s="167" t="str">
        <f t="shared" si="216"/>
        <v/>
      </c>
      <c r="M1259" s="63" t="str">
        <f t="shared" si="217"/>
        <v/>
      </c>
      <c r="N1259" s="7"/>
      <c r="O1259" s="8"/>
      <c r="Q1259" s="69" t="str">
        <f t="shared" si="218"/>
        <v/>
      </c>
      <c r="T1259" s="66" t="str">
        <f>IF(AND(SU_Stufe&gt;=20,M1259&lt;&gt;"",ISBLANK(N1259)),"Zuweisung zu Arbeitspaket fehlt","")</f>
        <v/>
      </c>
      <c r="U1259" s="66" t="str">
        <f>IF(AND(M1259&lt;&gt;""),IF(ISBLANK(O1259),"Beschreibung der Tätigkeit fehlt!",IF(LEN(O1259)&lt;Z_BKU,"Beschreibung sehr kurz",IF(LEN(O1259)&lt;Z_BKN,"Beschreibung knapp",""))),"")</f>
        <v/>
      </c>
      <c r="V1259" s="66" t="str">
        <f t="shared" si="219"/>
        <v/>
      </c>
      <c r="W1259" s="66" t="str">
        <f>IF(AND(M1259&lt;&gt;""),IF(M1259&gt;Z_THAZ,"Wurde die Tageshöchstarbeitszeit ("&amp;Z_THAZ&amp;" h) beachtet?",""),"")</f>
        <v/>
      </c>
      <c r="X1259" s="66" t="str">
        <f t="shared" si="212"/>
        <v/>
      </c>
    </row>
    <row r="1260" spans="1:24" x14ac:dyDescent="0.25">
      <c r="A1260" s="5"/>
      <c r="B1260" s="67" t="str">
        <f t="shared" si="211"/>
        <v/>
      </c>
      <c r="C1260" s="68" t="str">
        <f t="shared" si="213"/>
        <v/>
      </c>
      <c r="D1260" s="6"/>
      <c r="E1260" s="9"/>
      <c r="F1260" s="6"/>
      <c r="G1260" s="9"/>
      <c r="H1260" s="64" t="str">
        <f t="shared" si="220"/>
        <v/>
      </c>
      <c r="I1260" s="64" t="str">
        <f t="shared" si="221"/>
        <v/>
      </c>
      <c r="J1260" s="65" t="str">
        <f t="shared" si="214"/>
        <v/>
      </c>
      <c r="K1260" s="166" t="str">
        <f t="shared" si="215"/>
        <v/>
      </c>
      <c r="L1260" s="167" t="str">
        <f t="shared" si="216"/>
        <v/>
      </c>
      <c r="M1260" s="63" t="str">
        <f t="shared" si="217"/>
        <v/>
      </c>
      <c r="N1260" s="7"/>
      <c r="O1260" s="8"/>
      <c r="Q1260" s="69" t="str">
        <f t="shared" si="218"/>
        <v/>
      </c>
      <c r="T1260" s="66" t="str">
        <f>IF(AND(SU_Stufe&gt;=20,M1260&lt;&gt;"",ISBLANK(N1260)),"Zuweisung zu Arbeitspaket fehlt","")</f>
        <v/>
      </c>
      <c r="U1260" s="66" t="str">
        <f>IF(AND(M1260&lt;&gt;""),IF(ISBLANK(O1260),"Beschreibung der Tätigkeit fehlt!",IF(LEN(O1260)&lt;Z_BKU,"Beschreibung sehr kurz",IF(LEN(O1260)&lt;Z_BKN,"Beschreibung knapp",""))),"")</f>
        <v/>
      </c>
      <c r="V1260" s="66" t="str">
        <f t="shared" si="219"/>
        <v/>
      </c>
      <c r="W1260" s="66" t="str">
        <f>IF(AND(M1260&lt;&gt;""),IF(M1260&gt;Z_THAZ,"Wurde die Tageshöchstarbeitszeit ("&amp;Z_THAZ&amp;" h) beachtet?",""),"")</f>
        <v/>
      </c>
      <c r="X1260" s="66" t="str">
        <f t="shared" si="212"/>
        <v/>
      </c>
    </row>
    <row r="1261" spans="1:24" x14ac:dyDescent="0.25">
      <c r="A1261" s="5"/>
      <c r="B1261" s="67" t="str">
        <f t="shared" si="211"/>
        <v/>
      </c>
      <c r="C1261" s="68" t="str">
        <f t="shared" si="213"/>
        <v/>
      </c>
      <c r="D1261" s="6"/>
      <c r="E1261" s="9"/>
      <c r="F1261" s="6"/>
      <c r="G1261" s="9"/>
      <c r="H1261" s="64" t="str">
        <f t="shared" si="220"/>
        <v/>
      </c>
      <c r="I1261" s="64" t="str">
        <f t="shared" si="221"/>
        <v/>
      </c>
      <c r="J1261" s="65" t="str">
        <f t="shared" si="214"/>
        <v/>
      </c>
      <c r="K1261" s="166" t="str">
        <f t="shared" si="215"/>
        <v/>
      </c>
      <c r="L1261" s="167" t="str">
        <f t="shared" si="216"/>
        <v/>
      </c>
      <c r="M1261" s="63" t="str">
        <f t="shared" si="217"/>
        <v/>
      </c>
      <c r="N1261" s="7"/>
      <c r="O1261" s="209"/>
      <c r="Q1261" s="69" t="str">
        <f t="shared" si="218"/>
        <v/>
      </c>
      <c r="T1261" s="66" t="str">
        <f>IF(AND(SU_Stufe&gt;=20,M1261&lt;&gt;"",ISBLANK(N1261)),"Zuweisung zu Arbeitspaket fehlt","")</f>
        <v/>
      </c>
      <c r="U1261" s="66" t="str">
        <f>IF(AND(M1261&lt;&gt;""),IF(ISBLANK(O1261),"Beschreibung der Tätigkeit fehlt!",IF(LEN(O1261)&lt;Z_BKU,"Beschreibung sehr kurz",IF(LEN(O1261)&lt;Z_BKN,"Beschreibung knapp",""))),"")</f>
        <v/>
      </c>
      <c r="V1261" s="66" t="str">
        <f t="shared" si="219"/>
        <v/>
      </c>
      <c r="W1261" s="66" t="str">
        <f>IF(AND(M1261&lt;&gt;""),IF(M1261&gt;Z_THAZ,"Wurde die Tageshöchstarbeitszeit ("&amp;Z_THAZ&amp;" h) beachtet?",""),"")</f>
        <v/>
      </c>
      <c r="X1261" s="66" t="str">
        <f t="shared" si="212"/>
        <v/>
      </c>
    </row>
    <row r="1262" spans="1:24" x14ac:dyDescent="0.25">
      <c r="A1262" s="5"/>
      <c r="B1262" s="67" t="str">
        <f t="shared" si="211"/>
        <v/>
      </c>
      <c r="C1262" s="68" t="str">
        <f t="shared" si="213"/>
        <v/>
      </c>
      <c r="D1262" s="6"/>
      <c r="E1262" s="9"/>
      <c r="F1262" s="6"/>
      <c r="G1262" s="9"/>
      <c r="H1262" s="64" t="str">
        <f t="shared" si="220"/>
        <v/>
      </c>
      <c r="I1262" s="64" t="str">
        <f t="shared" si="221"/>
        <v/>
      </c>
      <c r="J1262" s="65" t="str">
        <f t="shared" si="214"/>
        <v/>
      </c>
      <c r="K1262" s="166" t="str">
        <f t="shared" si="215"/>
        <v/>
      </c>
      <c r="L1262" s="167" t="str">
        <f t="shared" si="216"/>
        <v/>
      </c>
      <c r="M1262" s="63" t="str">
        <f t="shared" si="217"/>
        <v/>
      </c>
      <c r="N1262" s="7"/>
      <c r="O1262" s="209"/>
      <c r="Q1262" s="69" t="str">
        <f t="shared" si="218"/>
        <v/>
      </c>
      <c r="T1262" s="66" t="str">
        <f>IF(AND(SU_Stufe&gt;=20,M1262&lt;&gt;"",ISBLANK(N1262)),"Zuweisung zu Arbeitspaket fehlt","")</f>
        <v/>
      </c>
      <c r="U1262" s="66" t="str">
        <f>IF(AND(M1262&lt;&gt;""),IF(ISBLANK(O1262),"Beschreibung der Tätigkeit fehlt!",IF(LEN(O1262)&lt;Z_BKU,"Beschreibung sehr kurz",IF(LEN(O1262)&lt;Z_BKN,"Beschreibung knapp",""))),"")</f>
        <v/>
      </c>
      <c r="V1262" s="66" t="str">
        <f t="shared" si="219"/>
        <v/>
      </c>
      <c r="W1262" s="66" t="str">
        <f>IF(AND(M1262&lt;&gt;""),IF(M1262&gt;Z_THAZ,"Wurde die Tageshöchstarbeitszeit ("&amp;Z_THAZ&amp;" h) beachtet?",""),"")</f>
        <v/>
      </c>
      <c r="X1262" s="66" t="str">
        <f t="shared" si="212"/>
        <v/>
      </c>
    </row>
    <row r="1263" spans="1:24" x14ac:dyDescent="0.25">
      <c r="A1263" s="5"/>
      <c r="B1263" s="67" t="str">
        <f t="shared" si="211"/>
        <v/>
      </c>
      <c r="C1263" s="68" t="str">
        <f t="shared" si="213"/>
        <v/>
      </c>
      <c r="D1263" s="6"/>
      <c r="E1263" s="9"/>
      <c r="F1263" s="6"/>
      <c r="G1263" s="9"/>
      <c r="H1263" s="64" t="str">
        <f t="shared" si="220"/>
        <v/>
      </c>
      <c r="I1263" s="64" t="str">
        <f t="shared" si="221"/>
        <v/>
      </c>
      <c r="J1263" s="65" t="str">
        <f t="shared" si="214"/>
        <v/>
      </c>
      <c r="K1263" s="166" t="str">
        <f t="shared" si="215"/>
        <v/>
      </c>
      <c r="L1263" s="167" t="str">
        <f t="shared" si="216"/>
        <v/>
      </c>
      <c r="M1263" s="63" t="str">
        <f t="shared" si="217"/>
        <v/>
      </c>
      <c r="N1263" s="7"/>
      <c r="O1263" s="209"/>
      <c r="Q1263" s="69" t="str">
        <f t="shared" si="218"/>
        <v/>
      </c>
      <c r="T1263" s="66" t="str">
        <f>IF(AND(SU_Stufe&gt;=20,M1263&lt;&gt;"",ISBLANK(N1263)),"Zuweisung zu Arbeitspaket fehlt","")</f>
        <v/>
      </c>
      <c r="U1263" s="66" t="str">
        <f>IF(AND(M1263&lt;&gt;""),IF(ISBLANK(O1263),"Beschreibung der Tätigkeit fehlt!",IF(LEN(O1263)&lt;Z_BKU,"Beschreibung sehr kurz",IF(LEN(O1263)&lt;Z_BKN,"Beschreibung knapp",""))),"")</f>
        <v/>
      </c>
      <c r="V1263" s="66" t="str">
        <f t="shared" si="219"/>
        <v/>
      </c>
      <c r="W1263" s="66" t="str">
        <f>IF(AND(M1263&lt;&gt;""),IF(M1263&gt;Z_THAZ,"Wurde die Tageshöchstarbeitszeit ("&amp;Z_THAZ&amp;" h) beachtet?",""),"")</f>
        <v/>
      </c>
      <c r="X1263" s="66" t="str">
        <f t="shared" si="212"/>
        <v/>
      </c>
    </row>
    <row r="1264" spans="1:24" x14ac:dyDescent="0.25">
      <c r="A1264" s="5"/>
      <c r="B1264" s="67" t="str">
        <f t="shared" si="211"/>
        <v/>
      </c>
      <c r="C1264" s="68" t="str">
        <f t="shared" si="213"/>
        <v/>
      </c>
      <c r="D1264" s="6"/>
      <c r="E1264" s="9"/>
      <c r="F1264" s="6"/>
      <c r="G1264" s="9"/>
      <c r="H1264" s="64" t="str">
        <f t="shared" si="220"/>
        <v/>
      </c>
      <c r="I1264" s="64" t="str">
        <f t="shared" si="221"/>
        <v/>
      </c>
      <c r="J1264" s="65" t="str">
        <f t="shared" si="214"/>
        <v/>
      </c>
      <c r="K1264" s="166" t="str">
        <f t="shared" si="215"/>
        <v/>
      </c>
      <c r="L1264" s="167" t="str">
        <f t="shared" si="216"/>
        <v/>
      </c>
      <c r="M1264" s="63" t="str">
        <f t="shared" si="217"/>
        <v/>
      </c>
      <c r="N1264" s="7"/>
      <c r="O1264" s="8"/>
      <c r="Q1264" s="69" t="str">
        <f t="shared" si="218"/>
        <v/>
      </c>
      <c r="T1264" s="66" t="str">
        <f>IF(AND(SU_Stufe&gt;=20,M1264&lt;&gt;"",ISBLANK(N1264)),"Zuweisung zu Arbeitspaket fehlt","")</f>
        <v/>
      </c>
      <c r="U1264" s="66" t="str">
        <f>IF(AND(M1264&lt;&gt;""),IF(ISBLANK(O1264),"Beschreibung der Tätigkeit fehlt!",IF(LEN(O1264)&lt;Z_BKU,"Beschreibung sehr kurz",IF(LEN(O1264)&lt;Z_BKN,"Beschreibung knapp",""))),"")</f>
        <v/>
      </c>
      <c r="V1264" s="66" t="str">
        <f t="shared" si="219"/>
        <v/>
      </c>
      <c r="W1264" s="66" t="str">
        <f>IF(AND(M1264&lt;&gt;""),IF(M1264&gt;Z_THAZ,"Wurde die Tageshöchstarbeitszeit ("&amp;Z_THAZ&amp;" h) beachtet?",""),"")</f>
        <v/>
      </c>
      <c r="X1264" s="66" t="str">
        <f t="shared" si="212"/>
        <v/>
      </c>
    </row>
    <row r="1265" spans="1:24" x14ac:dyDescent="0.25">
      <c r="A1265" s="5"/>
      <c r="B1265" s="67" t="str">
        <f t="shared" si="211"/>
        <v/>
      </c>
      <c r="C1265" s="68" t="str">
        <f t="shared" si="213"/>
        <v/>
      </c>
      <c r="D1265" s="6"/>
      <c r="E1265" s="9"/>
      <c r="F1265" s="6"/>
      <c r="G1265" s="9"/>
      <c r="H1265" s="64" t="str">
        <f t="shared" si="220"/>
        <v/>
      </c>
      <c r="I1265" s="64" t="str">
        <f t="shared" si="221"/>
        <v/>
      </c>
      <c r="J1265" s="65" t="str">
        <f t="shared" si="214"/>
        <v/>
      </c>
      <c r="K1265" s="166" t="str">
        <f t="shared" si="215"/>
        <v/>
      </c>
      <c r="L1265" s="167" t="str">
        <f t="shared" si="216"/>
        <v/>
      </c>
      <c r="M1265" s="63" t="str">
        <f t="shared" si="217"/>
        <v/>
      </c>
      <c r="N1265" s="7"/>
      <c r="O1265" s="209"/>
      <c r="Q1265" s="69" t="str">
        <f t="shared" si="218"/>
        <v/>
      </c>
      <c r="T1265" s="66" t="str">
        <f>IF(AND(SU_Stufe&gt;=20,M1265&lt;&gt;"",ISBLANK(N1265)),"Zuweisung zu Arbeitspaket fehlt","")</f>
        <v/>
      </c>
      <c r="U1265" s="66" t="str">
        <f>IF(AND(M1265&lt;&gt;""),IF(ISBLANK(O1265),"Beschreibung der Tätigkeit fehlt!",IF(LEN(O1265)&lt;Z_BKU,"Beschreibung sehr kurz",IF(LEN(O1265)&lt;Z_BKN,"Beschreibung knapp",""))),"")</f>
        <v/>
      </c>
      <c r="V1265" s="66" t="str">
        <f t="shared" si="219"/>
        <v/>
      </c>
      <c r="W1265" s="66" t="str">
        <f>IF(AND(M1265&lt;&gt;""),IF(M1265&gt;Z_THAZ,"Wurde die Tageshöchstarbeitszeit ("&amp;Z_THAZ&amp;" h) beachtet?",""),"")</f>
        <v/>
      </c>
      <c r="X1265" s="66" t="str">
        <f t="shared" si="212"/>
        <v/>
      </c>
    </row>
    <row r="1266" spans="1:24" x14ac:dyDescent="0.25">
      <c r="A1266" s="5"/>
      <c r="B1266" s="67" t="str">
        <f t="shared" si="211"/>
        <v/>
      </c>
      <c r="C1266" s="68" t="str">
        <f t="shared" si="213"/>
        <v/>
      </c>
      <c r="D1266" s="6"/>
      <c r="E1266" s="9"/>
      <c r="F1266" s="6"/>
      <c r="G1266" s="9"/>
      <c r="H1266" s="64" t="str">
        <f t="shared" si="220"/>
        <v/>
      </c>
      <c r="I1266" s="64" t="str">
        <f t="shared" si="221"/>
        <v/>
      </c>
      <c r="J1266" s="65" t="str">
        <f t="shared" si="214"/>
        <v/>
      </c>
      <c r="K1266" s="166" t="str">
        <f t="shared" si="215"/>
        <v/>
      </c>
      <c r="L1266" s="167" t="str">
        <f t="shared" si="216"/>
        <v/>
      </c>
      <c r="M1266" s="63" t="str">
        <f t="shared" si="217"/>
        <v/>
      </c>
      <c r="N1266" s="7"/>
      <c r="O1266" s="209"/>
      <c r="Q1266" s="69" t="str">
        <f t="shared" si="218"/>
        <v/>
      </c>
      <c r="T1266" s="66" t="str">
        <f>IF(AND(SU_Stufe&gt;=20,M1266&lt;&gt;"",ISBLANK(N1266)),"Zuweisung zu Arbeitspaket fehlt","")</f>
        <v/>
      </c>
      <c r="U1266" s="66" t="str">
        <f>IF(AND(M1266&lt;&gt;""),IF(ISBLANK(O1266),"Beschreibung der Tätigkeit fehlt!",IF(LEN(O1266)&lt;Z_BKU,"Beschreibung sehr kurz",IF(LEN(O1266)&lt;Z_BKN,"Beschreibung knapp",""))),"")</f>
        <v/>
      </c>
      <c r="V1266" s="66" t="str">
        <f t="shared" si="219"/>
        <v/>
      </c>
      <c r="W1266" s="66" t="str">
        <f>IF(AND(M1266&lt;&gt;""),IF(M1266&gt;Z_THAZ,"Wurde die Tageshöchstarbeitszeit ("&amp;Z_THAZ&amp;" h) beachtet?",""),"")</f>
        <v/>
      </c>
      <c r="X1266" s="66" t="str">
        <f t="shared" si="212"/>
        <v/>
      </c>
    </row>
    <row r="1267" spans="1:24" x14ac:dyDescent="0.25">
      <c r="A1267" s="5"/>
      <c r="B1267" s="67" t="str">
        <f t="shared" si="211"/>
        <v/>
      </c>
      <c r="C1267" s="68" t="str">
        <f t="shared" si="213"/>
        <v/>
      </c>
      <c r="D1267" s="6"/>
      <c r="E1267" s="9"/>
      <c r="F1267" s="6"/>
      <c r="G1267" s="9"/>
      <c r="H1267" s="64" t="str">
        <f t="shared" si="220"/>
        <v/>
      </c>
      <c r="I1267" s="64" t="str">
        <f t="shared" si="221"/>
        <v/>
      </c>
      <c r="J1267" s="65" t="str">
        <f t="shared" si="214"/>
        <v/>
      </c>
      <c r="K1267" s="166" t="str">
        <f t="shared" si="215"/>
        <v/>
      </c>
      <c r="L1267" s="167" t="str">
        <f t="shared" si="216"/>
        <v/>
      </c>
      <c r="M1267" s="63" t="str">
        <f t="shared" si="217"/>
        <v/>
      </c>
      <c r="N1267" s="7"/>
      <c r="O1267" s="8"/>
      <c r="Q1267" s="69" t="str">
        <f t="shared" si="218"/>
        <v/>
      </c>
      <c r="T1267" s="66" t="str">
        <f>IF(AND(SU_Stufe&gt;=20,M1267&lt;&gt;"",ISBLANK(N1267)),"Zuweisung zu Arbeitspaket fehlt","")</f>
        <v/>
      </c>
      <c r="U1267" s="66" t="str">
        <f>IF(AND(M1267&lt;&gt;""),IF(ISBLANK(O1267),"Beschreibung der Tätigkeit fehlt!",IF(LEN(O1267)&lt;Z_BKU,"Beschreibung sehr kurz",IF(LEN(O1267)&lt;Z_BKN,"Beschreibung knapp",""))),"")</f>
        <v/>
      </c>
      <c r="V1267" s="66" t="str">
        <f t="shared" si="219"/>
        <v/>
      </c>
      <c r="W1267" s="66" t="str">
        <f>IF(AND(M1267&lt;&gt;""),IF(M1267&gt;Z_THAZ,"Wurde die Tageshöchstarbeitszeit ("&amp;Z_THAZ&amp;" h) beachtet?",""),"")</f>
        <v/>
      </c>
      <c r="X1267" s="66" t="str">
        <f t="shared" si="212"/>
        <v/>
      </c>
    </row>
    <row r="1268" spans="1:24" x14ac:dyDescent="0.25">
      <c r="A1268" s="5"/>
      <c r="B1268" s="67" t="str">
        <f t="shared" si="211"/>
        <v/>
      </c>
      <c r="C1268" s="68" t="str">
        <f t="shared" si="213"/>
        <v/>
      </c>
      <c r="D1268" s="6"/>
      <c r="E1268" s="9"/>
      <c r="F1268" s="6"/>
      <c r="G1268" s="9"/>
      <c r="H1268" s="64" t="str">
        <f t="shared" si="220"/>
        <v/>
      </c>
      <c r="I1268" s="64" t="str">
        <f t="shared" si="221"/>
        <v/>
      </c>
      <c r="J1268" s="65" t="str">
        <f t="shared" si="214"/>
        <v/>
      </c>
      <c r="K1268" s="166" t="str">
        <f t="shared" si="215"/>
        <v/>
      </c>
      <c r="L1268" s="167" t="str">
        <f t="shared" si="216"/>
        <v/>
      </c>
      <c r="M1268" s="63" t="str">
        <f t="shared" si="217"/>
        <v/>
      </c>
      <c r="N1268" s="7"/>
      <c r="O1268" s="8"/>
      <c r="Q1268" s="69" t="str">
        <f t="shared" si="218"/>
        <v/>
      </c>
      <c r="T1268" s="66" t="str">
        <f>IF(AND(SU_Stufe&gt;=20,M1268&lt;&gt;"",ISBLANK(N1268)),"Zuweisung zu Arbeitspaket fehlt","")</f>
        <v/>
      </c>
      <c r="U1268" s="66" t="str">
        <f>IF(AND(M1268&lt;&gt;""),IF(ISBLANK(O1268),"Beschreibung der Tätigkeit fehlt!",IF(LEN(O1268)&lt;Z_BKU,"Beschreibung sehr kurz",IF(LEN(O1268)&lt;Z_BKN,"Beschreibung knapp",""))),"")</f>
        <v/>
      </c>
      <c r="V1268" s="66" t="str">
        <f t="shared" si="219"/>
        <v/>
      </c>
      <c r="W1268" s="66" t="str">
        <f>IF(AND(M1268&lt;&gt;""),IF(M1268&gt;Z_THAZ,"Wurde die Tageshöchstarbeitszeit ("&amp;Z_THAZ&amp;" h) beachtet?",""),"")</f>
        <v/>
      </c>
      <c r="X1268" s="66" t="str">
        <f t="shared" si="212"/>
        <v/>
      </c>
    </row>
    <row r="1269" spans="1:24" x14ac:dyDescent="0.25">
      <c r="A1269" s="5"/>
      <c r="B1269" s="67" t="str">
        <f t="shared" si="211"/>
        <v/>
      </c>
      <c r="C1269" s="68" t="str">
        <f t="shared" si="213"/>
        <v/>
      </c>
      <c r="D1269" s="6"/>
      <c r="E1269" s="9"/>
      <c r="F1269" s="6"/>
      <c r="G1269" s="9"/>
      <c r="H1269" s="64" t="str">
        <f t="shared" si="220"/>
        <v/>
      </c>
      <c r="I1269" s="64" t="str">
        <f t="shared" si="221"/>
        <v/>
      </c>
      <c r="J1269" s="65" t="str">
        <f t="shared" si="214"/>
        <v/>
      </c>
      <c r="K1269" s="166" t="str">
        <f t="shared" si="215"/>
        <v/>
      </c>
      <c r="L1269" s="167" t="str">
        <f t="shared" si="216"/>
        <v/>
      </c>
      <c r="M1269" s="63" t="str">
        <f t="shared" si="217"/>
        <v/>
      </c>
      <c r="N1269" s="7"/>
      <c r="O1269" s="8"/>
      <c r="Q1269" s="69" t="str">
        <f t="shared" si="218"/>
        <v/>
      </c>
      <c r="T1269" s="66" t="str">
        <f>IF(AND(SU_Stufe&gt;=20,M1269&lt;&gt;"",ISBLANK(N1269)),"Zuweisung zu Arbeitspaket fehlt","")</f>
        <v/>
      </c>
      <c r="U1269" s="66" t="str">
        <f>IF(AND(M1269&lt;&gt;""),IF(ISBLANK(O1269),"Beschreibung der Tätigkeit fehlt!",IF(LEN(O1269)&lt;Z_BKU,"Beschreibung sehr kurz",IF(LEN(O1269)&lt;Z_BKN,"Beschreibung knapp",""))),"")</f>
        <v/>
      </c>
      <c r="V1269" s="66" t="str">
        <f t="shared" si="219"/>
        <v/>
      </c>
      <c r="W1269" s="66" t="str">
        <f>IF(AND(M1269&lt;&gt;""),IF(M1269&gt;Z_THAZ,"Wurde die Tageshöchstarbeitszeit ("&amp;Z_THAZ&amp;" h) beachtet?",""),"")</f>
        <v/>
      </c>
      <c r="X1269" s="66" t="str">
        <f t="shared" si="212"/>
        <v/>
      </c>
    </row>
    <row r="1270" spans="1:24" x14ac:dyDescent="0.25">
      <c r="A1270" s="5"/>
      <c r="B1270" s="67" t="str">
        <f t="shared" si="211"/>
        <v/>
      </c>
      <c r="C1270" s="68" t="str">
        <f t="shared" si="213"/>
        <v/>
      </c>
      <c r="D1270" s="6"/>
      <c r="E1270" s="9"/>
      <c r="F1270" s="6"/>
      <c r="G1270" s="9"/>
      <c r="H1270" s="64" t="str">
        <f t="shared" si="220"/>
        <v/>
      </c>
      <c r="I1270" s="64" t="str">
        <f t="shared" si="221"/>
        <v/>
      </c>
      <c r="J1270" s="65" t="str">
        <f t="shared" si="214"/>
        <v/>
      </c>
      <c r="K1270" s="166" t="str">
        <f t="shared" si="215"/>
        <v/>
      </c>
      <c r="L1270" s="167" t="str">
        <f t="shared" si="216"/>
        <v/>
      </c>
      <c r="M1270" s="63" t="str">
        <f t="shared" si="217"/>
        <v/>
      </c>
      <c r="N1270" s="7"/>
      <c r="O1270" s="8"/>
      <c r="Q1270" s="69" t="str">
        <f t="shared" si="218"/>
        <v/>
      </c>
      <c r="T1270" s="66" t="str">
        <f>IF(AND(SU_Stufe&gt;=20,M1270&lt;&gt;"",ISBLANK(N1270)),"Zuweisung zu Arbeitspaket fehlt","")</f>
        <v/>
      </c>
      <c r="U1270" s="66" t="str">
        <f>IF(AND(M1270&lt;&gt;""),IF(ISBLANK(O1270),"Beschreibung der Tätigkeit fehlt!",IF(LEN(O1270)&lt;Z_BKU,"Beschreibung sehr kurz",IF(LEN(O1270)&lt;Z_BKN,"Beschreibung knapp",""))),"")</f>
        <v/>
      </c>
      <c r="V1270" s="66" t="str">
        <f t="shared" si="219"/>
        <v/>
      </c>
      <c r="W1270" s="66" t="str">
        <f>IF(AND(M1270&lt;&gt;""),IF(M1270&gt;Z_THAZ,"Wurde die Tageshöchstarbeitszeit ("&amp;Z_THAZ&amp;" h) beachtet?",""),"")</f>
        <v/>
      </c>
      <c r="X1270" s="66" t="str">
        <f t="shared" si="212"/>
        <v/>
      </c>
    </row>
    <row r="1271" spans="1:24" x14ac:dyDescent="0.25">
      <c r="A1271" s="5"/>
      <c r="B1271" s="67" t="str">
        <f t="shared" si="211"/>
        <v/>
      </c>
      <c r="C1271" s="68" t="str">
        <f t="shared" si="213"/>
        <v/>
      </c>
      <c r="D1271" s="6"/>
      <c r="E1271" s="9"/>
      <c r="F1271" s="6"/>
      <c r="G1271" s="9"/>
      <c r="H1271" s="64" t="str">
        <f t="shared" si="220"/>
        <v/>
      </c>
      <c r="I1271" s="64" t="str">
        <f t="shared" si="221"/>
        <v/>
      </c>
      <c r="J1271" s="65" t="str">
        <f t="shared" si="214"/>
        <v/>
      </c>
      <c r="K1271" s="166" t="str">
        <f t="shared" si="215"/>
        <v/>
      </c>
      <c r="L1271" s="167" t="str">
        <f t="shared" si="216"/>
        <v/>
      </c>
      <c r="M1271" s="63" t="str">
        <f t="shared" si="217"/>
        <v/>
      </c>
      <c r="N1271" s="7"/>
      <c r="O1271" s="8"/>
      <c r="Q1271" s="69" t="str">
        <f t="shared" si="218"/>
        <v/>
      </c>
      <c r="T1271" s="66" t="str">
        <f>IF(AND(SU_Stufe&gt;=20,M1271&lt;&gt;"",ISBLANK(N1271)),"Zuweisung zu Arbeitspaket fehlt","")</f>
        <v/>
      </c>
      <c r="U1271" s="66" t="str">
        <f>IF(AND(M1271&lt;&gt;""),IF(ISBLANK(O1271),"Beschreibung der Tätigkeit fehlt!",IF(LEN(O1271)&lt;Z_BKU,"Beschreibung sehr kurz",IF(LEN(O1271)&lt;Z_BKN,"Beschreibung knapp",""))),"")</f>
        <v/>
      </c>
      <c r="V1271" s="66" t="str">
        <f t="shared" si="219"/>
        <v/>
      </c>
      <c r="W1271" s="66" t="str">
        <f>IF(AND(M1271&lt;&gt;""),IF(M1271&gt;Z_THAZ,"Wurde die Tageshöchstarbeitszeit ("&amp;Z_THAZ&amp;" h) beachtet?",""),"")</f>
        <v/>
      </c>
      <c r="X1271" s="66" t="str">
        <f t="shared" si="212"/>
        <v/>
      </c>
    </row>
    <row r="1272" spans="1:24" x14ac:dyDescent="0.25">
      <c r="A1272" s="5"/>
      <c r="B1272" s="67" t="str">
        <f t="shared" si="211"/>
        <v/>
      </c>
      <c r="C1272" s="68" t="str">
        <f t="shared" si="213"/>
        <v/>
      </c>
      <c r="D1272" s="6"/>
      <c r="E1272" s="9"/>
      <c r="F1272" s="6"/>
      <c r="G1272" s="9"/>
      <c r="H1272" s="64" t="str">
        <f t="shared" si="220"/>
        <v/>
      </c>
      <c r="I1272" s="64" t="str">
        <f t="shared" si="221"/>
        <v/>
      </c>
      <c r="J1272" s="65" t="str">
        <f t="shared" si="214"/>
        <v/>
      </c>
      <c r="K1272" s="166" t="str">
        <f t="shared" si="215"/>
        <v/>
      </c>
      <c r="L1272" s="167" t="str">
        <f t="shared" si="216"/>
        <v/>
      </c>
      <c r="M1272" s="63" t="str">
        <f t="shared" si="217"/>
        <v/>
      </c>
      <c r="N1272" s="7"/>
      <c r="O1272" s="8"/>
      <c r="Q1272" s="69" t="str">
        <f t="shared" si="218"/>
        <v/>
      </c>
      <c r="T1272" s="66" t="str">
        <f>IF(AND(SU_Stufe&gt;=20,M1272&lt;&gt;"",ISBLANK(N1272)),"Zuweisung zu Arbeitspaket fehlt","")</f>
        <v/>
      </c>
      <c r="U1272" s="66" t="str">
        <f>IF(AND(M1272&lt;&gt;""),IF(ISBLANK(O1272),"Beschreibung der Tätigkeit fehlt!",IF(LEN(O1272)&lt;Z_BKU,"Beschreibung sehr kurz",IF(LEN(O1272)&lt;Z_BKN,"Beschreibung knapp",""))),"")</f>
        <v/>
      </c>
      <c r="V1272" s="66" t="str">
        <f t="shared" si="219"/>
        <v/>
      </c>
      <c r="W1272" s="66" t="str">
        <f>IF(AND(M1272&lt;&gt;""),IF(M1272&gt;Z_THAZ,"Wurde die Tageshöchstarbeitszeit ("&amp;Z_THAZ&amp;" h) beachtet?",""),"")</f>
        <v/>
      </c>
      <c r="X1272" s="66" t="str">
        <f t="shared" si="212"/>
        <v/>
      </c>
    </row>
    <row r="1273" spans="1:24" x14ac:dyDescent="0.25">
      <c r="A1273" s="5"/>
      <c r="B1273" s="67" t="str">
        <f t="shared" si="211"/>
        <v/>
      </c>
      <c r="C1273" s="68" t="str">
        <f t="shared" si="213"/>
        <v/>
      </c>
      <c r="D1273" s="6"/>
      <c r="E1273" s="9"/>
      <c r="F1273" s="6"/>
      <c r="G1273" s="9"/>
      <c r="H1273" s="64" t="str">
        <f t="shared" si="220"/>
        <v/>
      </c>
      <c r="I1273" s="64" t="str">
        <f t="shared" si="221"/>
        <v/>
      </c>
      <c r="J1273" s="65" t="str">
        <f t="shared" si="214"/>
        <v/>
      </c>
      <c r="K1273" s="166" t="str">
        <f t="shared" si="215"/>
        <v/>
      </c>
      <c r="L1273" s="167" t="str">
        <f t="shared" si="216"/>
        <v/>
      </c>
      <c r="M1273" s="63" t="str">
        <f t="shared" si="217"/>
        <v/>
      </c>
      <c r="N1273" s="7"/>
      <c r="O1273" s="8"/>
      <c r="Q1273" s="69" t="str">
        <f t="shared" si="218"/>
        <v/>
      </c>
      <c r="T1273" s="66" t="str">
        <f>IF(AND(SU_Stufe&gt;=20,M1273&lt;&gt;"",ISBLANK(N1273)),"Zuweisung zu Arbeitspaket fehlt","")</f>
        <v/>
      </c>
      <c r="U1273" s="66" t="str">
        <f>IF(AND(M1273&lt;&gt;""),IF(ISBLANK(O1273),"Beschreibung der Tätigkeit fehlt!",IF(LEN(O1273)&lt;Z_BKU,"Beschreibung sehr kurz",IF(LEN(O1273)&lt;Z_BKN,"Beschreibung knapp",""))),"")</f>
        <v/>
      </c>
      <c r="V1273" s="66" t="str">
        <f t="shared" si="219"/>
        <v/>
      </c>
      <c r="W1273" s="66" t="str">
        <f>IF(AND(M1273&lt;&gt;""),IF(M1273&gt;Z_THAZ,"Wurde die Tageshöchstarbeitszeit ("&amp;Z_THAZ&amp;" h) beachtet?",""),"")</f>
        <v/>
      </c>
      <c r="X1273" s="66" t="str">
        <f t="shared" si="212"/>
        <v/>
      </c>
    </row>
    <row r="1274" spans="1:24" x14ac:dyDescent="0.25">
      <c r="A1274" s="5"/>
      <c r="B1274" s="67" t="str">
        <f t="shared" si="211"/>
        <v/>
      </c>
      <c r="C1274" s="68" t="str">
        <f t="shared" si="213"/>
        <v/>
      </c>
      <c r="D1274" s="6"/>
      <c r="E1274" s="9"/>
      <c r="F1274" s="6"/>
      <c r="G1274" s="9"/>
      <c r="H1274" s="64" t="str">
        <f t="shared" si="220"/>
        <v/>
      </c>
      <c r="I1274" s="64" t="str">
        <f t="shared" si="221"/>
        <v/>
      </c>
      <c r="J1274" s="65" t="str">
        <f t="shared" si="214"/>
        <v/>
      </c>
      <c r="K1274" s="166" t="str">
        <f t="shared" si="215"/>
        <v/>
      </c>
      <c r="L1274" s="167" t="str">
        <f t="shared" si="216"/>
        <v/>
      </c>
      <c r="M1274" s="63" t="str">
        <f t="shared" si="217"/>
        <v/>
      </c>
      <c r="N1274" s="7"/>
      <c r="O1274" s="8"/>
      <c r="Q1274" s="69" t="str">
        <f t="shared" si="218"/>
        <v/>
      </c>
      <c r="T1274" s="66" t="str">
        <f>IF(AND(SU_Stufe&gt;=20,M1274&lt;&gt;"",ISBLANK(N1274)),"Zuweisung zu Arbeitspaket fehlt","")</f>
        <v/>
      </c>
      <c r="U1274" s="66" t="str">
        <f>IF(AND(M1274&lt;&gt;""),IF(ISBLANK(O1274),"Beschreibung der Tätigkeit fehlt!",IF(LEN(O1274)&lt;Z_BKU,"Beschreibung sehr kurz",IF(LEN(O1274)&lt;Z_BKN,"Beschreibung knapp",""))),"")</f>
        <v/>
      </c>
      <c r="V1274" s="66" t="str">
        <f t="shared" si="219"/>
        <v/>
      </c>
      <c r="W1274" s="66" t="str">
        <f>IF(AND(M1274&lt;&gt;""),IF(M1274&gt;Z_THAZ,"Wurde die Tageshöchstarbeitszeit ("&amp;Z_THAZ&amp;" h) beachtet?",""),"")</f>
        <v/>
      </c>
      <c r="X1274" s="66" t="str">
        <f t="shared" si="212"/>
        <v/>
      </c>
    </row>
    <row r="1275" spans="1:24" x14ac:dyDescent="0.25">
      <c r="A1275" s="5"/>
      <c r="B1275" s="67" t="str">
        <f t="shared" si="211"/>
        <v/>
      </c>
      <c r="C1275" s="68" t="str">
        <f t="shared" si="213"/>
        <v/>
      </c>
      <c r="D1275" s="6"/>
      <c r="E1275" s="9"/>
      <c r="F1275" s="6"/>
      <c r="G1275" s="9"/>
      <c r="H1275" s="64" t="str">
        <f t="shared" si="220"/>
        <v/>
      </c>
      <c r="I1275" s="64" t="str">
        <f t="shared" si="221"/>
        <v/>
      </c>
      <c r="J1275" s="65" t="str">
        <f t="shared" si="214"/>
        <v/>
      </c>
      <c r="K1275" s="166" t="str">
        <f t="shared" si="215"/>
        <v/>
      </c>
      <c r="L1275" s="167" t="str">
        <f t="shared" si="216"/>
        <v/>
      </c>
      <c r="M1275" s="63" t="str">
        <f t="shared" si="217"/>
        <v/>
      </c>
      <c r="N1275" s="7"/>
      <c r="O1275" s="8"/>
      <c r="Q1275" s="69" t="str">
        <f t="shared" si="218"/>
        <v/>
      </c>
      <c r="T1275" s="66" t="str">
        <f>IF(AND(SU_Stufe&gt;=20,M1275&lt;&gt;"",ISBLANK(N1275)),"Zuweisung zu Arbeitspaket fehlt","")</f>
        <v/>
      </c>
      <c r="U1275" s="66" t="str">
        <f>IF(AND(M1275&lt;&gt;""),IF(ISBLANK(O1275),"Beschreibung der Tätigkeit fehlt!",IF(LEN(O1275)&lt;Z_BKU,"Beschreibung sehr kurz",IF(LEN(O1275)&lt;Z_BKN,"Beschreibung knapp",""))),"")</f>
        <v/>
      </c>
      <c r="V1275" s="66" t="str">
        <f t="shared" si="219"/>
        <v/>
      </c>
      <c r="W1275" s="66" t="str">
        <f>IF(AND(M1275&lt;&gt;""),IF(M1275&gt;Z_THAZ,"Wurde die Tageshöchstarbeitszeit ("&amp;Z_THAZ&amp;" h) beachtet?",""),"")</f>
        <v/>
      </c>
      <c r="X1275" s="66" t="str">
        <f t="shared" si="212"/>
        <v/>
      </c>
    </row>
    <row r="1276" spans="1:24" x14ac:dyDescent="0.25">
      <c r="A1276" s="5"/>
      <c r="B1276" s="67" t="str">
        <f t="shared" si="211"/>
        <v/>
      </c>
      <c r="C1276" s="68" t="str">
        <f t="shared" si="213"/>
        <v/>
      </c>
      <c r="D1276" s="6"/>
      <c r="E1276" s="9"/>
      <c r="F1276" s="6"/>
      <c r="G1276" s="9"/>
      <c r="H1276" s="64" t="str">
        <f t="shared" si="220"/>
        <v/>
      </c>
      <c r="I1276" s="64" t="str">
        <f t="shared" si="221"/>
        <v/>
      </c>
      <c r="J1276" s="65" t="str">
        <f t="shared" si="214"/>
        <v/>
      </c>
      <c r="K1276" s="166" t="str">
        <f t="shared" si="215"/>
        <v/>
      </c>
      <c r="L1276" s="167" t="str">
        <f t="shared" si="216"/>
        <v/>
      </c>
      <c r="M1276" s="63" t="str">
        <f t="shared" si="217"/>
        <v/>
      </c>
      <c r="N1276" s="7"/>
      <c r="O1276" s="8"/>
      <c r="Q1276" s="69" t="str">
        <f t="shared" si="218"/>
        <v/>
      </c>
      <c r="T1276" s="66" t="str">
        <f>IF(AND(SU_Stufe&gt;=20,M1276&lt;&gt;"",ISBLANK(N1276)),"Zuweisung zu Arbeitspaket fehlt","")</f>
        <v/>
      </c>
      <c r="U1276" s="66" t="str">
        <f>IF(AND(M1276&lt;&gt;""),IF(ISBLANK(O1276),"Beschreibung der Tätigkeit fehlt!",IF(LEN(O1276)&lt;Z_BKU,"Beschreibung sehr kurz",IF(LEN(O1276)&lt;Z_BKN,"Beschreibung knapp",""))),"")</f>
        <v/>
      </c>
      <c r="V1276" s="66" t="str">
        <f t="shared" si="219"/>
        <v/>
      </c>
      <c r="W1276" s="66" t="str">
        <f>IF(AND(M1276&lt;&gt;""),IF(M1276&gt;Z_THAZ,"Wurde die Tageshöchstarbeitszeit ("&amp;Z_THAZ&amp;" h) beachtet?",""),"")</f>
        <v/>
      </c>
      <c r="X1276" s="66" t="str">
        <f t="shared" si="212"/>
        <v/>
      </c>
    </row>
    <row r="1277" spans="1:24" x14ac:dyDescent="0.25">
      <c r="A1277" s="5"/>
      <c r="B1277" s="67" t="str">
        <f t="shared" si="211"/>
        <v/>
      </c>
      <c r="C1277" s="68" t="str">
        <f t="shared" si="213"/>
        <v/>
      </c>
      <c r="D1277" s="6"/>
      <c r="E1277" s="9"/>
      <c r="F1277" s="6"/>
      <c r="G1277" s="9"/>
      <c r="H1277" s="64" t="str">
        <f t="shared" si="220"/>
        <v/>
      </c>
      <c r="I1277" s="64" t="str">
        <f t="shared" si="221"/>
        <v/>
      </c>
      <c r="J1277" s="65" t="str">
        <f t="shared" si="214"/>
        <v/>
      </c>
      <c r="K1277" s="166" t="str">
        <f t="shared" si="215"/>
        <v/>
      </c>
      <c r="L1277" s="167" t="str">
        <f t="shared" si="216"/>
        <v/>
      </c>
      <c r="M1277" s="63" t="str">
        <f t="shared" si="217"/>
        <v/>
      </c>
      <c r="N1277" s="7"/>
      <c r="O1277" s="8"/>
      <c r="Q1277" s="69" t="str">
        <f t="shared" si="218"/>
        <v/>
      </c>
      <c r="T1277" s="66" t="str">
        <f>IF(AND(SU_Stufe&gt;=20,M1277&lt;&gt;"",ISBLANK(N1277)),"Zuweisung zu Arbeitspaket fehlt","")</f>
        <v/>
      </c>
      <c r="U1277" s="66" t="str">
        <f>IF(AND(M1277&lt;&gt;""),IF(ISBLANK(O1277),"Beschreibung der Tätigkeit fehlt!",IF(LEN(O1277)&lt;Z_BKU,"Beschreibung sehr kurz",IF(LEN(O1277)&lt;Z_BKN,"Beschreibung knapp",""))),"")</f>
        <v/>
      </c>
      <c r="V1277" s="66" t="str">
        <f t="shared" si="219"/>
        <v/>
      </c>
      <c r="W1277" s="66" t="str">
        <f>IF(AND(M1277&lt;&gt;""),IF(M1277&gt;Z_THAZ,"Wurde die Tageshöchstarbeitszeit ("&amp;Z_THAZ&amp;" h) beachtet?",""),"")</f>
        <v/>
      </c>
      <c r="X1277" s="66" t="str">
        <f t="shared" si="212"/>
        <v/>
      </c>
    </row>
    <row r="1278" spans="1:24" x14ac:dyDescent="0.25">
      <c r="A1278" s="5"/>
      <c r="B1278" s="67" t="str">
        <f t="shared" si="211"/>
        <v/>
      </c>
      <c r="C1278" s="68" t="str">
        <f t="shared" si="213"/>
        <v/>
      </c>
      <c r="D1278" s="6"/>
      <c r="E1278" s="9"/>
      <c r="F1278" s="6"/>
      <c r="G1278" s="9"/>
      <c r="H1278" s="64" t="str">
        <f t="shared" si="220"/>
        <v/>
      </c>
      <c r="I1278" s="64" t="str">
        <f t="shared" si="221"/>
        <v/>
      </c>
      <c r="J1278" s="65" t="str">
        <f t="shared" si="214"/>
        <v/>
      </c>
      <c r="K1278" s="166" t="str">
        <f t="shared" si="215"/>
        <v/>
      </c>
      <c r="L1278" s="167" t="str">
        <f t="shared" si="216"/>
        <v/>
      </c>
      <c r="M1278" s="63" t="str">
        <f t="shared" si="217"/>
        <v/>
      </c>
      <c r="N1278" s="7"/>
      <c r="O1278" s="8"/>
      <c r="Q1278" s="69" t="str">
        <f t="shared" si="218"/>
        <v/>
      </c>
      <c r="T1278" s="66" t="str">
        <f>IF(AND(SU_Stufe&gt;=20,M1278&lt;&gt;"",ISBLANK(N1278)),"Zuweisung zu Arbeitspaket fehlt","")</f>
        <v/>
      </c>
      <c r="U1278" s="66" t="str">
        <f>IF(AND(M1278&lt;&gt;""),IF(ISBLANK(O1278),"Beschreibung der Tätigkeit fehlt!",IF(LEN(O1278)&lt;Z_BKU,"Beschreibung sehr kurz",IF(LEN(O1278)&lt;Z_BKN,"Beschreibung knapp",""))),"")</f>
        <v/>
      </c>
      <c r="V1278" s="66" t="str">
        <f t="shared" si="219"/>
        <v/>
      </c>
      <c r="W1278" s="66" t="str">
        <f>IF(AND(M1278&lt;&gt;""),IF(M1278&gt;Z_THAZ,"Wurde die Tageshöchstarbeitszeit ("&amp;Z_THAZ&amp;" h) beachtet?",""),"")</f>
        <v/>
      </c>
      <c r="X1278" s="66" t="str">
        <f t="shared" si="212"/>
        <v/>
      </c>
    </row>
    <row r="1279" spans="1:24" x14ac:dyDescent="0.25">
      <c r="A1279" s="5"/>
      <c r="B1279" s="67" t="str">
        <f t="shared" si="211"/>
        <v/>
      </c>
      <c r="C1279" s="68" t="str">
        <f t="shared" si="213"/>
        <v/>
      </c>
      <c r="D1279" s="6"/>
      <c r="E1279" s="9"/>
      <c r="F1279" s="6"/>
      <c r="G1279" s="9"/>
      <c r="H1279" s="64" t="str">
        <f t="shared" si="220"/>
        <v/>
      </c>
      <c r="I1279" s="64" t="str">
        <f t="shared" si="221"/>
        <v/>
      </c>
      <c r="J1279" s="65" t="str">
        <f t="shared" si="214"/>
        <v/>
      </c>
      <c r="K1279" s="166" t="str">
        <f t="shared" si="215"/>
        <v/>
      </c>
      <c r="L1279" s="167" t="str">
        <f t="shared" si="216"/>
        <v/>
      </c>
      <c r="M1279" s="63" t="str">
        <f t="shared" si="217"/>
        <v/>
      </c>
      <c r="N1279" s="7"/>
      <c r="O1279" s="8"/>
      <c r="Q1279" s="69" t="str">
        <f t="shared" si="218"/>
        <v/>
      </c>
      <c r="T1279" s="66" t="str">
        <f>IF(AND(SU_Stufe&gt;=20,M1279&lt;&gt;"",ISBLANK(N1279)),"Zuweisung zu Arbeitspaket fehlt","")</f>
        <v/>
      </c>
      <c r="U1279" s="66" t="str">
        <f>IF(AND(M1279&lt;&gt;""),IF(ISBLANK(O1279),"Beschreibung der Tätigkeit fehlt!",IF(LEN(O1279)&lt;Z_BKU,"Beschreibung sehr kurz",IF(LEN(O1279)&lt;Z_BKN,"Beschreibung knapp",""))),"")</f>
        <v/>
      </c>
      <c r="V1279" s="66" t="str">
        <f t="shared" si="219"/>
        <v/>
      </c>
      <c r="W1279" s="66" t="str">
        <f>IF(AND(M1279&lt;&gt;""),IF(M1279&gt;Z_THAZ,"Wurde die Tageshöchstarbeitszeit ("&amp;Z_THAZ&amp;" h) beachtet?",""),"")</f>
        <v/>
      </c>
      <c r="X1279" s="66" t="str">
        <f t="shared" si="212"/>
        <v/>
      </c>
    </row>
    <row r="1280" spans="1:24" x14ac:dyDescent="0.25">
      <c r="A1280" s="5"/>
      <c r="B1280" s="67" t="str">
        <f t="shared" si="211"/>
        <v/>
      </c>
      <c r="C1280" s="68" t="str">
        <f t="shared" si="213"/>
        <v/>
      </c>
      <c r="D1280" s="6"/>
      <c r="E1280" s="9"/>
      <c r="F1280" s="6"/>
      <c r="G1280" s="9"/>
      <c r="H1280" s="64" t="str">
        <f t="shared" si="220"/>
        <v/>
      </c>
      <c r="I1280" s="64" t="str">
        <f t="shared" si="221"/>
        <v/>
      </c>
      <c r="J1280" s="65" t="str">
        <f t="shared" si="214"/>
        <v/>
      </c>
      <c r="K1280" s="166" t="str">
        <f t="shared" si="215"/>
        <v/>
      </c>
      <c r="L1280" s="167" t="str">
        <f t="shared" si="216"/>
        <v/>
      </c>
      <c r="M1280" s="63" t="str">
        <f t="shared" si="217"/>
        <v/>
      </c>
      <c r="N1280" s="7"/>
      <c r="O1280" s="8"/>
      <c r="Q1280" s="69" t="str">
        <f t="shared" si="218"/>
        <v/>
      </c>
      <c r="T1280" s="66" t="str">
        <f>IF(AND(SU_Stufe&gt;=20,M1280&lt;&gt;"",ISBLANK(N1280)),"Zuweisung zu Arbeitspaket fehlt","")</f>
        <v/>
      </c>
      <c r="U1280" s="66" t="str">
        <f>IF(AND(M1280&lt;&gt;""),IF(ISBLANK(O1280),"Beschreibung der Tätigkeit fehlt!",IF(LEN(O1280)&lt;Z_BKU,"Beschreibung sehr kurz",IF(LEN(O1280)&lt;Z_BKN,"Beschreibung knapp",""))),"")</f>
        <v/>
      </c>
      <c r="V1280" s="66" t="str">
        <f t="shared" si="219"/>
        <v/>
      </c>
      <c r="W1280" s="66" t="str">
        <f>IF(AND(M1280&lt;&gt;""),IF(M1280&gt;Z_THAZ,"Wurde die Tageshöchstarbeitszeit ("&amp;Z_THAZ&amp;" h) beachtet?",""),"")</f>
        <v/>
      </c>
      <c r="X1280" s="66" t="str">
        <f t="shared" si="212"/>
        <v/>
      </c>
    </row>
    <row r="1281" spans="1:24" x14ac:dyDescent="0.25">
      <c r="A1281" s="5"/>
      <c r="B1281" s="67" t="str">
        <f t="shared" si="211"/>
        <v/>
      </c>
      <c r="C1281" s="68" t="str">
        <f t="shared" si="213"/>
        <v/>
      </c>
      <c r="D1281" s="6"/>
      <c r="E1281" s="9"/>
      <c r="F1281" s="6"/>
      <c r="G1281" s="9"/>
      <c r="H1281" s="64" t="str">
        <f t="shared" si="220"/>
        <v/>
      </c>
      <c r="I1281" s="64" t="str">
        <f t="shared" si="221"/>
        <v/>
      </c>
      <c r="J1281" s="65" t="str">
        <f t="shared" si="214"/>
        <v/>
      </c>
      <c r="K1281" s="166" t="str">
        <f t="shared" si="215"/>
        <v/>
      </c>
      <c r="L1281" s="167" t="str">
        <f t="shared" si="216"/>
        <v/>
      </c>
      <c r="M1281" s="63" t="str">
        <f t="shared" si="217"/>
        <v/>
      </c>
      <c r="N1281" s="7"/>
      <c r="O1281" s="8"/>
      <c r="Q1281" s="69" t="str">
        <f t="shared" si="218"/>
        <v/>
      </c>
      <c r="T1281" s="66" t="str">
        <f>IF(AND(SU_Stufe&gt;=20,M1281&lt;&gt;"",ISBLANK(N1281)),"Zuweisung zu Arbeitspaket fehlt","")</f>
        <v/>
      </c>
      <c r="U1281" s="66" t="str">
        <f>IF(AND(M1281&lt;&gt;""),IF(ISBLANK(O1281),"Beschreibung der Tätigkeit fehlt!",IF(LEN(O1281)&lt;Z_BKU,"Beschreibung sehr kurz",IF(LEN(O1281)&lt;Z_BKN,"Beschreibung knapp",""))),"")</f>
        <v/>
      </c>
      <c r="V1281" s="66" t="str">
        <f t="shared" si="219"/>
        <v/>
      </c>
      <c r="W1281" s="66" t="str">
        <f>IF(AND(M1281&lt;&gt;""),IF(M1281&gt;Z_THAZ,"Wurde die Tageshöchstarbeitszeit ("&amp;Z_THAZ&amp;" h) beachtet?",""),"")</f>
        <v/>
      </c>
      <c r="X1281" s="66" t="str">
        <f t="shared" si="212"/>
        <v/>
      </c>
    </row>
    <row r="1282" spans="1:24" x14ac:dyDescent="0.25">
      <c r="A1282" s="5"/>
      <c r="B1282" s="67" t="str">
        <f t="shared" si="211"/>
        <v/>
      </c>
      <c r="C1282" s="68" t="str">
        <f t="shared" si="213"/>
        <v/>
      </c>
      <c r="D1282" s="6"/>
      <c r="E1282" s="9"/>
      <c r="F1282" s="6"/>
      <c r="G1282" s="9"/>
      <c r="H1282" s="64" t="str">
        <f t="shared" si="220"/>
        <v/>
      </c>
      <c r="I1282" s="64" t="str">
        <f t="shared" si="221"/>
        <v/>
      </c>
      <c r="J1282" s="65" t="str">
        <f t="shared" si="214"/>
        <v/>
      </c>
      <c r="K1282" s="166" t="str">
        <f t="shared" si="215"/>
        <v/>
      </c>
      <c r="L1282" s="167" t="str">
        <f t="shared" si="216"/>
        <v/>
      </c>
      <c r="M1282" s="63" t="str">
        <f t="shared" si="217"/>
        <v/>
      </c>
      <c r="N1282" s="7"/>
      <c r="O1282" s="8"/>
      <c r="Q1282" s="69" t="str">
        <f t="shared" si="218"/>
        <v/>
      </c>
      <c r="T1282" s="66" t="str">
        <f>IF(AND(SU_Stufe&gt;=20,M1282&lt;&gt;"",ISBLANK(N1282)),"Zuweisung zu Arbeitspaket fehlt","")</f>
        <v/>
      </c>
      <c r="U1282" s="66" t="str">
        <f>IF(AND(M1282&lt;&gt;""),IF(ISBLANK(O1282),"Beschreibung der Tätigkeit fehlt!",IF(LEN(O1282)&lt;Z_BKU,"Beschreibung sehr kurz",IF(LEN(O1282)&lt;Z_BKN,"Beschreibung knapp",""))),"")</f>
        <v/>
      </c>
      <c r="V1282" s="66" t="str">
        <f t="shared" si="219"/>
        <v/>
      </c>
      <c r="W1282" s="66" t="str">
        <f>IF(AND(M1282&lt;&gt;""),IF(M1282&gt;Z_THAZ,"Wurde die Tageshöchstarbeitszeit ("&amp;Z_THAZ&amp;" h) beachtet?",""),"")</f>
        <v/>
      </c>
      <c r="X1282" s="66" t="str">
        <f t="shared" si="212"/>
        <v/>
      </c>
    </row>
    <row r="1283" spans="1:24" x14ac:dyDescent="0.25">
      <c r="A1283" s="5"/>
      <c r="B1283" s="67" t="str">
        <f t="shared" si="211"/>
        <v/>
      </c>
      <c r="C1283" s="68" t="str">
        <f t="shared" si="213"/>
        <v/>
      </c>
      <c r="D1283" s="6"/>
      <c r="E1283" s="9"/>
      <c r="F1283" s="6"/>
      <c r="G1283" s="9"/>
      <c r="H1283" s="64" t="str">
        <f t="shared" si="220"/>
        <v/>
      </c>
      <c r="I1283" s="64" t="str">
        <f t="shared" si="221"/>
        <v/>
      </c>
      <c r="J1283" s="65" t="str">
        <f t="shared" si="214"/>
        <v/>
      </c>
      <c r="K1283" s="166" t="str">
        <f t="shared" si="215"/>
        <v/>
      </c>
      <c r="L1283" s="167" t="str">
        <f t="shared" si="216"/>
        <v/>
      </c>
      <c r="M1283" s="63" t="str">
        <f t="shared" si="217"/>
        <v/>
      </c>
      <c r="N1283" s="7"/>
      <c r="O1283" s="8"/>
      <c r="Q1283" s="69" t="str">
        <f t="shared" si="218"/>
        <v/>
      </c>
      <c r="T1283" s="66" t="str">
        <f>IF(AND(SU_Stufe&gt;=20,M1283&lt;&gt;"",ISBLANK(N1283)),"Zuweisung zu Arbeitspaket fehlt","")</f>
        <v/>
      </c>
      <c r="U1283" s="66" t="str">
        <f>IF(AND(M1283&lt;&gt;""),IF(ISBLANK(O1283),"Beschreibung der Tätigkeit fehlt!",IF(LEN(O1283)&lt;Z_BKU,"Beschreibung sehr kurz",IF(LEN(O1283)&lt;Z_BKN,"Beschreibung knapp",""))),"")</f>
        <v/>
      </c>
      <c r="V1283" s="66" t="str">
        <f t="shared" si="219"/>
        <v/>
      </c>
      <c r="W1283" s="66" t="str">
        <f>IF(AND(M1283&lt;&gt;""),IF(M1283&gt;Z_THAZ,"Wurde die Tageshöchstarbeitszeit ("&amp;Z_THAZ&amp;" h) beachtet?",""),"")</f>
        <v/>
      </c>
      <c r="X1283" s="66" t="str">
        <f t="shared" si="212"/>
        <v/>
      </c>
    </row>
    <row r="1284" spans="1:24" x14ac:dyDescent="0.25">
      <c r="A1284" s="5"/>
      <c r="B1284" s="67" t="str">
        <f t="shared" si="211"/>
        <v/>
      </c>
      <c r="C1284" s="68" t="str">
        <f t="shared" si="213"/>
        <v/>
      </c>
      <c r="D1284" s="6"/>
      <c r="E1284" s="9"/>
      <c r="F1284" s="6"/>
      <c r="G1284" s="9"/>
      <c r="H1284" s="64" t="str">
        <f t="shared" si="220"/>
        <v/>
      </c>
      <c r="I1284" s="64" t="str">
        <f t="shared" si="221"/>
        <v/>
      </c>
      <c r="J1284" s="65" t="str">
        <f t="shared" si="214"/>
        <v/>
      </c>
      <c r="K1284" s="166" t="str">
        <f t="shared" si="215"/>
        <v/>
      </c>
      <c r="L1284" s="167" t="str">
        <f t="shared" si="216"/>
        <v/>
      </c>
      <c r="M1284" s="63" t="str">
        <f t="shared" si="217"/>
        <v/>
      </c>
      <c r="N1284" s="7"/>
      <c r="O1284" s="8"/>
      <c r="Q1284" s="69" t="str">
        <f t="shared" si="218"/>
        <v/>
      </c>
      <c r="T1284" s="66" t="str">
        <f>IF(AND(SU_Stufe&gt;=20,M1284&lt;&gt;"",ISBLANK(N1284)),"Zuweisung zu Arbeitspaket fehlt","")</f>
        <v/>
      </c>
      <c r="U1284" s="66" t="str">
        <f>IF(AND(M1284&lt;&gt;""),IF(ISBLANK(O1284),"Beschreibung der Tätigkeit fehlt!",IF(LEN(O1284)&lt;Z_BKU,"Beschreibung sehr kurz",IF(LEN(O1284)&lt;Z_BKN,"Beschreibung knapp",""))),"")</f>
        <v/>
      </c>
      <c r="V1284" s="66" t="str">
        <f t="shared" si="219"/>
        <v/>
      </c>
      <c r="W1284" s="66" t="str">
        <f>IF(AND(M1284&lt;&gt;""),IF(M1284&gt;Z_THAZ,"Wurde die Tageshöchstarbeitszeit ("&amp;Z_THAZ&amp;" h) beachtet?",""),"")</f>
        <v/>
      </c>
      <c r="X1284" s="66" t="str">
        <f t="shared" si="212"/>
        <v/>
      </c>
    </row>
    <row r="1285" spans="1:24" x14ac:dyDescent="0.25">
      <c r="A1285" s="5"/>
      <c r="B1285" s="67" t="str">
        <f t="shared" si="211"/>
        <v/>
      </c>
      <c r="C1285" s="68" t="str">
        <f t="shared" si="213"/>
        <v/>
      </c>
      <c r="D1285" s="6"/>
      <c r="E1285" s="9"/>
      <c r="F1285" s="6"/>
      <c r="G1285" s="9"/>
      <c r="H1285" s="64" t="str">
        <f t="shared" si="220"/>
        <v/>
      </c>
      <c r="I1285" s="64" t="str">
        <f t="shared" si="221"/>
        <v/>
      </c>
      <c r="J1285" s="65" t="str">
        <f t="shared" si="214"/>
        <v/>
      </c>
      <c r="K1285" s="166" t="str">
        <f t="shared" si="215"/>
        <v/>
      </c>
      <c r="L1285" s="167" t="str">
        <f t="shared" si="216"/>
        <v/>
      </c>
      <c r="M1285" s="63" t="str">
        <f t="shared" si="217"/>
        <v/>
      </c>
      <c r="N1285" s="7"/>
      <c r="O1285" s="8"/>
      <c r="Q1285" s="69" t="str">
        <f t="shared" si="218"/>
        <v/>
      </c>
      <c r="T1285" s="66" t="str">
        <f>IF(AND(SU_Stufe&gt;=20,M1285&lt;&gt;"",ISBLANK(N1285)),"Zuweisung zu Arbeitspaket fehlt","")</f>
        <v/>
      </c>
      <c r="U1285" s="66" t="str">
        <f>IF(AND(M1285&lt;&gt;""),IF(ISBLANK(O1285),"Beschreibung der Tätigkeit fehlt!",IF(LEN(O1285)&lt;Z_BKU,"Beschreibung sehr kurz",IF(LEN(O1285)&lt;Z_BKN,"Beschreibung knapp",""))),"")</f>
        <v/>
      </c>
      <c r="V1285" s="66" t="str">
        <f t="shared" si="219"/>
        <v/>
      </c>
      <c r="W1285" s="66" t="str">
        <f>IF(AND(M1285&lt;&gt;""),IF(M1285&gt;Z_THAZ,"Wurde die Tageshöchstarbeitszeit ("&amp;Z_THAZ&amp;" h) beachtet?",""),"")</f>
        <v/>
      </c>
      <c r="X1285" s="66" t="str">
        <f t="shared" si="212"/>
        <v/>
      </c>
    </row>
    <row r="1286" spans="1:24" x14ac:dyDescent="0.25">
      <c r="A1286" s="5"/>
      <c r="B1286" s="67" t="str">
        <f t="shared" si="211"/>
        <v/>
      </c>
      <c r="C1286" s="68" t="str">
        <f t="shared" si="213"/>
        <v/>
      </c>
      <c r="D1286" s="6"/>
      <c r="E1286" s="9"/>
      <c r="F1286" s="6"/>
      <c r="G1286" s="9"/>
      <c r="H1286" s="64" t="str">
        <f t="shared" si="220"/>
        <v/>
      </c>
      <c r="I1286" s="64" t="str">
        <f t="shared" si="221"/>
        <v/>
      </c>
      <c r="J1286" s="65" t="str">
        <f t="shared" si="214"/>
        <v/>
      </c>
      <c r="K1286" s="166" t="str">
        <f t="shared" si="215"/>
        <v/>
      </c>
      <c r="L1286" s="167" t="str">
        <f t="shared" si="216"/>
        <v/>
      </c>
      <c r="M1286" s="63" t="str">
        <f t="shared" si="217"/>
        <v/>
      </c>
      <c r="N1286" s="7"/>
      <c r="O1286" s="8"/>
      <c r="Q1286" s="69" t="str">
        <f t="shared" si="218"/>
        <v/>
      </c>
      <c r="T1286" s="66" t="str">
        <f>IF(AND(SU_Stufe&gt;=20,M1286&lt;&gt;"",ISBLANK(N1286)),"Zuweisung zu Arbeitspaket fehlt","")</f>
        <v/>
      </c>
      <c r="U1286" s="66" t="str">
        <f>IF(AND(M1286&lt;&gt;""),IF(ISBLANK(O1286),"Beschreibung der Tätigkeit fehlt!",IF(LEN(O1286)&lt;Z_BKU,"Beschreibung sehr kurz",IF(LEN(O1286)&lt;Z_BKN,"Beschreibung knapp",""))),"")</f>
        <v/>
      </c>
      <c r="V1286" s="66" t="str">
        <f t="shared" si="219"/>
        <v/>
      </c>
      <c r="W1286" s="66" t="str">
        <f>IF(AND(M1286&lt;&gt;""),IF(M1286&gt;Z_THAZ,"Wurde die Tageshöchstarbeitszeit ("&amp;Z_THAZ&amp;" h) beachtet?",""),"")</f>
        <v/>
      </c>
      <c r="X1286" s="66" t="str">
        <f t="shared" si="212"/>
        <v/>
      </c>
    </row>
    <row r="1287" spans="1:24" x14ac:dyDescent="0.25">
      <c r="A1287" s="5"/>
      <c r="B1287" s="67" t="str">
        <f t="shared" si="211"/>
        <v/>
      </c>
      <c r="C1287" s="68" t="str">
        <f t="shared" si="213"/>
        <v/>
      </c>
      <c r="D1287" s="6"/>
      <c r="E1287" s="9"/>
      <c r="F1287" s="6"/>
      <c r="G1287" s="9"/>
      <c r="H1287" s="64" t="str">
        <f t="shared" si="220"/>
        <v/>
      </c>
      <c r="I1287" s="64" t="str">
        <f t="shared" si="221"/>
        <v/>
      </c>
      <c r="J1287" s="65" t="str">
        <f t="shared" si="214"/>
        <v/>
      </c>
      <c r="K1287" s="166" t="str">
        <f t="shared" si="215"/>
        <v/>
      </c>
      <c r="L1287" s="167" t="str">
        <f t="shared" si="216"/>
        <v/>
      </c>
      <c r="M1287" s="63" t="str">
        <f t="shared" si="217"/>
        <v/>
      </c>
      <c r="N1287" s="7"/>
      <c r="O1287" s="8"/>
      <c r="Q1287" s="69" t="str">
        <f t="shared" si="218"/>
        <v/>
      </c>
      <c r="T1287" s="66" t="str">
        <f>IF(AND(SU_Stufe&gt;=20,M1287&lt;&gt;"",ISBLANK(N1287)),"Zuweisung zu Arbeitspaket fehlt","")</f>
        <v/>
      </c>
      <c r="U1287" s="66" t="str">
        <f>IF(AND(M1287&lt;&gt;""),IF(ISBLANK(O1287),"Beschreibung der Tätigkeit fehlt!",IF(LEN(O1287)&lt;Z_BKU,"Beschreibung sehr kurz",IF(LEN(O1287)&lt;Z_BKN,"Beschreibung knapp",""))),"")</f>
        <v/>
      </c>
      <c r="V1287" s="66" t="str">
        <f t="shared" si="219"/>
        <v/>
      </c>
      <c r="W1287" s="66" t="str">
        <f>IF(AND(M1287&lt;&gt;""),IF(M1287&gt;Z_THAZ,"Wurde die Tageshöchstarbeitszeit ("&amp;Z_THAZ&amp;" h) beachtet?",""),"")</f>
        <v/>
      </c>
      <c r="X1287" s="66" t="str">
        <f t="shared" si="212"/>
        <v/>
      </c>
    </row>
    <row r="1288" spans="1:24" x14ac:dyDescent="0.25">
      <c r="A1288" s="5"/>
      <c r="B1288" s="67" t="str">
        <f t="shared" si="211"/>
        <v/>
      </c>
      <c r="C1288" s="68" t="str">
        <f t="shared" si="213"/>
        <v/>
      </c>
      <c r="D1288" s="6"/>
      <c r="E1288" s="9"/>
      <c r="F1288" s="6"/>
      <c r="G1288" s="9"/>
      <c r="H1288" s="64" t="str">
        <f t="shared" si="220"/>
        <v/>
      </c>
      <c r="I1288" s="64" t="str">
        <f t="shared" si="221"/>
        <v/>
      </c>
      <c r="J1288" s="65" t="str">
        <f t="shared" si="214"/>
        <v/>
      </c>
      <c r="K1288" s="166" t="str">
        <f t="shared" si="215"/>
        <v/>
      </c>
      <c r="L1288" s="167" t="str">
        <f t="shared" si="216"/>
        <v/>
      </c>
      <c r="M1288" s="63" t="str">
        <f t="shared" si="217"/>
        <v/>
      </c>
      <c r="N1288" s="7"/>
      <c r="O1288" s="8"/>
      <c r="Q1288" s="69" t="str">
        <f t="shared" si="218"/>
        <v/>
      </c>
      <c r="T1288" s="66" t="str">
        <f>IF(AND(SU_Stufe&gt;=20,M1288&lt;&gt;"",ISBLANK(N1288)),"Zuweisung zu Arbeitspaket fehlt","")</f>
        <v/>
      </c>
      <c r="U1288" s="66" t="str">
        <f>IF(AND(M1288&lt;&gt;""),IF(ISBLANK(O1288),"Beschreibung der Tätigkeit fehlt!",IF(LEN(O1288)&lt;Z_BKU,"Beschreibung sehr kurz",IF(LEN(O1288)&lt;Z_BKN,"Beschreibung knapp",""))),"")</f>
        <v/>
      </c>
      <c r="V1288" s="66" t="str">
        <f t="shared" si="219"/>
        <v/>
      </c>
      <c r="W1288" s="66" t="str">
        <f>IF(AND(M1288&lt;&gt;""),IF(M1288&gt;Z_THAZ,"Wurde die Tageshöchstarbeitszeit ("&amp;Z_THAZ&amp;" h) beachtet?",""),"")</f>
        <v/>
      </c>
      <c r="X1288" s="66" t="str">
        <f t="shared" si="212"/>
        <v/>
      </c>
    </row>
    <row r="1289" spans="1:24" x14ac:dyDescent="0.25">
      <c r="A1289" s="5"/>
      <c r="B1289" s="67" t="str">
        <f t="shared" si="211"/>
        <v/>
      </c>
      <c r="C1289" s="68" t="str">
        <f t="shared" si="213"/>
        <v/>
      </c>
      <c r="D1289" s="6"/>
      <c r="E1289" s="9"/>
      <c r="F1289" s="6"/>
      <c r="G1289" s="9"/>
      <c r="H1289" s="64" t="str">
        <f t="shared" si="220"/>
        <v/>
      </c>
      <c r="I1289" s="64" t="str">
        <f t="shared" si="221"/>
        <v/>
      </c>
      <c r="J1289" s="65" t="str">
        <f t="shared" si="214"/>
        <v/>
      </c>
      <c r="K1289" s="166" t="str">
        <f t="shared" si="215"/>
        <v/>
      </c>
      <c r="L1289" s="167" t="str">
        <f t="shared" si="216"/>
        <v/>
      </c>
      <c r="M1289" s="63" t="str">
        <f t="shared" si="217"/>
        <v/>
      </c>
      <c r="N1289" s="7"/>
      <c r="O1289" s="8"/>
      <c r="Q1289" s="69" t="str">
        <f t="shared" si="218"/>
        <v/>
      </c>
      <c r="T1289" s="66" t="str">
        <f>IF(AND(SU_Stufe&gt;=20,M1289&lt;&gt;"",ISBLANK(N1289)),"Zuweisung zu Arbeitspaket fehlt","")</f>
        <v/>
      </c>
      <c r="U1289" s="66" t="str">
        <f>IF(AND(M1289&lt;&gt;""),IF(ISBLANK(O1289),"Beschreibung der Tätigkeit fehlt!",IF(LEN(O1289)&lt;Z_BKU,"Beschreibung sehr kurz",IF(LEN(O1289)&lt;Z_BKN,"Beschreibung knapp",""))),"")</f>
        <v/>
      </c>
      <c r="V1289" s="66" t="str">
        <f t="shared" si="219"/>
        <v/>
      </c>
      <c r="W1289" s="66" t="str">
        <f>IF(AND(M1289&lt;&gt;""),IF(M1289&gt;Z_THAZ,"Wurde die Tageshöchstarbeitszeit ("&amp;Z_THAZ&amp;" h) beachtet?",""),"")</f>
        <v/>
      </c>
      <c r="X1289" s="66" t="str">
        <f t="shared" si="212"/>
        <v/>
      </c>
    </row>
    <row r="1290" spans="1:24" x14ac:dyDescent="0.25">
      <c r="A1290" s="5"/>
      <c r="B1290" s="67" t="str">
        <f t="shared" si="211"/>
        <v/>
      </c>
      <c r="C1290" s="68" t="str">
        <f t="shared" si="213"/>
        <v/>
      </c>
      <c r="D1290" s="6"/>
      <c r="E1290" s="9"/>
      <c r="F1290" s="6"/>
      <c r="G1290" s="9"/>
      <c r="H1290" s="64" t="str">
        <f t="shared" si="220"/>
        <v/>
      </c>
      <c r="I1290" s="64" t="str">
        <f t="shared" si="221"/>
        <v/>
      </c>
      <c r="J1290" s="65" t="str">
        <f t="shared" si="214"/>
        <v/>
      </c>
      <c r="K1290" s="166" t="str">
        <f t="shared" si="215"/>
        <v/>
      </c>
      <c r="L1290" s="167" t="str">
        <f t="shared" si="216"/>
        <v/>
      </c>
      <c r="M1290" s="63" t="str">
        <f t="shared" si="217"/>
        <v/>
      </c>
      <c r="N1290" s="7"/>
      <c r="O1290" s="8"/>
      <c r="Q1290" s="69" t="str">
        <f t="shared" si="218"/>
        <v/>
      </c>
      <c r="T1290" s="66" t="str">
        <f>IF(AND(SU_Stufe&gt;=20,M1290&lt;&gt;"",ISBLANK(N1290)),"Zuweisung zu Arbeitspaket fehlt","")</f>
        <v/>
      </c>
      <c r="U1290" s="66" t="str">
        <f>IF(AND(M1290&lt;&gt;""),IF(ISBLANK(O1290),"Beschreibung der Tätigkeit fehlt!",IF(LEN(O1290)&lt;Z_BKU,"Beschreibung sehr kurz",IF(LEN(O1290)&lt;Z_BKN,"Beschreibung knapp",""))),"")</f>
        <v/>
      </c>
      <c r="V1290" s="66" t="str">
        <f t="shared" si="219"/>
        <v/>
      </c>
      <c r="W1290" s="66" t="str">
        <f>IF(AND(M1290&lt;&gt;""),IF(M1290&gt;Z_THAZ,"Wurde die Tageshöchstarbeitszeit ("&amp;Z_THAZ&amp;" h) beachtet?",""),"")</f>
        <v/>
      </c>
      <c r="X1290" s="66" t="str">
        <f t="shared" si="212"/>
        <v/>
      </c>
    </row>
    <row r="1291" spans="1:24" x14ac:dyDescent="0.25">
      <c r="A1291" s="5"/>
      <c r="B1291" s="67" t="str">
        <f t="shared" si="211"/>
        <v/>
      </c>
      <c r="C1291" s="68" t="str">
        <f t="shared" si="213"/>
        <v/>
      </c>
      <c r="D1291" s="6"/>
      <c r="E1291" s="9"/>
      <c r="F1291" s="6"/>
      <c r="G1291" s="9"/>
      <c r="H1291" s="64" t="str">
        <f t="shared" si="220"/>
        <v/>
      </c>
      <c r="I1291" s="64" t="str">
        <f t="shared" si="221"/>
        <v/>
      </c>
      <c r="J1291" s="65" t="str">
        <f t="shared" si="214"/>
        <v/>
      </c>
      <c r="K1291" s="166" t="str">
        <f t="shared" si="215"/>
        <v/>
      </c>
      <c r="L1291" s="167" t="str">
        <f t="shared" si="216"/>
        <v/>
      </c>
      <c r="M1291" s="63" t="str">
        <f t="shared" si="217"/>
        <v/>
      </c>
      <c r="N1291" s="7"/>
      <c r="O1291" s="8"/>
      <c r="Q1291" s="69" t="str">
        <f t="shared" si="218"/>
        <v/>
      </c>
      <c r="T1291" s="66" t="str">
        <f>IF(AND(SU_Stufe&gt;=20,M1291&lt;&gt;"",ISBLANK(N1291)),"Zuweisung zu Arbeitspaket fehlt","")</f>
        <v/>
      </c>
      <c r="U1291" s="66" t="str">
        <f>IF(AND(M1291&lt;&gt;""),IF(ISBLANK(O1291),"Beschreibung der Tätigkeit fehlt!",IF(LEN(O1291)&lt;Z_BKU,"Beschreibung sehr kurz",IF(LEN(O1291)&lt;Z_BKN,"Beschreibung knapp",""))),"")</f>
        <v/>
      </c>
      <c r="V1291" s="66" t="str">
        <f t="shared" si="219"/>
        <v/>
      </c>
      <c r="W1291" s="66" t="str">
        <f>IF(AND(M1291&lt;&gt;""),IF(M1291&gt;Z_THAZ,"Wurde die Tageshöchstarbeitszeit ("&amp;Z_THAZ&amp;" h) beachtet?",""),"")</f>
        <v/>
      </c>
      <c r="X1291" s="66" t="str">
        <f t="shared" si="212"/>
        <v/>
      </c>
    </row>
    <row r="1292" spans="1:24" x14ac:dyDescent="0.25">
      <c r="A1292" s="5"/>
      <c r="B1292" s="67" t="str">
        <f t="shared" si="211"/>
        <v/>
      </c>
      <c r="C1292" s="68" t="str">
        <f t="shared" si="213"/>
        <v/>
      </c>
      <c r="D1292" s="6"/>
      <c r="E1292" s="9"/>
      <c r="F1292" s="6"/>
      <c r="G1292" s="9"/>
      <c r="H1292" s="64" t="str">
        <f t="shared" si="220"/>
        <v/>
      </c>
      <c r="I1292" s="64" t="str">
        <f t="shared" si="221"/>
        <v/>
      </c>
      <c r="J1292" s="65" t="str">
        <f t="shared" si="214"/>
        <v/>
      </c>
      <c r="K1292" s="166" t="str">
        <f t="shared" si="215"/>
        <v/>
      </c>
      <c r="L1292" s="167" t="str">
        <f t="shared" si="216"/>
        <v/>
      </c>
      <c r="M1292" s="63" t="str">
        <f t="shared" si="217"/>
        <v/>
      </c>
      <c r="N1292" s="7"/>
      <c r="O1292" s="8"/>
      <c r="Q1292" s="69" t="str">
        <f t="shared" si="218"/>
        <v/>
      </c>
      <c r="T1292" s="66" t="str">
        <f>IF(AND(SU_Stufe&gt;=20,M1292&lt;&gt;"",ISBLANK(N1292)),"Zuweisung zu Arbeitspaket fehlt","")</f>
        <v/>
      </c>
      <c r="U1292" s="66" t="str">
        <f>IF(AND(M1292&lt;&gt;""),IF(ISBLANK(O1292),"Beschreibung der Tätigkeit fehlt!",IF(LEN(O1292)&lt;Z_BKU,"Beschreibung sehr kurz",IF(LEN(O1292)&lt;Z_BKN,"Beschreibung knapp",""))),"")</f>
        <v/>
      </c>
      <c r="V1292" s="66" t="str">
        <f t="shared" si="219"/>
        <v/>
      </c>
      <c r="W1292" s="66" t="str">
        <f>IF(AND(M1292&lt;&gt;""),IF(M1292&gt;Z_THAZ,"Wurde die Tageshöchstarbeitszeit ("&amp;Z_THAZ&amp;" h) beachtet?",""),"")</f>
        <v/>
      </c>
      <c r="X1292" s="66" t="str">
        <f t="shared" si="212"/>
        <v/>
      </c>
    </row>
    <row r="1293" spans="1:24" x14ac:dyDescent="0.25">
      <c r="A1293" s="5"/>
      <c r="B1293" s="67" t="str">
        <f t="shared" si="211"/>
        <v/>
      </c>
      <c r="C1293" s="68" t="str">
        <f t="shared" si="213"/>
        <v/>
      </c>
      <c r="D1293" s="6"/>
      <c r="E1293" s="9"/>
      <c r="F1293" s="6"/>
      <c r="G1293" s="9"/>
      <c r="H1293" s="64" t="str">
        <f t="shared" si="220"/>
        <v/>
      </c>
      <c r="I1293" s="64" t="str">
        <f t="shared" si="221"/>
        <v/>
      </c>
      <c r="J1293" s="65" t="str">
        <f t="shared" si="214"/>
        <v/>
      </c>
      <c r="K1293" s="166" t="str">
        <f t="shared" si="215"/>
        <v/>
      </c>
      <c r="L1293" s="167" t="str">
        <f t="shared" si="216"/>
        <v/>
      </c>
      <c r="M1293" s="63" t="str">
        <f t="shared" si="217"/>
        <v/>
      </c>
      <c r="N1293" s="7"/>
      <c r="O1293" s="8"/>
      <c r="Q1293" s="69" t="str">
        <f t="shared" si="218"/>
        <v/>
      </c>
      <c r="T1293" s="66" t="str">
        <f>IF(AND(SU_Stufe&gt;=20,M1293&lt;&gt;"",ISBLANK(N1293)),"Zuweisung zu Arbeitspaket fehlt","")</f>
        <v/>
      </c>
      <c r="U1293" s="66" t="str">
        <f>IF(AND(M1293&lt;&gt;""),IF(ISBLANK(O1293),"Beschreibung der Tätigkeit fehlt!",IF(LEN(O1293)&lt;Z_BKU,"Beschreibung sehr kurz",IF(LEN(O1293)&lt;Z_BKN,"Beschreibung knapp",""))),"")</f>
        <v/>
      </c>
      <c r="V1293" s="66" t="str">
        <f t="shared" si="219"/>
        <v/>
      </c>
      <c r="W1293" s="66" t="str">
        <f>IF(AND(M1293&lt;&gt;""),IF(M1293&gt;Z_THAZ,"Wurde die Tageshöchstarbeitszeit ("&amp;Z_THAZ&amp;" h) beachtet?",""),"")</f>
        <v/>
      </c>
      <c r="X1293" s="66" t="str">
        <f t="shared" si="212"/>
        <v/>
      </c>
    </row>
    <row r="1294" spans="1:24" x14ac:dyDescent="0.25">
      <c r="A1294" s="5"/>
      <c r="B1294" s="67" t="str">
        <f t="shared" ref="B1294:B1357" si="222">IF(ISNUMBER(A1294),ZU_Kuerzel,"")</f>
        <v/>
      </c>
      <c r="C1294" s="68" t="str">
        <f t="shared" si="213"/>
        <v/>
      </c>
      <c r="D1294" s="6"/>
      <c r="E1294" s="9"/>
      <c r="F1294" s="6"/>
      <c r="G1294" s="9"/>
      <c r="H1294" s="64" t="str">
        <f t="shared" si="220"/>
        <v/>
      </c>
      <c r="I1294" s="64" t="str">
        <f t="shared" si="221"/>
        <v/>
      </c>
      <c r="J1294" s="65" t="str">
        <f t="shared" si="214"/>
        <v/>
      </c>
      <c r="K1294" s="166" t="str">
        <f t="shared" si="215"/>
        <v/>
      </c>
      <c r="L1294" s="167" t="str">
        <f t="shared" si="216"/>
        <v/>
      </c>
      <c r="M1294" s="63" t="str">
        <f t="shared" si="217"/>
        <v/>
      </c>
      <c r="N1294" s="7"/>
      <c r="O1294" s="8"/>
      <c r="Q1294" s="69" t="str">
        <f t="shared" si="218"/>
        <v/>
      </c>
      <c r="T1294" s="66" t="str">
        <f>IF(AND(SU_Stufe&gt;=20,M1294&lt;&gt;"",ISBLANK(N1294)),"Zuweisung zu Arbeitspaket fehlt","")</f>
        <v/>
      </c>
      <c r="U1294" s="66" t="str">
        <f>IF(AND(M1294&lt;&gt;""),IF(ISBLANK(O1294),"Beschreibung der Tätigkeit fehlt!",IF(LEN(O1294)&lt;Z_BKU,"Beschreibung sehr kurz",IF(LEN(O1294)&lt;Z_BKN,"Beschreibung knapp",""))),"")</f>
        <v/>
      </c>
      <c r="V1294" s="66" t="str">
        <f t="shared" si="219"/>
        <v/>
      </c>
      <c r="W1294" s="66" t="str">
        <f>IF(AND(M1294&lt;&gt;""),IF(M1294&gt;Z_THAZ,"Wurde die Tageshöchstarbeitszeit ("&amp;Z_THAZ&amp;" h) beachtet?",""),"")</f>
        <v/>
      </c>
      <c r="X1294" s="66" t="str">
        <f t="shared" ref="X1294:X1357" si="223">IF(ISNUMBER(A1294),IF(YEAR(A1294)&lt;&gt;ZU_Jahr,"Jahr nicht zulässig",""),"")</f>
        <v/>
      </c>
    </row>
    <row r="1295" spans="1:24" x14ac:dyDescent="0.25">
      <c r="A1295" s="5"/>
      <c r="B1295" s="67" t="str">
        <f t="shared" si="222"/>
        <v/>
      </c>
      <c r="C1295" s="68" t="str">
        <f t="shared" ref="C1295:C1358" si="224">IF(ISBLANK(A1295),"",MONTH(A1295))</f>
        <v/>
      </c>
      <c r="D1295" s="6"/>
      <c r="E1295" s="9"/>
      <c r="F1295" s="6"/>
      <c r="G1295" s="9"/>
      <c r="H1295" s="64" t="str">
        <f t="shared" si="220"/>
        <v/>
      </c>
      <c r="I1295" s="64" t="str">
        <f t="shared" si="221"/>
        <v/>
      </c>
      <c r="J1295" s="65" t="str">
        <f t="shared" ref="J1295:J1358" si="225">IF(AND(ISNUMBER(D1295),ISNUMBER(E1295),ISNUMBER(F1295),ISNUMBER(G1295)),TIME(D1295,E1295,0),"")</f>
        <v/>
      </c>
      <c r="K1295" s="166" t="str">
        <f t="shared" ref="K1295:K1358" si="226">IF(AND(ISNUMBER(D1295),ISNUMBER(E1295),ISNUMBER(F1295),ISNUMBER(G1295)),TIME(F1295,G1295,0),"")</f>
        <v/>
      </c>
      <c r="L1295" s="167" t="str">
        <f t="shared" ref="L1295:L1358" si="227">IF(AND(ISNUMBER(D1295),ISNUMBER(E1295),ISNUMBER(F1295),ISNUMBER(G1295)),K1295-J1295,"")</f>
        <v/>
      </c>
      <c r="M1295" s="63" t="str">
        <f t="shared" ref="M1295:M1358" si="228">IF(AND(ISNUMBER(D1295),ISNUMBER(E1295),ISNUMBER(F1295),ISNUMBER(G1295)),HOUR(L1295)+MINUTE(L1295)/60,"")</f>
        <v/>
      </c>
      <c r="N1295" s="7"/>
      <c r="O1295" s="8"/>
      <c r="Q1295" s="69" t="str">
        <f t="shared" ref="Q1295:Q1358" si="229">T1295&amp;IF(U1295&lt;&gt;"","  "&amp;U1295,"")&amp;IF(V1295&lt;&gt;"","   "&amp;V1295,"")&amp;IF(W1295&lt;&gt;"","   "&amp;W1295,"")&amp;IF(X1295&lt;&gt;"","  "&amp;X1295,"")</f>
        <v/>
      </c>
      <c r="T1295" s="66" t="str">
        <f>IF(AND(SU_Stufe&gt;=20,M1295&lt;&gt;"",ISBLANK(N1295)),"Zuweisung zu Arbeitspaket fehlt","")</f>
        <v/>
      </c>
      <c r="U1295" s="66" t="str">
        <f>IF(AND(M1295&lt;&gt;""),IF(ISBLANK(O1295),"Beschreibung der Tätigkeit fehlt!",IF(LEN(O1295)&lt;Z_BKU,"Beschreibung sehr kurz",IF(LEN(O1295)&lt;Z_BKN,"Beschreibung knapp",""))),"")</f>
        <v/>
      </c>
      <c r="V1295" s="66" t="str">
        <f t="shared" ref="V1295:V1358" si="230">IF(AND(M1295&lt;&gt;""),IF(M1295&gt;6,"Wurde die Pausenregel (6 h) beachtet?",""),"")</f>
        <v/>
      </c>
      <c r="W1295" s="66" t="str">
        <f>IF(AND(M1295&lt;&gt;""),IF(M1295&gt;Z_THAZ,"Wurde die Tageshöchstarbeitszeit ("&amp;Z_THAZ&amp;" h) beachtet?",""),"")</f>
        <v/>
      </c>
      <c r="X1295" s="66" t="str">
        <f t="shared" si="223"/>
        <v/>
      </c>
    </row>
    <row r="1296" spans="1:24" x14ac:dyDescent="0.25">
      <c r="A1296" s="5"/>
      <c r="B1296" s="67" t="str">
        <f t="shared" si="222"/>
        <v/>
      </c>
      <c r="C1296" s="68" t="str">
        <f t="shared" si="224"/>
        <v/>
      </c>
      <c r="D1296" s="6"/>
      <c r="E1296" s="9"/>
      <c r="F1296" s="6"/>
      <c r="G1296" s="9"/>
      <c r="H1296" s="64" t="str">
        <f t="shared" ref="H1296:H1359" si="231">IF(AND(ISNUMBER(D1296),ISNUMBER(E1296),ISNUMBER(F1296),ISNUMBER(G1296)),TRUNC(((F1296*60+G1296)-(D1296*60+E1296))/60,0),"")</f>
        <v/>
      </c>
      <c r="I1296" s="64" t="str">
        <f t="shared" ref="I1296:I1359" si="232">IF(AND(ISNUMBER(D1296),ISNUMBER(E1296),ISNUMBER(F1296),ISNUMBER(G1296)),MOD(((F1296*60+G1296)-(D1296*60+E1296))/60,1)*60,"")</f>
        <v/>
      </c>
      <c r="J1296" s="65" t="str">
        <f t="shared" si="225"/>
        <v/>
      </c>
      <c r="K1296" s="166" t="str">
        <f t="shared" si="226"/>
        <v/>
      </c>
      <c r="L1296" s="167" t="str">
        <f t="shared" si="227"/>
        <v/>
      </c>
      <c r="M1296" s="63" t="str">
        <f t="shared" si="228"/>
        <v/>
      </c>
      <c r="N1296" s="7"/>
      <c r="O1296" s="8"/>
      <c r="Q1296" s="69" t="str">
        <f t="shared" si="229"/>
        <v/>
      </c>
      <c r="T1296" s="66" t="str">
        <f>IF(AND(SU_Stufe&gt;=20,M1296&lt;&gt;"",ISBLANK(N1296)),"Zuweisung zu Arbeitspaket fehlt","")</f>
        <v/>
      </c>
      <c r="U1296" s="66" t="str">
        <f>IF(AND(M1296&lt;&gt;""),IF(ISBLANK(O1296),"Beschreibung der Tätigkeit fehlt!",IF(LEN(O1296)&lt;Z_BKU,"Beschreibung sehr kurz",IF(LEN(O1296)&lt;Z_BKN,"Beschreibung knapp",""))),"")</f>
        <v/>
      </c>
      <c r="V1296" s="66" t="str">
        <f t="shared" si="230"/>
        <v/>
      </c>
      <c r="W1296" s="66" t="str">
        <f>IF(AND(M1296&lt;&gt;""),IF(M1296&gt;Z_THAZ,"Wurde die Tageshöchstarbeitszeit ("&amp;Z_THAZ&amp;" h) beachtet?",""),"")</f>
        <v/>
      </c>
      <c r="X1296" s="66" t="str">
        <f t="shared" si="223"/>
        <v/>
      </c>
    </row>
    <row r="1297" spans="1:24" x14ac:dyDescent="0.25">
      <c r="A1297" s="5"/>
      <c r="B1297" s="67" t="str">
        <f t="shared" si="222"/>
        <v/>
      </c>
      <c r="C1297" s="68" t="str">
        <f t="shared" si="224"/>
        <v/>
      </c>
      <c r="D1297" s="6"/>
      <c r="E1297" s="9"/>
      <c r="F1297" s="6"/>
      <c r="G1297" s="9"/>
      <c r="H1297" s="64" t="str">
        <f t="shared" si="231"/>
        <v/>
      </c>
      <c r="I1297" s="64" t="str">
        <f t="shared" si="232"/>
        <v/>
      </c>
      <c r="J1297" s="65" t="str">
        <f t="shared" si="225"/>
        <v/>
      </c>
      <c r="K1297" s="166" t="str">
        <f t="shared" si="226"/>
        <v/>
      </c>
      <c r="L1297" s="167" t="str">
        <f t="shared" si="227"/>
        <v/>
      </c>
      <c r="M1297" s="63" t="str">
        <f t="shared" si="228"/>
        <v/>
      </c>
      <c r="N1297" s="7"/>
      <c r="O1297" s="8"/>
      <c r="Q1297" s="69" t="str">
        <f t="shared" si="229"/>
        <v/>
      </c>
      <c r="T1297" s="66" t="str">
        <f>IF(AND(SU_Stufe&gt;=20,M1297&lt;&gt;"",ISBLANK(N1297)),"Zuweisung zu Arbeitspaket fehlt","")</f>
        <v/>
      </c>
      <c r="U1297" s="66" t="str">
        <f>IF(AND(M1297&lt;&gt;""),IF(ISBLANK(O1297),"Beschreibung der Tätigkeit fehlt!",IF(LEN(O1297)&lt;Z_BKU,"Beschreibung sehr kurz",IF(LEN(O1297)&lt;Z_BKN,"Beschreibung knapp",""))),"")</f>
        <v/>
      </c>
      <c r="V1297" s="66" t="str">
        <f t="shared" si="230"/>
        <v/>
      </c>
      <c r="W1297" s="66" t="str">
        <f>IF(AND(M1297&lt;&gt;""),IF(M1297&gt;Z_THAZ,"Wurde die Tageshöchstarbeitszeit ("&amp;Z_THAZ&amp;" h) beachtet?",""),"")</f>
        <v/>
      </c>
      <c r="X1297" s="66" t="str">
        <f t="shared" si="223"/>
        <v/>
      </c>
    </row>
    <row r="1298" spans="1:24" x14ac:dyDescent="0.25">
      <c r="A1298" s="5"/>
      <c r="B1298" s="67" t="str">
        <f t="shared" si="222"/>
        <v/>
      </c>
      <c r="C1298" s="68" t="str">
        <f t="shared" si="224"/>
        <v/>
      </c>
      <c r="D1298" s="6"/>
      <c r="E1298" s="9"/>
      <c r="F1298" s="6"/>
      <c r="G1298" s="9"/>
      <c r="H1298" s="64" t="str">
        <f t="shared" si="231"/>
        <v/>
      </c>
      <c r="I1298" s="64" t="str">
        <f t="shared" si="232"/>
        <v/>
      </c>
      <c r="J1298" s="65" t="str">
        <f t="shared" si="225"/>
        <v/>
      </c>
      <c r="K1298" s="166" t="str">
        <f t="shared" si="226"/>
        <v/>
      </c>
      <c r="L1298" s="167" t="str">
        <f t="shared" si="227"/>
        <v/>
      </c>
      <c r="M1298" s="63" t="str">
        <f t="shared" si="228"/>
        <v/>
      </c>
      <c r="N1298" s="7"/>
      <c r="O1298" s="8"/>
      <c r="Q1298" s="69" t="str">
        <f t="shared" si="229"/>
        <v/>
      </c>
      <c r="T1298" s="66" t="str">
        <f>IF(AND(SU_Stufe&gt;=20,M1298&lt;&gt;"",ISBLANK(N1298)),"Zuweisung zu Arbeitspaket fehlt","")</f>
        <v/>
      </c>
      <c r="U1298" s="66" t="str">
        <f>IF(AND(M1298&lt;&gt;""),IF(ISBLANK(O1298),"Beschreibung der Tätigkeit fehlt!",IF(LEN(O1298)&lt;Z_BKU,"Beschreibung sehr kurz",IF(LEN(O1298)&lt;Z_BKN,"Beschreibung knapp",""))),"")</f>
        <v/>
      </c>
      <c r="V1298" s="66" t="str">
        <f t="shared" si="230"/>
        <v/>
      </c>
      <c r="W1298" s="66" t="str">
        <f>IF(AND(M1298&lt;&gt;""),IF(M1298&gt;Z_THAZ,"Wurde die Tageshöchstarbeitszeit ("&amp;Z_THAZ&amp;" h) beachtet?",""),"")</f>
        <v/>
      </c>
      <c r="X1298" s="66" t="str">
        <f t="shared" si="223"/>
        <v/>
      </c>
    </row>
    <row r="1299" spans="1:24" x14ac:dyDescent="0.25">
      <c r="A1299" s="5"/>
      <c r="B1299" s="67" t="str">
        <f t="shared" si="222"/>
        <v/>
      </c>
      <c r="C1299" s="68" t="str">
        <f t="shared" si="224"/>
        <v/>
      </c>
      <c r="D1299" s="6"/>
      <c r="E1299" s="9"/>
      <c r="F1299" s="6"/>
      <c r="G1299" s="9"/>
      <c r="H1299" s="64" t="str">
        <f t="shared" si="231"/>
        <v/>
      </c>
      <c r="I1299" s="64" t="str">
        <f t="shared" si="232"/>
        <v/>
      </c>
      <c r="J1299" s="65" t="str">
        <f t="shared" si="225"/>
        <v/>
      </c>
      <c r="K1299" s="166" t="str">
        <f t="shared" si="226"/>
        <v/>
      </c>
      <c r="L1299" s="167" t="str">
        <f t="shared" si="227"/>
        <v/>
      </c>
      <c r="M1299" s="63" t="str">
        <f t="shared" si="228"/>
        <v/>
      </c>
      <c r="N1299" s="7"/>
      <c r="O1299" s="8"/>
      <c r="Q1299" s="69" t="str">
        <f t="shared" si="229"/>
        <v/>
      </c>
      <c r="T1299" s="66" t="str">
        <f>IF(AND(SU_Stufe&gt;=20,M1299&lt;&gt;"",ISBLANK(N1299)),"Zuweisung zu Arbeitspaket fehlt","")</f>
        <v/>
      </c>
      <c r="U1299" s="66" t="str">
        <f>IF(AND(M1299&lt;&gt;""),IF(ISBLANK(O1299),"Beschreibung der Tätigkeit fehlt!",IF(LEN(O1299)&lt;Z_BKU,"Beschreibung sehr kurz",IF(LEN(O1299)&lt;Z_BKN,"Beschreibung knapp",""))),"")</f>
        <v/>
      </c>
      <c r="V1299" s="66" t="str">
        <f t="shared" si="230"/>
        <v/>
      </c>
      <c r="W1299" s="66" t="str">
        <f>IF(AND(M1299&lt;&gt;""),IF(M1299&gt;Z_THAZ,"Wurde die Tageshöchstarbeitszeit ("&amp;Z_THAZ&amp;" h) beachtet?",""),"")</f>
        <v/>
      </c>
      <c r="X1299" s="66" t="str">
        <f t="shared" si="223"/>
        <v/>
      </c>
    </row>
    <row r="1300" spans="1:24" x14ac:dyDescent="0.25">
      <c r="A1300" s="5"/>
      <c r="B1300" s="67" t="str">
        <f t="shared" si="222"/>
        <v/>
      </c>
      <c r="C1300" s="68" t="str">
        <f t="shared" si="224"/>
        <v/>
      </c>
      <c r="D1300" s="6"/>
      <c r="E1300" s="9"/>
      <c r="F1300" s="6"/>
      <c r="G1300" s="9"/>
      <c r="H1300" s="64" t="str">
        <f t="shared" si="231"/>
        <v/>
      </c>
      <c r="I1300" s="64" t="str">
        <f t="shared" si="232"/>
        <v/>
      </c>
      <c r="J1300" s="65" t="str">
        <f t="shared" si="225"/>
        <v/>
      </c>
      <c r="K1300" s="166" t="str">
        <f t="shared" si="226"/>
        <v/>
      </c>
      <c r="L1300" s="167" t="str">
        <f t="shared" si="227"/>
        <v/>
      </c>
      <c r="M1300" s="63" t="str">
        <f t="shared" si="228"/>
        <v/>
      </c>
      <c r="N1300" s="7"/>
      <c r="O1300" s="8"/>
      <c r="Q1300" s="69" t="str">
        <f t="shared" si="229"/>
        <v/>
      </c>
      <c r="T1300" s="66" t="str">
        <f>IF(AND(SU_Stufe&gt;=20,M1300&lt;&gt;"",ISBLANK(N1300)),"Zuweisung zu Arbeitspaket fehlt","")</f>
        <v/>
      </c>
      <c r="U1300" s="66" t="str">
        <f>IF(AND(M1300&lt;&gt;""),IF(ISBLANK(O1300),"Beschreibung der Tätigkeit fehlt!",IF(LEN(O1300)&lt;Z_BKU,"Beschreibung sehr kurz",IF(LEN(O1300)&lt;Z_BKN,"Beschreibung knapp",""))),"")</f>
        <v/>
      </c>
      <c r="V1300" s="66" t="str">
        <f t="shared" si="230"/>
        <v/>
      </c>
      <c r="W1300" s="66" t="str">
        <f>IF(AND(M1300&lt;&gt;""),IF(M1300&gt;Z_THAZ,"Wurde die Tageshöchstarbeitszeit ("&amp;Z_THAZ&amp;" h) beachtet?",""),"")</f>
        <v/>
      </c>
      <c r="X1300" s="66" t="str">
        <f t="shared" si="223"/>
        <v/>
      </c>
    </row>
    <row r="1301" spans="1:24" x14ac:dyDescent="0.25">
      <c r="A1301" s="5"/>
      <c r="B1301" s="67" t="str">
        <f t="shared" si="222"/>
        <v/>
      </c>
      <c r="C1301" s="68" t="str">
        <f t="shared" si="224"/>
        <v/>
      </c>
      <c r="D1301" s="6"/>
      <c r="E1301" s="9"/>
      <c r="F1301" s="6"/>
      <c r="G1301" s="9"/>
      <c r="H1301" s="64" t="str">
        <f t="shared" si="231"/>
        <v/>
      </c>
      <c r="I1301" s="64" t="str">
        <f t="shared" si="232"/>
        <v/>
      </c>
      <c r="J1301" s="65" t="str">
        <f t="shared" si="225"/>
        <v/>
      </c>
      <c r="K1301" s="166" t="str">
        <f t="shared" si="226"/>
        <v/>
      </c>
      <c r="L1301" s="167" t="str">
        <f t="shared" si="227"/>
        <v/>
      </c>
      <c r="M1301" s="63" t="str">
        <f t="shared" si="228"/>
        <v/>
      </c>
      <c r="N1301" s="7"/>
      <c r="O1301" s="8"/>
      <c r="Q1301" s="69" t="str">
        <f t="shared" si="229"/>
        <v/>
      </c>
      <c r="T1301" s="66" t="str">
        <f>IF(AND(SU_Stufe&gt;=20,M1301&lt;&gt;"",ISBLANK(N1301)),"Zuweisung zu Arbeitspaket fehlt","")</f>
        <v/>
      </c>
      <c r="U1301" s="66" t="str">
        <f>IF(AND(M1301&lt;&gt;""),IF(ISBLANK(O1301),"Beschreibung der Tätigkeit fehlt!",IF(LEN(O1301)&lt;Z_BKU,"Beschreibung sehr kurz",IF(LEN(O1301)&lt;Z_BKN,"Beschreibung knapp",""))),"")</f>
        <v/>
      </c>
      <c r="V1301" s="66" t="str">
        <f t="shared" si="230"/>
        <v/>
      </c>
      <c r="W1301" s="66" t="str">
        <f>IF(AND(M1301&lt;&gt;""),IF(M1301&gt;Z_THAZ,"Wurde die Tageshöchstarbeitszeit ("&amp;Z_THAZ&amp;" h) beachtet?",""),"")</f>
        <v/>
      </c>
      <c r="X1301" s="66" t="str">
        <f t="shared" si="223"/>
        <v/>
      </c>
    </row>
    <row r="1302" spans="1:24" x14ac:dyDescent="0.25">
      <c r="A1302" s="5"/>
      <c r="B1302" s="67" t="str">
        <f t="shared" si="222"/>
        <v/>
      </c>
      <c r="C1302" s="68" t="str">
        <f t="shared" si="224"/>
        <v/>
      </c>
      <c r="D1302" s="6"/>
      <c r="E1302" s="9"/>
      <c r="F1302" s="6"/>
      <c r="G1302" s="9"/>
      <c r="H1302" s="64" t="str">
        <f t="shared" si="231"/>
        <v/>
      </c>
      <c r="I1302" s="64" t="str">
        <f t="shared" si="232"/>
        <v/>
      </c>
      <c r="J1302" s="65" t="str">
        <f t="shared" si="225"/>
        <v/>
      </c>
      <c r="K1302" s="166" t="str">
        <f t="shared" si="226"/>
        <v/>
      </c>
      <c r="L1302" s="167" t="str">
        <f t="shared" si="227"/>
        <v/>
      </c>
      <c r="M1302" s="63" t="str">
        <f t="shared" si="228"/>
        <v/>
      </c>
      <c r="N1302" s="7"/>
      <c r="O1302" s="8"/>
      <c r="Q1302" s="69" t="str">
        <f t="shared" si="229"/>
        <v/>
      </c>
      <c r="T1302" s="66" t="str">
        <f>IF(AND(SU_Stufe&gt;=20,M1302&lt;&gt;"",ISBLANK(N1302)),"Zuweisung zu Arbeitspaket fehlt","")</f>
        <v/>
      </c>
      <c r="U1302" s="66" t="str">
        <f>IF(AND(M1302&lt;&gt;""),IF(ISBLANK(O1302),"Beschreibung der Tätigkeit fehlt!",IF(LEN(O1302)&lt;Z_BKU,"Beschreibung sehr kurz",IF(LEN(O1302)&lt;Z_BKN,"Beschreibung knapp",""))),"")</f>
        <v/>
      </c>
      <c r="V1302" s="66" t="str">
        <f t="shared" si="230"/>
        <v/>
      </c>
      <c r="W1302" s="66" t="str">
        <f>IF(AND(M1302&lt;&gt;""),IF(M1302&gt;Z_THAZ,"Wurde die Tageshöchstarbeitszeit ("&amp;Z_THAZ&amp;" h) beachtet?",""),"")</f>
        <v/>
      </c>
      <c r="X1302" s="66" t="str">
        <f t="shared" si="223"/>
        <v/>
      </c>
    </row>
    <row r="1303" spans="1:24" x14ac:dyDescent="0.25">
      <c r="A1303" s="5"/>
      <c r="B1303" s="67" t="str">
        <f t="shared" si="222"/>
        <v/>
      </c>
      <c r="C1303" s="68" t="str">
        <f t="shared" si="224"/>
        <v/>
      </c>
      <c r="D1303" s="6"/>
      <c r="E1303" s="9"/>
      <c r="F1303" s="6"/>
      <c r="G1303" s="9"/>
      <c r="H1303" s="64" t="str">
        <f t="shared" si="231"/>
        <v/>
      </c>
      <c r="I1303" s="64" t="str">
        <f t="shared" si="232"/>
        <v/>
      </c>
      <c r="J1303" s="65" t="str">
        <f t="shared" si="225"/>
        <v/>
      </c>
      <c r="K1303" s="166" t="str">
        <f t="shared" si="226"/>
        <v/>
      </c>
      <c r="L1303" s="167" t="str">
        <f t="shared" si="227"/>
        <v/>
      </c>
      <c r="M1303" s="63" t="str">
        <f t="shared" si="228"/>
        <v/>
      </c>
      <c r="N1303" s="7"/>
      <c r="O1303" s="8"/>
      <c r="Q1303" s="69" t="str">
        <f t="shared" si="229"/>
        <v/>
      </c>
      <c r="T1303" s="66" t="str">
        <f>IF(AND(SU_Stufe&gt;=20,M1303&lt;&gt;"",ISBLANK(N1303)),"Zuweisung zu Arbeitspaket fehlt","")</f>
        <v/>
      </c>
      <c r="U1303" s="66" t="str">
        <f>IF(AND(M1303&lt;&gt;""),IF(ISBLANK(O1303),"Beschreibung der Tätigkeit fehlt!",IF(LEN(O1303)&lt;Z_BKU,"Beschreibung sehr kurz",IF(LEN(O1303)&lt;Z_BKN,"Beschreibung knapp",""))),"")</f>
        <v/>
      </c>
      <c r="V1303" s="66" t="str">
        <f t="shared" si="230"/>
        <v/>
      </c>
      <c r="W1303" s="66" t="str">
        <f>IF(AND(M1303&lt;&gt;""),IF(M1303&gt;Z_THAZ,"Wurde die Tageshöchstarbeitszeit ("&amp;Z_THAZ&amp;" h) beachtet?",""),"")</f>
        <v/>
      </c>
      <c r="X1303" s="66" t="str">
        <f t="shared" si="223"/>
        <v/>
      </c>
    </row>
    <row r="1304" spans="1:24" x14ac:dyDescent="0.25">
      <c r="A1304" s="5"/>
      <c r="B1304" s="67" t="str">
        <f t="shared" si="222"/>
        <v/>
      </c>
      <c r="C1304" s="68" t="str">
        <f t="shared" si="224"/>
        <v/>
      </c>
      <c r="D1304" s="6"/>
      <c r="E1304" s="9"/>
      <c r="F1304" s="6"/>
      <c r="G1304" s="9"/>
      <c r="H1304" s="64" t="str">
        <f t="shared" si="231"/>
        <v/>
      </c>
      <c r="I1304" s="64" t="str">
        <f t="shared" si="232"/>
        <v/>
      </c>
      <c r="J1304" s="65" t="str">
        <f t="shared" si="225"/>
        <v/>
      </c>
      <c r="K1304" s="166" t="str">
        <f t="shared" si="226"/>
        <v/>
      </c>
      <c r="L1304" s="167" t="str">
        <f t="shared" si="227"/>
        <v/>
      </c>
      <c r="M1304" s="63" t="str">
        <f t="shared" si="228"/>
        <v/>
      </c>
      <c r="N1304" s="7"/>
      <c r="O1304" s="8"/>
      <c r="Q1304" s="69" t="str">
        <f t="shared" si="229"/>
        <v/>
      </c>
      <c r="T1304" s="66" t="str">
        <f>IF(AND(SU_Stufe&gt;=20,M1304&lt;&gt;"",ISBLANK(N1304)),"Zuweisung zu Arbeitspaket fehlt","")</f>
        <v/>
      </c>
      <c r="U1304" s="66" t="str">
        <f>IF(AND(M1304&lt;&gt;""),IF(ISBLANK(O1304),"Beschreibung der Tätigkeit fehlt!",IF(LEN(O1304)&lt;Z_BKU,"Beschreibung sehr kurz",IF(LEN(O1304)&lt;Z_BKN,"Beschreibung knapp",""))),"")</f>
        <v/>
      </c>
      <c r="V1304" s="66" t="str">
        <f t="shared" si="230"/>
        <v/>
      </c>
      <c r="W1304" s="66" t="str">
        <f>IF(AND(M1304&lt;&gt;""),IF(M1304&gt;Z_THAZ,"Wurde die Tageshöchstarbeitszeit ("&amp;Z_THAZ&amp;" h) beachtet?",""),"")</f>
        <v/>
      </c>
      <c r="X1304" s="66" t="str">
        <f t="shared" si="223"/>
        <v/>
      </c>
    </row>
    <row r="1305" spans="1:24" x14ac:dyDescent="0.25">
      <c r="A1305" s="5"/>
      <c r="B1305" s="67" t="str">
        <f t="shared" si="222"/>
        <v/>
      </c>
      <c r="C1305" s="68" t="str">
        <f t="shared" si="224"/>
        <v/>
      </c>
      <c r="D1305" s="6"/>
      <c r="E1305" s="9"/>
      <c r="F1305" s="6"/>
      <c r="G1305" s="9"/>
      <c r="H1305" s="64" t="str">
        <f t="shared" si="231"/>
        <v/>
      </c>
      <c r="I1305" s="64" t="str">
        <f t="shared" si="232"/>
        <v/>
      </c>
      <c r="J1305" s="65" t="str">
        <f t="shared" si="225"/>
        <v/>
      </c>
      <c r="K1305" s="166" t="str">
        <f t="shared" si="226"/>
        <v/>
      </c>
      <c r="L1305" s="167" t="str">
        <f t="shared" si="227"/>
        <v/>
      </c>
      <c r="M1305" s="63" t="str">
        <f t="shared" si="228"/>
        <v/>
      </c>
      <c r="N1305" s="7"/>
      <c r="O1305" s="8"/>
      <c r="Q1305" s="69" t="str">
        <f t="shared" si="229"/>
        <v/>
      </c>
      <c r="T1305" s="66" t="str">
        <f>IF(AND(SU_Stufe&gt;=20,M1305&lt;&gt;"",ISBLANK(N1305)),"Zuweisung zu Arbeitspaket fehlt","")</f>
        <v/>
      </c>
      <c r="U1305" s="66" t="str">
        <f>IF(AND(M1305&lt;&gt;""),IF(ISBLANK(O1305),"Beschreibung der Tätigkeit fehlt!",IF(LEN(O1305)&lt;Z_BKU,"Beschreibung sehr kurz",IF(LEN(O1305)&lt;Z_BKN,"Beschreibung knapp",""))),"")</f>
        <v/>
      </c>
      <c r="V1305" s="66" t="str">
        <f t="shared" si="230"/>
        <v/>
      </c>
      <c r="W1305" s="66" t="str">
        <f>IF(AND(M1305&lt;&gt;""),IF(M1305&gt;Z_THAZ,"Wurde die Tageshöchstarbeitszeit ("&amp;Z_THAZ&amp;" h) beachtet?",""),"")</f>
        <v/>
      </c>
      <c r="X1305" s="66" t="str">
        <f t="shared" si="223"/>
        <v/>
      </c>
    </row>
    <row r="1306" spans="1:24" x14ac:dyDescent="0.25">
      <c r="A1306" s="5"/>
      <c r="B1306" s="67" t="str">
        <f t="shared" si="222"/>
        <v/>
      </c>
      <c r="C1306" s="68" t="str">
        <f t="shared" si="224"/>
        <v/>
      </c>
      <c r="D1306" s="6"/>
      <c r="E1306" s="9"/>
      <c r="F1306" s="6"/>
      <c r="G1306" s="9"/>
      <c r="H1306" s="64" t="str">
        <f t="shared" si="231"/>
        <v/>
      </c>
      <c r="I1306" s="64" t="str">
        <f t="shared" si="232"/>
        <v/>
      </c>
      <c r="J1306" s="65" t="str">
        <f t="shared" si="225"/>
        <v/>
      </c>
      <c r="K1306" s="166" t="str">
        <f t="shared" si="226"/>
        <v/>
      </c>
      <c r="L1306" s="167" t="str">
        <f t="shared" si="227"/>
        <v/>
      </c>
      <c r="M1306" s="63" t="str">
        <f t="shared" si="228"/>
        <v/>
      </c>
      <c r="N1306" s="7"/>
      <c r="O1306" s="8"/>
      <c r="Q1306" s="69" t="str">
        <f t="shared" si="229"/>
        <v/>
      </c>
      <c r="T1306" s="66" t="str">
        <f>IF(AND(SU_Stufe&gt;=20,M1306&lt;&gt;"",ISBLANK(N1306)),"Zuweisung zu Arbeitspaket fehlt","")</f>
        <v/>
      </c>
      <c r="U1306" s="66" t="str">
        <f>IF(AND(M1306&lt;&gt;""),IF(ISBLANK(O1306),"Beschreibung der Tätigkeit fehlt!",IF(LEN(O1306)&lt;Z_BKU,"Beschreibung sehr kurz",IF(LEN(O1306)&lt;Z_BKN,"Beschreibung knapp",""))),"")</f>
        <v/>
      </c>
      <c r="V1306" s="66" t="str">
        <f t="shared" si="230"/>
        <v/>
      </c>
      <c r="W1306" s="66" t="str">
        <f>IF(AND(M1306&lt;&gt;""),IF(M1306&gt;Z_THAZ,"Wurde die Tageshöchstarbeitszeit ("&amp;Z_THAZ&amp;" h) beachtet?",""),"")</f>
        <v/>
      </c>
      <c r="X1306" s="66" t="str">
        <f t="shared" si="223"/>
        <v/>
      </c>
    </row>
    <row r="1307" spans="1:24" x14ac:dyDescent="0.25">
      <c r="A1307" s="5"/>
      <c r="B1307" s="67" t="str">
        <f t="shared" si="222"/>
        <v/>
      </c>
      <c r="C1307" s="68" t="str">
        <f t="shared" si="224"/>
        <v/>
      </c>
      <c r="D1307" s="6"/>
      <c r="E1307" s="9"/>
      <c r="F1307" s="6"/>
      <c r="G1307" s="9"/>
      <c r="H1307" s="64" t="str">
        <f t="shared" si="231"/>
        <v/>
      </c>
      <c r="I1307" s="64" t="str">
        <f t="shared" si="232"/>
        <v/>
      </c>
      <c r="J1307" s="65" t="str">
        <f t="shared" si="225"/>
        <v/>
      </c>
      <c r="K1307" s="166" t="str">
        <f t="shared" si="226"/>
        <v/>
      </c>
      <c r="L1307" s="167" t="str">
        <f t="shared" si="227"/>
        <v/>
      </c>
      <c r="M1307" s="63" t="str">
        <f t="shared" si="228"/>
        <v/>
      </c>
      <c r="N1307" s="7"/>
      <c r="O1307" s="8"/>
      <c r="Q1307" s="69" t="str">
        <f t="shared" si="229"/>
        <v/>
      </c>
      <c r="T1307" s="66" t="str">
        <f>IF(AND(SU_Stufe&gt;=20,M1307&lt;&gt;"",ISBLANK(N1307)),"Zuweisung zu Arbeitspaket fehlt","")</f>
        <v/>
      </c>
      <c r="U1307" s="66" t="str">
        <f>IF(AND(M1307&lt;&gt;""),IF(ISBLANK(O1307),"Beschreibung der Tätigkeit fehlt!",IF(LEN(O1307)&lt;Z_BKU,"Beschreibung sehr kurz",IF(LEN(O1307)&lt;Z_BKN,"Beschreibung knapp",""))),"")</f>
        <v/>
      </c>
      <c r="V1307" s="66" t="str">
        <f t="shared" si="230"/>
        <v/>
      </c>
      <c r="W1307" s="66" t="str">
        <f>IF(AND(M1307&lt;&gt;""),IF(M1307&gt;Z_THAZ,"Wurde die Tageshöchstarbeitszeit ("&amp;Z_THAZ&amp;" h) beachtet?",""),"")</f>
        <v/>
      </c>
      <c r="X1307" s="66" t="str">
        <f t="shared" si="223"/>
        <v/>
      </c>
    </row>
    <row r="1308" spans="1:24" x14ac:dyDescent="0.25">
      <c r="A1308" s="5"/>
      <c r="B1308" s="67" t="str">
        <f t="shared" si="222"/>
        <v/>
      </c>
      <c r="C1308" s="68" t="str">
        <f t="shared" si="224"/>
        <v/>
      </c>
      <c r="D1308" s="6"/>
      <c r="E1308" s="9"/>
      <c r="F1308" s="6"/>
      <c r="G1308" s="9"/>
      <c r="H1308" s="64" t="str">
        <f t="shared" si="231"/>
        <v/>
      </c>
      <c r="I1308" s="64" t="str">
        <f t="shared" si="232"/>
        <v/>
      </c>
      <c r="J1308" s="65" t="str">
        <f t="shared" si="225"/>
        <v/>
      </c>
      <c r="K1308" s="166" t="str">
        <f t="shared" si="226"/>
        <v/>
      </c>
      <c r="L1308" s="167" t="str">
        <f t="shared" si="227"/>
        <v/>
      </c>
      <c r="M1308" s="63" t="str">
        <f t="shared" si="228"/>
        <v/>
      </c>
      <c r="N1308" s="7"/>
      <c r="O1308" s="8"/>
      <c r="Q1308" s="69" t="str">
        <f t="shared" si="229"/>
        <v/>
      </c>
      <c r="T1308" s="66" t="str">
        <f>IF(AND(SU_Stufe&gt;=20,M1308&lt;&gt;"",ISBLANK(N1308)),"Zuweisung zu Arbeitspaket fehlt","")</f>
        <v/>
      </c>
      <c r="U1308" s="66" t="str">
        <f>IF(AND(M1308&lt;&gt;""),IF(ISBLANK(O1308),"Beschreibung der Tätigkeit fehlt!",IF(LEN(O1308)&lt;Z_BKU,"Beschreibung sehr kurz",IF(LEN(O1308)&lt;Z_BKN,"Beschreibung knapp",""))),"")</f>
        <v/>
      </c>
      <c r="V1308" s="66" t="str">
        <f t="shared" si="230"/>
        <v/>
      </c>
      <c r="W1308" s="66" t="str">
        <f>IF(AND(M1308&lt;&gt;""),IF(M1308&gt;Z_THAZ,"Wurde die Tageshöchstarbeitszeit ("&amp;Z_THAZ&amp;" h) beachtet?",""),"")</f>
        <v/>
      </c>
      <c r="X1308" s="66" t="str">
        <f t="shared" si="223"/>
        <v/>
      </c>
    </row>
    <row r="1309" spans="1:24" x14ac:dyDescent="0.25">
      <c r="A1309" s="5"/>
      <c r="B1309" s="67" t="str">
        <f t="shared" si="222"/>
        <v/>
      </c>
      <c r="C1309" s="68" t="str">
        <f t="shared" si="224"/>
        <v/>
      </c>
      <c r="D1309" s="6"/>
      <c r="E1309" s="9"/>
      <c r="F1309" s="6"/>
      <c r="G1309" s="9"/>
      <c r="H1309" s="64" t="str">
        <f t="shared" si="231"/>
        <v/>
      </c>
      <c r="I1309" s="64" t="str">
        <f t="shared" si="232"/>
        <v/>
      </c>
      <c r="J1309" s="65" t="str">
        <f t="shared" si="225"/>
        <v/>
      </c>
      <c r="K1309" s="166" t="str">
        <f t="shared" si="226"/>
        <v/>
      </c>
      <c r="L1309" s="167" t="str">
        <f t="shared" si="227"/>
        <v/>
      </c>
      <c r="M1309" s="63" t="str">
        <f t="shared" si="228"/>
        <v/>
      </c>
      <c r="N1309" s="7"/>
      <c r="O1309" s="8"/>
      <c r="Q1309" s="69" t="str">
        <f t="shared" si="229"/>
        <v/>
      </c>
      <c r="T1309" s="66" t="str">
        <f>IF(AND(SU_Stufe&gt;=20,M1309&lt;&gt;"",ISBLANK(N1309)),"Zuweisung zu Arbeitspaket fehlt","")</f>
        <v/>
      </c>
      <c r="U1309" s="66" t="str">
        <f>IF(AND(M1309&lt;&gt;""),IF(ISBLANK(O1309),"Beschreibung der Tätigkeit fehlt!",IF(LEN(O1309)&lt;Z_BKU,"Beschreibung sehr kurz",IF(LEN(O1309)&lt;Z_BKN,"Beschreibung knapp",""))),"")</f>
        <v/>
      </c>
      <c r="V1309" s="66" t="str">
        <f t="shared" si="230"/>
        <v/>
      </c>
      <c r="W1309" s="66" t="str">
        <f>IF(AND(M1309&lt;&gt;""),IF(M1309&gt;Z_THAZ,"Wurde die Tageshöchstarbeitszeit ("&amp;Z_THAZ&amp;" h) beachtet?",""),"")</f>
        <v/>
      </c>
      <c r="X1309" s="66" t="str">
        <f t="shared" si="223"/>
        <v/>
      </c>
    </row>
    <row r="1310" spans="1:24" x14ac:dyDescent="0.25">
      <c r="A1310" s="5"/>
      <c r="B1310" s="67" t="str">
        <f t="shared" si="222"/>
        <v/>
      </c>
      <c r="C1310" s="68" t="str">
        <f t="shared" si="224"/>
        <v/>
      </c>
      <c r="D1310" s="6"/>
      <c r="E1310" s="9"/>
      <c r="F1310" s="6"/>
      <c r="G1310" s="9"/>
      <c r="H1310" s="64" t="str">
        <f t="shared" si="231"/>
        <v/>
      </c>
      <c r="I1310" s="64" t="str">
        <f t="shared" si="232"/>
        <v/>
      </c>
      <c r="J1310" s="65" t="str">
        <f t="shared" si="225"/>
        <v/>
      </c>
      <c r="K1310" s="166" t="str">
        <f t="shared" si="226"/>
        <v/>
      </c>
      <c r="L1310" s="167" t="str">
        <f t="shared" si="227"/>
        <v/>
      </c>
      <c r="M1310" s="63" t="str">
        <f t="shared" si="228"/>
        <v/>
      </c>
      <c r="N1310" s="7"/>
      <c r="O1310" s="8"/>
      <c r="Q1310" s="69" t="str">
        <f t="shared" si="229"/>
        <v/>
      </c>
      <c r="T1310" s="66" t="str">
        <f>IF(AND(SU_Stufe&gt;=20,M1310&lt;&gt;"",ISBLANK(N1310)),"Zuweisung zu Arbeitspaket fehlt","")</f>
        <v/>
      </c>
      <c r="U1310" s="66" t="str">
        <f>IF(AND(M1310&lt;&gt;""),IF(ISBLANK(O1310),"Beschreibung der Tätigkeit fehlt!",IF(LEN(O1310)&lt;Z_BKU,"Beschreibung sehr kurz",IF(LEN(O1310)&lt;Z_BKN,"Beschreibung knapp",""))),"")</f>
        <v/>
      </c>
      <c r="V1310" s="66" t="str">
        <f t="shared" si="230"/>
        <v/>
      </c>
      <c r="W1310" s="66" t="str">
        <f>IF(AND(M1310&lt;&gt;""),IF(M1310&gt;Z_THAZ,"Wurde die Tageshöchstarbeitszeit ("&amp;Z_THAZ&amp;" h) beachtet?",""),"")</f>
        <v/>
      </c>
      <c r="X1310" s="66" t="str">
        <f t="shared" si="223"/>
        <v/>
      </c>
    </row>
    <row r="1311" spans="1:24" x14ac:dyDescent="0.25">
      <c r="A1311" s="5"/>
      <c r="B1311" s="67" t="str">
        <f t="shared" si="222"/>
        <v/>
      </c>
      <c r="C1311" s="68" t="str">
        <f t="shared" si="224"/>
        <v/>
      </c>
      <c r="D1311" s="6"/>
      <c r="E1311" s="9"/>
      <c r="F1311" s="6"/>
      <c r="G1311" s="9"/>
      <c r="H1311" s="64" t="str">
        <f t="shared" si="231"/>
        <v/>
      </c>
      <c r="I1311" s="64" t="str">
        <f t="shared" si="232"/>
        <v/>
      </c>
      <c r="J1311" s="65" t="str">
        <f t="shared" si="225"/>
        <v/>
      </c>
      <c r="K1311" s="166" t="str">
        <f t="shared" si="226"/>
        <v/>
      </c>
      <c r="L1311" s="167" t="str">
        <f t="shared" si="227"/>
        <v/>
      </c>
      <c r="M1311" s="63" t="str">
        <f t="shared" si="228"/>
        <v/>
      </c>
      <c r="N1311" s="7"/>
      <c r="O1311" s="8"/>
      <c r="Q1311" s="69" t="str">
        <f t="shared" si="229"/>
        <v/>
      </c>
      <c r="T1311" s="66" t="str">
        <f>IF(AND(SU_Stufe&gt;=20,M1311&lt;&gt;"",ISBLANK(N1311)),"Zuweisung zu Arbeitspaket fehlt","")</f>
        <v/>
      </c>
      <c r="U1311" s="66" t="str">
        <f>IF(AND(M1311&lt;&gt;""),IF(ISBLANK(O1311),"Beschreibung der Tätigkeit fehlt!",IF(LEN(O1311)&lt;Z_BKU,"Beschreibung sehr kurz",IF(LEN(O1311)&lt;Z_BKN,"Beschreibung knapp",""))),"")</f>
        <v/>
      </c>
      <c r="V1311" s="66" t="str">
        <f t="shared" si="230"/>
        <v/>
      </c>
      <c r="W1311" s="66" t="str">
        <f>IF(AND(M1311&lt;&gt;""),IF(M1311&gt;Z_THAZ,"Wurde die Tageshöchstarbeitszeit ("&amp;Z_THAZ&amp;" h) beachtet?",""),"")</f>
        <v/>
      </c>
      <c r="X1311" s="66" t="str">
        <f t="shared" si="223"/>
        <v/>
      </c>
    </row>
    <row r="1312" spans="1:24" x14ac:dyDescent="0.25">
      <c r="A1312" s="5"/>
      <c r="B1312" s="67" t="str">
        <f t="shared" si="222"/>
        <v/>
      </c>
      <c r="C1312" s="68" t="str">
        <f t="shared" si="224"/>
        <v/>
      </c>
      <c r="D1312" s="6"/>
      <c r="E1312" s="9"/>
      <c r="F1312" s="6"/>
      <c r="G1312" s="9"/>
      <c r="H1312" s="64" t="str">
        <f t="shared" si="231"/>
        <v/>
      </c>
      <c r="I1312" s="64" t="str">
        <f t="shared" si="232"/>
        <v/>
      </c>
      <c r="J1312" s="65" t="str">
        <f t="shared" si="225"/>
        <v/>
      </c>
      <c r="K1312" s="166" t="str">
        <f t="shared" si="226"/>
        <v/>
      </c>
      <c r="L1312" s="167" t="str">
        <f t="shared" si="227"/>
        <v/>
      </c>
      <c r="M1312" s="63" t="str">
        <f t="shared" si="228"/>
        <v/>
      </c>
      <c r="N1312" s="7"/>
      <c r="O1312" s="8"/>
      <c r="Q1312" s="69" t="str">
        <f t="shared" si="229"/>
        <v/>
      </c>
      <c r="T1312" s="66" t="str">
        <f>IF(AND(SU_Stufe&gt;=20,M1312&lt;&gt;"",ISBLANK(N1312)),"Zuweisung zu Arbeitspaket fehlt","")</f>
        <v/>
      </c>
      <c r="U1312" s="66" t="str">
        <f>IF(AND(M1312&lt;&gt;""),IF(ISBLANK(O1312),"Beschreibung der Tätigkeit fehlt!",IF(LEN(O1312)&lt;Z_BKU,"Beschreibung sehr kurz",IF(LEN(O1312)&lt;Z_BKN,"Beschreibung knapp",""))),"")</f>
        <v/>
      </c>
      <c r="V1312" s="66" t="str">
        <f t="shared" si="230"/>
        <v/>
      </c>
      <c r="W1312" s="66" t="str">
        <f>IF(AND(M1312&lt;&gt;""),IF(M1312&gt;Z_THAZ,"Wurde die Tageshöchstarbeitszeit ("&amp;Z_THAZ&amp;" h) beachtet?",""),"")</f>
        <v/>
      </c>
      <c r="X1312" s="66" t="str">
        <f t="shared" si="223"/>
        <v/>
      </c>
    </row>
    <row r="1313" spans="1:24" x14ac:dyDescent="0.25">
      <c r="A1313" s="5"/>
      <c r="B1313" s="67" t="str">
        <f t="shared" si="222"/>
        <v/>
      </c>
      <c r="C1313" s="68" t="str">
        <f t="shared" si="224"/>
        <v/>
      </c>
      <c r="D1313" s="6"/>
      <c r="E1313" s="9"/>
      <c r="F1313" s="6"/>
      <c r="G1313" s="9"/>
      <c r="H1313" s="64" t="str">
        <f t="shared" si="231"/>
        <v/>
      </c>
      <c r="I1313" s="64" t="str">
        <f t="shared" si="232"/>
        <v/>
      </c>
      <c r="J1313" s="65" t="str">
        <f t="shared" si="225"/>
        <v/>
      </c>
      <c r="K1313" s="166" t="str">
        <f t="shared" si="226"/>
        <v/>
      </c>
      <c r="L1313" s="167" t="str">
        <f t="shared" si="227"/>
        <v/>
      </c>
      <c r="M1313" s="63" t="str">
        <f t="shared" si="228"/>
        <v/>
      </c>
      <c r="N1313" s="7"/>
      <c r="O1313" s="8"/>
      <c r="Q1313" s="69" t="str">
        <f t="shared" si="229"/>
        <v/>
      </c>
      <c r="T1313" s="66" t="str">
        <f>IF(AND(SU_Stufe&gt;=20,M1313&lt;&gt;"",ISBLANK(N1313)),"Zuweisung zu Arbeitspaket fehlt","")</f>
        <v/>
      </c>
      <c r="U1313" s="66" t="str">
        <f>IF(AND(M1313&lt;&gt;""),IF(ISBLANK(O1313),"Beschreibung der Tätigkeit fehlt!",IF(LEN(O1313)&lt;Z_BKU,"Beschreibung sehr kurz",IF(LEN(O1313)&lt;Z_BKN,"Beschreibung knapp",""))),"")</f>
        <v/>
      </c>
      <c r="V1313" s="66" t="str">
        <f t="shared" si="230"/>
        <v/>
      </c>
      <c r="W1313" s="66" t="str">
        <f>IF(AND(M1313&lt;&gt;""),IF(M1313&gt;Z_THAZ,"Wurde die Tageshöchstarbeitszeit ("&amp;Z_THAZ&amp;" h) beachtet?",""),"")</f>
        <v/>
      </c>
      <c r="X1313" s="66" t="str">
        <f t="shared" si="223"/>
        <v/>
      </c>
    </row>
    <row r="1314" spans="1:24" x14ac:dyDescent="0.25">
      <c r="A1314" s="5"/>
      <c r="B1314" s="67" t="str">
        <f t="shared" si="222"/>
        <v/>
      </c>
      <c r="C1314" s="68" t="str">
        <f t="shared" si="224"/>
        <v/>
      </c>
      <c r="D1314" s="6"/>
      <c r="E1314" s="9"/>
      <c r="F1314" s="6"/>
      <c r="G1314" s="9"/>
      <c r="H1314" s="64" t="str">
        <f t="shared" si="231"/>
        <v/>
      </c>
      <c r="I1314" s="64" t="str">
        <f t="shared" si="232"/>
        <v/>
      </c>
      <c r="J1314" s="65" t="str">
        <f t="shared" si="225"/>
        <v/>
      </c>
      <c r="K1314" s="166" t="str">
        <f t="shared" si="226"/>
        <v/>
      </c>
      <c r="L1314" s="167" t="str">
        <f t="shared" si="227"/>
        <v/>
      </c>
      <c r="M1314" s="63" t="str">
        <f t="shared" si="228"/>
        <v/>
      </c>
      <c r="N1314" s="7"/>
      <c r="O1314" s="8"/>
      <c r="Q1314" s="69" t="str">
        <f t="shared" si="229"/>
        <v/>
      </c>
      <c r="T1314" s="66" t="str">
        <f>IF(AND(SU_Stufe&gt;=20,M1314&lt;&gt;"",ISBLANK(N1314)),"Zuweisung zu Arbeitspaket fehlt","")</f>
        <v/>
      </c>
      <c r="U1314" s="66" t="str">
        <f>IF(AND(M1314&lt;&gt;""),IF(ISBLANK(O1314),"Beschreibung der Tätigkeit fehlt!",IF(LEN(O1314)&lt;Z_BKU,"Beschreibung sehr kurz",IF(LEN(O1314)&lt;Z_BKN,"Beschreibung knapp",""))),"")</f>
        <v/>
      </c>
      <c r="V1314" s="66" t="str">
        <f t="shared" si="230"/>
        <v/>
      </c>
      <c r="W1314" s="66" t="str">
        <f>IF(AND(M1314&lt;&gt;""),IF(M1314&gt;Z_THAZ,"Wurde die Tageshöchstarbeitszeit ("&amp;Z_THAZ&amp;" h) beachtet?",""),"")</f>
        <v/>
      </c>
      <c r="X1314" s="66" t="str">
        <f t="shared" si="223"/>
        <v/>
      </c>
    </row>
    <row r="1315" spans="1:24" x14ac:dyDescent="0.25">
      <c r="A1315" s="5"/>
      <c r="B1315" s="67" t="str">
        <f t="shared" si="222"/>
        <v/>
      </c>
      <c r="C1315" s="68" t="str">
        <f t="shared" si="224"/>
        <v/>
      </c>
      <c r="D1315" s="6"/>
      <c r="E1315" s="9"/>
      <c r="F1315" s="6"/>
      <c r="G1315" s="9"/>
      <c r="H1315" s="64" t="str">
        <f t="shared" si="231"/>
        <v/>
      </c>
      <c r="I1315" s="64" t="str">
        <f t="shared" si="232"/>
        <v/>
      </c>
      <c r="J1315" s="65" t="str">
        <f t="shared" si="225"/>
        <v/>
      </c>
      <c r="K1315" s="166" t="str">
        <f t="shared" si="226"/>
        <v/>
      </c>
      <c r="L1315" s="167" t="str">
        <f t="shared" si="227"/>
        <v/>
      </c>
      <c r="M1315" s="63" t="str">
        <f t="shared" si="228"/>
        <v/>
      </c>
      <c r="N1315" s="7"/>
      <c r="O1315" s="8"/>
      <c r="Q1315" s="69" t="str">
        <f t="shared" si="229"/>
        <v/>
      </c>
      <c r="T1315" s="66" t="str">
        <f>IF(AND(SU_Stufe&gt;=20,M1315&lt;&gt;"",ISBLANK(N1315)),"Zuweisung zu Arbeitspaket fehlt","")</f>
        <v/>
      </c>
      <c r="U1315" s="66" t="str">
        <f>IF(AND(M1315&lt;&gt;""),IF(ISBLANK(O1315),"Beschreibung der Tätigkeit fehlt!",IF(LEN(O1315)&lt;Z_BKU,"Beschreibung sehr kurz",IF(LEN(O1315)&lt;Z_BKN,"Beschreibung knapp",""))),"")</f>
        <v/>
      </c>
      <c r="V1315" s="66" t="str">
        <f t="shared" si="230"/>
        <v/>
      </c>
      <c r="W1315" s="66" t="str">
        <f>IF(AND(M1315&lt;&gt;""),IF(M1315&gt;Z_THAZ,"Wurde die Tageshöchstarbeitszeit ("&amp;Z_THAZ&amp;" h) beachtet?",""),"")</f>
        <v/>
      </c>
      <c r="X1315" s="66" t="str">
        <f t="shared" si="223"/>
        <v/>
      </c>
    </row>
    <row r="1316" spans="1:24" x14ac:dyDescent="0.25">
      <c r="A1316" s="5"/>
      <c r="B1316" s="67" t="str">
        <f t="shared" si="222"/>
        <v/>
      </c>
      <c r="C1316" s="68" t="str">
        <f t="shared" si="224"/>
        <v/>
      </c>
      <c r="D1316" s="6"/>
      <c r="E1316" s="9"/>
      <c r="F1316" s="6"/>
      <c r="G1316" s="9"/>
      <c r="H1316" s="64" t="str">
        <f t="shared" si="231"/>
        <v/>
      </c>
      <c r="I1316" s="64" t="str">
        <f t="shared" si="232"/>
        <v/>
      </c>
      <c r="J1316" s="65" t="str">
        <f t="shared" si="225"/>
        <v/>
      </c>
      <c r="K1316" s="166" t="str">
        <f t="shared" si="226"/>
        <v/>
      </c>
      <c r="L1316" s="167" t="str">
        <f t="shared" si="227"/>
        <v/>
      </c>
      <c r="M1316" s="63" t="str">
        <f t="shared" si="228"/>
        <v/>
      </c>
      <c r="N1316" s="7"/>
      <c r="O1316" s="8"/>
      <c r="Q1316" s="69" t="str">
        <f t="shared" si="229"/>
        <v/>
      </c>
      <c r="T1316" s="66" t="str">
        <f>IF(AND(SU_Stufe&gt;=20,M1316&lt;&gt;"",ISBLANK(N1316)),"Zuweisung zu Arbeitspaket fehlt","")</f>
        <v/>
      </c>
      <c r="U1316" s="66" t="str">
        <f>IF(AND(M1316&lt;&gt;""),IF(ISBLANK(O1316),"Beschreibung der Tätigkeit fehlt!",IF(LEN(O1316)&lt;Z_BKU,"Beschreibung sehr kurz",IF(LEN(O1316)&lt;Z_BKN,"Beschreibung knapp",""))),"")</f>
        <v/>
      </c>
      <c r="V1316" s="66" t="str">
        <f t="shared" si="230"/>
        <v/>
      </c>
      <c r="W1316" s="66" t="str">
        <f>IF(AND(M1316&lt;&gt;""),IF(M1316&gt;Z_THAZ,"Wurde die Tageshöchstarbeitszeit ("&amp;Z_THAZ&amp;" h) beachtet?",""),"")</f>
        <v/>
      </c>
      <c r="X1316" s="66" t="str">
        <f t="shared" si="223"/>
        <v/>
      </c>
    </row>
    <row r="1317" spans="1:24" x14ac:dyDescent="0.25">
      <c r="A1317" s="5"/>
      <c r="B1317" s="67" t="str">
        <f t="shared" si="222"/>
        <v/>
      </c>
      <c r="C1317" s="68" t="str">
        <f t="shared" si="224"/>
        <v/>
      </c>
      <c r="D1317" s="6"/>
      <c r="E1317" s="9"/>
      <c r="F1317" s="6"/>
      <c r="G1317" s="9"/>
      <c r="H1317" s="64" t="str">
        <f t="shared" si="231"/>
        <v/>
      </c>
      <c r="I1317" s="64" t="str">
        <f t="shared" si="232"/>
        <v/>
      </c>
      <c r="J1317" s="65" t="str">
        <f t="shared" si="225"/>
        <v/>
      </c>
      <c r="K1317" s="166" t="str">
        <f t="shared" si="226"/>
        <v/>
      </c>
      <c r="L1317" s="167" t="str">
        <f t="shared" si="227"/>
        <v/>
      </c>
      <c r="M1317" s="63" t="str">
        <f t="shared" si="228"/>
        <v/>
      </c>
      <c r="N1317" s="7"/>
      <c r="O1317" s="8"/>
      <c r="Q1317" s="69" t="str">
        <f t="shared" si="229"/>
        <v/>
      </c>
      <c r="T1317" s="66" t="str">
        <f>IF(AND(SU_Stufe&gt;=20,M1317&lt;&gt;"",ISBLANK(N1317)),"Zuweisung zu Arbeitspaket fehlt","")</f>
        <v/>
      </c>
      <c r="U1317" s="66" t="str">
        <f>IF(AND(M1317&lt;&gt;""),IF(ISBLANK(O1317),"Beschreibung der Tätigkeit fehlt!",IF(LEN(O1317)&lt;Z_BKU,"Beschreibung sehr kurz",IF(LEN(O1317)&lt;Z_BKN,"Beschreibung knapp",""))),"")</f>
        <v/>
      </c>
      <c r="V1317" s="66" t="str">
        <f t="shared" si="230"/>
        <v/>
      </c>
      <c r="W1317" s="66" t="str">
        <f>IF(AND(M1317&lt;&gt;""),IF(M1317&gt;Z_THAZ,"Wurde die Tageshöchstarbeitszeit ("&amp;Z_THAZ&amp;" h) beachtet?",""),"")</f>
        <v/>
      </c>
      <c r="X1317" s="66" t="str">
        <f t="shared" si="223"/>
        <v/>
      </c>
    </row>
    <row r="1318" spans="1:24" x14ac:dyDescent="0.25">
      <c r="A1318" s="5"/>
      <c r="B1318" s="67" t="str">
        <f t="shared" si="222"/>
        <v/>
      </c>
      <c r="C1318" s="68" t="str">
        <f t="shared" si="224"/>
        <v/>
      </c>
      <c r="D1318" s="6"/>
      <c r="E1318" s="9"/>
      <c r="F1318" s="6"/>
      <c r="G1318" s="9"/>
      <c r="H1318" s="64" t="str">
        <f t="shared" si="231"/>
        <v/>
      </c>
      <c r="I1318" s="64" t="str">
        <f t="shared" si="232"/>
        <v/>
      </c>
      <c r="J1318" s="65" t="str">
        <f t="shared" si="225"/>
        <v/>
      </c>
      <c r="K1318" s="166" t="str">
        <f t="shared" si="226"/>
        <v/>
      </c>
      <c r="L1318" s="167" t="str">
        <f t="shared" si="227"/>
        <v/>
      </c>
      <c r="M1318" s="63" t="str">
        <f t="shared" si="228"/>
        <v/>
      </c>
      <c r="N1318" s="7"/>
      <c r="O1318" s="8"/>
      <c r="Q1318" s="69" t="str">
        <f t="shared" si="229"/>
        <v/>
      </c>
      <c r="T1318" s="66" t="str">
        <f>IF(AND(SU_Stufe&gt;=20,M1318&lt;&gt;"",ISBLANK(N1318)),"Zuweisung zu Arbeitspaket fehlt","")</f>
        <v/>
      </c>
      <c r="U1318" s="66" t="str">
        <f>IF(AND(M1318&lt;&gt;""),IF(ISBLANK(O1318),"Beschreibung der Tätigkeit fehlt!",IF(LEN(O1318)&lt;Z_BKU,"Beschreibung sehr kurz",IF(LEN(O1318)&lt;Z_BKN,"Beschreibung knapp",""))),"")</f>
        <v/>
      </c>
      <c r="V1318" s="66" t="str">
        <f t="shared" si="230"/>
        <v/>
      </c>
      <c r="W1318" s="66" t="str">
        <f>IF(AND(M1318&lt;&gt;""),IF(M1318&gt;Z_THAZ,"Wurde die Tageshöchstarbeitszeit ("&amp;Z_THAZ&amp;" h) beachtet?",""),"")</f>
        <v/>
      </c>
      <c r="X1318" s="66" t="str">
        <f t="shared" si="223"/>
        <v/>
      </c>
    </row>
    <row r="1319" spans="1:24" x14ac:dyDescent="0.25">
      <c r="A1319" s="5"/>
      <c r="B1319" s="67" t="str">
        <f t="shared" si="222"/>
        <v/>
      </c>
      <c r="C1319" s="68" t="str">
        <f t="shared" si="224"/>
        <v/>
      </c>
      <c r="D1319" s="6"/>
      <c r="E1319" s="9"/>
      <c r="F1319" s="6"/>
      <c r="G1319" s="9"/>
      <c r="H1319" s="64" t="str">
        <f t="shared" si="231"/>
        <v/>
      </c>
      <c r="I1319" s="64" t="str">
        <f t="shared" si="232"/>
        <v/>
      </c>
      <c r="J1319" s="65" t="str">
        <f t="shared" si="225"/>
        <v/>
      </c>
      <c r="K1319" s="166" t="str">
        <f t="shared" si="226"/>
        <v/>
      </c>
      <c r="L1319" s="167" t="str">
        <f t="shared" si="227"/>
        <v/>
      </c>
      <c r="M1319" s="63" t="str">
        <f t="shared" si="228"/>
        <v/>
      </c>
      <c r="N1319" s="7"/>
      <c r="O1319" s="8"/>
      <c r="Q1319" s="69" t="str">
        <f t="shared" si="229"/>
        <v/>
      </c>
      <c r="T1319" s="66" t="str">
        <f>IF(AND(SU_Stufe&gt;=20,M1319&lt;&gt;"",ISBLANK(N1319)),"Zuweisung zu Arbeitspaket fehlt","")</f>
        <v/>
      </c>
      <c r="U1319" s="66" t="str">
        <f>IF(AND(M1319&lt;&gt;""),IF(ISBLANK(O1319),"Beschreibung der Tätigkeit fehlt!",IF(LEN(O1319)&lt;Z_BKU,"Beschreibung sehr kurz",IF(LEN(O1319)&lt;Z_BKN,"Beschreibung knapp",""))),"")</f>
        <v/>
      </c>
      <c r="V1319" s="66" t="str">
        <f t="shared" si="230"/>
        <v/>
      </c>
      <c r="W1319" s="66" t="str">
        <f>IF(AND(M1319&lt;&gt;""),IF(M1319&gt;Z_THAZ,"Wurde die Tageshöchstarbeitszeit ("&amp;Z_THAZ&amp;" h) beachtet?",""),"")</f>
        <v/>
      </c>
      <c r="X1319" s="66" t="str">
        <f t="shared" si="223"/>
        <v/>
      </c>
    </row>
    <row r="1320" spans="1:24" x14ac:dyDescent="0.25">
      <c r="A1320" s="5"/>
      <c r="B1320" s="67" t="str">
        <f t="shared" si="222"/>
        <v/>
      </c>
      <c r="C1320" s="68" t="str">
        <f t="shared" si="224"/>
        <v/>
      </c>
      <c r="D1320" s="6"/>
      <c r="E1320" s="9"/>
      <c r="F1320" s="6"/>
      <c r="G1320" s="9"/>
      <c r="H1320" s="64" t="str">
        <f t="shared" si="231"/>
        <v/>
      </c>
      <c r="I1320" s="64" t="str">
        <f t="shared" si="232"/>
        <v/>
      </c>
      <c r="J1320" s="65" t="str">
        <f t="shared" si="225"/>
        <v/>
      </c>
      <c r="K1320" s="166" t="str">
        <f t="shared" si="226"/>
        <v/>
      </c>
      <c r="L1320" s="167" t="str">
        <f t="shared" si="227"/>
        <v/>
      </c>
      <c r="M1320" s="63" t="str">
        <f t="shared" si="228"/>
        <v/>
      </c>
      <c r="N1320" s="7"/>
      <c r="O1320" s="8"/>
      <c r="Q1320" s="69" t="str">
        <f t="shared" si="229"/>
        <v/>
      </c>
      <c r="T1320" s="66" t="str">
        <f>IF(AND(SU_Stufe&gt;=20,M1320&lt;&gt;"",ISBLANK(N1320)),"Zuweisung zu Arbeitspaket fehlt","")</f>
        <v/>
      </c>
      <c r="U1320" s="66" t="str">
        <f>IF(AND(M1320&lt;&gt;""),IF(ISBLANK(O1320),"Beschreibung der Tätigkeit fehlt!",IF(LEN(O1320)&lt;Z_BKU,"Beschreibung sehr kurz",IF(LEN(O1320)&lt;Z_BKN,"Beschreibung knapp",""))),"")</f>
        <v/>
      </c>
      <c r="V1320" s="66" t="str">
        <f t="shared" si="230"/>
        <v/>
      </c>
      <c r="W1320" s="66" t="str">
        <f>IF(AND(M1320&lt;&gt;""),IF(M1320&gt;Z_THAZ,"Wurde die Tageshöchstarbeitszeit ("&amp;Z_THAZ&amp;" h) beachtet?",""),"")</f>
        <v/>
      </c>
      <c r="X1320" s="66" t="str">
        <f t="shared" si="223"/>
        <v/>
      </c>
    </row>
    <row r="1321" spans="1:24" x14ac:dyDescent="0.25">
      <c r="A1321" s="5"/>
      <c r="B1321" s="67" t="str">
        <f t="shared" si="222"/>
        <v/>
      </c>
      <c r="C1321" s="68" t="str">
        <f t="shared" si="224"/>
        <v/>
      </c>
      <c r="D1321" s="6"/>
      <c r="E1321" s="9"/>
      <c r="F1321" s="6"/>
      <c r="G1321" s="9"/>
      <c r="H1321" s="64" t="str">
        <f t="shared" si="231"/>
        <v/>
      </c>
      <c r="I1321" s="64" t="str">
        <f t="shared" si="232"/>
        <v/>
      </c>
      <c r="J1321" s="65" t="str">
        <f t="shared" si="225"/>
        <v/>
      </c>
      <c r="K1321" s="166" t="str">
        <f t="shared" si="226"/>
        <v/>
      </c>
      <c r="L1321" s="167" t="str">
        <f t="shared" si="227"/>
        <v/>
      </c>
      <c r="M1321" s="63" t="str">
        <f t="shared" si="228"/>
        <v/>
      </c>
      <c r="N1321" s="7"/>
      <c r="O1321" s="8"/>
      <c r="Q1321" s="69" t="str">
        <f t="shared" si="229"/>
        <v/>
      </c>
      <c r="T1321" s="66" t="str">
        <f>IF(AND(SU_Stufe&gt;=20,M1321&lt;&gt;"",ISBLANK(N1321)),"Zuweisung zu Arbeitspaket fehlt","")</f>
        <v/>
      </c>
      <c r="U1321" s="66" t="str">
        <f>IF(AND(M1321&lt;&gt;""),IF(ISBLANK(O1321),"Beschreibung der Tätigkeit fehlt!",IF(LEN(O1321)&lt;Z_BKU,"Beschreibung sehr kurz",IF(LEN(O1321)&lt;Z_BKN,"Beschreibung knapp",""))),"")</f>
        <v/>
      </c>
      <c r="V1321" s="66" t="str">
        <f t="shared" si="230"/>
        <v/>
      </c>
      <c r="W1321" s="66" t="str">
        <f>IF(AND(M1321&lt;&gt;""),IF(M1321&gt;Z_THAZ,"Wurde die Tageshöchstarbeitszeit ("&amp;Z_THAZ&amp;" h) beachtet?",""),"")</f>
        <v/>
      </c>
      <c r="X1321" s="66" t="str">
        <f t="shared" si="223"/>
        <v/>
      </c>
    </row>
    <row r="1322" spans="1:24" x14ac:dyDescent="0.25">
      <c r="A1322" s="5"/>
      <c r="B1322" s="67" t="str">
        <f t="shared" si="222"/>
        <v/>
      </c>
      <c r="C1322" s="68" t="str">
        <f t="shared" si="224"/>
        <v/>
      </c>
      <c r="D1322" s="6"/>
      <c r="E1322" s="9"/>
      <c r="F1322" s="6"/>
      <c r="G1322" s="9"/>
      <c r="H1322" s="64" t="str">
        <f t="shared" si="231"/>
        <v/>
      </c>
      <c r="I1322" s="64" t="str">
        <f t="shared" si="232"/>
        <v/>
      </c>
      <c r="J1322" s="65" t="str">
        <f t="shared" si="225"/>
        <v/>
      </c>
      <c r="K1322" s="166" t="str">
        <f t="shared" si="226"/>
        <v/>
      </c>
      <c r="L1322" s="167" t="str">
        <f t="shared" si="227"/>
        <v/>
      </c>
      <c r="M1322" s="63" t="str">
        <f t="shared" si="228"/>
        <v/>
      </c>
      <c r="N1322" s="7"/>
      <c r="O1322" s="8"/>
      <c r="Q1322" s="69" t="str">
        <f t="shared" si="229"/>
        <v/>
      </c>
      <c r="T1322" s="66" t="str">
        <f>IF(AND(SU_Stufe&gt;=20,M1322&lt;&gt;"",ISBLANK(N1322)),"Zuweisung zu Arbeitspaket fehlt","")</f>
        <v/>
      </c>
      <c r="U1322" s="66" t="str">
        <f>IF(AND(M1322&lt;&gt;""),IF(ISBLANK(O1322),"Beschreibung der Tätigkeit fehlt!",IF(LEN(O1322)&lt;Z_BKU,"Beschreibung sehr kurz",IF(LEN(O1322)&lt;Z_BKN,"Beschreibung knapp",""))),"")</f>
        <v/>
      </c>
      <c r="V1322" s="66" t="str">
        <f t="shared" si="230"/>
        <v/>
      </c>
      <c r="W1322" s="66" t="str">
        <f>IF(AND(M1322&lt;&gt;""),IF(M1322&gt;Z_THAZ,"Wurde die Tageshöchstarbeitszeit ("&amp;Z_THAZ&amp;" h) beachtet?",""),"")</f>
        <v/>
      </c>
      <c r="X1322" s="66" t="str">
        <f t="shared" si="223"/>
        <v/>
      </c>
    </row>
    <row r="1323" spans="1:24" x14ac:dyDescent="0.25">
      <c r="A1323" s="5"/>
      <c r="B1323" s="67" t="str">
        <f t="shared" si="222"/>
        <v/>
      </c>
      <c r="C1323" s="68" t="str">
        <f t="shared" si="224"/>
        <v/>
      </c>
      <c r="D1323" s="6"/>
      <c r="E1323" s="9"/>
      <c r="F1323" s="6"/>
      <c r="G1323" s="9"/>
      <c r="H1323" s="64" t="str">
        <f t="shared" si="231"/>
        <v/>
      </c>
      <c r="I1323" s="64" t="str">
        <f t="shared" si="232"/>
        <v/>
      </c>
      <c r="J1323" s="65" t="str">
        <f t="shared" si="225"/>
        <v/>
      </c>
      <c r="K1323" s="166" t="str">
        <f t="shared" si="226"/>
        <v/>
      </c>
      <c r="L1323" s="167" t="str">
        <f t="shared" si="227"/>
        <v/>
      </c>
      <c r="M1323" s="63" t="str">
        <f t="shared" si="228"/>
        <v/>
      </c>
      <c r="N1323" s="7"/>
      <c r="O1323" s="8"/>
      <c r="Q1323" s="69" t="str">
        <f t="shared" si="229"/>
        <v/>
      </c>
      <c r="T1323" s="66" t="str">
        <f>IF(AND(SU_Stufe&gt;=20,M1323&lt;&gt;"",ISBLANK(N1323)),"Zuweisung zu Arbeitspaket fehlt","")</f>
        <v/>
      </c>
      <c r="U1323" s="66" t="str">
        <f>IF(AND(M1323&lt;&gt;""),IF(ISBLANK(O1323),"Beschreibung der Tätigkeit fehlt!",IF(LEN(O1323)&lt;Z_BKU,"Beschreibung sehr kurz",IF(LEN(O1323)&lt;Z_BKN,"Beschreibung knapp",""))),"")</f>
        <v/>
      </c>
      <c r="V1323" s="66" t="str">
        <f t="shared" si="230"/>
        <v/>
      </c>
      <c r="W1323" s="66" t="str">
        <f>IF(AND(M1323&lt;&gt;""),IF(M1323&gt;Z_THAZ,"Wurde die Tageshöchstarbeitszeit ("&amp;Z_THAZ&amp;" h) beachtet?",""),"")</f>
        <v/>
      </c>
      <c r="X1323" s="66" t="str">
        <f t="shared" si="223"/>
        <v/>
      </c>
    </row>
    <row r="1324" spans="1:24" x14ac:dyDescent="0.25">
      <c r="A1324" s="5"/>
      <c r="B1324" s="67" t="str">
        <f t="shared" si="222"/>
        <v/>
      </c>
      <c r="C1324" s="68" t="str">
        <f t="shared" si="224"/>
        <v/>
      </c>
      <c r="D1324" s="6"/>
      <c r="E1324" s="9"/>
      <c r="F1324" s="6"/>
      <c r="G1324" s="9"/>
      <c r="H1324" s="64" t="str">
        <f t="shared" si="231"/>
        <v/>
      </c>
      <c r="I1324" s="64" t="str">
        <f t="shared" si="232"/>
        <v/>
      </c>
      <c r="J1324" s="65" t="str">
        <f t="shared" si="225"/>
        <v/>
      </c>
      <c r="K1324" s="166" t="str">
        <f t="shared" si="226"/>
        <v/>
      </c>
      <c r="L1324" s="167" t="str">
        <f t="shared" si="227"/>
        <v/>
      </c>
      <c r="M1324" s="63" t="str">
        <f t="shared" si="228"/>
        <v/>
      </c>
      <c r="N1324" s="7"/>
      <c r="O1324" s="8"/>
      <c r="Q1324" s="69" t="str">
        <f t="shared" si="229"/>
        <v/>
      </c>
      <c r="T1324" s="66" t="str">
        <f>IF(AND(SU_Stufe&gt;=20,M1324&lt;&gt;"",ISBLANK(N1324)),"Zuweisung zu Arbeitspaket fehlt","")</f>
        <v/>
      </c>
      <c r="U1324" s="66" t="str">
        <f>IF(AND(M1324&lt;&gt;""),IF(ISBLANK(O1324),"Beschreibung der Tätigkeit fehlt!",IF(LEN(O1324)&lt;Z_BKU,"Beschreibung sehr kurz",IF(LEN(O1324)&lt;Z_BKN,"Beschreibung knapp",""))),"")</f>
        <v/>
      </c>
      <c r="V1324" s="66" t="str">
        <f t="shared" si="230"/>
        <v/>
      </c>
      <c r="W1324" s="66" t="str">
        <f>IF(AND(M1324&lt;&gt;""),IF(M1324&gt;Z_THAZ,"Wurde die Tageshöchstarbeitszeit ("&amp;Z_THAZ&amp;" h) beachtet?",""),"")</f>
        <v/>
      </c>
      <c r="X1324" s="66" t="str">
        <f t="shared" si="223"/>
        <v/>
      </c>
    </row>
    <row r="1325" spans="1:24" x14ac:dyDescent="0.25">
      <c r="A1325" s="5"/>
      <c r="B1325" s="67" t="str">
        <f t="shared" si="222"/>
        <v/>
      </c>
      <c r="C1325" s="68" t="str">
        <f t="shared" si="224"/>
        <v/>
      </c>
      <c r="D1325" s="6"/>
      <c r="E1325" s="9"/>
      <c r="F1325" s="6"/>
      <c r="G1325" s="9"/>
      <c r="H1325" s="64" t="str">
        <f t="shared" si="231"/>
        <v/>
      </c>
      <c r="I1325" s="64" t="str">
        <f t="shared" si="232"/>
        <v/>
      </c>
      <c r="J1325" s="65" t="str">
        <f t="shared" si="225"/>
        <v/>
      </c>
      <c r="K1325" s="166" t="str">
        <f t="shared" si="226"/>
        <v/>
      </c>
      <c r="L1325" s="167" t="str">
        <f t="shared" si="227"/>
        <v/>
      </c>
      <c r="M1325" s="63" t="str">
        <f t="shared" si="228"/>
        <v/>
      </c>
      <c r="N1325" s="7"/>
      <c r="O1325" s="8"/>
      <c r="Q1325" s="69" t="str">
        <f t="shared" si="229"/>
        <v/>
      </c>
      <c r="T1325" s="66" t="str">
        <f>IF(AND(SU_Stufe&gt;=20,M1325&lt;&gt;"",ISBLANK(N1325)),"Zuweisung zu Arbeitspaket fehlt","")</f>
        <v/>
      </c>
      <c r="U1325" s="66" t="str">
        <f>IF(AND(M1325&lt;&gt;""),IF(ISBLANK(O1325),"Beschreibung der Tätigkeit fehlt!",IF(LEN(O1325)&lt;Z_BKU,"Beschreibung sehr kurz",IF(LEN(O1325)&lt;Z_BKN,"Beschreibung knapp",""))),"")</f>
        <v/>
      </c>
      <c r="V1325" s="66" t="str">
        <f t="shared" si="230"/>
        <v/>
      </c>
      <c r="W1325" s="66" t="str">
        <f>IF(AND(M1325&lt;&gt;""),IF(M1325&gt;Z_THAZ,"Wurde die Tageshöchstarbeitszeit ("&amp;Z_THAZ&amp;" h) beachtet?",""),"")</f>
        <v/>
      </c>
      <c r="X1325" s="66" t="str">
        <f t="shared" si="223"/>
        <v/>
      </c>
    </row>
    <row r="1326" spans="1:24" x14ac:dyDescent="0.25">
      <c r="A1326" s="5"/>
      <c r="B1326" s="67" t="str">
        <f t="shared" si="222"/>
        <v/>
      </c>
      <c r="C1326" s="68" t="str">
        <f t="shared" si="224"/>
        <v/>
      </c>
      <c r="D1326" s="6"/>
      <c r="E1326" s="9"/>
      <c r="F1326" s="6"/>
      <c r="G1326" s="9"/>
      <c r="H1326" s="64" t="str">
        <f t="shared" si="231"/>
        <v/>
      </c>
      <c r="I1326" s="64" t="str">
        <f t="shared" si="232"/>
        <v/>
      </c>
      <c r="J1326" s="65" t="str">
        <f t="shared" si="225"/>
        <v/>
      </c>
      <c r="K1326" s="166" t="str">
        <f t="shared" si="226"/>
        <v/>
      </c>
      <c r="L1326" s="167" t="str">
        <f t="shared" si="227"/>
        <v/>
      </c>
      <c r="M1326" s="63" t="str">
        <f t="shared" si="228"/>
        <v/>
      </c>
      <c r="N1326" s="7"/>
      <c r="O1326" s="8"/>
      <c r="Q1326" s="69" t="str">
        <f t="shared" si="229"/>
        <v/>
      </c>
      <c r="T1326" s="66" t="str">
        <f>IF(AND(SU_Stufe&gt;=20,M1326&lt;&gt;"",ISBLANK(N1326)),"Zuweisung zu Arbeitspaket fehlt","")</f>
        <v/>
      </c>
      <c r="U1326" s="66" t="str">
        <f>IF(AND(M1326&lt;&gt;""),IF(ISBLANK(O1326),"Beschreibung der Tätigkeit fehlt!",IF(LEN(O1326)&lt;Z_BKU,"Beschreibung sehr kurz",IF(LEN(O1326)&lt;Z_BKN,"Beschreibung knapp",""))),"")</f>
        <v/>
      </c>
      <c r="V1326" s="66" t="str">
        <f t="shared" si="230"/>
        <v/>
      </c>
      <c r="W1326" s="66" t="str">
        <f>IF(AND(M1326&lt;&gt;""),IF(M1326&gt;Z_THAZ,"Wurde die Tageshöchstarbeitszeit ("&amp;Z_THAZ&amp;" h) beachtet?",""),"")</f>
        <v/>
      </c>
      <c r="X1326" s="66" t="str">
        <f t="shared" si="223"/>
        <v/>
      </c>
    </row>
    <row r="1327" spans="1:24" x14ac:dyDescent="0.25">
      <c r="A1327" s="5"/>
      <c r="B1327" s="67" t="str">
        <f t="shared" si="222"/>
        <v/>
      </c>
      <c r="C1327" s="68" t="str">
        <f t="shared" si="224"/>
        <v/>
      </c>
      <c r="D1327" s="6"/>
      <c r="E1327" s="9"/>
      <c r="F1327" s="6"/>
      <c r="G1327" s="9"/>
      <c r="H1327" s="64" t="str">
        <f t="shared" si="231"/>
        <v/>
      </c>
      <c r="I1327" s="64" t="str">
        <f t="shared" si="232"/>
        <v/>
      </c>
      <c r="J1327" s="65" t="str">
        <f t="shared" si="225"/>
        <v/>
      </c>
      <c r="K1327" s="166" t="str">
        <f t="shared" si="226"/>
        <v/>
      </c>
      <c r="L1327" s="167" t="str">
        <f t="shared" si="227"/>
        <v/>
      </c>
      <c r="M1327" s="63" t="str">
        <f t="shared" si="228"/>
        <v/>
      </c>
      <c r="N1327" s="7"/>
      <c r="O1327" s="8"/>
      <c r="Q1327" s="69" t="str">
        <f t="shared" si="229"/>
        <v/>
      </c>
      <c r="T1327" s="66" t="str">
        <f>IF(AND(SU_Stufe&gt;=20,M1327&lt;&gt;"",ISBLANK(N1327)),"Zuweisung zu Arbeitspaket fehlt","")</f>
        <v/>
      </c>
      <c r="U1327" s="66" t="str">
        <f>IF(AND(M1327&lt;&gt;""),IF(ISBLANK(O1327),"Beschreibung der Tätigkeit fehlt!",IF(LEN(O1327)&lt;Z_BKU,"Beschreibung sehr kurz",IF(LEN(O1327)&lt;Z_BKN,"Beschreibung knapp",""))),"")</f>
        <v/>
      </c>
      <c r="V1327" s="66" t="str">
        <f t="shared" si="230"/>
        <v/>
      </c>
      <c r="W1327" s="66" t="str">
        <f>IF(AND(M1327&lt;&gt;""),IF(M1327&gt;Z_THAZ,"Wurde die Tageshöchstarbeitszeit ("&amp;Z_THAZ&amp;" h) beachtet?",""),"")</f>
        <v/>
      </c>
      <c r="X1327" s="66" t="str">
        <f t="shared" si="223"/>
        <v/>
      </c>
    </row>
    <row r="1328" spans="1:24" x14ac:dyDescent="0.25">
      <c r="A1328" s="5"/>
      <c r="B1328" s="67" t="str">
        <f t="shared" si="222"/>
        <v/>
      </c>
      <c r="C1328" s="68" t="str">
        <f t="shared" si="224"/>
        <v/>
      </c>
      <c r="D1328" s="6"/>
      <c r="E1328" s="9"/>
      <c r="F1328" s="6"/>
      <c r="G1328" s="9"/>
      <c r="H1328" s="64" t="str">
        <f t="shared" si="231"/>
        <v/>
      </c>
      <c r="I1328" s="64" t="str">
        <f t="shared" si="232"/>
        <v/>
      </c>
      <c r="J1328" s="65" t="str">
        <f t="shared" si="225"/>
        <v/>
      </c>
      <c r="K1328" s="166" t="str">
        <f t="shared" si="226"/>
        <v/>
      </c>
      <c r="L1328" s="167" t="str">
        <f t="shared" si="227"/>
        <v/>
      </c>
      <c r="M1328" s="63" t="str">
        <f t="shared" si="228"/>
        <v/>
      </c>
      <c r="N1328" s="7"/>
      <c r="O1328" s="8"/>
      <c r="Q1328" s="69" t="str">
        <f t="shared" si="229"/>
        <v/>
      </c>
      <c r="T1328" s="66" t="str">
        <f>IF(AND(SU_Stufe&gt;=20,M1328&lt;&gt;"",ISBLANK(N1328)),"Zuweisung zu Arbeitspaket fehlt","")</f>
        <v/>
      </c>
      <c r="U1328" s="66" t="str">
        <f>IF(AND(M1328&lt;&gt;""),IF(ISBLANK(O1328),"Beschreibung der Tätigkeit fehlt!",IF(LEN(O1328)&lt;Z_BKU,"Beschreibung sehr kurz",IF(LEN(O1328)&lt;Z_BKN,"Beschreibung knapp",""))),"")</f>
        <v/>
      </c>
      <c r="V1328" s="66" t="str">
        <f t="shared" si="230"/>
        <v/>
      </c>
      <c r="W1328" s="66" t="str">
        <f>IF(AND(M1328&lt;&gt;""),IF(M1328&gt;Z_THAZ,"Wurde die Tageshöchstarbeitszeit ("&amp;Z_THAZ&amp;" h) beachtet?",""),"")</f>
        <v/>
      </c>
      <c r="X1328" s="66" t="str">
        <f t="shared" si="223"/>
        <v/>
      </c>
    </row>
    <row r="1329" spans="1:24" x14ac:dyDescent="0.25">
      <c r="A1329" s="5"/>
      <c r="B1329" s="67" t="str">
        <f t="shared" si="222"/>
        <v/>
      </c>
      <c r="C1329" s="68" t="str">
        <f t="shared" si="224"/>
        <v/>
      </c>
      <c r="D1329" s="6"/>
      <c r="E1329" s="9"/>
      <c r="F1329" s="6"/>
      <c r="G1329" s="9"/>
      <c r="H1329" s="64" t="str">
        <f t="shared" si="231"/>
        <v/>
      </c>
      <c r="I1329" s="64" t="str">
        <f t="shared" si="232"/>
        <v/>
      </c>
      <c r="J1329" s="65" t="str">
        <f t="shared" si="225"/>
        <v/>
      </c>
      <c r="K1329" s="166" t="str">
        <f t="shared" si="226"/>
        <v/>
      </c>
      <c r="L1329" s="167" t="str">
        <f t="shared" si="227"/>
        <v/>
      </c>
      <c r="M1329" s="63" t="str">
        <f t="shared" si="228"/>
        <v/>
      </c>
      <c r="N1329" s="7"/>
      <c r="O1329" s="8"/>
      <c r="Q1329" s="69" t="str">
        <f t="shared" si="229"/>
        <v/>
      </c>
      <c r="T1329" s="66" t="str">
        <f>IF(AND(SU_Stufe&gt;=20,M1329&lt;&gt;"",ISBLANK(N1329)),"Zuweisung zu Arbeitspaket fehlt","")</f>
        <v/>
      </c>
      <c r="U1329" s="66" t="str">
        <f>IF(AND(M1329&lt;&gt;""),IF(ISBLANK(O1329),"Beschreibung der Tätigkeit fehlt!",IF(LEN(O1329)&lt;Z_BKU,"Beschreibung sehr kurz",IF(LEN(O1329)&lt;Z_BKN,"Beschreibung knapp",""))),"")</f>
        <v/>
      </c>
      <c r="V1329" s="66" t="str">
        <f t="shared" si="230"/>
        <v/>
      </c>
      <c r="W1329" s="66" t="str">
        <f>IF(AND(M1329&lt;&gt;""),IF(M1329&gt;Z_THAZ,"Wurde die Tageshöchstarbeitszeit ("&amp;Z_THAZ&amp;" h) beachtet?",""),"")</f>
        <v/>
      </c>
      <c r="X1329" s="66" t="str">
        <f t="shared" si="223"/>
        <v/>
      </c>
    </row>
    <row r="1330" spans="1:24" x14ac:dyDescent="0.25">
      <c r="A1330" s="5"/>
      <c r="B1330" s="67" t="str">
        <f t="shared" si="222"/>
        <v/>
      </c>
      <c r="C1330" s="68" t="str">
        <f t="shared" si="224"/>
        <v/>
      </c>
      <c r="D1330" s="6"/>
      <c r="E1330" s="9"/>
      <c r="F1330" s="6"/>
      <c r="G1330" s="9"/>
      <c r="H1330" s="64" t="str">
        <f t="shared" si="231"/>
        <v/>
      </c>
      <c r="I1330" s="64" t="str">
        <f t="shared" si="232"/>
        <v/>
      </c>
      <c r="J1330" s="65" t="str">
        <f t="shared" si="225"/>
        <v/>
      </c>
      <c r="K1330" s="166" t="str">
        <f t="shared" si="226"/>
        <v/>
      </c>
      <c r="L1330" s="167" t="str">
        <f t="shared" si="227"/>
        <v/>
      </c>
      <c r="M1330" s="63" t="str">
        <f t="shared" si="228"/>
        <v/>
      </c>
      <c r="N1330" s="7"/>
      <c r="O1330" s="8"/>
      <c r="Q1330" s="69" t="str">
        <f t="shared" si="229"/>
        <v/>
      </c>
      <c r="T1330" s="66" t="str">
        <f>IF(AND(SU_Stufe&gt;=20,M1330&lt;&gt;"",ISBLANK(N1330)),"Zuweisung zu Arbeitspaket fehlt","")</f>
        <v/>
      </c>
      <c r="U1330" s="66" t="str">
        <f>IF(AND(M1330&lt;&gt;""),IF(ISBLANK(O1330),"Beschreibung der Tätigkeit fehlt!",IF(LEN(O1330)&lt;Z_BKU,"Beschreibung sehr kurz",IF(LEN(O1330)&lt;Z_BKN,"Beschreibung knapp",""))),"")</f>
        <v/>
      </c>
      <c r="V1330" s="66" t="str">
        <f t="shared" si="230"/>
        <v/>
      </c>
      <c r="W1330" s="66" t="str">
        <f>IF(AND(M1330&lt;&gt;""),IF(M1330&gt;Z_THAZ,"Wurde die Tageshöchstarbeitszeit ("&amp;Z_THAZ&amp;" h) beachtet?",""),"")</f>
        <v/>
      </c>
      <c r="X1330" s="66" t="str">
        <f t="shared" si="223"/>
        <v/>
      </c>
    </row>
    <row r="1331" spans="1:24" x14ac:dyDescent="0.25">
      <c r="A1331" s="5"/>
      <c r="B1331" s="67" t="str">
        <f t="shared" si="222"/>
        <v/>
      </c>
      <c r="C1331" s="68" t="str">
        <f t="shared" si="224"/>
        <v/>
      </c>
      <c r="D1331" s="6"/>
      <c r="E1331" s="9"/>
      <c r="F1331" s="6"/>
      <c r="G1331" s="9"/>
      <c r="H1331" s="64" t="str">
        <f t="shared" si="231"/>
        <v/>
      </c>
      <c r="I1331" s="64" t="str">
        <f t="shared" si="232"/>
        <v/>
      </c>
      <c r="J1331" s="65" t="str">
        <f t="shared" si="225"/>
        <v/>
      </c>
      <c r="K1331" s="166" t="str">
        <f t="shared" si="226"/>
        <v/>
      </c>
      <c r="L1331" s="167" t="str">
        <f t="shared" si="227"/>
        <v/>
      </c>
      <c r="M1331" s="63" t="str">
        <f t="shared" si="228"/>
        <v/>
      </c>
      <c r="N1331" s="7"/>
      <c r="O1331" s="8"/>
      <c r="Q1331" s="69" t="str">
        <f t="shared" si="229"/>
        <v/>
      </c>
      <c r="T1331" s="66" t="str">
        <f>IF(AND(SU_Stufe&gt;=20,M1331&lt;&gt;"",ISBLANK(N1331)),"Zuweisung zu Arbeitspaket fehlt","")</f>
        <v/>
      </c>
      <c r="U1331" s="66" t="str">
        <f>IF(AND(M1331&lt;&gt;""),IF(ISBLANK(O1331),"Beschreibung der Tätigkeit fehlt!",IF(LEN(O1331)&lt;Z_BKU,"Beschreibung sehr kurz",IF(LEN(O1331)&lt;Z_BKN,"Beschreibung knapp",""))),"")</f>
        <v/>
      </c>
      <c r="V1331" s="66" t="str">
        <f t="shared" si="230"/>
        <v/>
      </c>
      <c r="W1331" s="66" t="str">
        <f>IF(AND(M1331&lt;&gt;""),IF(M1331&gt;Z_THAZ,"Wurde die Tageshöchstarbeitszeit ("&amp;Z_THAZ&amp;" h) beachtet?",""),"")</f>
        <v/>
      </c>
      <c r="X1331" s="66" t="str">
        <f t="shared" si="223"/>
        <v/>
      </c>
    </row>
    <row r="1332" spans="1:24" x14ac:dyDescent="0.25">
      <c r="A1332" s="5"/>
      <c r="B1332" s="67" t="str">
        <f t="shared" si="222"/>
        <v/>
      </c>
      <c r="C1332" s="68" t="str">
        <f t="shared" si="224"/>
        <v/>
      </c>
      <c r="D1332" s="6"/>
      <c r="E1332" s="9"/>
      <c r="F1332" s="6"/>
      <c r="G1332" s="9"/>
      <c r="H1332" s="64" t="str">
        <f t="shared" si="231"/>
        <v/>
      </c>
      <c r="I1332" s="64" t="str">
        <f t="shared" si="232"/>
        <v/>
      </c>
      <c r="J1332" s="65" t="str">
        <f t="shared" si="225"/>
        <v/>
      </c>
      <c r="K1332" s="166" t="str">
        <f t="shared" si="226"/>
        <v/>
      </c>
      <c r="L1332" s="167" t="str">
        <f t="shared" si="227"/>
        <v/>
      </c>
      <c r="M1332" s="63" t="str">
        <f t="shared" si="228"/>
        <v/>
      </c>
      <c r="N1332" s="7"/>
      <c r="O1332" s="8"/>
      <c r="Q1332" s="69" t="str">
        <f t="shared" si="229"/>
        <v/>
      </c>
      <c r="T1332" s="66" t="str">
        <f>IF(AND(SU_Stufe&gt;=20,M1332&lt;&gt;"",ISBLANK(N1332)),"Zuweisung zu Arbeitspaket fehlt","")</f>
        <v/>
      </c>
      <c r="U1332" s="66" t="str">
        <f>IF(AND(M1332&lt;&gt;""),IF(ISBLANK(O1332),"Beschreibung der Tätigkeit fehlt!",IF(LEN(O1332)&lt;Z_BKU,"Beschreibung sehr kurz",IF(LEN(O1332)&lt;Z_BKN,"Beschreibung knapp",""))),"")</f>
        <v/>
      </c>
      <c r="V1332" s="66" t="str">
        <f t="shared" si="230"/>
        <v/>
      </c>
      <c r="W1332" s="66" t="str">
        <f>IF(AND(M1332&lt;&gt;""),IF(M1332&gt;Z_THAZ,"Wurde die Tageshöchstarbeitszeit ("&amp;Z_THAZ&amp;" h) beachtet?",""),"")</f>
        <v/>
      </c>
      <c r="X1332" s="66" t="str">
        <f t="shared" si="223"/>
        <v/>
      </c>
    </row>
    <row r="1333" spans="1:24" x14ac:dyDescent="0.25">
      <c r="A1333" s="5"/>
      <c r="B1333" s="67" t="str">
        <f t="shared" si="222"/>
        <v/>
      </c>
      <c r="C1333" s="68" t="str">
        <f t="shared" si="224"/>
        <v/>
      </c>
      <c r="D1333" s="6"/>
      <c r="E1333" s="9"/>
      <c r="F1333" s="6"/>
      <c r="G1333" s="9"/>
      <c r="H1333" s="64" t="str">
        <f t="shared" si="231"/>
        <v/>
      </c>
      <c r="I1333" s="64" t="str">
        <f t="shared" si="232"/>
        <v/>
      </c>
      <c r="J1333" s="65" t="str">
        <f t="shared" si="225"/>
        <v/>
      </c>
      <c r="K1333" s="166" t="str">
        <f t="shared" si="226"/>
        <v/>
      </c>
      <c r="L1333" s="167" t="str">
        <f t="shared" si="227"/>
        <v/>
      </c>
      <c r="M1333" s="63" t="str">
        <f t="shared" si="228"/>
        <v/>
      </c>
      <c r="N1333" s="7"/>
      <c r="O1333" s="8"/>
      <c r="Q1333" s="69" t="str">
        <f t="shared" si="229"/>
        <v/>
      </c>
      <c r="T1333" s="66" t="str">
        <f>IF(AND(SU_Stufe&gt;=20,M1333&lt;&gt;"",ISBLANK(N1333)),"Zuweisung zu Arbeitspaket fehlt","")</f>
        <v/>
      </c>
      <c r="U1333" s="66" t="str">
        <f>IF(AND(M1333&lt;&gt;""),IF(ISBLANK(O1333),"Beschreibung der Tätigkeit fehlt!",IF(LEN(O1333)&lt;Z_BKU,"Beschreibung sehr kurz",IF(LEN(O1333)&lt;Z_BKN,"Beschreibung knapp",""))),"")</f>
        <v/>
      </c>
      <c r="V1333" s="66" t="str">
        <f t="shared" si="230"/>
        <v/>
      </c>
      <c r="W1333" s="66" t="str">
        <f>IF(AND(M1333&lt;&gt;""),IF(M1333&gt;Z_THAZ,"Wurde die Tageshöchstarbeitszeit ("&amp;Z_THAZ&amp;" h) beachtet?",""),"")</f>
        <v/>
      </c>
      <c r="X1333" s="66" t="str">
        <f t="shared" si="223"/>
        <v/>
      </c>
    </row>
    <row r="1334" spans="1:24" x14ac:dyDescent="0.25">
      <c r="A1334" s="5"/>
      <c r="B1334" s="67" t="str">
        <f t="shared" si="222"/>
        <v/>
      </c>
      <c r="C1334" s="68" t="str">
        <f t="shared" si="224"/>
        <v/>
      </c>
      <c r="D1334" s="6"/>
      <c r="E1334" s="9"/>
      <c r="F1334" s="6"/>
      <c r="G1334" s="9"/>
      <c r="H1334" s="64" t="str">
        <f t="shared" si="231"/>
        <v/>
      </c>
      <c r="I1334" s="64" t="str">
        <f t="shared" si="232"/>
        <v/>
      </c>
      <c r="J1334" s="65" t="str">
        <f t="shared" si="225"/>
        <v/>
      </c>
      <c r="K1334" s="166" t="str">
        <f t="shared" si="226"/>
        <v/>
      </c>
      <c r="L1334" s="167" t="str">
        <f t="shared" si="227"/>
        <v/>
      </c>
      <c r="M1334" s="63" t="str">
        <f t="shared" si="228"/>
        <v/>
      </c>
      <c r="N1334" s="7"/>
      <c r="O1334" s="8"/>
      <c r="Q1334" s="69" t="str">
        <f t="shared" si="229"/>
        <v/>
      </c>
      <c r="T1334" s="66" t="str">
        <f>IF(AND(SU_Stufe&gt;=20,M1334&lt;&gt;"",ISBLANK(N1334)),"Zuweisung zu Arbeitspaket fehlt","")</f>
        <v/>
      </c>
      <c r="U1334" s="66" t="str">
        <f>IF(AND(M1334&lt;&gt;""),IF(ISBLANK(O1334),"Beschreibung der Tätigkeit fehlt!",IF(LEN(O1334)&lt;Z_BKU,"Beschreibung sehr kurz",IF(LEN(O1334)&lt;Z_BKN,"Beschreibung knapp",""))),"")</f>
        <v/>
      </c>
      <c r="V1334" s="66" t="str">
        <f t="shared" si="230"/>
        <v/>
      </c>
      <c r="W1334" s="66" t="str">
        <f>IF(AND(M1334&lt;&gt;""),IF(M1334&gt;Z_THAZ,"Wurde die Tageshöchstarbeitszeit ("&amp;Z_THAZ&amp;" h) beachtet?",""),"")</f>
        <v/>
      </c>
      <c r="X1334" s="66" t="str">
        <f t="shared" si="223"/>
        <v/>
      </c>
    </row>
    <row r="1335" spans="1:24" x14ac:dyDescent="0.25">
      <c r="A1335" s="5"/>
      <c r="B1335" s="67" t="str">
        <f t="shared" si="222"/>
        <v/>
      </c>
      <c r="C1335" s="68" t="str">
        <f t="shared" si="224"/>
        <v/>
      </c>
      <c r="D1335" s="6"/>
      <c r="E1335" s="9"/>
      <c r="F1335" s="6"/>
      <c r="G1335" s="9"/>
      <c r="H1335" s="64" t="str">
        <f t="shared" si="231"/>
        <v/>
      </c>
      <c r="I1335" s="64" t="str">
        <f t="shared" si="232"/>
        <v/>
      </c>
      <c r="J1335" s="65" t="str">
        <f t="shared" si="225"/>
        <v/>
      </c>
      <c r="K1335" s="166" t="str">
        <f t="shared" si="226"/>
        <v/>
      </c>
      <c r="L1335" s="167" t="str">
        <f t="shared" si="227"/>
        <v/>
      </c>
      <c r="M1335" s="63" t="str">
        <f t="shared" si="228"/>
        <v/>
      </c>
      <c r="N1335" s="7"/>
      <c r="O1335" s="8"/>
      <c r="Q1335" s="69" t="str">
        <f t="shared" si="229"/>
        <v/>
      </c>
      <c r="T1335" s="66" t="str">
        <f>IF(AND(SU_Stufe&gt;=20,M1335&lt;&gt;"",ISBLANK(N1335)),"Zuweisung zu Arbeitspaket fehlt","")</f>
        <v/>
      </c>
      <c r="U1335" s="66" t="str">
        <f>IF(AND(M1335&lt;&gt;""),IF(ISBLANK(O1335),"Beschreibung der Tätigkeit fehlt!",IF(LEN(O1335)&lt;Z_BKU,"Beschreibung sehr kurz",IF(LEN(O1335)&lt;Z_BKN,"Beschreibung knapp",""))),"")</f>
        <v/>
      </c>
      <c r="V1335" s="66" t="str">
        <f t="shared" si="230"/>
        <v/>
      </c>
      <c r="W1335" s="66" t="str">
        <f>IF(AND(M1335&lt;&gt;""),IF(M1335&gt;Z_THAZ,"Wurde die Tageshöchstarbeitszeit ("&amp;Z_THAZ&amp;" h) beachtet?",""),"")</f>
        <v/>
      </c>
      <c r="X1335" s="66" t="str">
        <f t="shared" si="223"/>
        <v/>
      </c>
    </row>
    <row r="1336" spans="1:24" x14ac:dyDescent="0.25">
      <c r="A1336" s="5"/>
      <c r="B1336" s="67" t="str">
        <f t="shared" si="222"/>
        <v/>
      </c>
      <c r="C1336" s="68" t="str">
        <f t="shared" si="224"/>
        <v/>
      </c>
      <c r="D1336" s="6"/>
      <c r="E1336" s="9"/>
      <c r="F1336" s="6"/>
      <c r="G1336" s="9"/>
      <c r="H1336" s="64" t="str">
        <f t="shared" si="231"/>
        <v/>
      </c>
      <c r="I1336" s="64" t="str">
        <f t="shared" si="232"/>
        <v/>
      </c>
      <c r="J1336" s="65" t="str">
        <f t="shared" si="225"/>
        <v/>
      </c>
      <c r="K1336" s="166" t="str">
        <f t="shared" si="226"/>
        <v/>
      </c>
      <c r="L1336" s="167" t="str">
        <f t="shared" si="227"/>
        <v/>
      </c>
      <c r="M1336" s="63" t="str">
        <f t="shared" si="228"/>
        <v/>
      </c>
      <c r="N1336" s="7"/>
      <c r="O1336" s="8"/>
      <c r="Q1336" s="69" t="str">
        <f t="shared" si="229"/>
        <v/>
      </c>
      <c r="T1336" s="66" t="str">
        <f>IF(AND(SU_Stufe&gt;=20,M1336&lt;&gt;"",ISBLANK(N1336)),"Zuweisung zu Arbeitspaket fehlt","")</f>
        <v/>
      </c>
      <c r="U1336" s="66" t="str">
        <f>IF(AND(M1336&lt;&gt;""),IF(ISBLANK(O1336),"Beschreibung der Tätigkeit fehlt!",IF(LEN(O1336)&lt;Z_BKU,"Beschreibung sehr kurz",IF(LEN(O1336)&lt;Z_BKN,"Beschreibung knapp",""))),"")</f>
        <v/>
      </c>
      <c r="V1336" s="66" t="str">
        <f t="shared" si="230"/>
        <v/>
      </c>
      <c r="W1336" s="66" t="str">
        <f>IF(AND(M1336&lt;&gt;""),IF(M1336&gt;Z_THAZ,"Wurde die Tageshöchstarbeitszeit ("&amp;Z_THAZ&amp;" h) beachtet?",""),"")</f>
        <v/>
      </c>
      <c r="X1336" s="66" t="str">
        <f t="shared" si="223"/>
        <v/>
      </c>
    </row>
    <row r="1337" spans="1:24" x14ac:dyDescent="0.25">
      <c r="A1337" s="5"/>
      <c r="B1337" s="67" t="str">
        <f t="shared" si="222"/>
        <v/>
      </c>
      <c r="C1337" s="68" t="str">
        <f t="shared" si="224"/>
        <v/>
      </c>
      <c r="D1337" s="6"/>
      <c r="E1337" s="9"/>
      <c r="F1337" s="6"/>
      <c r="G1337" s="9"/>
      <c r="H1337" s="64" t="str">
        <f t="shared" si="231"/>
        <v/>
      </c>
      <c r="I1337" s="64" t="str">
        <f t="shared" si="232"/>
        <v/>
      </c>
      <c r="J1337" s="65" t="str">
        <f t="shared" si="225"/>
        <v/>
      </c>
      <c r="K1337" s="166" t="str">
        <f t="shared" si="226"/>
        <v/>
      </c>
      <c r="L1337" s="167" t="str">
        <f t="shared" si="227"/>
        <v/>
      </c>
      <c r="M1337" s="63" t="str">
        <f t="shared" si="228"/>
        <v/>
      </c>
      <c r="N1337" s="7"/>
      <c r="O1337" s="8"/>
      <c r="Q1337" s="69" t="str">
        <f t="shared" si="229"/>
        <v/>
      </c>
      <c r="T1337" s="66" t="str">
        <f>IF(AND(SU_Stufe&gt;=20,M1337&lt;&gt;"",ISBLANK(N1337)),"Zuweisung zu Arbeitspaket fehlt","")</f>
        <v/>
      </c>
      <c r="U1337" s="66" t="str">
        <f>IF(AND(M1337&lt;&gt;""),IF(ISBLANK(O1337),"Beschreibung der Tätigkeit fehlt!",IF(LEN(O1337)&lt;Z_BKU,"Beschreibung sehr kurz",IF(LEN(O1337)&lt;Z_BKN,"Beschreibung knapp",""))),"")</f>
        <v/>
      </c>
      <c r="V1337" s="66" t="str">
        <f t="shared" si="230"/>
        <v/>
      </c>
      <c r="W1337" s="66" t="str">
        <f>IF(AND(M1337&lt;&gt;""),IF(M1337&gt;Z_THAZ,"Wurde die Tageshöchstarbeitszeit ("&amp;Z_THAZ&amp;" h) beachtet?",""),"")</f>
        <v/>
      </c>
      <c r="X1337" s="66" t="str">
        <f t="shared" si="223"/>
        <v/>
      </c>
    </row>
    <row r="1338" spans="1:24" x14ac:dyDescent="0.25">
      <c r="A1338" s="5"/>
      <c r="B1338" s="67" t="str">
        <f t="shared" si="222"/>
        <v/>
      </c>
      <c r="C1338" s="68" t="str">
        <f t="shared" si="224"/>
        <v/>
      </c>
      <c r="D1338" s="6"/>
      <c r="E1338" s="9"/>
      <c r="F1338" s="6"/>
      <c r="G1338" s="9"/>
      <c r="H1338" s="64" t="str">
        <f t="shared" si="231"/>
        <v/>
      </c>
      <c r="I1338" s="64" t="str">
        <f t="shared" si="232"/>
        <v/>
      </c>
      <c r="J1338" s="65" t="str">
        <f t="shared" si="225"/>
        <v/>
      </c>
      <c r="K1338" s="166" t="str">
        <f t="shared" si="226"/>
        <v/>
      </c>
      <c r="L1338" s="167" t="str">
        <f t="shared" si="227"/>
        <v/>
      </c>
      <c r="M1338" s="63" t="str">
        <f t="shared" si="228"/>
        <v/>
      </c>
      <c r="N1338" s="7"/>
      <c r="O1338" s="8"/>
      <c r="Q1338" s="69" t="str">
        <f t="shared" si="229"/>
        <v/>
      </c>
      <c r="T1338" s="66" t="str">
        <f>IF(AND(SU_Stufe&gt;=20,M1338&lt;&gt;"",ISBLANK(N1338)),"Zuweisung zu Arbeitspaket fehlt","")</f>
        <v/>
      </c>
      <c r="U1338" s="66" t="str">
        <f>IF(AND(M1338&lt;&gt;""),IF(ISBLANK(O1338),"Beschreibung der Tätigkeit fehlt!",IF(LEN(O1338)&lt;Z_BKU,"Beschreibung sehr kurz",IF(LEN(O1338)&lt;Z_BKN,"Beschreibung knapp",""))),"")</f>
        <v/>
      </c>
      <c r="V1338" s="66" t="str">
        <f t="shared" si="230"/>
        <v/>
      </c>
      <c r="W1338" s="66" t="str">
        <f>IF(AND(M1338&lt;&gt;""),IF(M1338&gt;Z_THAZ,"Wurde die Tageshöchstarbeitszeit ("&amp;Z_THAZ&amp;" h) beachtet?",""),"")</f>
        <v/>
      </c>
      <c r="X1338" s="66" t="str">
        <f t="shared" si="223"/>
        <v/>
      </c>
    </row>
    <row r="1339" spans="1:24" x14ac:dyDescent="0.25">
      <c r="A1339" s="5"/>
      <c r="B1339" s="67" t="str">
        <f t="shared" si="222"/>
        <v/>
      </c>
      <c r="C1339" s="68" t="str">
        <f t="shared" si="224"/>
        <v/>
      </c>
      <c r="D1339" s="6"/>
      <c r="E1339" s="9"/>
      <c r="F1339" s="6"/>
      <c r="G1339" s="9"/>
      <c r="H1339" s="64" t="str">
        <f t="shared" si="231"/>
        <v/>
      </c>
      <c r="I1339" s="64" t="str">
        <f t="shared" si="232"/>
        <v/>
      </c>
      <c r="J1339" s="65" t="str">
        <f t="shared" si="225"/>
        <v/>
      </c>
      <c r="K1339" s="166" t="str">
        <f t="shared" si="226"/>
        <v/>
      </c>
      <c r="L1339" s="167" t="str">
        <f t="shared" si="227"/>
        <v/>
      </c>
      <c r="M1339" s="63" t="str">
        <f t="shared" si="228"/>
        <v/>
      </c>
      <c r="N1339" s="7"/>
      <c r="O1339" s="8"/>
      <c r="Q1339" s="69" t="str">
        <f t="shared" si="229"/>
        <v/>
      </c>
      <c r="T1339" s="66" t="str">
        <f>IF(AND(SU_Stufe&gt;=20,M1339&lt;&gt;"",ISBLANK(N1339)),"Zuweisung zu Arbeitspaket fehlt","")</f>
        <v/>
      </c>
      <c r="U1339" s="66" t="str">
        <f>IF(AND(M1339&lt;&gt;""),IF(ISBLANK(O1339),"Beschreibung der Tätigkeit fehlt!",IF(LEN(O1339)&lt;Z_BKU,"Beschreibung sehr kurz",IF(LEN(O1339)&lt;Z_BKN,"Beschreibung knapp",""))),"")</f>
        <v/>
      </c>
      <c r="V1339" s="66" t="str">
        <f t="shared" si="230"/>
        <v/>
      </c>
      <c r="W1339" s="66" t="str">
        <f>IF(AND(M1339&lt;&gt;""),IF(M1339&gt;Z_THAZ,"Wurde die Tageshöchstarbeitszeit ("&amp;Z_THAZ&amp;" h) beachtet?",""),"")</f>
        <v/>
      </c>
      <c r="X1339" s="66" t="str">
        <f t="shared" si="223"/>
        <v/>
      </c>
    </row>
    <row r="1340" spans="1:24" x14ac:dyDescent="0.25">
      <c r="A1340" s="5"/>
      <c r="B1340" s="67" t="str">
        <f t="shared" si="222"/>
        <v/>
      </c>
      <c r="C1340" s="68" t="str">
        <f t="shared" si="224"/>
        <v/>
      </c>
      <c r="D1340" s="6"/>
      <c r="E1340" s="9"/>
      <c r="F1340" s="6"/>
      <c r="G1340" s="9"/>
      <c r="H1340" s="64" t="str">
        <f t="shared" si="231"/>
        <v/>
      </c>
      <c r="I1340" s="64" t="str">
        <f t="shared" si="232"/>
        <v/>
      </c>
      <c r="J1340" s="65" t="str">
        <f t="shared" si="225"/>
        <v/>
      </c>
      <c r="K1340" s="166" t="str">
        <f t="shared" si="226"/>
        <v/>
      </c>
      <c r="L1340" s="167" t="str">
        <f t="shared" si="227"/>
        <v/>
      </c>
      <c r="M1340" s="63" t="str">
        <f t="shared" si="228"/>
        <v/>
      </c>
      <c r="N1340" s="7"/>
      <c r="O1340" s="8"/>
      <c r="Q1340" s="69" t="str">
        <f t="shared" si="229"/>
        <v/>
      </c>
      <c r="T1340" s="66" t="str">
        <f>IF(AND(SU_Stufe&gt;=20,M1340&lt;&gt;"",ISBLANK(N1340)),"Zuweisung zu Arbeitspaket fehlt","")</f>
        <v/>
      </c>
      <c r="U1340" s="66" t="str">
        <f>IF(AND(M1340&lt;&gt;""),IF(ISBLANK(O1340),"Beschreibung der Tätigkeit fehlt!",IF(LEN(O1340)&lt;Z_BKU,"Beschreibung sehr kurz",IF(LEN(O1340)&lt;Z_BKN,"Beschreibung knapp",""))),"")</f>
        <v/>
      </c>
      <c r="V1340" s="66" t="str">
        <f t="shared" si="230"/>
        <v/>
      </c>
      <c r="W1340" s="66" t="str">
        <f>IF(AND(M1340&lt;&gt;""),IF(M1340&gt;Z_THAZ,"Wurde die Tageshöchstarbeitszeit ("&amp;Z_THAZ&amp;" h) beachtet?",""),"")</f>
        <v/>
      </c>
      <c r="X1340" s="66" t="str">
        <f t="shared" si="223"/>
        <v/>
      </c>
    </row>
    <row r="1341" spans="1:24" x14ac:dyDescent="0.25">
      <c r="A1341" s="5"/>
      <c r="B1341" s="67" t="str">
        <f t="shared" si="222"/>
        <v/>
      </c>
      <c r="C1341" s="68" t="str">
        <f t="shared" si="224"/>
        <v/>
      </c>
      <c r="D1341" s="6"/>
      <c r="E1341" s="9"/>
      <c r="F1341" s="6"/>
      <c r="G1341" s="9"/>
      <c r="H1341" s="64" t="str">
        <f t="shared" si="231"/>
        <v/>
      </c>
      <c r="I1341" s="64" t="str">
        <f t="shared" si="232"/>
        <v/>
      </c>
      <c r="J1341" s="65" t="str">
        <f t="shared" si="225"/>
        <v/>
      </c>
      <c r="K1341" s="166" t="str">
        <f t="shared" si="226"/>
        <v/>
      </c>
      <c r="L1341" s="167" t="str">
        <f t="shared" si="227"/>
        <v/>
      </c>
      <c r="M1341" s="63" t="str">
        <f t="shared" si="228"/>
        <v/>
      </c>
      <c r="N1341" s="7"/>
      <c r="O1341" s="8"/>
      <c r="Q1341" s="69" t="str">
        <f t="shared" si="229"/>
        <v/>
      </c>
      <c r="T1341" s="66" t="str">
        <f>IF(AND(SU_Stufe&gt;=20,M1341&lt;&gt;"",ISBLANK(N1341)),"Zuweisung zu Arbeitspaket fehlt","")</f>
        <v/>
      </c>
      <c r="U1341" s="66" t="str">
        <f>IF(AND(M1341&lt;&gt;""),IF(ISBLANK(O1341),"Beschreibung der Tätigkeit fehlt!",IF(LEN(O1341)&lt;Z_BKU,"Beschreibung sehr kurz",IF(LEN(O1341)&lt;Z_BKN,"Beschreibung knapp",""))),"")</f>
        <v/>
      </c>
      <c r="V1341" s="66" t="str">
        <f t="shared" si="230"/>
        <v/>
      </c>
      <c r="W1341" s="66" t="str">
        <f>IF(AND(M1341&lt;&gt;""),IF(M1341&gt;Z_THAZ,"Wurde die Tageshöchstarbeitszeit ("&amp;Z_THAZ&amp;" h) beachtet?",""),"")</f>
        <v/>
      </c>
      <c r="X1341" s="66" t="str">
        <f t="shared" si="223"/>
        <v/>
      </c>
    </row>
    <row r="1342" spans="1:24" x14ac:dyDescent="0.25">
      <c r="A1342" s="5"/>
      <c r="B1342" s="67" t="str">
        <f t="shared" si="222"/>
        <v/>
      </c>
      <c r="C1342" s="68" t="str">
        <f t="shared" si="224"/>
        <v/>
      </c>
      <c r="D1342" s="6"/>
      <c r="E1342" s="9"/>
      <c r="F1342" s="6"/>
      <c r="G1342" s="9"/>
      <c r="H1342" s="64" t="str">
        <f t="shared" si="231"/>
        <v/>
      </c>
      <c r="I1342" s="64" t="str">
        <f t="shared" si="232"/>
        <v/>
      </c>
      <c r="J1342" s="65" t="str">
        <f t="shared" si="225"/>
        <v/>
      </c>
      <c r="K1342" s="166" t="str">
        <f t="shared" si="226"/>
        <v/>
      </c>
      <c r="L1342" s="167" t="str">
        <f t="shared" si="227"/>
        <v/>
      </c>
      <c r="M1342" s="63" t="str">
        <f t="shared" si="228"/>
        <v/>
      </c>
      <c r="N1342" s="7"/>
      <c r="O1342" s="8"/>
      <c r="Q1342" s="69" t="str">
        <f t="shared" si="229"/>
        <v/>
      </c>
      <c r="T1342" s="66" t="str">
        <f>IF(AND(SU_Stufe&gt;=20,M1342&lt;&gt;"",ISBLANK(N1342)),"Zuweisung zu Arbeitspaket fehlt","")</f>
        <v/>
      </c>
      <c r="U1342" s="66" t="str">
        <f>IF(AND(M1342&lt;&gt;""),IF(ISBLANK(O1342),"Beschreibung der Tätigkeit fehlt!",IF(LEN(O1342)&lt;Z_BKU,"Beschreibung sehr kurz",IF(LEN(O1342)&lt;Z_BKN,"Beschreibung knapp",""))),"")</f>
        <v/>
      </c>
      <c r="V1342" s="66" t="str">
        <f t="shared" si="230"/>
        <v/>
      </c>
      <c r="W1342" s="66" t="str">
        <f>IF(AND(M1342&lt;&gt;""),IF(M1342&gt;Z_THAZ,"Wurde die Tageshöchstarbeitszeit ("&amp;Z_THAZ&amp;" h) beachtet?",""),"")</f>
        <v/>
      </c>
      <c r="X1342" s="66" t="str">
        <f t="shared" si="223"/>
        <v/>
      </c>
    </row>
    <row r="1343" spans="1:24" x14ac:dyDescent="0.25">
      <c r="A1343" s="5"/>
      <c r="B1343" s="67" t="str">
        <f t="shared" si="222"/>
        <v/>
      </c>
      <c r="C1343" s="68" t="str">
        <f t="shared" si="224"/>
        <v/>
      </c>
      <c r="D1343" s="6"/>
      <c r="E1343" s="9"/>
      <c r="F1343" s="6"/>
      <c r="G1343" s="9"/>
      <c r="H1343" s="64" t="str">
        <f t="shared" si="231"/>
        <v/>
      </c>
      <c r="I1343" s="64" t="str">
        <f t="shared" si="232"/>
        <v/>
      </c>
      <c r="J1343" s="65" t="str">
        <f t="shared" si="225"/>
        <v/>
      </c>
      <c r="K1343" s="166" t="str">
        <f t="shared" si="226"/>
        <v/>
      </c>
      <c r="L1343" s="167" t="str">
        <f t="shared" si="227"/>
        <v/>
      </c>
      <c r="M1343" s="63" t="str">
        <f t="shared" si="228"/>
        <v/>
      </c>
      <c r="N1343" s="7"/>
      <c r="O1343" s="8"/>
      <c r="Q1343" s="69" t="str">
        <f t="shared" si="229"/>
        <v/>
      </c>
      <c r="T1343" s="66" t="str">
        <f>IF(AND(SU_Stufe&gt;=20,M1343&lt;&gt;"",ISBLANK(N1343)),"Zuweisung zu Arbeitspaket fehlt","")</f>
        <v/>
      </c>
      <c r="U1343" s="66" t="str">
        <f>IF(AND(M1343&lt;&gt;""),IF(ISBLANK(O1343),"Beschreibung der Tätigkeit fehlt!",IF(LEN(O1343)&lt;Z_BKU,"Beschreibung sehr kurz",IF(LEN(O1343)&lt;Z_BKN,"Beschreibung knapp",""))),"")</f>
        <v/>
      </c>
      <c r="V1343" s="66" t="str">
        <f t="shared" si="230"/>
        <v/>
      </c>
      <c r="W1343" s="66" t="str">
        <f>IF(AND(M1343&lt;&gt;""),IF(M1343&gt;Z_THAZ,"Wurde die Tageshöchstarbeitszeit ("&amp;Z_THAZ&amp;" h) beachtet?",""),"")</f>
        <v/>
      </c>
      <c r="X1343" s="66" t="str">
        <f t="shared" si="223"/>
        <v/>
      </c>
    </row>
    <row r="1344" spans="1:24" x14ac:dyDescent="0.25">
      <c r="A1344" s="5"/>
      <c r="B1344" s="67" t="str">
        <f t="shared" si="222"/>
        <v/>
      </c>
      <c r="C1344" s="68" t="str">
        <f t="shared" si="224"/>
        <v/>
      </c>
      <c r="D1344" s="6"/>
      <c r="E1344" s="9"/>
      <c r="F1344" s="6"/>
      <c r="G1344" s="9"/>
      <c r="H1344" s="64" t="str">
        <f t="shared" si="231"/>
        <v/>
      </c>
      <c r="I1344" s="64" t="str">
        <f t="shared" si="232"/>
        <v/>
      </c>
      <c r="J1344" s="65" t="str">
        <f t="shared" si="225"/>
        <v/>
      </c>
      <c r="K1344" s="166" t="str">
        <f t="shared" si="226"/>
        <v/>
      </c>
      <c r="L1344" s="167" t="str">
        <f t="shared" si="227"/>
        <v/>
      </c>
      <c r="M1344" s="63" t="str">
        <f t="shared" si="228"/>
        <v/>
      </c>
      <c r="N1344" s="7"/>
      <c r="O1344" s="8"/>
      <c r="Q1344" s="69" t="str">
        <f t="shared" si="229"/>
        <v/>
      </c>
      <c r="T1344" s="66" t="str">
        <f>IF(AND(SU_Stufe&gt;=20,M1344&lt;&gt;"",ISBLANK(N1344)),"Zuweisung zu Arbeitspaket fehlt","")</f>
        <v/>
      </c>
      <c r="U1344" s="66" t="str">
        <f>IF(AND(M1344&lt;&gt;""),IF(ISBLANK(O1344),"Beschreibung der Tätigkeit fehlt!",IF(LEN(O1344)&lt;Z_BKU,"Beschreibung sehr kurz",IF(LEN(O1344)&lt;Z_BKN,"Beschreibung knapp",""))),"")</f>
        <v/>
      </c>
      <c r="V1344" s="66" t="str">
        <f t="shared" si="230"/>
        <v/>
      </c>
      <c r="W1344" s="66" t="str">
        <f>IF(AND(M1344&lt;&gt;""),IF(M1344&gt;Z_THAZ,"Wurde die Tageshöchstarbeitszeit ("&amp;Z_THAZ&amp;" h) beachtet?",""),"")</f>
        <v/>
      </c>
      <c r="X1344" s="66" t="str">
        <f t="shared" si="223"/>
        <v/>
      </c>
    </row>
    <row r="1345" spans="1:24" x14ac:dyDescent="0.25">
      <c r="A1345" s="5"/>
      <c r="B1345" s="67" t="str">
        <f t="shared" si="222"/>
        <v/>
      </c>
      <c r="C1345" s="68" t="str">
        <f t="shared" si="224"/>
        <v/>
      </c>
      <c r="D1345" s="6"/>
      <c r="E1345" s="9"/>
      <c r="F1345" s="6"/>
      <c r="G1345" s="9"/>
      <c r="H1345" s="64" t="str">
        <f t="shared" si="231"/>
        <v/>
      </c>
      <c r="I1345" s="64" t="str">
        <f t="shared" si="232"/>
        <v/>
      </c>
      <c r="J1345" s="65" t="str">
        <f t="shared" si="225"/>
        <v/>
      </c>
      <c r="K1345" s="166" t="str">
        <f t="shared" si="226"/>
        <v/>
      </c>
      <c r="L1345" s="167" t="str">
        <f t="shared" si="227"/>
        <v/>
      </c>
      <c r="M1345" s="63" t="str">
        <f t="shared" si="228"/>
        <v/>
      </c>
      <c r="N1345" s="7"/>
      <c r="O1345" s="8"/>
      <c r="Q1345" s="69" t="str">
        <f t="shared" si="229"/>
        <v/>
      </c>
      <c r="T1345" s="66" t="str">
        <f>IF(AND(SU_Stufe&gt;=20,M1345&lt;&gt;"",ISBLANK(N1345)),"Zuweisung zu Arbeitspaket fehlt","")</f>
        <v/>
      </c>
      <c r="U1345" s="66" t="str">
        <f>IF(AND(M1345&lt;&gt;""),IF(ISBLANK(O1345),"Beschreibung der Tätigkeit fehlt!",IF(LEN(O1345)&lt;Z_BKU,"Beschreibung sehr kurz",IF(LEN(O1345)&lt;Z_BKN,"Beschreibung knapp",""))),"")</f>
        <v/>
      </c>
      <c r="V1345" s="66" t="str">
        <f t="shared" si="230"/>
        <v/>
      </c>
      <c r="W1345" s="66" t="str">
        <f>IF(AND(M1345&lt;&gt;""),IF(M1345&gt;Z_THAZ,"Wurde die Tageshöchstarbeitszeit ("&amp;Z_THAZ&amp;" h) beachtet?",""),"")</f>
        <v/>
      </c>
      <c r="X1345" s="66" t="str">
        <f t="shared" si="223"/>
        <v/>
      </c>
    </row>
    <row r="1346" spans="1:24" x14ac:dyDescent="0.25">
      <c r="A1346" s="5"/>
      <c r="B1346" s="67" t="str">
        <f t="shared" si="222"/>
        <v/>
      </c>
      <c r="C1346" s="68" t="str">
        <f t="shared" si="224"/>
        <v/>
      </c>
      <c r="D1346" s="6"/>
      <c r="E1346" s="9"/>
      <c r="F1346" s="6"/>
      <c r="G1346" s="9"/>
      <c r="H1346" s="64" t="str">
        <f t="shared" si="231"/>
        <v/>
      </c>
      <c r="I1346" s="64" t="str">
        <f t="shared" si="232"/>
        <v/>
      </c>
      <c r="J1346" s="65" t="str">
        <f t="shared" si="225"/>
        <v/>
      </c>
      <c r="K1346" s="166" t="str">
        <f t="shared" si="226"/>
        <v/>
      </c>
      <c r="L1346" s="167" t="str">
        <f t="shared" si="227"/>
        <v/>
      </c>
      <c r="M1346" s="63" t="str">
        <f t="shared" si="228"/>
        <v/>
      </c>
      <c r="N1346" s="7"/>
      <c r="O1346" s="8"/>
      <c r="Q1346" s="69" t="str">
        <f t="shared" si="229"/>
        <v/>
      </c>
      <c r="T1346" s="66" t="str">
        <f>IF(AND(SU_Stufe&gt;=20,M1346&lt;&gt;"",ISBLANK(N1346)),"Zuweisung zu Arbeitspaket fehlt","")</f>
        <v/>
      </c>
      <c r="U1346" s="66" t="str">
        <f>IF(AND(M1346&lt;&gt;""),IF(ISBLANK(O1346),"Beschreibung der Tätigkeit fehlt!",IF(LEN(O1346)&lt;Z_BKU,"Beschreibung sehr kurz",IF(LEN(O1346)&lt;Z_BKN,"Beschreibung knapp",""))),"")</f>
        <v/>
      </c>
      <c r="V1346" s="66" t="str">
        <f t="shared" si="230"/>
        <v/>
      </c>
      <c r="W1346" s="66" t="str">
        <f>IF(AND(M1346&lt;&gt;""),IF(M1346&gt;Z_THAZ,"Wurde die Tageshöchstarbeitszeit ("&amp;Z_THAZ&amp;" h) beachtet?",""),"")</f>
        <v/>
      </c>
      <c r="X1346" s="66" t="str">
        <f t="shared" si="223"/>
        <v/>
      </c>
    </row>
    <row r="1347" spans="1:24" x14ac:dyDescent="0.25">
      <c r="A1347" s="5"/>
      <c r="B1347" s="67" t="str">
        <f t="shared" si="222"/>
        <v/>
      </c>
      <c r="C1347" s="68" t="str">
        <f t="shared" si="224"/>
        <v/>
      </c>
      <c r="D1347" s="6"/>
      <c r="E1347" s="9"/>
      <c r="F1347" s="6"/>
      <c r="G1347" s="9"/>
      <c r="H1347" s="64" t="str">
        <f t="shared" si="231"/>
        <v/>
      </c>
      <c r="I1347" s="64" t="str">
        <f t="shared" si="232"/>
        <v/>
      </c>
      <c r="J1347" s="65" t="str">
        <f t="shared" si="225"/>
        <v/>
      </c>
      <c r="K1347" s="166" t="str">
        <f t="shared" si="226"/>
        <v/>
      </c>
      <c r="L1347" s="167" t="str">
        <f t="shared" si="227"/>
        <v/>
      </c>
      <c r="M1347" s="63" t="str">
        <f t="shared" si="228"/>
        <v/>
      </c>
      <c r="N1347" s="7"/>
      <c r="O1347" s="8"/>
      <c r="Q1347" s="69" t="str">
        <f t="shared" si="229"/>
        <v/>
      </c>
      <c r="T1347" s="66" t="str">
        <f>IF(AND(SU_Stufe&gt;=20,M1347&lt;&gt;"",ISBLANK(N1347)),"Zuweisung zu Arbeitspaket fehlt","")</f>
        <v/>
      </c>
      <c r="U1347" s="66" t="str">
        <f>IF(AND(M1347&lt;&gt;""),IF(ISBLANK(O1347),"Beschreibung der Tätigkeit fehlt!",IF(LEN(O1347)&lt;Z_BKU,"Beschreibung sehr kurz",IF(LEN(O1347)&lt;Z_BKN,"Beschreibung knapp",""))),"")</f>
        <v/>
      </c>
      <c r="V1347" s="66" t="str">
        <f t="shared" si="230"/>
        <v/>
      </c>
      <c r="W1347" s="66" t="str">
        <f>IF(AND(M1347&lt;&gt;""),IF(M1347&gt;Z_THAZ,"Wurde die Tageshöchstarbeitszeit ("&amp;Z_THAZ&amp;" h) beachtet?",""),"")</f>
        <v/>
      </c>
      <c r="X1347" s="66" t="str">
        <f t="shared" si="223"/>
        <v/>
      </c>
    </row>
    <row r="1348" spans="1:24" x14ac:dyDescent="0.25">
      <c r="A1348" s="5"/>
      <c r="B1348" s="67" t="str">
        <f t="shared" si="222"/>
        <v/>
      </c>
      <c r="C1348" s="68" t="str">
        <f t="shared" si="224"/>
        <v/>
      </c>
      <c r="D1348" s="6"/>
      <c r="E1348" s="9"/>
      <c r="F1348" s="6"/>
      <c r="G1348" s="9"/>
      <c r="H1348" s="64" t="str">
        <f t="shared" si="231"/>
        <v/>
      </c>
      <c r="I1348" s="64" t="str">
        <f t="shared" si="232"/>
        <v/>
      </c>
      <c r="J1348" s="65" t="str">
        <f t="shared" si="225"/>
        <v/>
      </c>
      <c r="K1348" s="166" t="str">
        <f t="shared" si="226"/>
        <v/>
      </c>
      <c r="L1348" s="167" t="str">
        <f t="shared" si="227"/>
        <v/>
      </c>
      <c r="M1348" s="63" t="str">
        <f t="shared" si="228"/>
        <v/>
      </c>
      <c r="N1348" s="7"/>
      <c r="O1348" s="8"/>
      <c r="Q1348" s="69" t="str">
        <f t="shared" si="229"/>
        <v/>
      </c>
      <c r="T1348" s="66" t="str">
        <f>IF(AND(SU_Stufe&gt;=20,M1348&lt;&gt;"",ISBLANK(N1348)),"Zuweisung zu Arbeitspaket fehlt","")</f>
        <v/>
      </c>
      <c r="U1348" s="66" t="str">
        <f>IF(AND(M1348&lt;&gt;""),IF(ISBLANK(O1348),"Beschreibung der Tätigkeit fehlt!",IF(LEN(O1348)&lt;Z_BKU,"Beschreibung sehr kurz",IF(LEN(O1348)&lt;Z_BKN,"Beschreibung knapp",""))),"")</f>
        <v/>
      </c>
      <c r="V1348" s="66" t="str">
        <f t="shared" si="230"/>
        <v/>
      </c>
      <c r="W1348" s="66" t="str">
        <f>IF(AND(M1348&lt;&gt;""),IF(M1348&gt;Z_THAZ,"Wurde die Tageshöchstarbeitszeit ("&amp;Z_THAZ&amp;" h) beachtet?",""),"")</f>
        <v/>
      </c>
      <c r="X1348" s="66" t="str">
        <f t="shared" si="223"/>
        <v/>
      </c>
    </row>
    <row r="1349" spans="1:24" x14ac:dyDescent="0.25">
      <c r="A1349" s="5"/>
      <c r="B1349" s="67" t="str">
        <f t="shared" si="222"/>
        <v/>
      </c>
      <c r="C1349" s="68" t="str">
        <f t="shared" si="224"/>
        <v/>
      </c>
      <c r="D1349" s="6"/>
      <c r="E1349" s="9"/>
      <c r="F1349" s="6"/>
      <c r="G1349" s="9"/>
      <c r="H1349" s="64" t="str">
        <f t="shared" si="231"/>
        <v/>
      </c>
      <c r="I1349" s="64" t="str">
        <f t="shared" si="232"/>
        <v/>
      </c>
      <c r="J1349" s="65" t="str">
        <f t="shared" si="225"/>
        <v/>
      </c>
      <c r="K1349" s="166" t="str">
        <f t="shared" si="226"/>
        <v/>
      </c>
      <c r="L1349" s="167" t="str">
        <f t="shared" si="227"/>
        <v/>
      </c>
      <c r="M1349" s="63" t="str">
        <f t="shared" si="228"/>
        <v/>
      </c>
      <c r="N1349" s="7"/>
      <c r="O1349" s="8"/>
      <c r="Q1349" s="69" t="str">
        <f t="shared" si="229"/>
        <v/>
      </c>
      <c r="T1349" s="66" t="str">
        <f>IF(AND(SU_Stufe&gt;=20,M1349&lt;&gt;"",ISBLANK(N1349)),"Zuweisung zu Arbeitspaket fehlt","")</f>
        <v/>
      </c>
      <c r="U1349" s="66" t="str">
        <f>IF(AND(M1349&lt;&gt;""),IF(ISBLANK(O1349),"Beschreibung der Tätigkeit fehlt!",IF(LEN(O1349)&lt;Z_BKU,"Beschreibung sehr kurz",IF(LEN(O1349)&lt;Z_BKN,"Beschreibung knapp",""))),"")</f>
        <v/>
      </c>
      <c r="V1349" s="66" t="str">
        <f t="shared" si="230"/>
        <v/>
      </c>
      <c r="W1349" s="66" t="str">
        <f>IF(AND(M1349&lt;&gt;""),IF(M1349&gt;Z_THAZ,"Wurde die Tageshöchstarbeitszeit ("&amp;Z_THAZ&amp;" h) beachtet?",""),"")</f>
        <v/>
      </c>
      <c r="X1349" s="66" t="str">
        <f t="shared" si="223"/>
        <v/>
      </c>
    </row>
    <row r="1350" spans="1:24" x14ac:dyDescent="0.25">
      <c r="A1350" s="5"/>
      <c r="B1350" s="67" t="str">
        <f t="shared" si="222"/>
        <v/>
      </c>
      <c r="C1350" s="68" t="str">
        <f t="shared" si="224"/>
        <v/>
      </c>
      <c r="D1350" s="6"/>
      <c r="E1350" s="9"/>
      <c r="F1350" s="6"/>
      <c r="G1350" s="9"/>
      <c r="H1350" s="64" t="str">
        <f t="shared" si="231"/>
        <v/>
      </c>
      <c r="I1350" s="64" t="str">
        <f t="shared" si="232"/>
        <v/>
      </c>
      <c r="J1350" s="65" t="str">
        <f t="shared" si="225"/>
        <v/>
      </c>
      <c r="K1350" s="166" t="str">
        <f t="shared" si="226"/>
        <v/>
      </c>
      <c r="L1350" s="167" t="str">
        <f t="shared" si="227"/>
        <v/>
      </c>
      <c r="M1350" s="63" t="str">
        <f t="shared" si="228"/>
        <v/>
      </c>
      <c r="N1350" s="7"/>
      <c r="O1350" s="8"/>
      <c r="Q1350" s="69" t="str">
        <f t="shared" si="229"/>
        <v/>
      </c>
      <c r="T1350" s="66" t="str">
        <f>IF(AND(SU_Stufe&gt;=20,M1350&lt;&gt;"",ISBLANK(N1350)),"Zuweisung zu Arbeitspaket fehlt","")</f>
        <v/>
      </c>
      <c r="U1350" s="66" t="str">
        <f>IF(AND(M1350&lt;&gt;""),IF(ISBLANK(O1350),"Beschreibung der Tätigkeit fehlt!",IF(LEN(O1350)&lt;Z_BKU,"Beschreibung sehr kurz",IF(LEN(O1350)&lt;Z_BKN,"Beschreibung knapp",""))),"")</f>
        <v/>
      </c>
      <c r="V1350" s="66" t="str">
        <f t="shared" si="230"/>
        <v/>
      </c>
      <c r="W1350" s="66" t="str">
        <f>IF(AND(M1350&lt;&gt;""),IF(M1350&gt;Z_THAZ,"Wurde die Tageshöchstarbeitszeit ("&amp;Z_THAZ&amp;" h) beachtet?",""),"")</f>
        <v/>
      </c>
      <c r="X1350" s="66" t="str">
        <f t="shared" si="223"/>
        <v/>
      </c>
    </row>
    <row r="1351" spans="1:24" x14ac:dyDescent="0.25">
      <c r="A1351" s="5"/>
      <c r="B1351" s="67" t="str">
        <f t="shared" si="222"/>
        <v/>
      </c>
      <c r="C1351" s="68" t="str">
        <f t="shared" si="224"/>
        <v/>
      </c>
      <c r="D1351" s="6"/>
      <c r="E1351" s="9"/>
      <c r="F1351" s="6"/>
      <c r="G1351" s="9"/>
      <c r="H1351" s="64" t="str">
        <f t="shared" si="231"/>
        <v/>
      </c>
      <c r="I1351" s="64" t="str">
        <f t="shared" si="232"/>
        <v/>
      </c>
      <c r="J1351" s="65" t="str">
        <f t="shared" si="225"/>
        <v/>
      </c>
      <c r="K1351" s="166" t="str">
        <f t="shared" si="226"/>
        <v/>
      </c>
      <c r="L1351" s="167" t="str">
        <f t="shared" si="227"/>
        <v/>
      </c>
      <c r="M1351" s="63" t="str">
        <f t="shared" si="228"/>
        <v/>
      </c>
      <c r="N1351" s="7"/>
      <c r="O1351" s="8"/>
      <c r="Q1351" s="69" t="str">
        <f t="shared" si="229"/>
        <v/>
      </c>
      <c r="T1351" s="66" t="str">
        <f>IF(AND(SU_Stufe&gt;=20,M1351&lt;&gt;"",ISBLANK(N1351)),"Zuweisung zu Arbeitspaket fehlt","")</f>
        <v/>
      </c>
      <c r="U1351" s="66" t="str">
        <f>IF(AND(M1351&lt;&gt;""),IF(ISBLANK(O1351),"Beschreibung der Tätigkeit fehlt!",IF(LEN(O1351)&lt;Z_BKU,"Beschreibung sehr kurz",IF(LEN(O1351)&lt;Z_BKN,"Beschreibung knapp",""))),"")</f>
        <v/>
      </c>
      <c r="V1351" s="66" t="str">
        <f t="shared" si="230"/>
        <v/>
      </c>
      <c r="W1351" s="66" t="str">
        <f>IF(AND(M1351&lt;&gt;""),IF(M1351&gt;Z_THAZ,"Wurde die Tageshöchstarbeitszeit ("&amp;Z_THAZ&amp;" h) beachtet?",""),"")</f>
        <v/>
      </c>
      <c r="X1351" s="66" t="str">
        <f t="shared" si="223"/>
        <v/>
      </c>
    </row>
    <row r="1352" spans="1:24" x14ac:dyDescent="0.25">
      <c r="A1352" s="5"/>
      <c r="B1352" s="67" t="str">
        <f t="shared" si="222"/>
        <v/>
      </c>
      <c r="C1352" s="68" t="str">
        <f t="shared" si="224"/>
        <v/>
      </c>
      <c r="D1352" s="6"/>
      <c r="E1352" s="9"/>
      <c r="F1352" s="6"/>
      <c r="G1352" s="9"/>
      <c r="H1352" s="64" t="str">
        <f t="shared" si="231"/>
        <v/>
      </c>
      <c r="I1352" s="64" t="str">
        <f t="shared" si="232"/>
        <v/>
      </c>
      <c r="J1352" s="65" t="str">
        <f t="shared" si="225"/>
        <v/>
      </c>
      <c r="K1352" s="166" t="str">
        <f t="shared" si="226"/>
        <v/>
      </c>
      <c r="L1352" s="167" t="str">
        <f t="shared" si="227"/>
        <v/>
      </c>
      <c r="M1352" s="63" t="str">
        <f t="shared" si="228"/>
        <v/>
      </c>
      <c r="N1352" s="7"/>
      <c r="O1352" s="8"/>
      <c r="Q1352" s="69" t="str">
        <f t="shared" si="229"/>
        <v/>
      </c>
      <c r="T1352" s="66" t="str">
        <f>IF(AND(SU_Stufe&gt;=20,M1352&lt;&gt;"",ISBLANK(N1352)),"Zuweisung zu Arbeitspaket fehlt","")</f>
        <v/>
      </c>
      <c r="U1352" s="66" t="str">
        <f>IF(AND(M1352&lt;&gt;""),IF(ISBLANK(O1352),"Beschreibung der Tätigkeit fehlt!",IF(LEN(O1352)&lt;Z_BKU,"Beschreibung sehr kurz",IF(LEN(O1352)&lt;Z_BKN,"Beschreibung knapp",""))),"")</f>
        <v/>
      </c>
      <c r="V1352" s="66" t="str">
        <f t="shared" si="230"/>
        <v/>
      </c>
      <c r="W1352" s="66" t="str">
        <f>IF(AND(M1352&lt;&gt;""),IF(M1352&gt;Z_THAZ,"Wurde die Tageshöchstarbeitszeit ("&amp;Z_THAZ&amp;" h) beachtet?",""),"")</f>
        <v/>
      </c>
      <c r="X1352" s="66" t="str">
        <f t="shared" si="223"/>
        <v/>
      </c>
    </row>
    <row r="1353" spans="1:24" x14ac:dyDescent="0.25">
      <c r="A1353" s="5"/>
      <c r="B1353" s="67" t="str">
        <f t="shared" si="222"/>
        <v/>
      </c>
      <c r="C1353" s="68" t="str">
        <f t="shared" si="224"/>
        <v/>
      </c>
      <c r="D1353" s="6"/>
      <c r="E1353" s="9"/>
      <c r="F1353" s="6"/>
      <c r="G1353" s="9"/>
      <c r="H1353" s="64" t="str">
        <f t="shared" si="231"/>
        <v/>
      </c>
      <c r="I1353" s="64" t="str">
        <f t="shared" si="232"/>
        <v/>
      </c>
      <c r="J1353" s="65" t="str">
        <f t="shared" si="225"/>
        <v/>
      </c>
      <c r="K1353" s="166" t="str">
        <f t="shared" si="226"/>
        <v/>
      </c>
      <c r="L1353" s="167" t="str">
        <f t="shared" si="227"/>
        <v/>
      </c>
      <c r="M1353" s="63" t="str">
        <f t="shared" si="228"/>
        <v/>
      </c>
      <c r="N1353" s="7"/>
      <c r="O1353" s="8"/>
      <c r="Q1353" s="69" t="str">
        <f t="shared" si="229"/>
        <v/>
      </c>
      <c r="T1353" s="66" t="str">
        <f>IF(AND(SU_Stufe&gt;=20,M1353&lt;&gt;"",ISBLANK(N1353)),"Zuweisung zu Arbeitspaket fehlt","")</f>
        <v/>
      </c>
      <c r="U1353" s="66" t="str">
        <f>IF(AND(M1353&lt;&gt;""),IF(ISBLANK(O1353),"Beschreibung der Tätigkeit fehlt!",IF(LEN(O1353)&lt;Z_BKU,"Beschreibung sehr kurz",IF(LEN(O1353)&lt;Z_BKN,"Beschreibung knapp",""))),"")</f>
        <v/>
      </c>
      <c r="V1353" s="66" t="str">
        <f t="shared" si="230"/>
        <v/>
      </c>
      <c r="W1353" s="66" t="str">
        <f>IF(AND(M1353&lt;&gt;""),IF(M1353&gt;Z_THAZ,"Wurde die Tageshöchstarbeitszeit ("&amp;Z_THAZ&amp;" h) beachtet?",""),"")</f>
        <v/>
      </c>
      <c r="X1353" s="66" t="str">
        <f t="shared" si="223"/>
        <v/>
      </c>
    </row>
    <row r="1354" spans="1:24" x14ac:dyDescent="0.25">
      <c r="A1354" s="5"/>
      <c r="B1354" s="67" t="str">
        <f t="shared" si="222"/>
        <v/>
      </c>
      <c r="C1354" s="68" t="str">
        <f t="shared" si="224"/>
        <v/>
      </c>
      <c r="D1354" s="6"/>
      <c r="E1354" s="9"/>
      <c r="F1354" s="6"/>
      <c r="G1354" s="9"/>
      <c r="H1354" s="64" t="str">
        <f t="shared" si="231"/>
        <v/>
      </c>
      <c r="I1354" s="64" t="str">
        <f t="shared" si="232"/>
        <v/>
      </c>
      <c r="J1354" s="65" t="str">
        <f t="shared" si="225"/>
        <v/>
      </c>
      <c r="K1354" s="166" t="str">
        <f t="shared" si="226"/>
        <v/>
      </c>
      <c r="L1354" s="167" t="str">
        <f t="shared" si="227"/>
        <v/>
      </c>
      <c r="M1354" s="63" t="str">
        <f t="shared" si="228"/>
        <v/>
      </c>
      <c r="N1354" s="7"/>
      <c r="O1354" s="8"/>
      <c r="Q1354" s="69" t="str">
        <f t="shared" si="229"/>
        <v/>
      </c>
      <c r="T1354" s="66" t="str">
        <f>IF(AND(SU_Stufe&gt;=20,M1354&lt;&gt;"",ISBLANK(N1354)),"Zuweisung zu Arbeitspaket fehlt","")</f>
        <v/>
      </c>
      <c r="U1354" s="66" t="str">
        <f>IF(AND(M1354&lt;&gt;""),IF(ISBLANK(O1354),"Beschreibung der Tätigkeit fehlt!",IF(LEN(O1354)&lt;Z_BKU,"Beschreibung sehr kurz",IF(LEN(O1354)&lt;Z_BKN,"Beschreibung knapp",""))),"")</f>
        <v/>
      </c>
      <c r="V1354" s="66" t="str">
        <f t="shared" si="230"/>
        <v/>
      </c>
      <c r="W1354" s="66" t="str">
        <f>IF(AND(M1354&lt;&gt;""),IF(M1354&gt;Z_THAZ,"Wurde die Tageshöchstarbeitszeit ("&amp;Z_THAZ&amp;" h) beachtet?",""),"")</f>
        <v/>
      </c>
      <c r="X1354" s="66" t="str">
        <f t="shared" si="223"/>
        <v/>
      </c>
    </row>
    <row r="1355" spans="1:24" x14ac:dyDescent="0.25">
      <c r="A1355" s="5"/>
      <c r="B1355" s="67" t="str">
        <f t="shared" si="222"/>
        <v/>
      </c>
      <c r="C1355" s="68" t="str">
        <f t="shared" si="224"/>
        <v/>
      </c>
      <c r="D1355" s="6"/>
      <c r="E1355" s="9"/>
      <c r="F1355" s="6"/>
      <c r="G1355" s="9"/>
      <c r="H1355" s="64" t="str">
        <f t="shared" si="231"/>
        <v/>
      </c>
      <c r="I1355" s="64" t="str">
        <f t="shared" si="232"/>
        <v/>
      </c>
      <c r="J1355" s="65" t="str">
        <f t="shared" si="225"/>
        <v/>
      </c>
      <c r="K1355" s="166" t="str">
        <f t="shared" si="226"/>
        <v/>
      </c>
      <c r="L1355" s="167" t="str">
        <f t="shared" si="227"/>
        <v/>
      </c>
      <c r="M1355" s="63" t="str">
        <f t="shared" si="228"/>
        <v/>
      </c>
      <c r="N1355" s="7"/>
      <c r="O1355" s="8"/>
      <c r="Q1355" s="69" t="str">
        <f t="shared" si="229"/>
        <v/>
      </c>
      <c r="T1355" s="66" t="str">
        <f>IF(AND(SU_Stufe&gt;=20,M1355&lt;&gt;"",ISBLANK(N1355)),"Zuweisung zu Arbeitspaket fehlt","")</f>
        <v/>
      </c>
      <c r="U1355" s="66" t="str">
        <f>IF(AND(M1355&lt;&gt;""),IF(ISBLANK(O1355),"Beschreibung der Tätigkeit fehlt!",IF(LEN(O1355)&lt;Z_BKU,"Beschreibung sehr kurz",IF(LEN(O1355)&lt;Z_BKN,"Beschreibung knapp",""))),"")</f>
        <v/>
      </c>
      <c r="V1355" s="66" t="str">
        <f t="shared" si="230"/>
        <v/>
      </c>
      <c r="W1355" s="66" t="str">
        <f>IF(AND(M1355&lt;&gt;""),IF(M1355&gt;Z_THAZ,"Wurde die Tageshöchstarbeitszeit ("&amp;Z_THAZ&amp;" h) beachtet?",""),"")</f>
        <v/>
      </c>
      <c r="X1355" s="66" t="str">
        <f t="shared" si="223"/>
        <v/>
      </c>
    </row>
    <row r="1356" spans="1:24" x14ac:dyDescent="0.25">
      <c r="A1356" s="5"/>
      <c r="B1356" s="67" t="str">
        <f t="shared" si="222"/>
        <v/>
      </c>
      <c r="C1356" s="68" t="str">
        <f t="shared" si="224"/>
        <v/>
      </c>
      <c r="D1356" s="6"/>
      <c r="E1356" s="9"/>
      <c r="F1356" s="6"/>
      <c r="G1356" s="9"/>
      <c r="H1356" s="64" t="str">
        <f t="shared" si="231"/>
        <v/>
      </c>
      <c r="I1356" s="64" t="str">
        <f t="shared" si="232"/>
        <v/>
      </c>
      <c r="J1356" s="65" t="str">
        <f t="shared" si="225"/>
        <v/>
      </c>
      <c r="K1356" s="166" t="str">
        <f t="shared" si="226"/>
        <v/>
      </c>
      <c r="L1356" s="167" t="str">
        <f t="shared" si="227"/>
        <v/>
      </c>
      <c r="M1356" s="63" t="str">
        <f t="shared" si="228"/>
        <v/>
      </c>
      <c r="N1356" s="7"/>
      <c r="O1356" s="8"/>
      <c r="Q1356" s="69" t="str">
        <f t="shared" si="229"/>
        <v/>
      </c>
      <c r="T1356" s="66" t="str">
        <f>IF(AND(SU_Stufe&gt;=20,M1356&lt;&gt;"",ISBLANK(N1356)),"Zuweisung zu Arbeitspaket fehlt","")</f>
        <v/>
      </c>
      <c r="U1356" s="66" t="str">
        <f>IF(AND(M1356&lt;&gt;""),IF(ISBLANK(O1356),"Beschreibung der Tätigkeit fehlt!",IF(LEN(O1356)&lt;Z_BKU,"Beschreibung sehr kurz",IF(LEN(O1356)&lt;Z_BKN,"Beschreibung knapp",""))),"")</f>
        <v/>
      </c>
      <c r="V1356" s="66" t="str">
        <f t="shared" si="230"/>
        <v/>
      </c>
      <c r="W1356" s="66" t="str">
        <f>IF(AND(M1356&lt;&gt;""),IF(M1356&gt;Z_THAZ,"Wurde die Tageshöchstarbeitszeit ("&amp;Z_THAZ&amp;" h) beachtet?",""),"")</f>
        <v/>
      </c>
      <c r="X1356" s="66" t="str">
        <f t="shared" si="223"/>
        <v/>
      </c>
    </row>
    <row r="1357" spans="1:24" x14ac:dyDescent="0.25">
      <c r="A1357" s="5"/>
      <c r="B1357" s="67" t="str">
        <f t="shared" si="222"/>
        <v/>
      </c>
      <c r="C1357" s="68" t="str">
        <f t="shared" si="224"/>
        <v/>
      </c>
      <c r="D1357" s="6"/>
      <c r="E1357" s="9"/>
      <c r="F1357" s="6"/>
      <c r="G1357" s="9"/>
      <c r="H1357" s="64" t="str">
        <f t="shared" si="231"/>
        <v/>
      </c>
      <c r="I1357" s="64" t="str">
        <f t="shared" si="232"/>
        <v/>
      </c>
      <c r="J1357" s="65" t="str">
        <f t="shared" si="225"/>
        <v/>
      </c>
      <c r="K1357" s="166" t="str">
        <f t="shared" si="226"/>
        <v/>
      </c>
      <c r="L1357" s="167" t="str">
        <f t="shared" si="227"/>
        <v/>
      </c>
      <c r="M1357" s="63" t="str">
        <f t="shared" si="228"/>
        <v/>
      </c>
      <c r="N1357" s="7"/>
      <c r="O1357" s="8"/>
      <c r="Q1357" s="69" t="str">
        <f t="shared" si="229"/>
        <v/>
      </c>
      <c r="T1357" s="66" t="str">
        <f>IF(AND(SU_Stufe&gt;=20,M1357&lt;&gt;"",ISBLANK(N1357)),"Zuweisung zu Arbeitspaket fehlt","")</f>
        <v/>
      </c>
      <c r="U1357" s="66" t="str">
        <f>IF(AND(M1357&lt;&gt;""),IF(ISBLANK(O1357),"Beschreibung der Tätigkeit fehlt!",IF(LEN(O1357)&lt;Z_BKU,"Beschreibung sehr kurz",IF(LEN(O1357)&lt;Z_BKN,"Beschreibung knapp",""))),"")</f>
        <v/>
      </c>
      <c r="V1357" s="66" t="str">
        <f t="shared" si="230"/>
        <v/>
      </c>
      <c r="W1357" s="66" t="str">
        <f>IF(AND(M1357&lt;&gt;""),IF(M1357&gt;Z_THAZ,"Wurde die Tageshöchstarbeitszeit ("&amp;Z_THAZ&amp;" h) beachtet?",""),"")</f>
        <v/>
      </c>
      <c r="X1357" s="66" t="str">
        <f t="shared" si="223"/>
        <v/>
      </c>
    </row>
    <row r="1358" spans="1:24" x14ac:dyDescent="0.25">
      <c r="A1358" s="5"/>
      <c r="B1358" s="67" t="str">
        <f t="shared" ref="B1358:B1421" si="233">IF(ISNUMBER(A1358),ZU_Kuerzel,"")</f>
        <v/>
      </c>
      <c r="C1358" s="68" t="str">
        <f t="shared" si="224"/>
        <v/>
      </c>
      <c r="D1358" s="6"/>
      <c r="E1358" s="9"/>
      <c r="F1358" s="6"/>
      <c r="G1358" s="9"/>
      <c r="H1358" s="64" t="str">
        <f t="shared" si="231"/>
        <v/>
      </c>
      <c r="I1358" s="64" t="str">
        <f t="shared" si="232"/>
        <v/>
      </c>
      <c r="J1358" s="65" t="str">
        <f t="shared" si="225"/>
        <v/>
      </c>
      <c r="K1358" s="166" t="str">
        <f t="shared" si="226"/>
        <v/>
      </c>
      <c r="L1358" s="167" t="str">
        <f t="shared" si="227"/>
        <v/>
      </c>
      <c r="M1358" s="63" t="str">
        <f t="shared" si="228"/>
        <v/>
      </c>
      <c r="N1358" s="7"/>
      <c r="O1358" s="8"/>
      <c r="Q1358" s="69" t="str">
        <f t="shared" si="229"/>
        <v/>
      </c>
      <c r="T1358" s="66" t="str">
        <f>IF(AND(SU_Stufe&gt;=20,M1358&lt;&gt;"",ISBLANK(N1358)),"Zuweisung zu Arbeitspaket fehlt","")</f>
        <v/>
      </c>
      <c r="U1358" s="66" t="str">
        <f>IF(AND(M1358&lt;&gt;""),IF(ISBLANK(O1358),"Beschreibung der Tätigkeit fehlt!",IF(LEN(O1358)&lt;Z_BKU,"Beschreibung sehr kurz",IF(LEN(O1358)&lt;Z_BKN,"Beschreibung knapp",""))),"")</f>
        <v/>
      </c>
      <c r="V1358" s="66" t="str">
        <f t="shared" si="230"/>
        <v/>
      </c>
      <c r="W1358" s="66" t="str">
        <f>IF(AND(M1358&lt;&gt;""),IF(M1358&gt;Z_THAZ,"Wurde die Tageshöchstarbeitszeit ("&amp;Z_THAZ&amp;" h) beachtet?",""),"")</f>
        <v/>
      </c>
      <c r="X1358" s="66" t="str">
        <f t="shared" ref="X1358:X1421" si="234">IF(ISNUMBER(A1358),IF(YEAR(A1358)&lt;&gt;ZU_Jahr,"Jahr nicht zulässig",""),"")</f>
        <v/>
      </c>
    </row>
    <row r="1359" spans="1:24" x14ac:dyDescent="0.25">
      <c r="A1359" s="5"/>
      <c r="B1359" s="67" t="str">
        <f t="shared" si="233"/>
        <v/>
      </c>
      <c r="C1359" s="68" t="str">
        <f t="shared" ref="C1359:C1422" si="235">IF(ISBLANK(A1359),"",MONTH(A1359))</f>
        <v/>
      </c>
      <c r="D1359" s="6"/>
      <c r="E1359" s="9"/>
      <c r="F1359" s="6"/>
      <c r="G1359" s="9"/>
      <c r="H1359" s="64" t="str">
        <f t="shared" si="231"/>
        <v/>
      </c>
      <c r="I1359" s="64" t="str">
        <f t="shared" si="232"/>
        <v/>
      </c>
      <c r="J1359" s="65" t="str">
        <f t="shared" ref="J1359:J1422" si="236">IF(AND(ISNUMBER(D1359),ISNUMBER(E1359),ISNUMBER(F1359),ISNUMBER(G1359)),TIME(D1359,E1359,0),"")</f>
        <v/>
      </c>
      <c r="K1359" s="166" t="str">
        <f t="shared" ref="K1359:K1422" si="237">IF(AND(ISNUMBER(D1359),ISNUMBER(E1359),ISNUMBER(F1359),ISNUMBER(G1359)),TIME(F1359,G1359,0),"")</f>
        <v/>
      </c>
      <c r="L1359" s="167" t="str">
        <f t="shared" ref="L1359:L1422" si="238">IF(AND(ISNUMBER(D1359),ISNUMBER(E1359),ISNUMBER(F1359),ISNUMBER(G1359)),K1359-J1359,"")</f>
        <v/>
      </c>
      <c r="M1359" s="63" t="str">
        <f t="shared" ref="M1359:M1422" si="239">IF(AND(ISNUMBER(D1359),ISNUMBER(E1359),ISNUMBER(F1359),ISNUMBER(G1359)),HOUR(L1359)+MINUTE(L1359)/60,"")</f>
        <v/>
      </c>
      <c r="N1359" s="7"/>
      <c r="O1359" s="8"/>
      <c r="Q1359" s="69" t="str">
        <f t="shared" ref="Q1359:Q1422" si="240">T1359&amp;IF(U1359&lt;&gt;"","  "&amp;U1359,"")&amp;IF(V1359&lt;&gt;"","   "&amp;V1359,"")&amp;IF(W1359&lt;&gt;"","   "&amp;W1359,"")&amp;IF(X1359&lt;&gt;"","  "&amp;X1359,"")</f>
        <v/>
      </c>
      <c r="T1359" s="66" t="str">
        <f>IF(AND(SU_Stufe&gt;=20,M1359&lt;&gt;"",ISBLANK(N1359)),"Zuweisung zu Arbeitspaket fehlt","")</f>
        <v/>
      </c>
      <c r="U1359" s="66" t="str">
        <f>IF(AND(M1359&lt;&gt;""),IF(ISBLANK(O1359),"Beschreibung der Tätigkeit fehlt!",IF(LEN(O1359)&lt;Z_BKU,"Beschreibung sehr kurz",IF(LEN(O1359)&lt;Z_BKN,"Beschreibung knapp",""))),"")</f>
        <v/>
      </c>
      <c r="V1359" s="66" t="str">
        <f t="shared" ref="V1359:V1422" si="241">IF(AND(M1359&lt;&gt;""),IF(M1359&gt;6,"Wurde die Pausenregel (6 h) beachtet?",""),"")</f>
        <v/>
      </c>
      <c r="W1359" s="66" t="str">
        <f>IF(AND(M1359&lt;&gt;""),IF(M1359&gt;Z_THAZ,"Wurde die Tageshöchstarbeitszeit ("&amp;Z_THAZ&amp;" h) beachtet?",""),"")</f>
        <v/>
      </c>
      <c r="X1359" s="66" t="str">
        <f t="shared" si="234"/>
        <v/>
      </c>
    </row>
    <row r="1360" spans="1:24" x14ac:dyDescent="0.25">
      <c r="A1360" s="5"/>
      <c r="B1360" s="67" t="str">
        <f t="shared" si="233"/>
        <v/>
      </c>
      <c r="C1360" s="68" t="str">
        <f t="shared" si="235"/>
        <v/>
      </c>
      <c r="D1360" s="6"/>
      <c r="E1360" s="9"/>
      <c r="F1360" s="6"/>
      <c r="G1360" s="9"/>
      <c r="H1360" s="64" t="str">
        <f t="shared" ref="H1360:H1423" si="242">IF(AND(ISNUMBER(D1360),ISNUMBER(E1360),ISNUMBER(F1360),ISNUMBER(G1360)),TRUNC(((F1360*60+G1360)-(D1360*60+E1360))/60,0),"")</f>
        <v/>
      </c>
      <c r="I1360" s="64" t="str">
        <f t="shared" ref="I1360:I1423" si="243">IF(AND(ISNUMBER(D1360),ISNUMBER(E1360),ISNUMBER(F1360),ISNUMBER(G1360)),MOD(((F1360*60+G1360)-(D1360*60+E1360))/60,1)*60,"")</f>
        <v/>
      </c>
      <c r="J1360" s="65" t="str">
        <f t="shared" si="236"/>
        <v/>
      </c>
      <c r="K1360" s="166" t="str">
        <f t="shared" si="237"/>
        <v/>
      </c>
      <c r="L1360" s="167" t="str">
        <f t="shared" si="238"/>
        <v/>
      </c>
      <c r="M1360" s="63" t="str">
        <f t="shared" si="239"/>
        <v/>
      </c>
      <c r="N1360" s="7"/>
      <c r="O1360" s="8"/>
      <c r="Q1360" s="69" t="str">
        <f t="shared" si="240"/>
        <v/>
      </c>
      <c r="T1360" s="66" t="str">
        <f>IF(AND(SU_Stufe&gt;=20,M1360&lt;&gt;"",ISBLANK(N1360)),"Zuweisung zu Arbeitspaket fehlt","")</f>
        <v/>
      </c>
      <c r="U1360" s="66" t="str">
        <f>IF(AND(M1360&lt;&gt;""),IF(ISBLANK(O1360),"Beschreibung der Tätigkeit fehlt!",IF(LEN(O1360)&lt;Z_BKU,"Beschreibung sehr kurz",IF(LEN(O1360)&lt;Z_BKN,"Beschreibung knapp",""))),"")</f>
        <v/>
      </c>
      <c r="V1360" s="66" t="str">
        <f t="shared" si="241"/>
        <v/>
      </c>
      <c r="W1360" s="66" t="str">
        <f>IF(AND(M1360&lt;&gt;""),IF(M1360&gt;Z_THAZ,"Wurde die Tageshöchstarbeitszeit ("&amp;Z_THAZ&amp;" h) beachtet?",""),"")</f>
        <v/>
      </c>
      <c r="X1360" s="66" t="str">
        <f t="shared" si="234"/>
        <v/>
      </c>
    </row>
    <row r="1361" spans="1:24" x14ac:dyDescent="0.25">
      <c r="A1361" s="5"/>
      <c r="B1361" s="67" t="str">
        <f t="shared" si="233"/>
        <v/>
      </c>
      <c r="C1361" s="68" t="str">
        <f t="shared" si="235"/>
        <v/>
      </c>
      <c r="D1361" s="6"/>
      <c r="E1361" s="9"/>
      <c r="F1361" s="6"/>
      <c r="G1361" s="9"/>
      <c r="H1361" s="64" t="str">
        <f t="shared" si="242"/>
        <v/>
      </c>
      <c r="I1361" s="64" t="str">
        <f t="shared" si="243"/>
        <v/>
      </c>
      <c r="J1361" s="65" t="str">
        <f t="shared" si="236"/>
        <v/>
      </c>
      <c r="K1361" s="166" t="str">
        <f t="shared" si="237"/>
        <v/>
      </c>
      <c r="L1361" s="167" t="str">
        <f t="shared" si="238"/>
        <v/>
      </c>
      <c r="M1361" s="63" t="str">
        <f t="shared" si="239"/>
        <v/>
      </c>
      <c r="N1361" s="7"/>
      <c r="O1361" s="8"/>
      <c r="Q1361" s="69" t="str">
        <f t="shared" si="240"/>
        <v/>
      </c>
      <c r="T1361" s="66" t="str">
        <f>IF(AND(SU_Stufe&gt;=20,M1361&lt;&gt;"",ISBLANK(N1361)),"Zuweisung zu Arbeitspaket fehlt","")</f>
        <v/>
      </c>
      <c r="U1361" s="66" t="str">
        <f>IF(AND(M1361&lt;&gt;""),IF(ISBLANK(O1361),"Beschreibung der Tätigkeit fehlt!",IF(LEN(O1361)&lt;Z_BKU,"Beschreibung sehr kurz",IF(LEN(O1361)&lt;Z_BKN,"Beschreibung knapp",""))),"")</f>
        <v/>
      </c>
      <c r="V1361" s="66" t="str">
        <f t="shared" si="241"/>
        <v/>
      </c>
      <c r="W1361" s="66" t="str">
        <f>IF(AND(M1361&lt;&gt;""),IF(M1361&gt;Z_THAZ,"Wurde die Tageshöchstarbeitszeit ("&amp;Z_THAZ&amp;" h) beachtet?",""),"")</f>
        <v/>
      </c>
      <c r="X1361" s="66" t="str">
        <f t="shared" si="234"/>
        <v/>
      </c>
    </row>
    <row r="1362" spans="1:24" x14ac:dyDescent="0.25">
      <c r="A1362" s="5"/>
      <c r="B1362" s="67" t="str">
        <f t="shared" si="233"/>
        <v/>
      </c>
      <c r="C1362" s="68" t="str">
        <f t="shared" si="235"/>
        <v/>
      </c>
      <c r="D1362" s="6"/>
      <c r="E1362" s="9"/>
      <c r="F1362" s="6"/>
      <c r="G1362" s="9"/>
      <c r="H1362" s="64" t="str">
        <f t="shared" si="242"/>
        <v/>
      </c>
      <c r="I1362" s="64" t="str">
        <f t="shared" si="243"/>
        <v/>
      </c>
      <c r="J1362" s="65" t="str">
        <f t="shared" si="236"/>
        <v/>
      </c>
      <c r="K1362" s="166" t="str">
        <f t="shared" si="237"/>
        <v/>
      </c>
      <c r="L1362" s="167" t="str">
        <f t="shared" si="238"/>
        <v/>
      </c>
      <c r="M1362" s="63" t="str">
        <f t="shared" si="239"/>
        <v/>
      </c>
      <c r="N1362" s="7"/>
      <c r="O1362" s="8"/>
      <c r="Q1362" s="69" t="str">
        <f t="shared" si="240"/>
        <v/>
      </c>
      <c r="T1362" s="66" t="str">
        <f>IF(AND(SU_Stufe&gt;=20,M1362&lt;&gt;"",ISBLANK(N1362)),"Zuweisung zu Arbeitspaket fehlt","")</f>
        <v/>
      </c>
      <c r="U1362" s="66" t="str">
        <f>IF(AND(M1362&lt;&gt;""),IF(ISBLANK(O1362),"Beschreibung der Tätigkeit fehlt!",IF(LEN(O1362)&lt;Z_BKU,"Beschreibung sehr kurz",IF(LEN(O1362)&lt;Z_BKN,"Beschreibung knapp",""))),"")</f>
        <v/>
      </c>
      <c r="V1362" s="66" t="str">
        <f t="shared" si="241"/>
        <v/>
      </c>
      <c r="W1362" s="66" t="str">
        <f>IF(AND(M1362&lt;&gt;""),IF(M1362&gt;Z_THAZ,"Wurde die Tageshöchstarbeitszeit ("&amp;Z_THAZ&amp;" h) beachtet?",""),"")</f>
        <v/>
      </c>
      <c r="X1362" s="66" t="str">
        <f t="shared" si="234"/>
        <v/>
      </c>
    </row>
    <row r="1363" spans="1:24" x14ac:dyDescent="0.25">
      <c r="A1363" s="5"/>
      <c r="B1363" s="67" t="str">
        <f t="shared" si="233"/>
        <v/>
      </c>
      <c r="C1363" s="68" t="str">
        <f t="shared" si="235"/>
        <v/>
      </c>
      <c r="D1363" s="6"/>
      <c r="E1363" s="9"/>
      <c r="F1363" s="6"/>
      <c r="G1363" s="9"/>
      <c r="H1363" s="64" t="str">
        <f t="shared" si="242"/>
        <v/>
      </c>
      <c r="I1363" s="64" t="str">
        <f t="shared" si="243"/>
        <v/>
      </c>
      <c r="J1363" s="65" t="str">
        <f t="shared" si="236"/>
        <v/>
      </c>
      <c r="K1363" s="166" t="str">
        <f t="shared" si="237"/>
        <v/>
      </c>
      <c r="L1363" s="167" t="str">
        <f t="shared" si="238"/>
        <v/>
      </c>
      <c r="M1363" s="63" t="str">
        <f t="shared" si="239"/>
        <v/>
      </c>
      <c r="N1363" s="7"/>
      <c r="O1363" s="8"/>
      <c r="Q1363" s="69" t="str">
        <f t="shared" si="240"/>
        <v/>
      </c>
      <c r="T1363" s="66" t="str">
        <f>IF(AND(SU_Stufe&gt;=20,M1363&lt;&gt;"",ISBLANK(N1363)),"Zuweisung zu Arbeitspaket fehlt","")</f>
        <v/>
      </c>
      <c r="U1363" s="66" t="str">
        <f>IF(AND(M1363&lt;&gt;""),IF(ISBLANK(O1363),"Beschreibung der Tätigkeit fehlt!",IF(LEN(O1363)&lt;Z_BKU,"Beschreibung sehr kurz",IF(LEN(O1363)&lt;Z_BKN,"Beschreibung knapp",""))),"")</f>
        <v/>
      </c>
      <c r="V1363" s="66" t="str">
        <f t="shared" si="241"/>
        <v/>
      </c>
      <c r="W1363" s="66" t="str">
        <f>IF(AND(M1363&lt;&gt;""),IF(M1363&gt;Z_THAZ,"Wurde die Tageshöchstarbeitszeit ("&amp;Z_THAZ&amp;" h) beachtet?",""),"")</f>
        <v/>
      </c>
      <c r="X1363" s="66" t="str">
        <f t="shared" si="234"/>
        <v/>
      </c>
    </row>
    <row r="1364" spans="1:24" x14ac:dyDescent="0.25">
      <c r="A1364" s="5"/>
      <c r="B1364" s="67" t="str">
        <f t="shared" si="233"/>
        <v/>
      </c>
      <c r="C1364" s="68" t="str">
        <f t="shared" si="235"/>
        <v/>
      </c>
      <c r="D1364" s="6"/>
      <c r="E1364" s="9"/>
      <c r="F1364" s="6"/>
      <c r="G1364" s="9"/>
      <c r="H1364" s="64" t="str">
        <f t="shared" si="242"/>
        <v/>
      </c>
      <c r="I1364" s="64" t="str">
        <f t="shared" si="243"/>
        <v/>
      </c>
      <c r="J1364" s="65" t="str">
        <f t="shared" si="236"/>
        <v/>
      </c>
      <c r="K1364" s="166" t="str">
        <f t="shared" si="237"/>
        <v/>
      </c>
      <c r="L1364" s="167" t="str">
        <f t="shared" si="238"/>
        <v/>
      </c>
      <c r="M1364" s="63" t="str">
        <f t="shared" si="239"/>
        <v/>
      </c>
      <c r="N1364" s="7"/>
      <c r="O1364" s="8"/>
      <c r="Q1364" s="69" t="str">
        <f t="shared" si="240"/>
        <v/>
      </c>
      <c r="T1364" s="66" t="str">
        <f>IF(AND(SU_Stufe&gt;=20,M1364&lt;&gt;"",ISBLANK(N1364)),"Zuweisung zu Arbeitspaket fehlt","")</f>
        <v/>
      </c>
      <c r="U1364" s="66" t="str">
        <f>IF(AND(M1364&lt;&gt;""),IF(ISBLANK(O1364),"Beschreibung der Tätigkeit fehlt!",IF(LEN(O1364)&lt;Z_BKU,"Beschreibung sehr kurz",IF(LEN(O1364)&lt;Z_BKN,"Beschreibung knapp",""))),"")</f>
        <v/>
      </c>
      <c r="V1364" s="66" t="str">
        <f t="shared" si="241"/>
        <v/>
      </c>
      <c r="W1364" s="66" t="str">
        <f>IF(AND(M1364&lt;&gt;""),IF(M1364&gt;Z_THAZ,"Wurde die Tageshöchstarbeitszeit ("&amp;Z_THAZ&amp;" h) beachtet?",""),"")</f>
        <v/>
      </c>
      <c r="X1364" s="66" t="str">
        <f t="shared" si="234"/>
        <v/>
      </c>
    </row>
    <row r="1365" spans="1:24" x14ac:dyDescent="0.25">
      <c r="A1365" s="5"/>
      <c r="B1365" s="67" t="str">
        <f t="shared" si="233"/>
        <v/>
      </c>
      <c r="C1365" s="68" t="str">
        <f t="shared" si="235"/>
        <v/>
      </c>
      <c r="D1365" s="6"/>
      <c r="E1365" s="9"/>
      <c r="F1365" s="6"/>
      <c r="G1365" s="9"/>
      <c r="H1365" s="64" t="str">
        <f t="shared" si="242"/>
        <v/>
      </c>
      <c r="I1365" s="64" t="str">
        <f t="shared" si="243"/>
        <v/>
      </c>
      <c r="J1365" s="65" t="str">
        <f t="shared" si="236"/>
        <v/>
      </c>
      <c r="K1365" s="166" t="str">
        <f t="shared" si="237"/>
        <v/>
      </c>
      <c r="L1365" s="167" t="str">
        <f t="shared" si="238"/>
        <v/>
      </c>
      <c r="M1365" s="63" t="str">
        <f t="shared" si="239"/>
        <v/>
      </c>
      <c r="N1365" s="7"/>
      <c r="O1365" s="8"/>
      <c r="Q1365" s="69" t="str">
        <f t="shared" si="240"/>
        <v/>
      </c>
      <c r="T1365" s="66" t="str">
        <f>IF(AND(SU_Stufe&gt;=20,M1365&lt;&gt;"",ISBLANK(N1365)),"Zuweisung zu Arbeitspaket fehlt","")</f>
        <v/>
      </c>
      <c r="U1365" s="66" t="str">
        <f>IF(AND(M1365&lt;&gt;""),IF(ISBLANK(O1365),"Beschreibung der Tätigkeit fehlt!",IF(LEN(O1365)&lt;Z_BKU,"Beschreibung sehr kurz",IF(LEN(O1365)&lt;Z_BKN,"Beschreibung knapp",""))),"")</f>
        <v/>
      </c>
      <c r="V1365" s="66" t="str">
        <f t="shared" si="241"/>
        <v/>
      </c>
      <c r="W1365" s="66" t="str">
        <f>IF(AND(M1365&lt;&gt;""),IF(M1365&gt;Z_THAZ,"Wurde die Tageshöchstarbeitszeit ("&amp;Z_THAZ&amp;" h) beachtet?",""),"")</f>
        <v/>
      </c>
      <c r="X1365" s="66" t="str">
        <f t="shared" si="234"/>
        <v/>
      </c>
    </row>
    <row r="1366" spans="1:24" x14ac:dyDescent="0.25">
      <c r="A1366" s="5"/>
      <c r="B1366" s="67" t="str">
        <f t="shared" si="233"/>
        <v/>
      </c>
      <c r="C1366" s="68" t="str">
        <f t="shared" si="235"/>
        <v/>
      </c>
      <c r="D1366" s="6"/>
      <c r="E1366" s="9"/>
      <c r="F1366" s="6"/>
      <c r="G1366" s="9"/>
      <c r="H1366" s="64" t="str">
        <f t="shared" si="242"/>
        <v/>
      </c>
      <c r="I1366" s="64" t="str">
        <f t="shared" si="243"/>
        <v/>
      </c>
      <c r="J1366" s="65" t="str">
        <f t="shared" si="236"/>
        <v/>
      </c>
      <c r="K1366" s="166" t="str">
        <f t="shared" si="237"/>
        <v/>
      </c>
      <c r="L1366" s="167" t="str">
        <f t="shared" si="238"/>
        <v/>
      </c>
      <c r="M1366" s="63" t="str">
        <f t="shared" si="239"/>
        <v/>
      </c>
      <c r="N1366" s="7"/>
      <c r="O1366" s="8"/>
      <c r="Q1366" s="69" t="str">
        <f t="shared" si="240"/>
        <v/>
      </c>
      <c r="T1366" s="66" t="str">
        <f>IF(AND(SU_Stufe&gt;=20,M1366&lt;&gt;"",ISBLANK(N1366)),"Zuweisung zu Arbeitspaket fehlt","")</f>
        <v/>
      </c>
      <c r="U1366" s="66" t="str">
        <f>IF(AND(M1366&lt;&gt;""),IF(ISBLANK(O1366),"Beschreibung der Tätigkeit fehlt!",IF(LEN(O1366)&lt;Z_BKU,"Beschreibung sehr kurz",IF(LEN(O1366)&lt;Z_BKN,"Beschreibung knapp",""))),"")</f>
        <v/>
      </c>
      <c r="V1366" s="66" t="str">
        <f t="shared" si="241"/>
        <v/>
      </c>
      <c r="W1366" s="66" t="str">
        <f>IF(AND(M1366&lt;&gt;""),IF(M1366&gt;Z_THAZ,"Wurde die Tageshöchstarbeitszeit ("&amp;Z_THAZ&amp;" h) beachtet?",""),"")</f>
        <v/>
      </c>
      <c r="X1366" s="66" t="str">
        <f t="shared" si="234"/>
        <v/>
      </c>
    </row>
    <row r="1367" spans="1:24" x14ac:dyDescent="0.25">
      <c r="A1367" s="5"/>
      <c r="B1367" s="67" t="str">
        <f t="shared" si="233"/>
        <v/>
      </c>
      <c r="C1367" s="68" t="str">
        <f t="shared" si="235"/>
        <v/>
      </c>
      <c r="D1367" s="6"/>
      <c r="E1367" s="9"/>
      <c r="F1367" s="6"/>
      <c r="G1367" s="9"/>
      <c r="H1367" s="64" t="str">
        <f t="shared" si="242"/>
        <v/>
      </c>
      <c r="I1367" s="64" t="str">
        <f t="shared" si="243"/>
        <v/>
      </c>
      <c r="J1367" s="65" t="str">
        <f t="shared" si="236"/>
        <v/>
      </c>
      <c r="K1367" s="166" t="str">
        <f t="shared" si="237"/>
        <v/>
      </c>
      <c r="L1367" s="167" t="str">
        <f t="shared" si="238"/>
        <v/>
      </c>
      <c r="M1367" s="63" t="str">
        <f t="shared" si="239"/>
        <v/>
      </c>
      <c r="N1367" s="7"/>
      <c r="O1367" s="8"/>
      <c r="Q1367" s="69" t="str">
        <f t="shared" si="240"/>
        <v/>
      </c>
      <c r="T1367" s="66" t="str">
        <f>IF(AND(SU_Stufe&gt;=20,M1367&lt;&gt;"",ISBLANK(N1367)),"Zuweisung zu Arbeitspaket fehlt","")</f>
        <v/>
      </c>
      <c r="U1367" s="66" t="str">
        <f>IF(AND(M1367&lt;&gt;""),IF(ISBLANK(O1367),"Beschreibung der Tätigkeit fehlt!",IF(LEN(O1367)&lt;Z_BKU,"Beschreibung sehr kurz",IF(LEN(O1367)&lt;Z_BKN,"Beschreibung knapp",""))),"")</f>
        <v/>
      </c>
      <c r="V1367" s="66" t="str">
        <f t="shared" si="241"/>
        <v/>
      </c>
      <c r="W1367" s="66" t="str">
        <f>IF(AND(M1367&lt;&gt;""),IF(M1367&gt;Z_THAZ,"Wurde die Tageshöchstarbeitszeit ("&amp;Z_THAZ&amp;" h) beachtet?",""),"")</f>
        <v/>
      </c>
      <c r="X1367" s="66" t="str">
        <f t="shared" si="234"/>
        <v/>
      </c>
    </row>
    <row r="1368" spans="1:24" x14ac:dyDescent="0.25">
      <c r="A1368" s="5"/>
      <c r="B1368" s="67" t="str">
        <f t="shared" si="233"/>
        <v/>
      </c>
      <c r="C1368" s="68" t="str">
        <f t="shared" si="235"/>
        <v/>
      </c>
      <c r="D1368" s="6"/>
      <c r="E1368" s="9"/>
      <c r="F1368" s="6"/>
      <c r="G1368" s="9"/>
      <c r="H1368" s="64" t="str">
        <f t="shared" si="242"/>
        <v/>
      </c>
      <c r="I1368" s="64" t="str">
        <f t="shared" si="243"/>
        <v/>
      </c>
      <c r="J1368" s="65" t="str">
        <f t="shared" si="236"/>
        <v/>
      </c>
      <c r="K1368" s="166" t="str">
        <f t="shared" si="237"/>
        <v/>
      </c>
      <c r="L1368" s="167" t="str">
        <f t="shared" si="238"/>
        <v/>
      </c>
      <c r="M1368" s="63" t="str">
        <f t="shared" si="239"/>
        <v/>
      </c>
      <c r="N1368" s="7"/>
      <c r="O1368" s="8"/>
      <c r="Q1368" s="69" t="str">
        <f t="shared" si="240"/>
        <v/>
      </c>
      <c r="T1368" s="66" t="str">
        <f>IF(AND(SU_Stufe&gt;=20,M1368&lt;&gt;"",ISBLANK(N1368)),"Zuweisung zu Arbeitspaket fehlt","")</f>
        <v/>
      </c>
      <c r="U1368" s="66" t="str">
        <f>IF(AND(M1368&lt;&gt;""),IF(ISBLANK(O1368),"Beschreibung der Tätigkeit fehlt!",IF(LEN(O1368)&lt;Z_BKU,"Beschreibung sehr kurz",IF(LEN(O1368)&lt;Z_BKN,"Beschreibung knapp",""))),"")</f>
        <v/>
      </c>
      <c r="V1368" s="66" t="str">
        <f t="shared" si="241"/>
        <v/>
      </c>
      <c r="W1368" s="66" t="str">
        <f>IF(AND(M1368&lt;&gt;""),IF(M1368&gt;Z_THAZ,"Wurde die Tageshöchstarbeitszeit ("&amp;Z_THAZ&amp;" h) beachtet?",""),"")</f>
        <v/>
      </c>
      <c r="X1368" s="66" t="str">
        <f t="shared" si="234"/>
        <v/>
      </c>
    </row>
    <row r="1369" spans="1:24" x14ac:dyDescent="0.25">
      <c r="A1369" s="5"/>
      <c r="B1369" s="67" t="str">
        <f t="shared" si="233"/>
        <v/>
      </c>
      <c r="C1369" s="68" t="str">
        <f t="shared" si="235"/>
        <v/>
      </c>
      <c r="D1369" s="6"/>
      <c r="E1369" s="9"/>
      <c r="F1369" s="6"/>
      <c r="G1369" s="9"/>
      <c r="H1369" s="64" t="str">
        <f t="shared" si="242"/>
        <v/>
      </c>
      <c r="I1369" s="64" t="str">
        <f t="shared" si="243"/>
        <v/>
      </c>
      <c r="J1369" s="65" t="str">
        <f t="shared" si="236"/>
        <v/>
      </c>
      <c r="K1369" s="166" t="str">
        <f t="shared" si="237"/>
        <v/>
      </c>
      <c r="L1369" s="167" t="str">
        <f t="shared" si="238"/>
        <v/>
      </c>
      <c r="M1369" s="63" t="str">
        <f t="shared" si="239"/>
        <v/>
      </c>
      <c r="N1369" s="7"/>
      <c r="O1369" s="8"/>
      <c r="Q1369" s="69" t="str">
        <f t="shared" si="240"/>
        <v/>
      </c>
      <c r="T1369" s="66" t="str">
        <f>IF(AND(SU_Stufe&gt;=20,M1369&lt;&gt;"",ISBLANK(N1369)),"Zuweisung zu Arbeitspaket fehlt","")</f>
        <v/>
      </c>
      <c r="U1369" s="66" t="str">
        <f>IF(AND(M1369&lt;&gt;""),IF(ISBLANK(O1369),"Beschreibung der Tätigkeit fehlt!",IF(LEN(O1369)&lt;Z_BKU,"Beschreibung sehr kurz",IF(LEN(O1369)&lt;Z_BKN,"Beschreibung knapp",""))),"")</f>
        <v/>
      </c>
      <c r="V1369" s="66" t="str">
        <f t="shared" si="241"/>
        <v/>
      </c>
      <c r="W1369" s="66" t="str">
        <f>IF(AND(M1369&lt;&gt;""),IF(M1369&gt;Z_THAZ,"Wurde die Tageshöchstarbeitszeit ("&amp;Z_THAZ&amp;" h) beachtet?",""),"")</f>
        <v/>
      </c>
      <c r="X1369" s="66" t="str">
        <f t="shared" si="234"/>
        <v/>
      </c>
    </row>
    <row r="1370" spans="1:24" x14ac:dyDescent="0.25">
      <c r="A1370" s="5"/>
      <c r="B1370" s="67" t="str">
        <f t="shared" si="233"/>
        <v/>
      </c>
      <c r="C1370" s="68" t="str">
        <f t="shared" si="235"/>
        <v/>
      </c>
      <c r="D1370" s="6"/>
      <c r="E1370" s="9"/>
      <c r="F1370" s="6"/>
      <c r="G1370" s="9"/>
      <c r="H1370" s="64" t="str">
        <f t="shared" si="242"/>
        <v/>
      </c>
      <c r="I1370" s="64" t="str">
        <f t="shared" si="243"/>
        <v/>
      </c>
      <c r="J1370" s="65" t="str">
        <f t="shared" si="236"/>
        <v/>
      </c>
      <c r="K1370" s="166" t="str">
        <f t="shared" si="237"/>
        <v/>
      </c>
      <c r="L1370" s="167" t="str">
        <f t="shared" si="238"/>
        <v/>
      </c>
      <c r="M1370" s="63" t="str">
        <f t="shared" si="239"/>
        <v/>
      </c>
      <c r="N1370" s="7"/>
      <c r="O1370" s="8"/>
      <c r="Q1370" s="69" t="str">
        <f t="shared" si="240"/>
        <v/>
      </c>
      <c r="T1370" s="66" t="str">
        <f>IF(AND(SU_Stufe&gt;=20,M1370&lt;&gt;"",ISBLANK(N1370)),"Zuweisung zu Arbeitspaket fehlt","")</f>
        <v/>
      </c>
      <c r="U1370" s="66" t="str">
        <f>IF(AND(M1370&lt;&gt;""),IF(ISBLANK(O1370),"Beschreibung der Tätigkeit fehlt!",IF(LEN(O1370)&lt;Z_BKU,"Beschreibung sehr kurz",IF(LEN(O1370)&lt;Z_BKN,"Beschreibung knapp",""))),"")</f>
        <v/>
      </c>
      <c r="V1370" s="66" t="str">
        <f t="shared" si="241"/>
        <v/>
      </c>
      <c r="W1370" s="66" t="str">
        <f>IF(AND(M1370&lt;&gt;""),IF(M1370&gt;Z_THAZ,"Wurde die Tageshöchstarbeitszeit ("&amp;Z_THAZ&amp;" h) beachtet?",""),"")</f>
        <v/>
      </c>
      <c r="X1370" s="66" t="str">
        <f t="shared" si="234"/>
        <v/>
      </c>
    </row>
    <row r="1371" spans="1:24" x14ac:dyDescent="0.25">
      <c r="A1371" s="5"/>
      <c r="B1371" s="67" t="str">
        <f t="shared" si="233"/>
        <v/>
      </c>
      <c r="C1371" s="68" t="str">
        <f t="shared" si="235"/>
        <v/>
      </c>
      <c r="D1371" s="6"/>
      <c r="E1371" s="9"/>
      <c r="F1371" s="6"/>
      <c r="G1371" s="9"/>
      <c r="H1371" s="64" t="str">
        <f t="shared" si="242"/>
        <v/>
      </c>
      <c r="I1371" s="64" t="str">
        <f t="shared" si="243"/>
        <v/>
      </c>
      <c r="J1371" s="65" t="str">
        <f t="shared" si="236"/>
        <v/>
      </c>
      <c r="K1371" s="166" t="str">
        <f t="shared" si="237"/>
        <v/>
      </c>
      <c r="L1371" s="167" t="str">
        <f t="shared" si="238"/>
        <v/>
      </c>
      <c r="M1371" s="63" t="str">
        <f t="shared" si="239"/>
        <v/>
      </c>
      <c r="N1371" s="7"/>
      <c r="O1371" s="8"/>
      <c r="Q1371" s="69" t="str">
        <f t="shared" si="240"/>
        <v/>
      </c>
      <c r="T1371" s="66" t="str">
        <f>IF(AND(SU_Stufe&gt;=20,M1371&lt;&gt;"",ISBLANK(N1371)),"Zuweisung zu Arbeitspaket fehlt","")</f>
        <v/>
      </c>
      <c r="U1371" s="66" t="str">
        <f>IF(AND(M1371&lt;&gt;""),IF(ISBLANK(O1371),"Beschreibung der Tätigkeit fehlt!",IF(LEN(O1371)&lt;Z_BKU,"Beschreibung sehr kurz",IF(LEN(O1371)&lt;Z_BKN,"Beschreibung knapp",""))),"")</f>
        <v/>
      </c>
      <c r="V1371" s="66" t="str">
        <f t="shared" si="241"/>
        <v/>
      </c>
      <c r="W1371" s="66" t="str">
        <f>IF(AND(M1371&lt;&gt;""),IF(M1371&gt;Z_THAZ,"Wurde die Tageshöchstarbeitszeit ("&amp;Z_THAZ&amp;" h) beachtet?",""),"")</f>
        <v/>
      </c>
      <c r="X1371" s="66" t="str">
        <f t="shared" si="234"/>
        <v/>
      </c>
    </row>
    <row r="1372" spans="1:24" x14ac:dyDescent="0.25">
      <c r="A1372" s="5"/>
      <c r="B1372" s="67" t="str">
        <f t="shared" si="233"/>
        <v/>
      </c>
      <c r="C1372" s="68" t="str">
        <f t="shared" si="235"/>
        <v/>
      </c>
      <c r="D1372" s="6"/>
      <c r="E1372" s="9"/>
      <c r="F1372" s="6"/>
      <c r="G1372" s="9"/>
      <c r="H1372" s="64" t="str">
        <f t="shared" si="242"/>
        <v/>
      </c>
      <c r="I1372" s="64" t="str">
        <f t="shared" si="243"/>
        <v/>
      </c>
      <c r="J1372" s="65" t="str">
        <f t="shared" si="236"/>
        <v/>
      </c>
      <c r="K1372" s="166" t="str">
        <f t="shared" si="237"/>
        <v/>
      </c>
      <c r="L1372" s="167" t="str">
        <f t="shared" si="238"/>
        <v/>
      </c>
      <c r="M1372" s="63" t="str">
        <f t="shared" si="239"/>
        <v/>
      </c>
      <c r="N1372" s="7"/>
      <c r="O1372" s="8"/>
      <c r="Q1372" s="69" t="str">
        <f t="shared" si="240"/>
        <v/>
      </c>
      <c r="T1372" s="66" t="str">
        <f>IF(AND(SU_Stufe&gt;=20,M1372&lt;&gt;"",ISBLANK(N1372)),"Zuweisung zu Arbeitspaket fehlt","")</f>
        <v/>
      </c>
      <c r="U1372" s="66" t="str">
        <f>IF(AND(M1372&lt;&gt;""),IF(ISBLANK(O1372),"Beschreibung der Tätigkeit fehlt!",IF(LEN(O1372)&lt;Z_BKU,"Beschreibung sehr kurz",IF(LEN(O1372)&lt;Z_BKN,"Beschreibung knapp",""))),"")</f>
        <v/>
      </c>
      <c r="V1372" s="66" t="str">
        <f t="shared" si="241"/>
        <v/>
      </c>
      <c r="W1372" s="66" t="str">
        <f>IF(AND(M1372&lt;&gt;""),IF(M1372&gt;Z_THAZ,"Wurde die Tageshöchstarbeitszeit ("&amp;Z_THAZ&amp;" h) beachtet?",""),"")</f>
        <v/>
      </c>
      <c r="X1372" s="66" t="str">
        <f t="shared" si="234"/>
        <v/>
      </c>
    </row>
    <row r="1373" spans="1:24" x14ac:dyDescent="0.25">
      <c r="A1373" s="5"/>
      <c r="B1373" s="67" t="str">
        <f t="shared" si="233"/>
        <v/>
      </c>
      <c r="C1373" s="68" t="str">
        <f t="shared" si="235"/>
        <v/>
      </c>
      <c r="D1373" s="6"/>
      <c r="E1373" s="9"/>
      <c r="F1373" s="6"/>
      <c r="G1373" s="9"/>
      <c r="H1373" s="64" t="str">
        <f t="shared" si="242"/>
        <v/>
      </c>
      <c r="I1373" s="64" t="str">
        <f t="shared" si="243"/>
        <v/>
      </c>
      <c r="J1373" s="65" t="str">
        <f t="shared" si="236"/>
        <v/>
      </c>
      <c r="K1373" s="166" t="str">
        <f t="shared" si="237"/>
        <v/>
      </c>
      <c r="L1373" s="167" t="str">
        <f t="shared" si="238"/>
        <v/>
      </c>
      <c r="M1373" s="63" t="str">
        <f t="shared" si="239"/>
        <v/>
      </c>
      <c r="N1373" s="7"/>
      <c r="O1373" s="8"/>
      <c r="Q1373" s="69" t="str">
        <f t="shared" si="240"/>
        <v/>
      </c>
      <c r="T1373" s="66" t="str">
        <f>IF(AND(SU_Stufe&gt;=20,M1373&lt;&gt;"",ISBLANK(N1373)),"Zuweisung zu Arbeitspaket fehlt","")</f>
        <v/>
      </c>
      <c r="U1373" s="66" t="str">
        <f>IF(AND(M1373&lt;&gt;""),IF(ISBLANK(O1373),"Beschreibung der Tätigkeit fehlt!",IF(LEN(O1373)&lt;Z_BKU,"Beschreibung sehr kurz",IF(LEN(O1373)&lt;Z_BKN,"Beschreibung knapp",""))),"")</f>
        <v/>
      </c>
      <c r="V1373" s="66" t="str">
        <f t="shared" si="241"/>
        <v/>
      </c>
      <c r="W1373" s="66" t="str">
        <f>IF(AND(M1373&lt;&gt;""),IF(M1373&gt;Z_THAZ,"Wurde die Tageshöchstarbeitszeit ("&amp;Z_THAZ&amp;" h) beachtet?",""),"")</f>
        <v/>
      </c>
      <c r="X1373" s="66" t="str">
        <f t="shared" si="234"/>
        <v/>
      </c>
    </row>
    <row r="1374" spans="1:24" x14ac:dyDescent="0.25">
      <c r="A1374" s="5"/>
      <c r="B1374" s="67" t="str">
        <f t="shared" si="233"/>
        <v/>
      </c>
      <c r="C1374" s="68" t="str">
        <f t="shared" si="235"/>
        <v/>
      </c>
      <c r="D1374" s="6"/>
      <c r="E1374" s="9"/>
      <c r="F1374" s="6"/>
      <c r="G1374" s="9"/>
      <c r="H1374" s="64" t="str">
        <f t="shared" si="242"/>
        <v/>
      </c>
      <c r="I1374" s="64" t="str">
        <f t="shared" si="243"/>
        <v/>
      </c>
      <c r="J1374" s="65" t="str">
        <f t="shared" si="236"/>
        <v/>
      </c>
      <c r="K1374" s="166" t="str">
        <f t="shared" si="237"/>
        <v/>
      </c>
      <c r="L1374" s="167" t="str">
        <f t="shared" si="238"/>
        <v/>
      </c>
      <c r="M1374" s="63" t="str">
        <f t="shared" si="239"/>
        <v/>
      </c>
      <c r="N1374" s="7"/>
      <c r="O1374" s="8"/>
      <c r="Q1374" s="69" t="str">
        <f t="shared" si="240"/>
        <v/>
      </c>
      <c r="T1374" s="66" t="str">
        <f>IF(AND(SU_Stufe&gt;=20,M1374&lt;&gt;"",ISBLANK(N1374)),"Zuweisung zu Arbeitspaket fehlt","")</f>
        <v/>
      </c>
      <c r="U1374" s="66" t="str">
        <f>IF(AND(M1374&lt;&gt;""),IF(ISBLANK(O1374),"Beschreibung der Tätigkeit fehlt!",IF(LEN(O1374)&lt;Z_BKU,"Beschreibung sehr kurz",IF(LEN(O1374)&lt;Z_BKN,"Beschreibung knapp",""))),"")</f>
        <v/>
      </c>
      <c r="V1374" s="66" t="str">
        <f t="shared" si="241"/>
        <v/>
      </c>
      <c r="W1374" s="66" t="str">
        <f>IF(AND(M1374&lt;&gt;""),IF(M1374&gt;Z_THAZ,"Wurde die Tageshöchstarbeitszeit ("&amp;Z_THAZ&amp;" h) beachtet?",""),"")</f>
        <v/>
      </c>
      <c r="X1374" s="66" t="str">
        <f t="shared" si="234"/>
        <v/>
      </c>
    </row>
    <row r="1375" spans="1:24" x14ac:dyDescent="0.25">
      <c r="A1375" s="5"/>
      <c r="B1375" s="67" t="str">
        <f t="shared" si="233"/>
        <v/>
      </c>
      <c r="C1375" s="68" t="str">
        <f t="shared" si="235"/>
        <v/>
      </c>
      <c r="D1375" s="6"/>
      <c r="E1375" s="9"/>
      <c r="F1375" s="6"/>
      <c r="G1375" s="9"/>
      <c r="H1375" s="64" t="str">
        <f t="shared" si="242"/>
        <v/>
      </c>
      <c r="I1375" s="64" t="str">
        <f t="shared" si="243"/>
        <v/>
      </c>
      <c r="J1375" s="65" t="str">
        <f t="shared" si="236"/>
        <v/>
      </c>
      <c r="K1375" s="166" t="str">
        <f t="shared" si="237"/>
        <v/>
      </c>
      <c r="L1375" s="167" t="str">
        <f t="shared" si="238"/>
        <v/>
      </c>
      <c r="M1375" s="63" t="str">
        <f t="shared" si="239"/>
        <v/>
      </c>
      <c r="N1375" s="7"/>
      <c r="O1375" s="8"/>
      <c r="Q1375" s="69" t="str">
        <f t="shared" si="240"/>
        <v/>
      </c>
      <c r="T1375" s="66" t="str">
        <f>IF(AND(SU_Stufe&gt;=20,M1375&lt;&gt;"",ISBLANK(N1375)),"Zuweisung zu Arbeitspaket fehlt","")</f>
        <v/>
      </c>
      <c r="U1375" s="66" t="str">
        <f>IF(AND(M1375&lt;&gt;""),IF(ISBLANK(O1375),"Beschreibung der Tätigkeit fehlt!",IF(LEN(O1375)&lt;Z_BKU,"Beschreibung sehr kurz",IF(LEN(O1375)&lt;Z_BKN,"Beschreibung knapp",""))),"")</f>
        <v/>
      </c>
      <c r="V1375" s="66" t="str">
        <f t="shared" si="241"/>
        <v/>
      </c>
      <c r="W1375" s="66" t="str">
        <f>IF(AND(M1375&lt;&gt;""),IF(M1375&gt;Z_THAZ,"Wurde die Tageshöchstarbeitszeit ("&amp;Z_THAZ&amp;" h) beachtet?",""),"")</f>
        <v/>
      </c>
      <c r="X1375" s="66" t="str">
        <f t="shared" si="234"/>
        <v/>
      </c>
    </row>
    <row r="1376" spans="1:24" x14ac:dyDescent="0.25">
      <c r="A1376" s="5"/>
      <c r="B1376" s="67" t="str">
        <f t="shared" si="233"/>
        <v/>
      </c>
      <c r="C1376" s="68" t="str">
        <f t="shared" si="235"/>
        <v/>
      </c>
      <c r="D1376" s="6"/>
      <c r="E1376" s="9"/>
      <c r="F1376" s="6"/>
      <c r="G1376" s="9"/>
      <c r="H1376" s="64" t="str">
        <f t="shared" si="242"/>
        <v/>
      </c>
      <c r="I1376" s="64" t="str">
        <f t="shared" si="243"/>
        <v/>
      </c>
      <c r="J1376" s="65" t="str">
        <f t="shared" si="236"/>
        <v/>
      </c>
      <c r="K1376" s="166" t="str">
        <f t="shared" si="237"/>
        <v/>
      </c>
      <c r="L1376" s="167" t="str">
        <f t="shared" si="238"/>
        <v/>
      </c>
      <c r="M1376" s="63" t="str">
        <f t="shared" si="239"/>
        <v/>
      </c>
      <c r="N1376" s="7"/>
      <c r="O1376" s="8"/>
      <c r="Q1376" s="69" t="str">
        <f t="shared" si="240"/>
        <v/>
      </c>
      <c r="T1376" s="66" t="str">
        <f>IF(AND(SU_Stufe&gt;=20,M1376&lt;&gt;"",ISBLANK(N1376)),"Zuweisung zu Arbeitspaket fehlt","")</f>
        <v/>
      </c>
      <c r="U1376" s="66" t="str">
        <f>IF(AND(M1376&lt;&gt;""),IF(ISBLANK(O1376),"Beschreibung der Tätigkeit fehlt!",IF(LEN(O1376)&lt;Z_BKU,"Beschreibung sehr kurz",IF(LEN(O1376)&lt;Z_BKN,"Beschreibung knapp",""))),"")</f>
        <v/>
      </c>
      <c r="V1376" s="66" t="str">
        <f t="shared" si="241"/>
        <v/>
      </c>
      <c r="W1376" s="66" t="str">
        <f>IF(AND(M1376&lt;&gt;""),IF(M1376&gt;Z_THAZ,"Wurde die Tageshöchstarbeitszeit ("&amp;Z_THAZ&amp;" h) beachtet?",""),"")</f>
        <v/>
      </c>
      <c r="X1376" s="66" t="str">
        <f t="shared" si="234"/>
        <v/>
      </c>
    </row>
    <row r="1377" spans="1:24" x14ac:dyDescent="0.25">
      <c r="A1377" s="5"/>
      <c r="B1377" s="67" t="str">
        <f t="shared" si="233"/>
        <v/>
      </c>
      <c r="C1377" s="68" t="str">
        <f t="shared" si="235"/>
        <v/>
      </c>
      <c r="D1377" s="6"/>
      <c r="E1377" s="9"/>
      <c r="F1377" s="6"/>
      <c r="G1377" s="9"/>
      <c r="H1377" s="64" t="str">
        <f t="shared" si="242"/>
        <v/>
      </c>
      <c r="I1377" s="64" t="str">
        <f t="shared" si="243"/>
        <v/>
      </c>
      <c r="J1377" s="65" t="str">
        <f t="shared" si="236"/>
        <v/>
      </c>
      <c r="K1377" s="166" t="str">
        <f t="shared" si="237"/>
        <v/>
      </c>
      <c r="L1377" s="167" t="str">
        <f t="shared" si="238"/>
        <v/>
      </c>
      <c r="M1377" s="63" t="str">
        <f t="shared" si="239"/>
        <v/>
      </c>
      <c r="N1377" s="7"/>
      <c r="O1377" s="8"/>
      <c r="Q1377" s="69" t="str">
        <f t="shared" si="240"/>
        <v/>
      </c>
      <c r="T1377" s="66" t="str">
        <f>IF(AND(SU_Stufe&gt;=20,M1377&lt;&gt;"",ISBLANK(N1377)),"Zuweisung zu Arbeitspaket fehlt","")</f>
        <v/>
      </c>
      <c r="U1377" s="66" t="str">
        <f>IF(AND(M1377&lt;&gt;""),IF(ISBLANK(O1377),"Beschreibung der Tätigkeit fehlt!",IF(LEN(O1377)&lt;Z_BKU,"Beschreibung sehr kurz",IF(LEN(O1377)&lt;Z_BKN,"Beschreibung knapp",""))),"")</f>
        <v/>
      </c>
      <c r="V1377" s="66" t="str">
        <f t="shared" si="241"/>
        <v/>
      </c>
      <c r="W1377" s="66" t="str">
        <f>IF(AND(M1377&lt;&gt;""),IF(M1377&gt;Z_THAZ,"Wurde die Tageshöchstarbeitszeit ("&amp;Z_THAZ&amp;" h) beachtet?",""),"")</f>
        <v/>
      </c>
      <c r="X1377" s="66" t="str">
        <f t="shared" si="234"/>
        <v/>
      </c>
    </row>
    <row r="1378" spans="1:24" x14ac:dyDescent="0.25">
      <c r="A1378" s="5"/>
      <c r="B1378" s="67" t="str">
        <f t="shared" si="233"/>
        <v/>
      </c>
      <c r="C1378" s="68" t="str">
        <f t="shared" si="235"/>
        <v/>
      </c>
      <c r="D1378" s="6"/>
      <c r="E1378" s="9"/>
      <c r="F1378" s="6"/>
      <c r="G1378" s="9"/>
      <c r="H1378" s="64" t="str">
        <f t="shared" si="242"/>
        <v/>
      </c>
      <c r="I1378" s="64" t="str">
        <f t="shared" si="243"/>
        <v/>
      </c>
      <c r="J1378" s="65" t="str">
        <f t="shared" si="236"/>
        <v/>
      </c>
      <c r="K1378" s="166" t="str">
        <f t="shared" si="237"/>
        <v/>
      </c>
      <c r="L1378" s="167" t="str">
        <f t="shared" si="238"/>
        <v/>
      </c>
      <c r="M1378" s="63" t="str">
        <f t="shared" si="239"/>
        <v/>
      </c>
      <c r="N1378" s="7"/>
      <c r="O1378" s="8"/>
      <c r="Q1378" s="69" t="str">
        <f t="shared" si="240"/>
        <v/>
      </c>
      <c r="T1378" s="66" t="str">
        <f>IF(AND(SU_Stufe&gt;=20,M1378&lt;&gt;"",ISBLANK(N1378)),"Zuweisung zu Arbeitspaket fehlt","")</f>
        <v/>
      </c>
      <c r="U1378" s="66" t="str">
        <f>IF(AND(M1378&lt;&gt;""),IF(ISBLANK(O1378),"Beschreibung der Tätigkeit fehlt!",IF(LEN(O1378)&lt;Z_BKU,"Beschreibung sehr kurz",IF(LEN(O1378)&lt;Z_BKN,"Beschreibung knapp",""))),"")</f>
        <v/>
      </c>
      <c r="V1378" s="66" t="str">
        <f t="shared" si="241"/>
        <v/>
      </c>
      <c r="W1378" s="66" t="str">
        <f>IF(AND(M1378&lt;&gt;""),IF(M1378&gt;Z_THAZ,"Wurde die Tageshöchstarbeitszeit ("&amp;Z_THAZ&amp;" h) beachtet?",""),"")</f>
        <v/>
      </c>
      <c r="X1378" s="66" t="str">
        <f t="shared" si="234"/>
        <v/>
      </c>
    </row>
    <row r="1379" spans="1:24" x14ac:dyDescent="0.25">
      <c r="A1379" s="5"/>
      <c r="B1379" s="67" t="str">
        <f t="shared" si="233"/>
        <v/>
      </c>
      <c r="C1379" s="68" t="str">
        <f t="shared" si="235"/>
        <v/>
      </c>
      <c r="D1379" s="6"/>
      <c r="E1379" s="9"/>
      <c r="F1379" s="6"/>
      <c r="G1379" s="9"/>
      <c r="H1379" s="64" t="str">
        <f t="shared" si="242"/>
        <v/>
      </c>
      <c r="I1379" s="64" t="str">
        <f t="shared" si="243"/>
        <v/>
      </c>
      <c r="J1379" s="65" t="str">
        <f t="shared" si="236"/>
        <v/>
      </c>
      <c r="K1379" s="166" t="str">
        <f t="shared" si="237"/>
        <v/>
      </c>
      <c r="L1379" s="167" t="str">
        <f t="shared" si="238"/>
        <v/>
      </c>
      <c r="M1379" s="63" t="str">
        <f t="shared" si="239"/>
        <v/>
      </c>
      <c r="N1379" s="7"/>
      <c r="O1379" s="8"/>
      <c r="Q1379" s="69" t="str">
        <f t="shared" si="240"/>
        <v/>
      </c>
      <c r="T1379" s="66" t="str">
        <f>IF(AND(SU_Stufe&gt;=20,M1379&lt;&gt;"",ISBLANK(N1379)),"Zuweisung zu Arbeitspaket fehlt","")</f>
        <v/>
      </c>
      <c r="U1379" s="66" t="str">
        <f>IF(AND(M1379&lt;&gt;""),IF(ISBLANK(O1379),"Beschreibung der Tätigkeit fehlt!",IF(LEN(O1379)&lt;Z_BKU,"Beschreibung sehr kurz",IF(LEN(O1379)&lt;Z_BKN,"Beschreibung knapp",""))),"")</f>
        <v/>
      </c>
      <c r="V1379" s="66" t="str">
        <f t="shared" si="241"/>
        <v/>
      </c>
      <c r="W1379" s="66" t="str">
        <f>IF(AND(M1379&lt;&gt;""),IF(M1379&gt;Z_THAZ,"Wurde die Tageshöchstarbeitszeit ("&amp;Z_THAZ&amp;" h) beachtet?",""),"")</f>
        <v/>
      </c>
      <c r="X1379" s="66" t="str">
        <f t="shared" si="234"/>
        <v/>
      </c>
    </row>
    <row r="1380" spans="1:24" x14ac:dyDescent="0.25">
      <c r="A1380" s="5"/>
      <c r="B1380" s="67" t="str">
        <f t="shared" si="233"/>
        <v/>
      </c>
      <c r="C1380" s="68" t="str">
        <f t="shared" si="235"/>
        <v/>
      </c>
      <c r="D1380" s="6"/>
      <c r="E1380" s="9"/>
      <c r="F1380" s="6"/>
      <c r="G1380" s="9"/>
      <c r="H1380" s="64" t="str">
        <f t="shared" si="242"/>
        <v/>
      </c>
      <c r="I1380" s="64" t="str">
        <f t="shared" si="243"/>
        <v/>
      </c>
      <c r="J1380" s="65" t="str">
        <f t="shared" si="236"/>
        <v/>
      </c>
      <c r="K1380" s="166" t="str">
        <f t="shared" si="237"/>
        <v/>
      </c>
      <c r="L1380" s="167" t="str">
        <f t="shared" si="238"/>
        <v/>
      </c>
      <c r="M1380" s="63" t="str">
        <f t="shared" si="239"/>
        <v/>
      </c>
      <c r="N1380" s="7"/>
      <c r="O1380" s="8"/>
      <c r="Q1380" s="69" t="str">
        <f t="shared" si="240"/>
        <v/>
      </c>
      <c r="T1380" s="66" t="str">
        <f>IF(AND(SU_Stufe&gt;=20,M1380&lt;&gt;"",ISBLANK(N1380)),"Zuweisung zu Arbeitspaket fehlt","")</f>
        <v/>
      </c>
      <c r="U1380" s="66" t="str">
        <f>IF(AND(M1380&lt;&gt;""),IF(ISBLANK(O1380),"Beschreibung der Tätigkeit fehlt!",IF(LEN(O1380)&lt;Z_BKU,"Beschreibung sehr kurz",IF(LEN(O1380)&lt;Z_BKN,"Beschreibung knapp",""))),"")</f>
        <v/>
      </c>
      <c r="V1380" s="66" t="str">
        <f t="shared" si="241"/>
        <v/>
      </c>
      <c r="W1380" s="66" t="str">
        <f>IF(AND(M1380&lt;&gt;""),IF(M1380&gt;Z_THAZ,"Wurde die Tageshöchstarbeitszeit ("&amp;Z_THAZ&amp;" h) beachtet?",""),"")</f>
        <v/>
      </c>
      <c r="X1380" s="66" t="str">
        <f t="shared" si="234"/>
        <v/>
      </c>
    </row>
    <row r="1381" spans="1:24" x14ac:dyDescent="0.25">
      <c r="A1381" s="5"/>
      <c r="B1381" s="67" t="str">
        <f t="shared" si="233"/>
        <v/>
      </c>
      <c r="C1381" s="68" t="str">
        <f t="shared" si="235"/>
        <v/>
      </c>
      <c r="D1381" s="6"/>
      <c r="E1381" s="9"/>
      <c r="F1381" s="6"/>
      <c r="G1381" s="9"/>
      <c r="H1381" s="64" t="str">
        <f t="shared" si="242"/>
        <v/>
      </c>
      <c r="I1381" s="64" t="str">
        <f t="shared" si="243"/>
        <v/>
      </c>
      <c r="J1381" s="65" t="str">
        <f t="shared" si="236"/>
        <v/>
      </c>
      <c r="K1381" s="166" t="str">
        <f t="shared" si="237"/>
        <v/>
      </c>
      <c r="L1381" s="167" t="str">
        <f t="shared" si="238"/>
        <v/>
      </c>
      <c r="M1381" s="63" t="str">
        <f t="shared" si="239"/>
        <v/>
      </c>
      <c r="N1381" s="7"/>
      <c r="O1381" s="8"/>
      <c r="Q1381" s="69" t="str">
        <f t="shared" si="240"/>
        <v/>
      </c>
      <c r="T1381" s="66" t="str">
        <f>IF(AND(SU_Stufe&gt;=20,M1381&lt;&gt;"",ISBLANK(N1381)),"Zuweisung zu Arbeitspaket fehlt","")</f>
        <v/>
      </c>
      <c r="U1381" s="66" t="str">
        <f>IF(AND(M1381&lt;&gt;""),IF(ISBLANK(O1381),"Beschreibung der Tätigkeit fehlt!",IF(LEN(O1381)&lt;Z_BKU,"Beschreibung sehr kurz",IF(LEN(O1381)&lt;Z_BKN,"Beschreibung knapp",""))),"")</f>
        <v/>
      </c>
      <c r="V1381" s="66" t="str">
        <f t="shared" si="241"/>
        <v/>
      </c>
      <c r="W1381" s="66" t="str">
        <f>IF(AND(M1381&lt;&gt;""),IF(M1381&gt;Z_THAZ,"Wurde die Tageshöchstarbeitszeit ("&amp;Z_THAZ&amp;" h) beachtet?",""),"")</f>
        <v/>
      </c>
      <c r="X1381" s="66" t="str">
        <f t="shared" si="234"/>
        <v/>
      </c>
    </row>
    <row r="1382" spans="1:24" x14ac:dyDescent="0.25">
      <c r="A1382" s="5"/>
      <c r="B1382" s="67" t="str">
        <f t="shared" si="233"/>
        <v/>
      </c>
      <c r="C1382" s="68" t="str">
        <f t="shared" si="235"/>
        <v/>
      </c>
      <c r="D1382" s="6"/>
      <c r="E1382" s="9"/>
      <c r="F1382" s="6"/>
      <c r="G1382" s="9"/>
      <c r="H1382" s="64" t="str">
        <f t="shared" si="242"/>
        <v/>
      </c>
      <c r="I1382" s="64" t="str">
        <f t="shared" si="243"/>
        <v/>
      </c>
      <c r="J1382" s="65" t="str">
        <f t="shared" si="236"/>
        <v/>
      </c>
      <c r="K1382" s="166" t="str">
        <f t="shared" si="237"/>
        <v/>
      </c>
      <c r="L1382" s="167" t="str">
        <f t="shared" si="238"/>
        <v/>
      </c>
      <c r="M1382" s="63" t="str">
        <f t="shared" si="239"/>
        <v/>
      </c>
      <c r="N1382" s="7"/>
      <c r="O1382" s="8"/>
      <c r="Q1382" s="69" t="str">
        <f t="shared" si="240"/>
        <v/>
      </c>
      <c r="T1382" s="66" t="str">
        <f>IF(AND(SU_Stufe&gt;=20,M1382&lt;&gt;"",ISBLANK(N1382)),"Zuweisung zu Arbeitspaket fehlt","")</f>
        <v/>
      </c>
      <c r="U1382" s="66" t="str">
        <f>IF(AND(M1382&lt;&gt;""),IF(ISBLANK(O1382),"Beschreibung der Tätigkeit fehlt!",IF(LEN(O1382)&lt;Z_BKU,"Beschreibung sehr kurz",IF(LEN(O1382)&lt;Z_BKN,"Beschreibung knapp",""))),"")</f>
        <v/>
      </c>
      <c r="V1382" s="66" t="str">
        <f t="shared" si="241"/>
        <v/>
      </c>
      <c r="W1382" s="66" t="str">
        <f>IF(AND(M1382&lt;&gt;""),IF(M1382&gt;Z_THAZ,"Wurde die Tageshöchstarbeitszeit ("&amp;Z_THAZ&amp;" h) beachtet?",""),"")</f>
        <v/>
      </c>
      <c r="X1382" s="66" t="str">
        <f t="shared" si="234"/>
        <v/>
      </c>
    </row>
    <row r="1383" spans="1:24" x14ac:dyDescent="0.25">
      <c r="A1383" s="5"/>
      <c r="B1383" s="67" t="str">
        <f t="shared" si="233"/>
        <v/>
      </c>
      <c r="C1383" s="68" t="str">
        <f t="shared" si="235"/>
        <v/>
      </c>
      <c r="D1383" s="6"/>
      <c r="E1383" s="9"/>
      <c r="F1383" s="6"/>
      <c r="G1383" s="9"/>
      <c r="H1383" s="64" t="str">
        <f t="shared" si="242"/>
        <v/>
      </c>
      <c r="I1383" s="64" t="str">
        <f t="shared" si="243"/>
        <v/>
      </c>
      <c r="J1383" s="65" t="str">
        <f t="shared" si="236"/>
        <v/>
      </c>
      <c r="K1383" s="166" t="str">
        <f t="shared" si="237"/>
        <v/>
      </c>
      <c r="L1383" s="167" t="str">
        <f t="shared" si="238"/>
        <v/>
      </c>
      <c r="M1383" s="63" t="str">
        <f t="shared" si="239"/>
        <v/>
      </c>
      <c r="N1383" s="7"/>
      <c r="O1383" s="8"/>
      <c r="Q1383" s="69" t="str">
        <f t="shared" si="240"/>
        <v/>
      </c>
      <c r="T1383" s="66" t="str">
        <f>IF(AND(SU_Stufe&gt;=20,M1383&lt;&gt;"",ISBLANK(N1383)),"Zuweisung zu Arbeitspaket fehlt","")</f>
        <v/>
      </c>
      <c r="U1383" s="66" t="str">
        <f>IF(AND(M1383&lt;&gt;""),IF(ISBLANK(O1383),"Beschreibung der Tätigkeit fehlt!",IF(LEN(O1383)&lt;Z_BKU,"Beschreibung sehr kurz",IF(LEN(O1383)&lt;Z_BKN,"Beschreibung knapp",""))),"")</f>
        <v/>
      </c>
      <c r="V1383" s="66" t="str">
        <f t="shared" si="241"/>
        <v/>
      </c>
      <c r="W1383" s="66" t="str">
        <f>IF(AND(M1383&lt;&gt;""),IF(M1383&gt;Z_THAZ,"Wurde die Tageshöchstarbeitszeit ("&amp;Z_THAZ&amp;" h) beachtet?",""),"")</f>
        <v/>
      </c>
      <c r="X1383" s="66" t="str">
        <f t="shared" si="234"/>
        <v/>
      </c>
    </row>
    <row r="1384" spans="1:24" x14ac:dyDescent="0.25">
      <c r="A1384" s="5"/>
      <c r="B1384" s="67" t="str">
        <f t="shared" si="233"/>
        <v/>
      </c>
      <c r="C1384" s="68" t="str">
        <f t="shared" si="235"/>
        <v/>
      </c>
      <c r="D1384" s="6"/>
      <c r="E1384" s="9"/>
      <c r="F1384" s="6"/>
      <c r="G1384" s="9"/>
      <c r="H1384" s="64" t="str">
        <f t="shared" si="242"/>
        <v/>
      </c>
      <c r="I1384" s="64" t="str">
        <f t="shared" si="243"/>
        <v/>
      </c>
      <c r="J1384" s="65" t="str">
        <f t="shared" si="236"/>
        <v/>
      </c>
      <c r="K1384" s="166" t="str">
        <f t="shared" si="237"/>
        <v/>
      </c>
      <c r="L1384" s="167" t="str">
        <f t="shared" si="238"/>
        <v/>
      </c>
      <c r="M1384" s="63" t="str">
        <f t="shared" si="239"/>
        <v/>
      </c>
      <c r="N1384" s="7"/>
      <c r="O1384" s="8"/>
      <c r="Q1384" s="69" t="str">
        <f t="shared" si="240"/>
        <v/>
      </c>
      <c r="T1384" s="66" t="str">
        <f>IF(AND(SU_Stufe&gt;=20,M1384&lt;&gt;"",ISBLANK(N1384)),"Zuweisung zu Arbeitspaket fehlt","")</f>
        <v/>
      </c>
      <c r="U1384" s="66" t="str">
        <f>IF(AND(M1384&lt;&gt;""),IF(ISBLANK(O1384),"Beschreibung der Tätigkeit fehlt!",IF(LEN(O1384)&lt;Z_BKU,"Beschreibung sehr kurz",IF(LEN(O1384)&lt;Z_BKN,"Beschreibung knapp",""))),"")</f>
        <v/>
      </c>
      <c r="V1384" s="66" t="str">
        <f t="shared" si="241"/>
        <v/>
      </c>
      <c r="W1384" s="66" t="str">
        <f>IF(AND(M1384&lt;&gt;""),IF(M1384&gt;Z_THAZ,"Wurde die Tageshöchstarbeitszeit ("&amp;Z_THAZ&amp;" h) beachtet?",""),"")</f>
        <v/>
      </c>
      <c r="X1384" s="66" t="str">
        <f t="shared" si="234"/>
        <v/>
      </c>
    </row>
    <row r="1385" spans="1:24" x14ac:dyDescent="0.25">
      <c r="A1385" s="5"/>
      <c r="B1385" s="67" t="str">
        <f t="shared" si="233"/>
        <v/>
      </c>
      <c r="C1385" s="68" t="str">
        <f t="shared" si="235"/>
        <v/>
      </c>
      <c r="D1385" s="6"/>
      <c r="E1385" s="9"/>
      <c r="F1385" s="6"/>
      <c r="G1385" s="9"/>
      <c r="H1385" s="64" t="str">
        <f t="shared" si="242"/>
        <v/>
      </c>
      <c r="I1385" s="64" t="str">
        <f t="shared" si="243"/>
        <v/>
      </c>
      <c r="J1385" s="65" t="str">
        <f t="shared" si="236"/>
        <v/>
      </c>
      <c r="K1385" s="166" t="str">
        <f t="shared" si="237"/>
        <v/>
      </c>
      <c r="L1385" s="167" t="str">
        <f t="shared" si="238"/>
        <v/>
      </c>
      <c r="M1385" s="63" t="str">
        <f t="shared" si="239"/>
        <v/>
      </c>
      <c r="N1385" s="7"/>
      <c r="O1385" s="8"/>
      <c r="Q1385" s="69" t="str">
        <f t="shared" si="240"/>
        <v/>
      </c>
      <c r="T1385" s="66" t="str">
        <f>IF(AND(SU_Stufe&gt;=20,M1385&lt;&gt;"",ISBLANK(N1385)),"Zuweisung zu Arbeitspaket fehlt","")</f>
        <v/>
      </c>
      <c r="U1385" s="66" t="str">
        <f>IF(AND(M1385&lt;&gt;""),IF(ISBLANK(O1385),"Beschreibung der Tätigkeit fehlt!",IF(LEN(O1385)&lt;Z_BKU,"Beschreibung sehr kurz",IF(LEN(O1385)&lt;Z_BKN,"Beschreibung knapp",""))),"")</f>
        <v/>
      </c>
      <c r="V1385" s="66" t="str">
        <f t="shared" si="241"/>
        <v/>
      </c>
      <c r="W1385" s="66" t="str">
        <f>IF(AND(M1385&lt;&gt;""),IF(M1385&gt;Z_THAZ,"Wurde die Tageshöchstarbeitszeit ("&amp;Z_THAZ&amp;" h) beachtet?",""),"")</f>
        <v/>
      </c>
      <c r="X1385" s="66" t="str">
        <f t="shared" si="234"/>
        <v/>
      </c>
    </row>
    <row r="1386" spans="1:24" x14ac:dyDescent="0.25">
      <c r="A1386" s="5"/>
      <c r="B1386" s="67" t="str">
        <f t="shared" si="233"/>
        <v/>
      </c>
      <c r="C1386" s="68" t="str">
        <f t="shared" si="235"/>
        <v/>
      </c>
      <c r="D1386" s="6"/>
      <c r="E1386" s="9"/>
      <c r="F1386" s="6"/>
      <c r="G1386" s="9"/>
      <c r="H1386" s="64" t="str">
        <f t="shared" si="242"/>
        <v/>
      </c>
      <c r="I1386" s="64" t="str">
        <f t="shared" si="243"/>
        <v/>
      </c>
      <c r="J1386" s="65" t="str">
        <f t="shared" si="236"/>
        <v/>
      </c>
      <c r="K1386" s="166" t="str">
        <f t="shared" si="237"/>
        <v/>
      </c>
      <c r="L1386" s="167" t="str">
        <f t="shared" si="238"/>
        <v/>
      </c>
      <c r="M1386" s="63" t="str">
        <f t="shared" si="239"/>
        <v/>
      </c>
      <c r="N1386" s="7"/>
      <c r="O1386" s="8"/>
      <c r="Q1386" s="69" t="str">
        <f t="shared" si="240"/>
        <v/>
      </c>
      <c r="T1386" s="66" t="str">
        <f>IF(AND(SU_Stufe&gt;=20,M1386&lt;&gt;"",ISBLANK(N1386)),"Zuweisung zu Arbeitspaket fehlt","")</f>
        <v/>
      </c>
      <c r="U1386" s="66" t="str">
        <f>IF(AND(M1386&lt;&gt;""),IF(ISBLANK(O1386),"Beschreibung der Tätigkeit fehlt!",IF(LEN(O1386)&lt;Z_BKU,"Beschreibung sehr kurz",IF(LEN(O1386)&lt;Z_BKN,"Beschreibung knapp",""))),"")</f>
        <v/>
      </c>
      <c r="V1386" s="66" t="str">
        <f t="shared" si="241"/>
        <v/>
      </c>
      <c r="W1386" s="66" t="str">
        <f>IF(AND(M1386&lt;&gt;""),IF(M1386&gt;Z_THAZ,"Wurde die Tageshöchstarbeitszeit ("&amp;Z_THAZ&amp;" h) beachtet?",""),"")</f>
        <v/>
      </c>
      <c r="X1386" s="66" t="str">
        <f t="shared" si="234"/>
        <v/>
      </c>
    </row>
    <row r="1387" spans="1:24" x14ac:dyDescent="0.25">
      <c r="A1387" s="5"/>
      <c r="B1387" s="67" t="str">
        <f t="shared" si="233"/>
        <v/>
      </c>
      <c r="C1387" s="68" t="str">
        <f t="shared" si="235"/>
        <v/>
      </c>
      <c r="D1387" s="6"/>
      <c r="E1387" s="9"/>
      <c r="F1387" s="6"/>
      <c r="G1387" s="9"/>
      <c r="H1387" s="64" t="str">
        <f t="shared" si="242"/>
        <v/>
      </c>
      <c r="I1387" s="64" t="str">
        <f t="shared" si="243"/>
        <v/>
      </c>
      <c r="J1387" s="65" t="str">
        <f t="shared" si="236"/>
        <v/>
      </c>
      <c r="K1387" s="166" t="str">
        <f t="shared" si="237"/>
        <v/>
      </c>
      <c r="L1387" s="167" t="str">
        <f t="shared" si="238"/>
        <v/>
      </c>
      <c r="M1387" s="63" t="str">
        <f t="shared" si="239"/>
        <v/>
      </c>
      <c r="N1387" s="7"/>
      <c r="O1387" s="8"/>
      <c r="Q1387" s="69" t="str">
        <f t="shared" si="240"/>
        <v/>
      </c>
      <c r="T1387" s="66" t="str">
        <f>IF(AND(SU_Stufe&gt;=20,M1387&lt;&gt;"",ISBLANK(N1387)),"Zuweisung zu Arbeitspaket fehlt","")</f>
        <v/>
      </c>
      <c r="U1387" s="66" t="str">
        <f>IF(AND(M1387&lt;&gt;""),IF(ISBLANK(O1387),"Beschreibung der Tätigkeit fehlt!",IF(LEN(O1387)&lt;Z_BKU,"Beschreibung sehr kurz",IF(LEN(O1387)&lt;Z_BKN,"Beschreibung knapp",""))),"")</f>
        <v/>
      </c>
      <c r="V1387" s="66" t="str">
        <f t="shared" si="241"/>
        <v/>
      </c>
      <c r="W1387" s="66" t="str">
        <f>IF(AND(M1387&lt;&gt;""),IF(M1387&gt;Z_THAZ,"Wurde die Tageshöchstarbeitszeit ("&amp;Z_THAZ&amp;" h) beachtet?",""),"")</f>
        <v/>
      </c>
      <c r="X1387" s="66" t="str">
        <f t="shared" si="234"/>
        <v/>
      </c>
    </row>
    <row r="1388" spans="1:24" x14ac:dyDescent="0.25">
      <c r="A1388" s="5"/>
      <c r="B1388" s="67" t="str">
        <f t="shared" si="233"/>
        <v/>
      </c>
      <c r="C1388" s="68" t="str">
        <f t="shared" si="235"/>
        <v/>
      </c>
      <c r="D1388" s="6"/>
      <c r="E1388" s="9"/>
      <c r="F1388" s="6"/>
      <c r="G1388" s="9"/>
      <c r="H1388" s="64" t="str">
        <f t="shared" si="242"/>
        <v/>
      </c>
      <c r="I1388" s="64" t="str">
        <f t="shared" si="243"/>
        <v/>
      </c>
      <c r="J1388" s="65" t="str">
        <f t="shared" si="236"/>
        <v/>
      </c>
      <c r="K1388" s="166" t="str">
        <f t="shared" si="237"/>
        <v/>
      </c>
      <c r="L1388" s="167" t="str">
        <f t="shared" si="238"/>
        <v/>
      </c>
      <c r="M1388" s="63" t="str">
        <f t="shared" si="239"/>
        <v/>
      </c>
      <c r="N1388" s="7"/>
      <c r="O1388" s="8"/>
      <c r="Q1388" s="69" t="str">
        <f t="shared" si="240"/>
        <v/>
      </c>
      <c r="T1388" s="66" t="str">
        <f>IF(AND(SU_Stufe&gt;=20,M1388&lt;&gt;"",ISBLANK(N1388)),"Zuweisung zu Arbeitspaket fehlt","")</f>
        <v/>
      </c>
      <c r="U1388" s="66" t="str">
        <f>IF(AND(M1388&lt;&gt;""),IF(ISBLANK(O1388),"Beschreibung der Tätigkeit fehlt!",IF(LEN(O1388)&lt;Z_BKU,"Beschreibung sehr kurz",IF(LEN(O1388)&lt;Z_BKN,"Beschreibung knapp",""))),"")</f>
        <v/>
      </c>
      <c r="V1388" s="66" t="str">
        <f t="shared" si="241"/>
        <v/>
      </c>
      <c r="W1388" s="66" t="str">
        <f>IF(AND(M1388&lt;&gt;""),IF(M1388&gt;Z_THAZ,"Wurde die Tageshöchstarbeitszeit ("&amp;Z_THAZ&amp;" h) beachtet?",""),"")</f>
        <v/>
      </c>
      <c r="X1388" s="66" t="str">
        <f t="shared" si="234"/>
        <v/>
      </c>
    </row>
    <row r="1389" spans="1:24" x14ac:dyDescent="0.25">
      <c r="A1389" s="5"/>
      <c r="B1389" s="67" t="str">
        <f t="shared" si="233"/>
        <v/>
      </c>
      <c r="C1389" s="68" t="str">
        <f t="shared" si="235"/>
        <v/>
      </c>
      <c r="D1389" s="6"/>
      <c r="E1389" s="9"/>
      <c r="F1389" s="6"/>
      <c r="G1389" s="9"/>
      <c r="H1389" s="64" t="str">
        <f t="shared" si="242"/>
        <v/>
      </c>
      <c r="I1389" s="64" t="str">
        <f t="shared" si="243"/>
        <v/>
      </c>
      <c r="J1389" s="65" t="str">
        <f t="shared" si="236"/>
        <v/>
      </c>
      <c r="K1389" s="166" t="str">
        <f t="shared" si="237"/>
        <v/>
      </c>
      <c r="L1389" s="167" t="str">
        <f t="shared" si="238"/>
        <v/>
      </c>
      <c r="M1389" s="63" t="str">
        <f t="shared" si="239"/>
        <v/>
      </c>
      <c r="N1389" s="7"/>
      <c r="O1389" s="8"/>
      <c r="Q1389" s="69" t="str">
        <f t="shared" si="240"/>
        <v/>
      </c>
      <c r="T1389" s="66" t="str">
        <f>IF(AND(SU_Stufe&gt;=20,M1389&lt;&gt;"",ISBLANK(N1389)),"Zuweisung zu Arbeitspaket fehlt","")</f>
        <v/>
      </c>
      <c r="U1389" s="66" t="str">
        <f>IF(AND(M1389&lt;&gt;""),IF(ISBLANK(O1389),"Beschreibung der Tätigkeit fehlt!",IF(LEN(O1389)&lt;Z_BKU,"Beschreibung sehr kurz",IF(LEN(O1389)&lt;Z_BKN,"Beschreibung knapp",""))),"")</f>
        <v/>
      </c>
      <c r="V1389" s="66" t="str">
        <f t="shared" si="241"/>
        <v/>
      </c>
      <c r="W1389" s="66" t="str">
        <f>IF(AND(M1389&lt;&gt;""),IF(M1389&gt;Z_THAZ,"Wurde die Tageshöchstarbeitszeit ("&amp;Z_THAZ&amp;" h) beachtet?",""),"")</f>
        <v/>
      </c>
      <c r="X1389" s="66" t="str">
        <f t="shared" si="234"/>
        <v/>
      </c>
    </row>
    <row r="1390" spans="1:24" x14ac:dyDescent="0.25">
      <c r="A1390" s="5"/>
      <c r="B1390" s="67" t="str">
        <f t="shared" si="233"/>
        <v/>
      </c>
      <c r="C1390" s="68" t="str">
        <f t="shared" si="235"/>
        <v/>
      </c>
      <c r="D1390" s="6"/>
      <c r="E1390" s="9"/>
      <c r="F1390" s="6"/>
      <c r="G1390" s="9"/>
      <c r="H1390" s="64" t="str">
        <f t="shared" si="242"/>
        <v/>
      </c>
      <c r="I1390" s="64" t="str">
        <f t="shared" si="243"/>
        <v/>
      </c>
      <c r="J1390" s="65" t="str">
        <f t="shared" si="236"/>
        <v/>
      </c>
      <c r="K1390" s="166" t="str">
        <f t="shared" si="237"/>
        <v/>
      </c>
      <c r="L1390" s="167" t="str">
        <f t="shared" si="238"/>
        <v/>
      </c>
      <c r="M1390" s="63" t="str">
        <f t="shared" si="239"/>
        <v/>
      </c>
      <c r="N1390" s="7"/>
      <c r="O1390" s="8"/>
      <c r="Q1390" s="69" t="str">
        <f t="shared" si="240"/>
        <v/>
      </c>
      <c r="T1390" s="66" t="str">
        <f>IF(AND(SU_Stufe&gt;=20,M1390&lt;&gt;"",ISBLANK(N1390)),"Zuweisung zu Arbeitspaket fehlt","")</f>
        <v/>
      </c>
      <c r="U1390" s="66" t="str">
        <f>IF(AND(M1390&lt;&gt;""),IF(ISBLANK(O1390),"Beschreibung der Tätigkeit fehlt!",IF(LEN(O1390)&lt;Z_BKU,"Beschreibung sehr kurz",IF(LEN(O1390)&lt;Z_BKN,"Beschreibung knapp",""))),"")</f>
        <v/>
      </c>
      <c r="V1390" s="66" t="str">
        <f t="shared" si="241"/>
        <v/>
      </c>
      <c r="W1390" s="66" t="str">
        <f>IF(AND(M1390&lt;&gt;""),IF(M1390&gt;Z_THAZ,"Wurde die Tageshöchstarbeitszeit ("&amp;Z_THAZ&amp;" h) beachtet?",""),"")</f>
        <v/>
      </c>
      <c r="X1390" s="66" t="str">
        <f t="shared" si="234"/>
        <v/>
      </c>
    </row>
    <row r="1391" spans="1:24" x14ac:dyDescent="0.25">
      <c r="A1391" s="5"/>
      <c r="B1391" s="67" t="str">
        <f t="shared" si="233"/>
        <v/>
      </c>
      <c r="C1391" s="68" t="str">
        <f t="shared" si="235"/>
        <v/>
      </c>
      <c r="D1391" s="6"/>
      <c r="E1391" s="9"/>
      <c r="F1391" s="6"/>
      <c r="G1391" s="9"/>
      <c r="H1391" s="64" t="str">
        <f t="shared" si="242"/>
        <v/>
      </c>
      <c r="I1391" s="64" t="str">
        <f t="shared" si="243"/>
        <v/>
      </c>
      <c r="J1391" s="65" t="str">
        <f t="shared" si="236"/>
        <v/>
      </c>
      <c r="K1391" s="166" t="str">
        <f t="shared" si="237"/>
        <v/>
      </c>
      <c r="L1391" s="167" t="str">
        <f t="shared" si="238"/>
        <v/>
      </c>
      <c r="M1391" s="63" t="str">
        <f t="shared" si="239"/>
        <v/>
      </c>
      <c r="N1391" s="7"/>
      <c r="O1391" s="8"/>
      <c r="Q1391" s="69" t="str">
        <f t="shared" si="240"/>
        <v/>
      </c>
      <c r="T1391" s="66" t="str">
        <f>IF(AND(SU_Stufe&gt;=20,M1391&lt;&gt;"",ISBLANK(N1391)),"Zuweisung zu Arbeitspaket fehlt","")</f>
        <v/>
      </c>
      <c r="U1391" s="66" t="str">
        <f>IF(AND(M1391&lt;&gt;""),IF(ISBLANK(O1391),"Beschreibung der Tätigkeit fehlt!",IF(LEN(O1391)&lt;Z_BKU,"Beschreibung sehr kurz",IF(LEN(O1391)&lt;Z_BKN,"Beschreibung knapp",""))),"")</f>
        <v/>
      </c>
      <c r="V1391" s="66" t="str">
        <f t="shared" si="241"/>
        <v/>
      </c>
      <c r="W1391" s="66" t="str">
        <f>IF(AND(M1391&lt;&gt;""),IF(M1391&gt;Z_THAZ,"Wurde die Tageshöchstarbeitszeit ("&amp;Z_THAZ&amp;" h) beachtet?",""),"")</f>
        <v/>
      </c>
      <c r="X1391" s="66" t="str">
        <f t="shared" si="234"/>
        <v/>
      </c>
    </row>
    <row r="1392" spans="1:24" x14ac:dyDescent="0.25">
      <c r="A1392" s="5"/>
      <c r="B1392" s="67" t="str">
        <f t="shared" si="233"/>
        <v/>
      </c>
      <c r="C1392" s="68" t="str">
        <f t="shared" si="235"/>
        <v/>
      </c>
      <c r="D1392" s="6"/>
      <c r="E1392" s="9"/>
      <c r="F1392" s="6"/>
      <c r="G1392" s="9"/>
      <c r="H1392" s="64" t="str">
        <f t="shared" si="242"/>
        <v/>
      </c>
      <c r="I1392" s="64" t="str">
        <f t="shared" si="243"/>
        <v/>
      </c>
      <c r="J1392" s="65" t="str">
        <f t="shared" si="236"/>
        <v/>
      </c>
      <c r="K1392" s="166" t="str">
        <f t="shared" si="237"/>
        <v/>
      </c>
      <c r="L1392" s="167" t="str">
        <f t="shared" si="238"/>
        <v/>
      </c>
      <c r="M1392" s="63" t="str">
        <f t="shared" si="239"/>
        <v/>
      </c>
      <c r="N1392" s="7"/>
      <c r="O1392" s="8"/>
      <c r="Q1392" s="69" t="str">
        <f t="shared" si="240"/>
        <v/>
      </c>
      <c r="T1392" s="66" t="str">
        <f>IF(AND(SU_Stufe&gt;=20,M1392&lt;&gt;"",ISBLANK(N1392)),"Zuweisung zu Arbeitspaket fehlt","")</f>
        <v/>
      </c>
      <c r="U1392" s="66" t="str">
        <f>IF(AND(M1392&lt;&gt;""),IF(ISBLANK(O1392),"Beschreibung der Tätigkeit fehlt!",IF(LEN(O1392)&lt;Z_BKU,"Beschreibung sehr kurz",IF(LEN(O1392)&lt;Z_BKN,"Beschreibung knapp",""))),"")</f>
        <v/>
      </c>
      <c r="V1392" s="66" t="str">
        <f t="shared" si="241"/>
        <v/>
      </c>
      <c r="W1392" s="66" t="str">
        <f>IF(AND(M1392&lt;&gt;""),IF(M1392&gt;Z_THAZ,"Wurde die Tageshöchstarbeitszeit ("&amp;Z_THAZ&amp;" h) beachtet?",""),"")</f>
        <v/>
      </c>
      <c r="X1392" s="66" t="str">
        <f t="shared" si="234"/>
        <v/>
      </c>
    </row>
    <row r="1393" spans="1:24" x14ac:dyDescent="0.25">
      <c r="A1393" s="5"/>
      <c r="B1393" s="67" t="str">
        <f t="shared" si="233"/>
        <v/>
      </c>
      <c r="C1393" s="68" t="str">
        <f t="shared" si="235"/>
        <v/>
      </c>
      <c r="D1393" s="6"/>
      <c r="E1393" s="9"/>
      <c r="F1393" s="6"/>
      <c r="G1393" s="9"/>
      <c r="H1393" s="64" t="str">
        <f t="shared" si="242"/>
        <v/>
      </c>
      <c r="I1393" s="64" t="str">
        <f t="shared" si="243"/>
        <v/>
      </c>
      <c r="J1393" s="65" t="str">
        <f t="shared" si="236"/>
        <v/>
      </c>
      <c r="K1393" s="166" t="str">
        <f t="shared" si="237"/>
        <v/>
      </c>
      <c r="L1393" s="167" t="str">
        <f t="shared" si="238"/>
        <v/>
      </c>
      <c r="M1393" s="63" t="str">
        <f t="shared" si="239"/>
        <v/>
      </c>
      <c r="N1393" s="7"/>
      <c r="O1393" s="8"/>
      <c r="Q1393" s="69" t="str">
        <f t="shared" si="240"/>
        <v/>
      </c>
      <c r="T1393" s="66" t="str">
        <f>IF(AND(SU_Stufe&gt;=20,M1393&lt;&gt;"",ISBLANK(N1393)),"Zuweisung zu Arbeitspaket fehlt","")</f>
        <v/>
      </c>
      <c r="U1393" s="66" t="str">
        <f>IF(AND(M1393&lt;&gt;""),IF(ISBLANK(O1393),"Beschreibung der Tätigkeit fehlt!",IF(LEN(O1393)&lt;Z_BKU,"Beschreibung sehr kurz",IF(LEN(O1393)&lt;Z_BKN,"Beschreibung knapp",""))),"")</f>
        <v/>
      </c>
      <c r="V1393" s="66" t="str">
        <f t="shared" si="241"/>
        <v/>
      </c>
      <c r="W1393" s="66" t="str">
        <f>IF(AND(M1393&lt;&gt;""),IF(M1393&gt;Z_THAZ,"Wurde die Tageshöchstarbeitszeit ("&amp;Z_THAZ&amp;" h) beachtet?",""),"")</f>
        <v/>
      </c>
      <c r="X1393" s="66" t="str">
        <f t="shared" si="234"/>
        <v/>
      </c>
    </row>
    <row r="1394" spans="1:24" x14ac:dyDescent="0.25">
      <c r="A1394" s="5"/>
      <c r="B1394" s="67" t="str">
        <f t="shared" si="233"/>
        <v/>
      </c>
      <c r="C1394" s="68" t="str">
        <f t="shared" si="235"/>
        <v/>
      </c>
      <c r="D1394" s="6"/>
      <c r="E1394" s="9"/>
      <c r="F1394" s="6"/>
      <c r="G1394" s="9"/>
      <c r="H1394" s="64" t="str">
        <f t="shared" si="242"/>
        <v/>
      </c>
      <c r="I1394" s="64" t="str">
        <f t="shared" si="243"/>
        <v/>
      </c>
      <c r="J1394" s="65" t="str">
        <f t="shared" si="236"/>
        <v/>
      </c>
      <c r="K1394" s="166" t="str">
        <f t="shared" si="237"/>
        <v/>
      </c>
      <c r="L1394" s="167" t="str">
        <f t="shared" si="238"/>
        <v/>
      </c>
      <c r="M1394" s="63" t="str">
        <f t="shared" si="239"/>
        <v/>
      </c>
      <c r="N1394" s="7"/>
      <c r="O1394" s="8"/>
      <c r="Q1394" s="69" t="str">
        <f t="shared" si="240"/>
        <v/>
      </c>
      <c r="T1394" s="66" t="str">
        <f>IF(AND(SU_Stufe&gt;=20,M1394&lt;&gt;"",ISBLANK(N1394)),"Zuweisung zu Arbeitspaket fehlt","")</f>
        <v/>
      </c>
      <c r="U1394" s="66" t="str">
        <f>IF(AND(M1394&lt;&gt;""),IF(ISBLANK(O1394),"Beschreibung der Tätigkeit fehlt!",IF(LEN(O1394)&lt;Z_BKU,"Beschreibung sehr kurz",IF(LEN(O1394)&lt;Z_BKN,"Beschreibung knapp",""))),"")</f>
        <v/>
      </c>
      <c r="V1394" s="66" t="str">
        <f t="shared" si="241"/>
        <v/>
      </c>
      <c r="W1394" s="66" t="str">
        <f>IF(AND(M1394&lt;&gt;""),IF(M1394&gt;Z_THAZ,"Wurde die Tageshöchstarbeitszeit ("&amp;Z_THAZ&amp;" h) beachtet?",""),"")</f>
        <v/>
      </c>
      <c r="X1394" s="66" t="str">
        <f t="shared" si="234"/>
        <v/>
      </c>
    </row>
    <row r="1395" spans="1:24" x14ac:dyDescent="0.25">
      <c r="A1395" s="5"/>
      <c r="B1395" s="67" t="str">
        <f t="shared" si="233"/>
        <v/>
      </c>
      <c r="C1395" s="68" t="str">
        <f t="shared" si="235"/>
        <v/>
      </c>
      <c r="D1395" s="6"/>
      <c r="E1395" s="9"/>
      <c r="F1395" s="6"/>
      <c r="G1395" s="9"/>
      <c r="H1395" s="64" t="str">
        <f t="shared" si="242"/>
        <v/>
      </c>
      <c r="I1395" s="64" t="str">
        <f t="shared" si="243"/>
        <v/>
      </c>
      <c r="J1395" s="65" t="str">
        <f t="shared" si="236"/>
        <v/>
      </c>
      <c r="K1395" s="166" t="str">
        <f t="shared" si="237"/>
        <v/>
      </c>
      <c r="L1395" s="167" t="str">
        <f t="shared" si="238"/>
        <v/>
      </c>
      <c r="M1395" s="63" t="str">
        <f t="shared" si="239"/>
        <v/>
      </c>
      <c r="N1395" s="7"/>
      <c r="O1395" s="8"/>
      <c r="Q1395" s="69" t="str">
        <f t="shared" si="240"/>
        <v/>
      </c>
      <c r="T1395" s="66" t="str">
        <f>IF(AND(SU_Stufe&gt;=20,M1395&lt;&gt;"",ISBLANK(N1395)),"Zuweisung zu Arbeitspaket fehlt","")</f>
        <v/>
      </c>
      <c r="U1395" s="66" t="str">
        <f>IF(AND(M1395&lt;&gt;""),IF(ISBLANK(O1395),"Beschreibung der Tätigkeit fehlt!",IF(LEN(O1395)&lt;Z_BKU,"Beschreibung sehr kurz",IF(LEN(O1395)&lt;Z_BKN,"Beschreibung knapp",""))),"")</f>
        <v/>
      </c>
      <c r="V1395" s="66" t="str">
        <f t="shared" si="241"/>
        <v/>
      </c>
      <c r="W1395" s="66" t="str">
        <f>IF(AND(M1395&lt;&gt;""),IF(M1395&gt;Z_THAZ,"Wurde die Tageshöchstarbeitszeit ("&amp;Z_THAZ&amp;" h) beachtet?",""),"")</f>
        <v/>
      </c>
      <c r="X1395" s="66" t="str">
        <f t="shared" si="234"/>
        <v/>
      </c>
    </row>
    <row r="1396" spans="1:24" x14ac:dyDescent="0.25">
      <c r="A1396" s="5"/>
      <c r="B1396" s="67" t="str">
        <f t="shared" si="233"/>
        <v/>
      </c>
      <c r="C1396" s="68" t="str">
        <f t="shared" si="235"/>
        <v/>
      </c>
      <c r="D1396" s="6"/>
      <c r="E1396" s="9"/>
      <c r="F1396" s="6"/>
      <c r="G1396" s="9"/>
      <c r="H1396" s="64" t="str">
        <f t="shared" si="242"/>
        <v/>
      </c>
      <c r="I1396" s="64" t="str">
        <f t="shared" si="243"/>
        <v/>
      </c>
      <c r="J1396" s="65" t="str">
        <f t="shared" si="236"/>
        <v/>
      </c>
      <c r="K1396" s="166" t="str">
        <f t="shared" si="237"/>
        <v/>
      </c>
      <c r="L1396" s="167" t="str">
        <f t="shared" si="238"/>
        <v/>
      </c>
      <c r="M1396" s="63" t="str">
        <f t="shared" si="239"/>
        <v/>
      </c>
      <c r="N1396" s="7"/>
      <c r="O1396" s="8"/>
      <c r="Q1396" s="69" t="str">
        <f t="shared" si="240"/>
        <v/>
      </c>
      <c r="T1396" s="66" t="str">
        <f>IF(AND(SU_Stufe&gt;=20,M1396&lt;&gt;"",ISBLANK(N1396)),"Zuweisung zu Arbeitspaket fehlt","")</f>
        <v/>
      </c>
      <c r="U1396" s="66" t="str">
        <f>IF(AND(M1396&lt;&gt;""),IF(ISBLANK(O1396),"Beschreibung der Tätigkeit fehlt!",IF(LEN(O1396)&lt;Z_BKU,"Beschreibung sehr kurz",IF(LEN(O1396)&lt;Z_BKN,"Beschreibung knapp",""))),"")</f>
        <v/>
      </c>
      <c r="V1396" s="66" t="str">
        <f t="shared" si="241"/>
        <v/>
      </c>
      <c r="W1396" s="66" t="str">
        <f>IF(AND(M1396&lt;&gt;""),IF(M1396&gt;Z_THAZ,"Wurde die Tageshöchstarbeitszeit ("&amp;Z_THAZ&amp;" h) beachtet?",""),"")</f>
        <v/>
      </c>
      <c r="X1396" s="66" t="str">
        <f t="shared" si="234"/>
        <v/>
      </c>
    </row>
    <row r="1397" spans="1:24" x14ac:dyDescent="0.25">
      <c r="A1397" s="5"/>
      <c r="B1397" s="67" t="str">
        <f t="shared" si="233"/>
        <v/>
      </c>
      <c r="C1397" s="68" t="str">
        <f t="shared" si="235"/>
        <v/>
      </c>
      <c r="D1397" s="6"/>
      <c r="E1397" s="9"/>
      <c r="F1397" s="6"/>
      <c r="G1397" s="9"/>
      <c r="H1397" s="64" t="str">
        <f t="shared" si="242"/>
        <v/>
      </c>
      <c r="I1397" s="64" t="str">
        <f t="shared" si="243"/>
        <v/>
      </c>
      <c r="J1397" s="65" t="str">
        <f t="shared" si="236"/>
        <v/>
      </c>
      <c r="K1397" s="166" t="str">
        <f t="shared" si="237"/>
        <v/>
      </c>
      <c r="L1397" s="167" t="str">
        <f t="shared" si="238"/>
        <v/>
      </c>
      <c r="M1397" s="63" t="str">
        <f t="shared" si="239"/>
        <v/>
      </c>
      <c r="N1397" s="7"/>
      <c r="O1397" s="8"/>
      <c r="Q1397" s="69" t="str">
        <f t="shared" si="240"/>
        <v/>
      </c>
      <c r="T1397" s="66" t="str">
        <f>IF(AND(SU_Stufe&gt;=20,M1397&lt;&gt;"",ISBLANK(N1397)),"Zuweisung zu Arbeitspaket fehlt","")</f>
        <v/>
      </c>
      <c r="U1397" s="66" t="str">
        <f>IF(AND(M1397&lt;&gt;""),IF(ISBLANK(O1397),"Beschreibung der Tätigkeit fehlt!",IF(LEN(O1397)&lt;Z_BKU,"Beschreibung sehr kurz",IF(LEN(O1397)&lt;Z_BKN,"Beschreibung knapp",""))),"")</f>
        <v/>
      </c>
      <c r="V1397" s="66" t="str">
        <f t="shared" si="241"/>
        <v/>
      </c>
      <c r="W1397" s="66" t="str">
        <f>IF(AND(M1397&lt;&gt;""),IF(M1397&gt;Z_THAZ,"Wurde die Tageshöchstarbeitszeit ("&amp;Z_THAZ&amp;" h) beachtet?",""),"")</f>
        <v/>
      </c>
      <c r="X1397" s="66" t="str">
        <f t="shared" si="234"/>
        <v/>
      </c>
    </row>
    <row r="1398" spans="1:24" x14ac:dyDescent="0.25">
      <c r="A1398" s="5"/>
      <c r="B1398" s="67" t="str">
        <f t="shared" si="233"/>
        <v/>
      </c>
      <c r="C1398" s="68" t="str">
        <f t="shared" si="235"/>
        <v/>
      </c>
      <c r="D1398" s="6"/>
      <c r="E1398" s="9"/>
      <c r="F1398" s="6"/>
      <c r="G1398" s="9"/>
      <c r="H1398" s="64" t="str">
        <f t="shared" si="242"/>
        <v/>
      </c>
      <c r="I1398" s="64" t="str">
        <f t="shared" si="243"/>
        <v/>
      </c>
      <c r="J1398" s="65" t="str">
        <f t="shared" si="236"/>
        <v/>
      </c>
      <c r="K1398" s="166" t="str">
        <f t="shared" si="237"/>
        <v/>
      </c>
      <c r="L1398" s="167" t="str">
        <f t="shared" si="238"/>
        <v/>
      </c>
      <c r="M1398" s="63" t="str">
        <f t="shared" si="239"/>
        <v/>
      </c>
      <c r="N1398" s="7"/>
      <c r="O1398" s="8"/>
      <c r="Q1398" s="69" t="str">
        <f t="shared" si="240"/>
        <v/>
      </c>
      <c r="T1398" s="66" t="str">
        <f>IF(AND(SU_Stufe&gt;=20,M1398&lt;&gt;"",ISBLANK(N1398)),"Zuweisung zu Arbeitspaket fehlt","")</f>
        <v/>
      </c>
      <c r="U1398" s="66" t="str">
        <f>IF(AND(M1398&lt;&gt;""),IF(ISBLANK(O1398),"Beschreibung der Tätigkeit fehlt!",IF(LEN(O1398)&lt;Z_BKU,"Beschreibung sehr kurz",IF(LEN(O1398)&lt;Z_BKN,"Beschreibung knapp",""))),"")</f>
        <v/>
      </c>
      <c r="V1398" s="66" t="str">
        <f t="shared" si="241"/>
        <v/>
      </c>
      <c r="W1398" s="66" t="str">
        <f>IF(AND(M1398&lt;&gt;""),IF(M1398&gt;Z_THAZ,"Wurde die Tageshöchstarbeitszeit ("&amp;Z_THAZ&amp;" h) beachtet?",""),"")</f>
        <v/>
      </c>
      <c r="X1398" s="66" t="str">
        <f t="shared" si="234"/>
        <v/>
      </c>
    </row>
    <row r="1399" spans="1:24" x14ac:dyDescent="0.25">
      <c r="A1399" s="5"/>
      <c r="B1399" s="67" t="str">
        <f t="shared" si="233"/>
        <v/>
      </c>
      <c r="C1399" s="68" t="str">
        <f t="shared" si="235"/>
        <v/>
      </c>
      <c r="D1399" s="6"/>
      <c r="E1399" s="9"/>
      <c r="F1399" s="6"/>
      <c r="G1399" s="9"/>
      <c r="H1399" s="64" t="str">
        <f t="shared" si="242"/>
        <v/>
      </c>
      <c r="I1399" s="64" t="str">
        <f t="shared" si="243"/>
        <v/>
      </c>
      <c r="J1399" s="65" t="str">
        <f t="shared" si="236"/>
        <v/>
      </c>
      <c r="K1399" s="166" t="str">
        <f t="shared" si="237"/>
        <v/>
      </c>
      <c r="L1399" s="167" t="str">
        <f t="shared" si="238"/>
        <v/>
      </c>
      <c r="M1399" s="63" t="str">
        <f t="shared" si="239"/>
        <v/>
      </c>
      <c r="N1399" s="7"/>
      <c r="O1399" s="8"/>
      <c r="Q1399" s="69" t="str">
        <f t="shared" si="240"/>
        <v/>
      </c>
      <c r="T1399" s="66" t="str">
        <f>IF(AND(SU_Stufe&gt;=20,M1399&lt;&gt;"",ISBLANK(N1399)),"Zuweisung zu Arbeitspaket fehlt","")</f>
        <v/>
      </c>
      <c r="U1399" s="66" t="str">
        <f>IF(AND(M1399&lt;&gt;""),IF(ISBLANK(O1399),"Beschreibung der Tätigkeit fehlt!",IF(LEN(O1399)&lt;Z_BKU,"Beschreibung sehr kurz",IF(LEN(O1399)&lt;Z_BKN,"Beschreibung knapp",""))),"")</f>
        <v/>
      </c>
      <c r="V1399" s="66" t="str">
        <f t="shared" si="241"/>
        <v/>
      </c>
      <c r="W1399" s="66" t="str">
        <f>IF(AND(M1399&lt;&gt;""),IF(M1399&gt;Z_THAZ,"Wurde die Tageshöchstarbeitszeit ("&amp;Z_THAZ&amp;" h) beachtet?",""),"")</f>
        <v/>
      </c>
      <c r="X1399" s="66" t="str">
        <f t="shared" si="234"/>
        <v/>
      </c>
    </row>
    <row r="1400" spans="1:24" x14ac:dyDescent="0.25">
      <c r="A1400" s="5"/>
      <c r="B1400" s="67" t="str">
        <f t="shared" si="233"/>
        <v/>
      </c>
      <c r="C1400" s="68" t="str">
        <f t="shared" si="235"/>
        <v/>
      </c>
      <c r="D1400" s="6"/>
      <c r="E1400" s="9"/>
      <c r="F1400" s="6"/>
      <c r="G1400" s="9"/>
      <c r="H1400" s="64" t="str">
        <f t="shared" si="242"/>
        <v/>
      </c>
      <c r="I1400" s="64" t="str">
        <f t="shared" si="243"/>
        <v/>
      </c>
      <c r="J1400" s="65" t="str">
        <f t="shared" si="236"/>
        <v/>
      </c>
      <c r="K1400" s="166" t="str">
        <f t="shared" si="237"/>
        <v/>
      </c>
      <c r="L1400" s="167" t="str">
        <f t="shared" si="238"/>
        <v/>
      </c>
      <c r="M1400" s="63" t="str">
        <f t="shared" si="239"/>
        <v/>
      </c>
      <c r="N1400" s="7"/>
      <c r="O1400" s="8"/>
      <c r="Q1400" s="69" t="str">
        <f t="shared" si="240"/>
        <v/>
      </c>
      <c r="T1400" s="66" t="str">
        <f>IF(AND(SU_Stufe&gt;=20,M1400&lt;&gt;"",ISBLANK(N1400)),"Zuweisung zu Arbeitspaket fehlt","")</f>
        <v/>
      </c>
      <c r="U1400" s="66" t="str">
        <f>IF(AND(M1400&lt;&gt;""),IF(ISBLANK(O1400),"Beschreibung der Tätigkeit fehlt!",IF(LEN(O1400)&lt;Z_BKU,"Beschreibung sehr kurz",IF(LEN(O1400)&lt;Z_BKN,"Beschreibung knapp",""))),"")</f>
        <v/>
      </c>
      <c r="V1400" s="66" t="str">
        <f t="shared" si="241"/>
        <v/>
      </c>
      <c r="W1400" s="66" t="str">
        <f>IF(AND(M1400&lt;&gt;""),IF(M1400&gt;Z_THAZ,"Wurde die Tageshöchstarbeitszeit ("&amp;Z_THAZ&amp;" h) beachtet?",""),"")</f>
        <v/>
      </c>
      <c r="X1400" s="66" t="str">
        <f t="shared" si="234"/>
        <v/>
      </c>
    </row>
    <row r="1401" spans="1:24" x14ac:dyDescent="0.25">
      <c r="A1401" s="5"/>
      <c r="B1401" s="67" t="str">
        <f t="shared" si="233"/>
        <v/>
      </c>
      <c r="C1401" s="68" t="str">
        <f t="shared" si="235"/>
        <v/>
      </c>
      <c r="D1401" s="6"/>
      <c r="E1401" s="9"/>
      <c r="F1401" s="6"/>
      <c r="G1401" s="9"/>
      <c r="H1401" s="64" t="str">
        <f t="shared" si="242"/>
        <v/>
      </c>
      <c r="I1401" s="64" t="str">
        <f t="shared" si="243"/>
        <v/>
      </c>
      <c r="J1401" s="65" t="str">
        <f t="shared" si="236"/>
        <v/>
      </c>
      <c r="K1401" s="166" t="str">
        <f t="shared" si="237"/>
        <v/>
      </c>
      <c r="L1401" s="167" t="str">
        <f t="shared" si="238"/>
        <v/>
      </c>
      <c r="M1401" s="63" t="str">
        <f t="shared" si="239"/>
        <v/>
      </c>
      <c r="N1401" s="7"/>
      <c r="O1401" s="8"/>
      <c r="Q1401" s="69" t="str">
        <f t="shared" si="240"/>
        <v/>
      </c>
      <c r="T1401" s="66" t="str">
        <f>IF(AND(SU_Stufe&gt;=20,M1401&lt;&gt;"",ISBLANK(N1401)),"Zuweisung zu Arbeitspaket fehlt","")</f>
        <v/>
      </c>
      <c r="U1401" s="66" t="str">
        <f>IF(AND(M1401&lt;&gt;""),IF(ISBLANK(O1401),"Beschreibung der Tätigkeit fehlt!",IF(LEN(O1401)&lt;Z_BKU,"Beschreibung sehr kurz",IF(LEN(O1401)&lt;Z_BKN,"Beschreibung knapp",""))),"")</f>
        <v/>
      </c>
      <c r="V1401" s="66" t="str">
        <f t="shared" si="241"/>
        <v/>
      </c>
      <c r="W1401" s="66" t="str">
        <f>IF(AND(M1401&lt;&gt;""),IF(M1401&gt;Z_THAZ,"Wurde die Tageshöchstarbeitszeit ("&amp;Z_THAZ&amp;" h) beachtet?",""),"")</f>
        <v/>
      </c>
      <c r="X1401" s="66" t="str">
        <f t="shared" si="234"/>
        <v/>
      </c>
    </row>
    <row r="1402" spans="1:24" x14ac:dyDescent="0.25">
      <c r="A1402" s="5"/>
      <c r="B1402" s="67" t="str">
        <f t="shared" si="233"/>
        <v/>
      </c>
      <c r="C1402" s="68" t="str">
        <f t="shared" si="235"/>
        <v/>
      </c>
      <c r="D1402" s="6"/>
      <c r="E1402" s="9"/>
      <c r="F1402" s="6"/>
      <c r="G1402" s="9"/>
      <c r="H1402" s="64" t="str">
        <f t="shared" si="242"/>
        <v/>
      </c>
      <c r="I1402" s="64" t="str">
        <f t="shared" si="243"/>
        <v/>
      </c>
      <c r="J1402" s="65" t="str">
        <f t="shared" si="236"/>
        <v/>
      </c>
      <c r="K1402" s="166" t="str">
        <f t="shared" si="237"/>
        <v/>
      </c>
      <c r="L1402" s="167" t="str">
        <f t="shared" si="238"/>
        <v/>
      </c>
      <c r="M1402" s="63" t="str">
        <f t="shared" si="239"/>
        <v/>
      </c>
      <c r="N1402" s="7"/>
      <c r="O1402" s="8"/>
      <c r="Q1402" s="69" t="str">
        <f t="shared" si="240"/>
        <v/>
      </c>
      <c r="T1402" s="66" t="str">
        <f>IF(AND(SU_Stufe&gt;=20,M1402&lt;&gt;"",ISBLANK(N1402)),"Zuweisung zu Arbeitspaket fehlt","")</f>
        <v/>
      </c>
      <c r="U1402" s="66" t="str">
        <f>IF(AND(M1402&lt;&gt;""),IF(ISBLANK(O1402),"Beschreibung der Tätigkeit fehlt!",IF(LEN(O1402)&lt;Z_BKU,"Beschreibung sehr kurz",IF(LEN(O1402)&lt;Z_BKN,"Beschreibung knapp",""))),"")</f>
        <v/>
      </c>
      <c r="V1402" s="66" t="str">
        <f t="shared" si="241"/>
        <v/>
      </c>
      <c r="W1402" s="66" t="str">
        <f>IF(AND(M1402&lt;&gt;""),IF(M1402&gt;Z_THAZ,"Wurde die Tageshöchstarbeitszeit ("&amp;Z_THAZ&amp;" h) beachtet?",""),"")</f>
        <v/>
      </c>
      <c r="X1402" s="66" t="str">
        <f t="shared" si="234"/>
        <v/>
      </c>
    </row>
    <row r="1403" spans="1:24" x14ac:dyDescent="0.25">
      <c r="A1403" s="5"/>
      <c r="B1403" s="67" t="str">
        <f t="shared" si="233"/>
        <v/>
      </c>
      <c r="C1403" s="68" t="str">
        <f t="shared" si="235"/>
        <v/>
      </c>
      <c r="D1403" s="6"/>
      <c r="E1403" s="9"/>
      <c r="F1403" s="6"/>
      <c r="G1403" s="9"/>
      <c r="H1403" s="64" t="str">
        <f t="shared" si="242"/>
        <v/>
      </c>
      <c r="I1403" s="64" t="str">
        <f t="shared" si="243"/>
        <v/>
      </c>
      <c r="J1403" s="65" t="str">
        <f t="shared" si="236"/>
        <v/>
      </c>
      <c r="K1403" s="166" t="str">
        <f t="shared" si="237"/>
        <v/>
      </c>
      <c r="L1403" s="167" t="str">
        <f t="shared" si="238"/>
        <v/>
      </c>
      <c r="M1403" s="63" t="str">
        <f t="shared" si="239"/>
        <v/>
      </c>
      <c r="N1403" s="7"/>
      <c r="O1403" s="8"/>
      <c r="Q1403" s="69" t="str">
        <f t="shared" si="240"/>
        <v/>
      </c>
      <c r="T1403" s="66" t="str">
        <f>IF(AND(SU_Stufe&gt;=20,M1403&lt;&gt;"",ISBLANK(N1403)),"Zuweisung zu Arbeitspaket fehlt","")</f>
        <v/>
      </c>
      <c r="U1403" s="66" t="str">
        <f>IF(AND(M1403&lt;&gt;""),IF(ISBLANK(O1403),"Beschreibung der Tätigkeit fehlt!",IF(LEN(O1403)&lt;Z_BKU,"Beschreibung sehr kurz",IF(LEN(O1403)&lt;Z_BKN,"Beschreibung knapp",""))),"")</f>
        <v/>
      </c>
      <c r="V1403" s="66" t="str">
        <f t="shared" si="241"/>
        <v/>
      </c>
      <c r="W1403" s="66" t="str">
        <f>IF(AND(M1403&lt;&gt;""),IF(M1403&gt;Z_THAZ,"Wurde die Tageshöchstarbeitszeit ("&amp;Z_THAZ&amp;" h) beachtet?",""),"")</f>
        <v/>
      </c>
      <c r="X1403" s="66" t="str">
        <f t="shared" si="234"/>
        <v/>
      </c>
    </row>
    <row r="1404" spans="1:24" x14ac:dyDescent="0.25">
      <c r="A1404" s="5"/>
      <c r="B1404" s="67" t="str">
        <f t="shared" si="233"/>
        <v/>
      </c>
      <c r="C1404" s="68" t="str">
        <f t="shared" si="235"/>
        <v/>
      </c>
      <c r="D1404" s="6"/>
      <c r="E1404" s="9"/>
      <c r="F1404" s="6"/>
      <c r="G1404" s="9"/>
      <c r="H1404" s="64" t="str">
        <f t="shared" si="242"/>
        <v/>
      </c>
      <c r="I1404" s="64" t="str">
        <f t="shared" si="243"/>
        <v/>
      </c>
      <c r="J1404" s="65" t="str">
        <f t="shared" si="236"/>
        <v/>
      </c>
      <c r="K1404" s="166" t="str">
        <f t="shared" si="237"/>
        <v/>
      </c>
      <c r="L1404" s="167" t="str">
        <f t="shared" si="238"/>
        <v/>
      </c>
      <c r="M1404" s="63" t="str">
        <f t="shared" si="239"/>
        <v/>
      </c>
      <c r="N1404" s="7"/>
      <c r="O1404" s="8"/>
      <c r="Q1404" s="69" t="str">
        <f t="shared" si="240"/>
        <v/>
      </c>
      <c r="T1404" s="66" t="str">
        <f>IF(AND(SU_Stufe&gt;=20,M1404&lt;&gt;"",ISBLANK(N1404)),"Zuweisung zu Arbeitspaket fehlt","")</f>
        <v/>
      </c>
      <c r="U1404" s="66" t="str">
        <f>IF(AND(M1404&lt;&gt;""),IF(ISBLANK(O1404),"Beschreibung der Tätigkeit fehlt!",IF(LEN(O1404)&lt;Z_BKU,"Beschreibung sehr kurz",IF(LEN(O1404)&lt;Z_BKN,"Beschreibung knapp",""))),"")</f>
        <v/>
      </c>
      <c r="V1404" s="66" t="str">
        <f t="shared" si="241"/>
        <v/>
      </c>
      <c r="W1404" s="66" t="str">
        <f>IF(AND(M1404&lt;&gt;""),IF(M1404&gt;Z_THAZ,"Wurde die Tageshöchstarbeitszeit ("&amp;Z_THAZ&amp;" h) beachtet?",""),"")</f>
        <v/>
      </c>
      <c r="X1404" s="66" t="str">
        <f t="shared" si="234"/>
        <v/>
      </c>
    </row>
    <row r="1405" spans="1:24" x14ac:dyDescent="0.25">
      <c r="A1405" s="5"/>
      <c r="B1405" s="67" t="str">
        <f t="shared" si="233"/>
        <v/>
      </c>
      <c r="C1405" s="68" t="str">
        <f t="shared" si="235"/>
        <v/>
      </c>
      <c r="D1405" s="6"/>
      <c r="E1405" s="9"/>
      <c r="F1405" s="6"/>
      <c r="G1405" s="9"/>
      <c r="H1405" s="64" t="str">
        <f t="shared" si="242"/>
        <v/>
      </c>
      <c r="I1405" s="64" t="str">
        <f t="shared" si="243"/>
        <v/>
      </c>
      <c r="J1405" s="65" t="str">
        <f t="shared" si="236"/>
        <v/>
      </c>
      <c r="K1405" s="166" t="str">
        <f t="shared" si="237"/>
        <v/>
      </c>
      <c r="L1405" s="167" t="str">
        <f t="shared" si="238"/>
        <v/>
      </c>
      <c r="M1405" s="63" t="str">
        <f t="shared" si="239"/>
        <v/>
      </c>
      <c r="N1405" s="7"/>
      <c r="O1405" s="8"/>
      <c r="Q1405" s="69" t="str">
        <f t="shared" si="240"/>
        <v/>
      </c>
      <c r="T1405" s="66" t="str">
        <f>IF(AND(SU_Stufe&gt;=20,M1405&lt;&gt;"",ISBLANK(N1405)),"Zuweisung zu Arbeitspaket fehlt","")</f>
        <v/>
      </c>
      <c r="U1405" s="66" t="str">
        <f>IF(AND(M1405&lt;&gt;""),IF(ISBLANK(O1405),"Beschreibung der Tätigkeit fehlt!",IF(LEN(O1405)&lt;Z_BKU,"Beschreibung sehr kurz",IF(LEN(O1405)&lt;Z_BKN,"Beschreibung knapp",""))),"")</f>
        <v/>
      </c>
      <c r="V1405" s="66" t="str">
        <f t="shared" si="241"/>
        <v/>
      </c>
      <c r="W1405" s="66" t="str">
        <f>IF(AND(M1405&lt;&gt;""),IF(M1405&gt;Z_THAZ,"Wurde die Tageshöchstarbeitszeit ("&amp;Z_THAZ&amp;" h) beachtet?",""),"")</f>
        <v/>
      </c>
      <c r="X1405" s="66" t="str">
        <f t="shared" si="234"/>
        <v/>
      </c>
    </row>
    <row r="1406" spans="1:24" x14ac:dyDescent="0.25">
      <c r="A1406" s="5"/>
      <c r="B1406" s="67" t="str">
        <f t="shared" si="233"/>
        <v/>
      </c>
      <c r="C1406" s="68" t="str">
        <f t="shared" si="235"/>
        <v/>
      </c>
      <c r="D1406" s="6"/>
      <c r="E1406" s="9"/>
      <c r="F1406" s="6"/>
      <c r="G1406" s="9"/>
      <c r="H1406" s="64" t="str">
        <f t="shared" si="242"/>
        <v/>
      </c>
      <c r="I1406" s="64" t="str">
        <f t="shared" si="243"/>
        <v/>
      </c>
      <c r="J1406" s="65" t="str">
        <f t="shared" si="236"/>
        <v/>
      </c>
      <c r="K1406" s="166" t="str">
        <f t="shared" si="237"/>
        <v/>
      </c>
      <c r="L1406" s="167" t="str">
        <f t="shared" si="238"/>
        <v/>
      </c>
      <c r="M1406" s="63" t="str">
        <f t="shared" si="239"/>
        <v/>
      </c>
      <c r="N1406" s="7"/>
      <c r="O1406" s="8"/>
      <c r="Q1406" s="69" t="str">
        <f t="shared" si="240"/>
        <v/>
      </c>
      <c r="T1406" s="66" t="str">
        <f>IF(AND(SU_Stufe&gt;=20,M1406&lt;&gt;"",ISBLANK(N1406)),"Zuweisung zu Arbeitspaket fehlt","")</f>
        <v/>
      </c>
      <c r="U1406" s="66" t="str">
        <f>IF(AND(M1406&lt;&gt;""),IF(ISBLANK(O1406),"Beschreibung der Tätigkeit fehlt!",IF(LEN(O1406)&lt;Z_BKU,"Beschreibung sehr kurz",IF(LEN(O1406)&lt;Z_BKN,"Beschreibung knapp",""))),"")</f>
        <v/>
      </c>
      <c r="V1406" s="66" t="str">
        <f t="shared" si="241"/>
        <v/>
      </c>
      <c r="W1406" s="66" t="str">
        <f>IF(AND(M1406&lt;&gt;""),IF(M1406&gt;Z_THAZ,"Wurde die Tageshöchstarbeitszeit ("&amp;Z_THAZ&amp;" h) beachtet?",""),"")</f>
        <v/>
      </c>
      <c r="X1406" s="66" t="str">
        <f t="shared" si="234"/>
        <v/>
      </c>
    </row>
    <row r="1407" spans="1:24" x14ac:dyDescent="0.25">
      <c r="A1407" s="5"/>
      <c r="B1407" s="67" t="str">
        <f t="shared" si="233"/>
        <v/>
      </c>
      <c r="C1407" s="68" t="str">
        <f t="shared" si="235"/>
        <v/>
      </c>
      <c r="D1407" s="6"/>
      <c r="E1407" s="9"/>
      <c r="F1407" s="6"/>
      <c r="G1407" s="9"/>
      <c r="H1407" s="64" t="str">
        <f t="shared" si="242"/>
        <v/>
      </c>
      <c r="I1407" s="64" t="str">
        <f t="shared" si="243"/>
        <v/>
      </c>
      <c r="J1407" s="65" t="str">
        <f t="shared" si="236"/>
        <v/>
      </c>
      <c r="K1407" s="166" t="str">
        <f t="shared" si="237"/>
        <v/>
      </c>
      <c r="L1407" s="167" t="str">
        <f t="shared" si="238"/>
        <v/>
      </c>
      <c r="M1407" s="63" t="str">
        <f t="shared" si="239"/>
        <v/>
      </c>
      <c r="N1407" s="7"/>
      <c r="O1407" s="8"/>
      <c r="Q1407" s="69" t="str">
        <f t="shared" si="240"/>
        <v/>
      </c>
      <c r="T1407" s="66" t="str">
        <f>IF(AND(SU_Stufe&gt;=20,M1407&lt;&gt;"",ISBLANK(N1407)),"Zuweisung zu Arbeitspaket fehlt","")</f>
        <v/>
      </c>
      <c r="U1407" s="66" t="str">
        <f>IF(AND(M1407&lt;&gt;""),IF(ISBLANK(O1407),"Beschreibung der Tätigkeit fehlt!",IF(LEN(O1407)&lt;Z_BKU,"Beschreibung sehr kurz",IF(LEN(O1407)&lt;Z_BKN,"Beschreibung knapp",""))),"")</f>
        <v/>
      </c>
      <c r="V1407" s="66" t="str">
        <f t="shared" si="241"/>
        <v/>
      </c>
      <c r="W1407" s="66" t="str">
        <f>IF(AND(M1407&lt;&gt;""),IF(M1407&gt;Z_THAZ,"Wurde die Tageshöchstarbeitszeit ("&amp;Z_THAZ&amp;" h) beachtet?",""),"")</f>
        <v/>
      </c>
      <c r="X1407" s="66" t="str">
        <f t="shared" si="234"/>
        <v/>
      </c>
    </row>
    <row r="1408" spans="1:24" x14ac:dyDescent="0.25">
      <c r="A1408" s="5"/>
      <c r="B1408" s="67" t="str">
        <f t="shared" si="233"/>
        <v/>
      </c>
      <c r="C1408" s="68" t="str">
        <f t="shared" si="235"/>
        <v/>
      </c>
      <c r="D1408" s="6"/>
      <c r="E1408" s="9"/>
      <c r="F1408" s="6"/>
      <c r="G1408" s="9"/>
      <c r="H1408" s="64" t="str">
        <f t="shared" si="242"/>
        <v/>
      </c>
      <c r="I1408" s="64" t="str">
        <f t="shared" si="243"/>
        <v/>
      </c>
      <c r="J1408" s="65" t="str">
        <f t="shared" si="236"/>
        <v/>
      </c>
      <c r="K1408" s="166" t="str">
        <f t="shared" si="237"/>
        <v/>
      </c>
      <c r="L1408" s="167" t="str">
        <f t="shared" si="238"/>
        <v/>
      </c>
      <c r="M1408" s="63" t="str">
        <f t="shared" si="239"/>
        <v/>
      </c>
      <c r="N1408" s="7"/>
      <c r="O1408" s="8"/>
      <c r="Q1408" s="69" t="str">
        <f t="shared" si="240"/>
        <v/>
      </c>
      <c r="T1408" s="66" t="str">
        <f>IF(AND(SU_Stufe&gt;=20,M1408&lt;&gt;"",ISBLANK(N1408)),"Zuweisung zu Arbeitspaket fehlt","")</f>
        <v/>
      </c>
      <c r="U1408" s="66" t="str">
        <f>IF(AND(M1408&lt;&gt;""),IF(ISBLANK(O1408),"Beschreibung der Tätigkeit fehlt!",IF(LEN(O1408)&lt;Z_BKU,"Beschreibung sehr kurz",IF(LEN(O1408)&lt;Z_BKN,"Beschreibung knapp",""))),"")</f>
        <v/>
      </c>
      <c r="V1408" s="66" t="str">
        <f t="shared" si="241"/>
        <v/>
      </c>
      <c r="W1408" s="66" t="str">
        <f>IF(AND(M1408&lt;&gt;""),IF(M1408&gt;Z_THAZ,"Wurde die Tageshöchstarbeitszeit ("&amp;Z_THAZ&amp;" h) beachtet?",""),"")</f>
        <v/>
      </c>
      <c r="X1408" s="66" t="str">
        <f t="shared" si="234"/>
        <v/>
      </c>
    </row>
    <row r="1409" spans="1:24" x14ac:dyDescent="0.25">
      <c r="A1409" s="5"/>
      <c r="B1409" s="67" t="str">
        <f t="shared" si="233"/>
        <v/>
      </c>
      <c r="C1409" s="68" t="str">
        <f t="shared" si="235"/>
        <v/>
      </c>
      <c r="D1409" s="6"/>
      <c r="E1409" s="9"/>
      <c r="F1409" s="6"/>
      <c r="G1409" s="9"/>
      <c r="H1409" s="64" t="str">
        <f t="shared" si="242"/>
        <v/>
      </c>
      <c r="I1409" s="64" t="str">
        <f t="shared" si="243"/>
        <v/>
      </c>
      <c r="J1409" s="65" t="str">
        <f t="shared" si="236"/>
        <v/>
      </c>
      <c r="K1409" s="166" t="str">
        <f t="shared" si="237"/>
        <v/>
      </c>
      <c r="L1409" s="167" t="str">
        <f t="shared" si="238"/>
        <v/>
      </c>
      <c r="M1409" s="63" t="str">
        <f t="shared" si="239"/>
        <v/>
      </c>
      <c r="N1409" s="7"/>
      <c r="O1409" s="8"/>
      <c r="Q1409" s="69" t="str">
        <f t="shared" si="240"/>
        <v/>
      </c>
      <c r="T1409" s="66" t="str">
        <f>IF(AND(SU_Stufe&gt;=20,M1409&lt;&gt;"",ISBLANK(N1409)),"Zuweisung zu Arbeitspaket fehlt","")</f>
        <v/>
      </c>
      <c r="U1409" s="66" t="str">
        <f>IF(AND(M1409&lt;&gt;""),IF(ISBLANK(O1409),"Beschreibung der Tätigkeit fehlt!",IF(LEN(O1409)&lt;Z_BKU,"Beschreibung sehr kurz",IF(LEN(O1409)&lt;Z_BKN,"Beschreibung knapp",""))),"")</f>
        <v/>
      </c>
      <c r="V1409" s="66" t="str">
        <f t="shared" si="241"/>
        <v/>
      </c>
      <c r="W1409" s="66" t="str">
        <f>IF(AND(M1409&lt;&gt;""),IF(M1409&gt;Z_THAZ,"Wurde die Tageshöchstarbeitszeit ("&amp;Z_THAZ&amp;" h) beachtet?",""),"")</f>
        <v/>
      </c>
      <c r="X1409" s="66" t="str">
        <f t="shared" si="234"/>
        <v/>
      </c>
    </row>
    <row r="1410" spans="1:24" x14ac:dyDescent="0.25">
      <c r="A1410" s="5"/>
      <c r="B1410" s="67" t="str">
        <f t="shared" si="233"/>
        <v/>
      </c>
      <c r="C1410" s="68" t="str">
        <f t="shared" si="235"/>
        <v/>
      </c>
      <c r="D1410" s="6"/>
      <c r="E1410" s="9"/>
      <c r="F1410" s="6"/>
      <c r="G1410" s="9"/>
      <c r="H1410" s="64" t="str">
        <f t="shared" si="242"/>
        <v/>
      </c>
      <c r="I1410" s="64" t="str">
        <f t="shared" si="243"/>
        <v/>
      </c>
      <c r="J1410" s="65" t="str">
        <f t="shared" si="236"/>
        <v/>
      </c>
      <c r="K1410" s="166" t="str">
        <f t="shared" si="237"/>
        <v/>
      </c>
      <c r="L1410" s="167" t="str">
        <f t="shared" si="238"/>
        <v/>
      </c>
      <c r="M1410" s="63" t="str">
        <f t="shared" si="239"/>
        <v/>
      </c>
      <c r="N1410" s="7"/>
      <c r="O1410" s="8"/>
      <c r="Q1410" s="69" t="str">
        <f t="shared" si="240"/>
        <v/>
      </c>
      <c r="T1410" s="66" t="str">
        <f>IF(AND(SU_Stufe&gt;=20,M1410&lt;&gt;"",ISBLANK(N1410)),"Zuweisung zu Arbeitspaket fehlt","")</f>
        <v/>
      </c>
      <c r="U1410" s="66" t="str">
        <f>IF(AND(M1410&lt;&gt;""),IF(ISBLANK(O1410),"Beschreibung der Tätigkeit fehlt!",IF(LEN(O1410)&lt;Z_BKU,"Beschreibung sehr kurz",IF(LEN(O1410)&lt;Z_BKN,"Beschreibung knapp",""))),"")</f>
        <v/>
      </c>
      <c r="V1410" s="66" t="str">
        <f t="shared" si="241"/>
        <v/>
      </c>
      <c r="W1410" s="66" t="str">
        <f>IF(AND(M1410&lt;&gt;""),IF(M1410&gt;Z_THAZ,"Wurde die Tageshöchstarbeitszeit ("&amp;Z_THAZ&amp;" h) beachtet?",""),"")</f>
        <v/>
      </c>
      <c r="X1410" s="66" t="str">
        <f t="shared" si="234"/>
        <v/>
      </c>
    </row>
    <row r="1411" spans="1:24" x14ac:dyDescent="0.25">
      <c r="A1411" s="5"/>
      <c r="B1411" s="67" t="str">
        <f t="shared" si="233"/>
        <v/>
      </c>
      <c r="C1411" s="68" t="str">
        <f t="shared" si="235"/>
        <v/>
      </c>
      <c r="D1411" s="6"/>
      <c r="E1411" s="9"/>
      <c r="F1411" s="6"/>
      <c r="G1411" s="9"/>
      <c r="H1411" s="64" t="str">
        <f t="shared" si="242"/>
        <v/>
      </c>
      <c r="I1411" s="64" t="str">
        <f t="shared" si="243"/>
        <v/>
      </c>
      <c r="J1411" s="65" t="str">
        <f t="shared" si="236"/>
        <v/>
      </c>
      <c r="K1411" s="166" t="str">
        <f t="shared" si="237"/>
        <v/>
      </c>
      <c r="L1411" s="167" t="str">
        <f t="shared" si="238"/>
        <v/>
      </c>
      <c r="M1411" s="63" t="str">
        <f t="shared" si="239"/>
        <v/>
      </c>
      <c r="N1411" s="7"/>
      <c r="O1411" s="8"/>
      <c r="Q1411" s="69" t="str">
        <f t="shared" si="240"/>
        <v/>
      </c>
      <c r="T1411" s="66" t="str">
        <f>IF(AND(SU_Stufe&gt;=20,M1411&lt;&gt;"",ISBLANK(N1411)),"Zuweisung zu Arbeitspaket fehlt","")</f>
        <v/>
      </c>
      <c r="U1411" s="66" t="str">
        <f>IF(AND(M1411&lt;&gt;""),IF(ISBLANK(O1411),"Beschreibung der Tätigkeit fehlt!",IF(LEN(O1411)&lt;Z_BKU,"Beschreibung sehr kurz",IF(LEN(O1411)&lt;Z_BKN,"Beschreibung knapp",""))),"")</f>
        <v/>
      </c>
      <c r="V1411" s="66" t="str">
        <f t="shared" si="241"/>
        <v/>
      </c>
      <c r="W1411" s="66" t="str">
        <f>IF(AND(M1411&lt;&gt;""),IF(M1411&gt;Z_THAZ,"Wurde die Tageshöchstarbeitszeit ("&amp;Z_THAZ&amp;" h) beachtet?",""),"")</f>
        <v/>
      </c>
      <c r="X1411" s="66" t="str">
        <f t="shared" si="234"/>
        <v/>
      </c>
    </row>
    <row r="1412" spans="1:24" x14ac:dyDescent="0.25">
      <c r="A1412" s="5"/>
      <c r="B1412" s="67" t="str">
        <f t="shared" si="233"/>
        <v/>
      </c>
      <c r="C1412" s="68" t="str">
        <f t="shared" si="235"/>
        <v/>
      </c>
      <c r="D1412" s="6"/>
      <c r="E1412" s="9"/>
      <c r="F1412" s="6"/>
      <c r="G1412" s="9"/>
      <c r="H1412" s="64" t="str">
        <f t="shared" si="242"/>
        <v/>
      </c>
      <c r="I1412" s="64" t="str">
        <f t="shared" si="243"/>
        <v/>
      </c>
      <c r="J1412" s="65" t="str">
        <f t="shared" si="236"/>
        <v/>
      </c>
      <c r="K1412" s="166" t="str">
        <f t="shared" si="237"/>
        <v/>
      </c>
      <c r="L1412" s="167" t="str">
        <f t="shared" si="238"/>
        <v/>
      </c>
      <c r="M1412" s="63" t="str">
        <f t="shared" si="239"/>
        <v/>
      </c>
      <c r="N1412" s="7"/>
      <c r="O1412" s="8"/>
      <c r="Q1412" s="69" t="str">
        <f t="shared" si="240"/>
        <v/>
      </c>
      <c r="T1412" s="66" t="str">
        <f>IF(AND(SU_Stufe&gt;=20,M1412&lt;&gt;"",ISBLANK(N1412)),"Zuweisung zu Arbeitspaket fehlt","")</f>
        <v/>
      </c>
      <c r="U1412" s="66" t="str">
        <f>IF(AND(M1412&lt;&gt;""),IF(ISBLANK(O1412),"Beschreibung der Tätigkeit fehlt!",IF(LEN(O1412)&lt;Z_BKU,"Beschreibung sehr kurz",IF(LEN(O1412)&lt;Z_BKN,"Beschreibung knapp",""))),"")</f>
        <v/>
      </c>
      <c r="V1412" s="66" t="str">
        <f t="shared" si="241"/>
        <v/>
      </c>
      <c r="W1412" s="66" t="str">
        <f>IF(AND(M1412&lt;&gt;""),IF(M1412&gt;Z_THAZ,"Wurde die Tageshöchstarbeitszeit ("&amp;Z_THAZ&amp;" h) beachtet?",""),"")</f>
        <v/>
      </c>
      <c r="X1412" s="66" t="str">
        <f t="shared" si="234"/>
        <v/>
      </c>
    </row>
    <row r="1413" spans="1:24" x14ac:dyDescent="0.25">
      <c r="A1413" s="5"/>
      <c r="B1413" s="67" t="str">
        <f t="shared" si="233"/>
        <v/>
      </c>
      <c r="C1413" s="68" t="str">
        <f t="shared" si="235"/>
        <v/>
      </c>
      <c r="D1413" s="6"/>
      <c r="E1413" s="9"/>
      <c r="F1413" s="6"/>
      <c r="G1413" s="9"/>
      <c r="H1413" s="64" t="str">
        <f t="shared" si="242"/>
        <v/>
      </c>
      <c r="I1413" s="64" t="str">
        <f t="shared" si="243"/>
        <v/>
      </c>
      <c r="J1413" s="65" t="str">
        <f t="shared" si="236"/>
        <v/>
      </c>
      <c r="K1413" s="166" t="str">
        <f t="shared" si="237"/>
        <v/>
      </c>
      <c r="L1413" s="167" t="str">
        <f t="shared" si="238"/>
        <v/>
      </c>
      <c r="M1413" s="63" t="str">
        <f t="shared" si="239"/>
        <v/>
      </c>
      <c r="N1413" s="7"/>
      <c r="O1413" s="8"/>
      <c r="Q1413" s="69" t="str">
        <f t="shared" si="240"/>
        <v/>
      </c>
      <c r="T1413" s="66" t="str">
        <f>IF(AND(SU_Stufe&gt;=20,M1413&lt;&gt;"",ISBLANK(N1413)),"Zuweisung zu Arbeitspaket fehlt","")</f>
        <v/>
      </c>
      <c r="U1413" s="66" t="str">
        <f>IF(AND(M1413&lt;&gt;""),IF(ISBLANK(O1413),"Beschreibung der Tätigkeit fehlt!",IF(LEN(O1413)&lt;Z_BKU,"Beschreibung sehr kurz",IF(LEN(O1413)&lt;Z_BKN,"Beschreibung knapp",""))),"")</f>
        <v/>
      </c>
      <c r="V1413" s="66" t="str">
        <f t="shared" si="241"/>
        <v/>
      </c>
      <c r="W1413" s="66" t="str">
        <f>IF(AND(M1413&lt;&gt;""),IF(M1413&gt;Z_THAZ,"Wurde die Tageshöchstarbeitszeit ("&amp;Z_THAZ&amp;" h) beachtet?",""),"")</f>
        <v/>
      </c>
      <c r="X1413" s="66" t="str">
        <f t="shared" si="234"/>
        <v/>
      </c>
    </row>
    <row r="1414" spans="1:24" x14ac:dyDescent="0.25">
      <c r="A1414" s="5"/>
      <c r="B1414" s="67" t="str">
        <f t="shared" si="233"/>
        <v/>
      </c>
      <c r="C1414" s="68" t="str">
        <f t="shared" si="235"/>
        <v/>
      </c>
      <c r="D1414" s="6"/>
      <c r="E1414" s="9"/>
      <c r="F1414" s="6"/>
      <c r="G1414" s="9"/>
      <c r="H1414" s="64" t="str">
        <f t="shared" si="242"/>
        <v/>
      </c>
      <c r="I1414" s="64" t="str">
        <f t="shared" si="243"/>
        <v/>
      </c>
      <c r="J1414" s="65" t="str">
        <f t="shared" si="236"/>
        <v/>
      </c>
      <c r="K1414" s="166" t="str">
        <f t="shared" si="237"/>
        <v/>
      </c>
      <c r="L1414" s="167" t="str">
        <f t="shared" si="238"/>
        <v/>
      </c>
      <c r="M1414" s="63" t="str">
        <f t="shared" si="239"/>
        <v/>
      </c>
      <c r="N1414" s="7"/>
      <c r="O1414" s="8"/>
      <c r="Q1414" s="69" t="str">
        <f t="shared" si="240"/>
        <v/>
      </c>
      <c r="T1414" s="66" t="str">
        <f>IF(AND(SU_Stufe&gt;=20,M1414&lt;&gt;"",ISBLANK(N1414)),"Zuweisung zu Arbeitspaket fehlt","")</f>
        <v/>
      </c>
      <c r="U1414" s="66" t="str">
        <f>IF(AND(M1414&lt;&gt;""),IF(ISBLANK(O1414),"Beschreibung der Tätigkeit fehlt!",IF(LEN(O1414)&lt;Z_BKU,"Beschreibung sehr kurz",IF(LEN(O1414)&lt;Z_BKN,"Beschreibung knapp",""))),"")</f>
        <v/>
      </c>
      <c r="V1414" s="66" t="str">
        <f t="shared" si="241"/>
        <v/>
      </c>
      <c r="W1414" s="66" t="str">
        <f>IF(AND(M1414&lt;&gt;""),IF(M1414&gt;Z_THAZ,"Wurde die Tageshöchstarbeitszeit ("&amp;Z_THAZ&amp;" h) beachtet?",""),"")</f>
        <v/>
      </c>
      <c r="X1414" s="66" t="str">
        <f t="shared" si="234"/>
        <v/>
      </c>
    </row>
    <row r="1415" spans="1:24" x14ac:dyDescent="0.25">
      <c r="A1415" s="5"/>
      <c r="B1415" s="67" t="str">
        <f t="shared" si="233"/>
        <v/>
      </c>
      <c r="C1415" s="68" t="str">
        <f t="shared" si="235"/>
        <v/>
      </c>
      <c r="D1415" s="6"/>
      <c r="E1415" s="9"/>
      <c r="F1415" s="6"/>
      <c r="G1415" s="9"/>
      <c r="H1415" s="64" t="str">
        <f t="shared" si="242"/>
        <v/>
      </c>
      <c r="I1415" s="64" t="str">
        <f t="shared" si="243"/>
        <v/>
      </c>
      <c r="J1415" s="65" t="str">
        <f t="shared" si="236"/>
        <v/>
      </c>
      <c r="K1415" s="166" t="str">
        <f t="shared" si="237"/>
        <v/>
      </c>
      <c r="L1415" s="167" t="str">
        <f t="shared" si="238"/>
        <v/>
      </c>
      <c r="M1415" s="63" t="str">
        <f t="shared" si="239"/>
        <v/>
      </c>
      <c r="N1415" s="7"/>
      <c r="O1415" s="8"/>
      <c r="Q1415" s="69" t="str">
        <f t="shared" si="240"/>
        <v/>
      </c>
      <c r="T1415" s="66" t="str">
        <f>IF(AND(SU_Stufe&gt;=20,M1415&lt;&gt;"",ISBLANK(N1415)),"Zuweisung zu Arbeitspaket fehlt","")</f>
        <v/>
      </c>
      <c r="U1415" s="66" t="str">
        <f>IF(AND(M1415&lt;&gt;""),IF(ISBLANK(O1415),"Beschreibung der Tätigkeit fehlt!",IF(LEN(O1415)&lt;Z_BKU,"Beschreibung sehr kurz",IF(LEN(O1415)&lt;Z_BKN,"Beschreibung knapp",""))),"")</f>
        <v/>
      </c>
      <c r="V1415" s="66" t="str">
        <f t="shared" si="241"/>
        <v/>
      </c>
      <c r="W1415" s="66" t="str">
        <f>IF(AND(M1415&lt;&gt;""),IF(M1415&gt;Z_THAZ,"Wurde die Tageshöchstarbeitszeit ("&amp;Z_THAZ&amp;" h) beachtet?",""),"")</f>
        <v/>
      </c>
      <c r="X1415" s="66" t="str">
        <f t="shared" si="234"/>
        <v/>
      </c>
    </row>
    <row r="1416" spans="1:24" x14ac:dyDescent="0.25">
      <c r="A1416" s="5"/>
      <c r="B1416" s="67" t="str">
        <f t="shared" si="233"/>
        <v/>
      </c>
      <c r="C1416" s="68" t="str">
        <f t="shared" si="235"/>
        <v/>
      </c>
      <c r="D1416" s="6"/>
      <c r="E1416" s="9"/>
      <c r="F1416" s="6"/>
      <c r="G1416" s="9"/>
      <c r="H1416" s="64" t="str">
        <f t="shared" si="242"/>
        <v/>
      </c>
      <c r="I1416" s="64" t="str">
        <f t="shared" si="243"/>
        <v/>
      </c>
      <c r="J1416" s="65" t="str">
        <f t="shared" si="236"/>
        <v/>
      </c>
      <c r="K1416" s="166" t="str">
        <f t="shared" si="237"/>
        <v/>
      </c>
      <c r="L1416" s="167" t="str">
        <f t="shared" si="238"/>
        <v/>
      </c>
      <c r="M1416" s="63" t="str">
        <f t="shared" si="239"/>
        <v/>
      </c>
      <c r="N1416" s="7"/>
      <c r="O1416" s="8"/>
      <c r="Q1416" s="69" t="str">
        <f t="shared" si="240"/>
        <v/>
      </c>
      <c r="T1416" s="66" t="str">
        <f>IF(AND(SU_Stufe&gt;=20,M1416&lt;&gt;"",ISBLANK(N1416)),"Zuweisung zu Arbeitspaket fehlt","")</f>
        <v/>
      </c>
      <c r="U1416" s="66" t="str">
        <f>IF(AND(M1416&lt;&gt;""),IF(ISBLANK(O1416),"Beschreibung der Tätigkeit fehlt!",IF(LEN(O1416)&lt;Z_BKU,"Beschreibung sehr kurz",IF(LEN(O1416)&lt;Z_BKN,"Beschreibung knapp",""))),"")</f>
        <v/>
      </c>
      <c r="V1416" s="66" t="str">
        <f t="shared" si="241"/>
        <v/>
      </c>
      <c r="W1416" s="66" t="str">
        <f>IF(AND(M1416&lt;&gt;""),IF(M1416&gt;Z_THAZ,"Wurde die Tageshöchstarbeitszeit ("&amp;Z_THAZ&amp;" h) beachtet?",""),"")</f>
        <v/>
      </c>
      <c r="X1416" s="66" t="str">
        <f t="shared" si="234"/>
        <v/>
      </c>
    </row>
    <row r="1417" spans="1:24" x14ac:dyDescent="0.25">
      <c r="A1417" s="5"/>
      <c r="B1417" s="67" t="str">
        <f t="shared" si="233"/>
        <v/>
      </c>
      <c r="C1417" s="68" t="str">
        <f t="shared" si="235"/>
        <v/>
      </c>
      <c r="D1417" s="6"/>
      <c r="E1417" s="9"/>
      <c r="F1417" s="6"/>
      <c r="G1417" s="9"/>
      <c r="H1417" s="64" t="str">
        <f t="shared" si="242"/>
        <v/>
      </c>
      <c r="I1417" s="64" t="str">
        <f t="shared" si="243"/>
        <v/>
      </c>
      <c r="J1417" s="65" t="str">
        <f t="shared" si="236"/>
        <v/>
      </c>
      <c r="K1417" s="166" t="str">
        <f t="shared" si="237"/>
        <v/>
      </c>
      <c r="L1417" s="167" t="str">
        <f t="shared" si="238"/>
        <v/>
      </c>
      <c r="M1417" s="63" t="str">
        <f t="shared" si="239"/>
        <v/>
      </c>
      <c r="N1417" s="7"/>
      <c r="O1417" s="8"/>
      <c r="Q1417" s="69" t="str">
        <f t="shared" si="240"/>
        <v/>
      </c>
      <c r="T1417" s="66" t="str">
        <f>IF(AND(SU_Stufe&gt;=20,M1417&lt;&gt;"",ISBLANK(N1417)),"Zuweisung zu Arbeitspaket fehlt","")</f>
        <v/>
      </c>
      <c r="U1417" s="66" t="str">
        <f>IF(AND(M1417&lt;&gt;""),IF(ISBLANK(O1417),"Beschreibung der Tätigkeit fehlt!",IF(LEN(O1417)&lt;Z_BKU,"Beschreibung sehr kurz",IF(LEN(O1417)&lt;Z_BKN,"Beschreibung knapp",""))),"")</f>
        <v/>
      </c>
      <c r="V1417" s="66" t="str">
        <f t="shared" si="241"/>
        <v/>
      </c>
      <c r="W1417" s="66" t="str">
        <f>IF(AND(M1417&lt;&gt;""),IF(M1417&gt;Z_THAZ,"Wurde die Tageshöchstarbeitszeit ("&amp;Z_THAZ&amp;" h) beachtet?",""),"")</f>
        <v/>
      </c>
      <c r="X1417" s="66" t="str">
        <f t="shared" si="234"/>
        <v/>
      </c>
    </row>
    <row r="1418" spans="1:24" x14ac:dyDescent="0.25">
      <c r="A1418" s="5"/>
      <c r="B1418" s="67" t="str">
        <f t="shared" si="233"/>
        <v/>
      </c>
      <c r="C1418" s="68" t="str">
        <f t="shared" si="235"/>
        <v/>
      </c>
      <c r="D1418" s="6"/>
      <c r="E1418" s="9"/>
      <c r="F1418" s="6"/>
      <c r="G1418" s="9"/>
      <c r="H1418" s="64" t="str">
        <f t="shared" si="242"/>
        <v/>
      </c>
      <c r="I1418" s="64" t="str">
        <f t="shared" si="243"/>
        <v/>
      </c>
      <c r="J1418" s="65" t="str">
        <f t="shared" si="236"/>
        <v/>
      </c>
      <c r="K1418" s="166" t="str">
        <f t="shared" si="237"/>
        <v/>
      </c>
      <c r="L1418" s="167" t="str">
        <f t="shared" si="238"/>
        <v/>
      </c>
      <c r="M1418" s="63" t="str">
        <f t="shared" si="239"/>
        <v/>
      </c>
      <c r="N1418" s="7"/>
      <c r="O1418" s="8"/>
      <c r="Q1418" s="69" t="str">
        <f t="shared" si="240"/>
        <v/>
      </c>
      <c r="T1418" s="66" t="str">
        <f>IF(AND(SU_Stufe&gt;=20,M1418&lt;&gt;"",ISBLANK(N1418)),"Zuweisung zu Arbeitspaket fehlt","")</f>
        <v/>
      </c>
      <c r="U1418" s="66" t="str">
        <f>IF(AND(M1418&lt;&gt;""),IF(ISBLANK(O1418),"Beschreibung der Tätigkeit fehlt!",IF(LEN(O1418)&lt;Z_BKU,"Beschreibung sehr kurz",IF(LEN(O1418)&lt;Z_BKN,"Beschreibung knapp",""))),"")</f>
        <v/>
      </c>
      <c r="V1418" s="66" t="str">
        <f t="shared" si="241"/>
        <v/>
      </c>
      <c r="W1418" s="66" t="str">
        <f>IF(AND(M1418&lt;&gt;""),IF(M1418&gt;Z_THAZ,"Wurde die Tageshöchstarbeitszeit ("&amp;Z_THAZ&amp;" h) beachtet?",""),"")</f>
        <v/>
      </c>
      <c r="X1418" s="66" t="str">
        <f t="shared" si="234"/>
        <v/>
      </c>
    </row>
    <row r="1419" spans="1:24" x14ac:dyDescent="0.25">
      <c r="A1419" s="5"/>
      <c r="B1419" s="67" t="str">
        <f t="shared" si="233"/>
        <v/>
      </c>
      <c r="C1419" s="68" t="str">
        <f t="shared" si="235"/>
        <v/>
      </c>
      <c r="D1419" s="6"/>
      <c r="E1419" s="9"/>
      <c r="F1419" s="6"/>
      <c r="G1419" s="9"/>
      <c r="H1419" s="64" t="str">
        <f t="shared" si="242"/>
        <v/>
      </c>
      <c r="I1419" s="64" t="str">
        <f t="shared" si="243"/>
        <v/>
      </c>
      <c r="J1419" s="65" t="str">
        <f t="shared" si="236"/>
        <v/>
      </c>
      <c r="K1419" s="166" t="str">
        <f t="shared" si="237"/>
        <v/>
      </c>
      <c r="L1419" s="167" t="str">
        <f t="shared" si="238"/>
        <v/>
      </c>
      <c r="M1419" s="63" t="str">
        <f t="shared" si="239"/>
        <v/>
      </c>
      <c r="N1419" s="7"/>
      <c r="O1419" s="8"/>
      <c r="Q1419" s="69" t="str">
        <f t="shared" si="240"/>
        <v/>
      </c>
      <c r="T1419" s="66" t="str">
        <f>IF(AND(SU_Stufe&gt;=20,M1419&lt;&gt;"",ISBLANK(N1419)),"Zuweisung zu Arbeitspaket fehlt","")</f>
        <v/>
      </c>
      <c r="U1419" s="66" t="str">
        <f>IF(AND(M1419&lt;&gt;""),IF(ISBLANK(O1419),"Beschreibung der Tätigkeit fehlt!",IF(LEN(O1419)&lt;Z_BKU,"Beschreibung sehr kurz",IF(LEN(O1419)&lt;Z_BKN,"Beschreibung knapp",""))),"")</f>
        <v/>
      </c>
      <c r="V1419" s="66" t="str">
        <f t="shared" si="241"/>
        <v/>
      </c>
      <c r="W1419" s="66" t="str">
        <f>IF(AND(M1419&lt;&gt;""),IF(M1419&gt;Z_THAZ,"Wurde die Tageshöchstarbeitszeit ("&amp;Z_THAZ&amp;" h) beachtet?",""),"")</f>
        <v/>
      </c>
      <c r="X1419" s="66" t="str">
        <f t="shared" si="234"/>
        <v/>
      </c>
    </row>
    <row r="1420" spans="1:24" x14ac:dyDescent="0.25">
      <c r="A1420" s="5"/>
      <c r="B1420" s="67" t="str">
        <f t="shared" si="233"/>
        <v/>
      </c>
      <c r="C1420" s="68" t="str">
        <f t="shared" si="235"/>
        <v/>
      </c>
      <c r="D1420" s="6"/>
      <c r="E1420" s="9"/>
      <c r="F1420" s="6"/>
      <c r="G1420" s="9"/>
      <c r="H1420" s="64" t="str">
        <f t="shared" si="242"/>
        <v/>
      </c>
      <c r="I1420" s="64" t="str">
        <f t="shared" si="243"/>
        <v/>
      </c>
      <c r="J1420" s="65" t="str">
        <f t="shared" si="236"/>
        <v/>
      </c>
      <c r="K1420" s="166" t="str">
        <f t="shared" si="237"/>
        <v/>
      </c>
      <c r="L1420" s="167" t="str">
        <f t="shared" si="238"/>
        <v/>
      </c>
      <c r="M1420" s="63" t="str">
        <f t="shared" si="239"/>
        <v/>
      </c>
      <c r="N1420" s="7"/>
      <c r="O1420" s="8"/>
      <c r="Q1420" s="69" t="str">
        <f t="shared" si="240"/>
        <v/>
      </c>
      <c r="T1420" s="66" t="str">
        <f>IF(AND(SU_Stufe&gt;=20,M1420&lt;&gt;"",ISBLANK(N1420)),"Zuweisung zu Arbeitspaket fehlt","")</f>
        <v/>
      </c>
      <c r="U1420" s="66" t="str">
        <f>IF(AND(M1420&lt;&gt;""),IF(ISBLANK(O1420),"Beschreibung der Tätigkeit fehlt!",IF(LEN(O1420)&lt;Z_BKU,"Beschreibung sehr kurz",IF(LEN(O1420)&lt;Z_BKN,"Beschreibung knapp",""))),"")</f>
        <v/>
      </c>
      <c r="V1420" s="66" t="str">
        <f t="shared" si="241"/>
        <v/>
      </c>
      <c r="W1420" s="66" t="str">
        <f>IF(AND(M1420&lt;&gt;""),IF(M1420&gt;Z_THAZ,"Wurde die Tageshöchstarbeitszeit ("&amp;Z_THAZ&amp;" h) beachtet?",""),"")</f>
        <v/>
      </c>
      <c r="X1420" s="66" t="str">
        <f t="shared" si="234"/>
        <v/>
      </c>
    </row>
    <row r="1421" spans="1:24" x14ac:dyDescent="0.25">
      <c r="A1421" s="5"/>
      <c r="B1421" s="67" t="str">
        <f t="shared" si="233"/>
        <v/>
      </c>
      <c r="C1421" s="68" t="str">
        <f t="shared" si="235"/>
        <v/>
      </c>
      <c r="D1421" s="6"/>
      <c r="E1421" s="9"/>
      <c r="F1421" s="6"/>
      <c r="G1421" s="9"/>
      <c r="H1421" s="64" t="str">
        <f t="shared" si="242"/>
        <v/>
      </c>
      <c r="I1421" s="64" t="str">
        <f t="shared" si="243"/>
        <v/>
      </c>
      <c r="J1421" s="65" t="str">
        <f t="shared" si="236"/>
        <v/>
      </c>
      <c r="K1421" s="166" t="str">
        <f t="shared" si="237"/>
        <v/>
      </c>
      <c r="L1421" s="167" t="str">
        <f t="shared" si="238"/>
        <v/>
      </c>
      <c r="M1421" s="63" t="str">
        <f t="shared" si="239"/>
        <v/>
      </c>
      <c r="N1421" s="7"/>
      <c r="O1421" s="8"/>
      <c r="Q1421" s="69" t="str">
        <f t="shared" si="240"/>
        <v/>
      </c>
      <c r="T1421" s="66" t="str">
        <f>IF(AND(SU_Stufe&gt;=20,M1421&lt;&gt;"",ISBLANK(N1421)),"Zuweisung zu Arbeitspaket fehlt","")</f>
        <v/>
      </c>
      <c r="U1421" s="66" t="str">
        <f>IF(AND(M1421&lt;&gt;""),IF(ISBLANK(O1421),"Beschreibung der Tätigkeit fehlt!",IF(LEN(O1421)&lt;Z_BKU,"Beschreibung sehr kurz",IF(LEN(O1421)&lt;Z_BKN,"Beschreibung knapp",""))),"")</f>
        <v/>
      </c>
      <c r="V1421" s="66" t="str">
        <f t="shared" si="241"/>
        <v/>
      </c>
      <c r="W1421" s="66" t="str">
        <f>IF(AND(M1421&lt;&gt;""),IF(M1421&gt;Z_THAZ,"Wurde die Tageshöchstarbeitszeit ("&amp;Z_THAZ&amp;" h) beachtet?",""),"")</f>
        <v/>
      </c>
      <c r="X1421" s="66" t="str">
        <f t="shared" si="234"/>
        <v/>
      </c>
    </row>
    <row r="1422" spans="1:24" x14ac:dyDescent="0.25">
      <c r="A1422" s="5"/>
      <c r="B1422" s="67" t="str">
        <f t="shared" ref="B1422:B1485" si="244">IF(ISNUMBER(A1422),ZU_Kuerzel,"")</f>
        <v/>
      </c>
      <c r="C1422" s="68" t="str">
        <f t="shared" si="235"/>
        <v/>
      </c>
      <c r="D1422" s="6"/>
      <c r="E1422" s="9"/>
      <c r="F1422" s="6"/>
      <c r="G1422" s="9"/>
      <c r="H1422" s="64" t="str">
        <f t="shared" si="242"/>
        <v/>
      </c>
      <c r="I1422" s="64" t="str">
        <f t="shared" si="243"/>
        <v/>
      </c>
      <c r="J1422" s="65" t="str">
        <f t="shared" si="236"/>
        <v/>
      </c>
      <c r="K1422" s="166" t="str">
        <f t="shared" si="237"/>
        <v/>
      </c>
      <c r="L1422" s="167" t="str">
        <f t="shared" si="238"/>
        <v/>
      </c>
      <c r="M1422" s="63" t="str">
        <f t="shared" si="239"/>
        <v/>
      </c>
      <c r="N1422" s="7"/>
      <c r="O1422" s="8"/>
      <c r="Q1422" s="69" t="str">
        <f t="shared" si="240"/>
        <v/>
      </c>
      <c r="T1422" s="66" t="str">
        <f>IF(AND(SU_Stufe&gt;=20,M1422&lt;&gt;"",ISBLANK(N1422)),"Zuweisung zu Arbeitspaket fehlt","")</f>
        <v/>
      </c>
      <c r="U1422" s="66" t="str">
        <f>IF(AND(M1422&lt;&gt;""),IF(ISBLANK(O1422),"Beschreibung der Tätigkeit fehlt!",IF(LEN(O1422)&lt;Z_BKU,"Beschreibung sehr kurz",IF(LEN(O1422)&lt;Z_BKN,"Beschreibung knapp",""))),"")</f>
        <v/>
      </c>
      <c r="V1422" s="66" t="str">
        <f t="shared" si="241"/>
        <v/>
      </c>
      <c r="W1422" s="66" t="str">
        <f>IF(AND(M1422&lt;&gt;""),IF(M1422&gt;Z_THAZ,"Wurde die Tageshöchstarbeitszeit ("&amp;Z_THAZ&amp;" h) beachtet?",""),"")</f>
        <v/>
      </c>
      <c r="X1422" s="66" t="str">
        <f t="shared" ref="X1422:X1485" si="245">IF(ISNUMBER(A1422),IF(YEAR(A1422)&lt;&gt;ZU_Jahr,"Jahr nicht zulässig",""),"")</f>
        <v/>
      </c>
    </row>
    <row r="1423" spans="1:24" x14ac:dyDescent="0.25">
      <c r="A1423" s="5"/>
      <c r="B1423" s="67" t="str">
        <f t="shared" si="244"/>
        <v/>
      </c>
      <c r="C1423" s="68" t="str">
        <f t="shared" ref="C1423:C1486" si="246">IF(ISBLANK(A1423),"",MONTH(A1423))</f>
        <v/>
      </c>
      <c r="D1423" s="6"/>
      <c r="E1423" s="9"/>
      <c r="F1423" s="6"/>
      <c r="G1423" s="9"/>
      <c r="H1423" s="64" t="str">
        <f t="shared" si="242"/>
        <v/>
      </c>
      <c r="I1423" s="64" t="str">
        <f t="shared" si="243"/>
        <v/>
      </c>
      <c r="J1423" s="65" t="str">
        <f t="shared" ref="J1423:J1486" si="247">IF(AND(ISNUMBER(D1423),ISNUMBER(E1423),ISNUMBER(F1423),ISNUMBER(G1423)),TIME(D1423,E1423,0),"")</f>
        <v/>
      </c>
      <c r="K1423" s="166" t="str">
        <f t="shared" ref="K1423:K1486" si="248">IF(AND(ISNUMBER(D1423),ISNUMBER(E1423),ISNUMBER(F1423),ISNUMBER(G1423)),TIME(F1423,G1423,0),"")</f>
        <v/>
      </c>
      <c r="L1423" s="167" t="str">
        <f t="shared" ref="L1423:L1486" si="249">IF(AND(ISNUMBER(D1423),ISNUMBER(E1423),ISNUMBER(F1423),ISNUMBER(G1423)),K1423-J1423,"")</f>
        <v/>
      </c>
      <c r="M1423" s="63" t="str">
        <f t="shared" ref="M1423:M1486" si="250">IF(AND(ISNUMBER(D1423),ISNUMBER(E1423),ISNUMBER(F1423),ISNUMBER(G1423)),HOUR(L1423)+MINUTE(L1423)/60,"")</f>
        <v/>
      </c>
      <c r="N1423" s="7"/>
      <c r="O1423" s="8"/>
      <c r="Q1423" s="69" t="str">
        <f t="shared" ref="Q1423:Q1486" si="251">T1423&amp;IF(U1423&lt;&gt;"","  "&amp;U1423,"")&amp;IF(V1423&lt;&gt;"","   "&amp;V1423,"")&amp;IF(W1423&lt;&gt;"","   "&amp;W1423,"")&amp;IF(X1423&lt;&gt;"","  "&amp;X1423,"")</f>
        <v/>
      </c>
      <c r="T1423" s="66" t="str">
        <f>IF(AND(SU_Stufe&gt;=20,M1423&lt;&gt;"",ISBLANK(N1423)),"Zuweisung zu Arbeitspaket fehlt","")</f>
        <v/>
      </c>
      <c r="U1423" s="66" t="str">
        <f>IF(AND(M1423&lt;&gt;""),IF(ISBLANK(O1423),"Beschreibung der Tätigkeit fehlt!",IF(LEN(O1423)&lt;Z_BKU,"Beschreibung sehr kurz",IF(LEN(O1423)&lt;Z_BKN,"Beschreibung knapp",""))),"")</f>
        <v/>
      </c>
      <c r="V1423" s="66" t="str">
        <f t="shared" ref="V1423:V1486" si="252">IF(AND(M1423&lt;&gt;""),IF(M1423&gt;6,"Wurde die Pausenregel (6 h) beachtet?",""),"")</f>
        <v/>
      </c>
      <c r="W1423" s="66" t="str">
        <f>IF(AND(M1423&lt;&gt;""),IF(M1423&gt;Z_THAZ,"Wurde die Tageshöchstarbeitszeit ("&amp;Z_THAZ&amp;" h) beachtet?",""),"")</f>
        <v/>
      </c>
      <c r="X1423" s="66" t="str">
        <f t="shared" si="245"/>
        <v/>
      </c>
    </row>
    <row r="1424" spans="1:24" x14ac:dyDescent="0.25">
      <c r="A1424" s="5"/>
      <c r="B1424" s="67" t="str">
        <f t="shared" si="244"/>
        <v/>
      </c>
      <c r="C1424" s="68" t="str">
        <f t="shared" si="246"/>
        <v/>
      </c>
      <c r="D1424" s="6"/>
      <c r="E1424" s="9"/>
      <c r="F1424" s="6"/>
      <c r="G1424" s="9"/>
      <c r="H1424" s="64" t="str">
        <f t="shared" ref="H1424:H1487" si="253">IF(AND(ISNUMBER(D1424),ISNUMBER(E1424),ISNUMBER(F1424),ISNUMBER(G1424)),TRUNC(((F1424*60+G1424)-(D1424*60+E1424))/60,0),"")</f>
        <v/>
      </c>
      <c r="I1424" s="64" t="str">
        <f t="shared" ref="I1424:I1487" si="254">IF(AND(ISNUMBER(D1424),ISNUMBER(E1424),ISNUMBER(F1424),ISNUMBER(G1424)),MOD(((F1424*60+G1424)-(D1424*60+E1424))/60,1)*60,"")</f>
        <v/>
      </c>
      <c r="J1424" s="65" t="str">
        <f t="shared" si="247"/>
        <v/>
      </c>
      <c r="K1424" s="166" t="str">
        <f t="shared" si="248"/>
        <v/>
      </c>
      <c r="L1424" s="167" t="str">
        <f t="shared" si="249"/>
        <v/>
      </c>
      <c r="M1424" s="63" t="str">
        <f t="shared" si="250"/>
        <v/>
      </c>
      <c r="N1424" s="7"/>
      <c r="O1424" s="8"/>
      <c r="Q1424" s="69" t="str">
        <f t="shared" si="251"/>
        <v/>
      </c>
      <c r="T1424" s="66" t="str">
        <f>IF(AND(SU_Stufe&gt;=20,M1424&lt;&gt;"",ISBLANK(N1424)),"Zuweisung zu Arbeitspaket fehlt","")</f>
        <v/>
      </c>
      <c r="U1424" s="66" t="str">
        <f>IF(AND(M1424&lt;&gt;""),IF(ISBLANK(O1424),"Beschreibung der Tätigkeit fehlt!",IF(LEN(O1424)&lt;Z_BKU,"Beschreibung sehr kurz",IF(LEN(O1424)&lt;Z_BKN,"Beschreibung knapp",""))),"")</f>
        <v/>
      </c>
      <c r="V1424" s="66" t="str">
        <f t="shared" si="252"/>
        <v/>
      </c>
      <c r="W1424" s="66" t="str">
        <f>IF(AND(M1424&lt;&gt;""),IF(M1424&gt;Z_THAZ,"Wurde die Tageshöchstarbeitszeit ("&amp;Z_THAZ&amp;" h) beachtet?",""),"")</f>
        <v/>
      </c>
      <c r="X1424" s="66" t="str">
        <f t="shared" si="245"/>
        <v/>
      </c>
    </row>
    <row r="1425" spans="1:24" x14ac:dyDescent="0.25">
      <c r="A1425" s="5"/>
      <c r="B1425" s="67" t="str">
        <f t="shared" si="244"/>
        <v/>
      </c>
      <c r="C1425" s="68" t="str">
        <f t="shared" si="246"/>
        <v/>
      </c>
      <c r="D1425" s="6"/>
      <c r="E1425" s="9"/>
      <c r="F1425" s="6"/>
      <c r="G1425" s="9"/>
      <c r="H1425" s="64" t="str">
        <f t="shared" si="253"/>
        <v/>
      </c>
      <c r="I1425" s="64" t="str">
        <f t="shared" si="254"/>
        <v/>
      </c>
      <c r="J1425" s="65" t="str">
        <f t="shared" si="247"/>
        <v/>
      </c>
      <c r="K1425" s="166" t="str">
        <f t="shared" si="248"/>
        <v/>
      </c>
      <c r="L1425" s="167" t="str">
        <f t="shared" si="249"/>
        <v/>
      </c>
      <c r="M1425" s="63" t="str">
        <f t="shared" si="250"/>
        <v/>
      </c>
      <c r="N1425" s="7"/>
      <c r="O1425" s="8"/>
      <c r="Q1425" s="69" t="str">
        <f t="shared" si="251"/>
        <v/>
      </c>
      <c r="T1425" s="66" t="str">
        <f>IF(AND(SU_Stufe&gt;=20,M1425&lt;&gt;"",ISBLANK(N1425)),"Zuweisung zu Arbeitspaket fehlt","")</f>
        <v/>
      </c>
      <c r="U1425" s="66" t="str">
        <f>IF(AND(M1425&lt;&gt;""),IF(ISBLANK(O1425),"Beschreibung der Tätigkeit fehlt!",IF(LEN(O1425)&lt;Z_BKU,"Beschreibung sehr kurz",IF(LEN(O1425)&lt;Z_BKN,"Beschreibung knapp",""))),"")</f>
        <v/>
      </c>
      <c r="V1425" s="66" t="str">
        <f t="shared" si="252"/>
        <v/>
      </c>
      <c r="W1425" s="66" t="str">
        <f>IF(AND(M1425&lt;&gt;""),IF(M1425&gt;Z_THAZ,"Wurde die Tageshöchstarbeitszeit ("&amp;Z_THAZ&amp;" h) beachtet?",""),"")</f>
        <v/>
      </c>
      <c r="X1425" s="66" t="str">
        <f t="shared" si="245"/>
        <v/>
      </c>
    </row>
    <row r="1426" spans="1:24" x14ac:dyDescent="0.25">
      <c r="A1426" s="5"/>
      <c r="B1426" s="67" t="str">
        <f t="shared" si="244"/>
        <v/>
      </c>
      <c r="C1426" s="68" t="str">
        <f t="shared" si="246"/>
        <v/>
      </c>
      <c r="D1426" s="6"/>
      <c r="E1426" s="9"/>
      <c r="F1426" s="6"/>
      <c r="G1426" s="9"/>
      <c r="H1426" s="64" t="str">
        <f t="shared" si="253"/>
        <v/>
      </c>
      <c r="I1426" s="64" t="str">
        <f t="shared" si="254"/>
        <v/>
      </c>
      <c r="J1426" s="65" t="str">
        <f t="shared" si="247"/>
        <v/>
      </c>
      <c r="K1426" s="166" t="str">
        <f t="shared" si="248"/>
        <v/>
      </c>
      <c r="L1426" s="167" t="str">
        <f t="shared" si="249"/>
        <v/>
      </c>
      <c r="M1426" s="63" t="str">
        <f t="shared" si="250"/>
        <v/>
      </c>
      <c r="N1426" s="7"/>
      <c r="O1426" s="8"/>
      <c r="Q1426" s="69" t="str">
        <f t="shared" si="251"/>
        <v/>
      </c>
      <c r="T1426" s="66" t="str">
        <f>IF(AND(SU_Stufe&gt;=20,M1426&lt;&gt;"",ISBLANK(N1426)),"Zuweisung zu Arbeitspaket fehlt","")</f>
        <v/>
      </c>
      <c r="U1426" s="66" t="str">
        <f>IF(AND(M1426&lt;&gt;""),IF(ISBLANK(O1426),"Beschreibung der Tätigkeit fehlt!",IF(LEN(O1426)&lt;Z_BKU,"Beschreibung sehr kurz",IF(LEN(O1426)&lt;Z_BKN,"Beschreibung knapp",""))),"")</f>
        <v/>
      </c>
      <c r="V1426" s="66" t="str">
        <f t="shared" si="252"/>
        <v/>
      </c>
      <c r="W1426" s="66" t="str">
        <f>IF(AND(M1426&lt;&gt;""),IF(M1426&gt;Z_THAZ,"Wurde die Tageshöchstarbeitszeit ("&amp;Z_THAZ&amp;" h) beachtet?",""),"")</f>
        <v/>
      </c>
      <c r="X1426" s="66" t="str">
        <f t="shared" si="245"/>
        <v/>
      </c>
    </row>
    <row r="1427" spans="1:24" x14ac:dyDescent="0.25">
      <c r="A1427" s="5"/>
      <c r="B1427" s="67" t="str">
        <f t="shared" si="244"/>
        <v/>
      </c>
      <c r="C1427" s="68" t="str">
        <f t="shared" si="246"/>
        <v/>
      </c>
      <c r="D1427" s="6"/>
      <c r="E1427" s="9"/>
      <c r="F1427" s="6"/>
      <c r="G1427" s="9"/>
      <c r="H1427" s="64" t="str">
        <f t="shared" si="253"/>
        <v/>
      </c>
      <c r="I1427" s="64" t="str">
        <f t="shared" si="254"/>
        <v/>
      </c>
      <c r="J1427" s="65" t="str">
        <f t="shared" si="247"/>
        <v/>
      </c>
      <c r="K1427" s="166" t="str">
        <f t="shared" si="248"/>
        <v/>
      </c>
      <c r="L1427" s="167" t="str">
        <f t="shared" si="249"/>
        <v/>
      </c>
      <c r="M1427" s="63" t="str">
        <f t="shared" si="250"/>
        <v/>
      </c>
      <c r="N1427" s="7"/>
      <c r="O1427" s="8"/>
      <c r="Q1427" s="69" t="str">
        <f t="shared" si="251"/>
        <v/>
      </c>
      <c r="T1427" s="66" t="str">
        <f>IF(AND(SU_Stufe&gt;=20,M1427&lt;&gt;"",ISBLANK(N1427)),"Zuweisung zu Arbeitspaket fehlt","")</f>
        <v/>
      </c>
      <c r="U1427" s="66" t="str">
        <f>IF(AND(M1427&lt;&gt;""),IF(ISBLANK(O1427),"Beschreibung der Tätigkeit fehlt!",IF(LEN(O1427)&lt;Z_BKU,"Beschreibung sehr kurz",IF(LEN(O1427)&lt;Z_BKN,"Beschreibung knapp",""))),"")</f>
        <v/>
      </c>
      <c r="V1427" s="66" t="str">
        <f t="shared" si="252"/>
        <v/>
      </c>
      <c r="W1427" s="66" t="str">
        <f>IF(AND(M1427&lt;&gt;""),IF(M1427&gt;Z_THAZ,"Wurde die Tageshöchstarbeitszeit ("&amp;Z_THAZ&amp;" h) beachtet?",""),"")</f>
        <v/>
      </c>
      <c r="X1427" s="66" t="str">
        <f t="shared" si="245"/>
        <v/>
      </c>
    </row>
    <row r="1428" spans="1:24" x14ac:dyDescent="0.25">
      <c r="A1428" s="5"/>
      <c r="B1428" s="67" t="str">
        <f t="shared" si="244"/>
        <v/>
      </c>
      <c r="C1428" s="68" t="str">
        <f t="shared" si="246"/>
        <v/>
      </c>
      <c r="D1428" s="6"/>
      <c r="E1428" s="9"/>
      <c r="F1428" s="6"/>
      <c r="G1428" s="9"/>
      <c r="H1428" s="64" t="str">
        <f t="shared" si="253"/>
        <v/>
      </c>
      <c r="I1428" s="64" t="str">
        <f t="shared" si="254"/>
        <v/>
      </c>
      <c r="J1428" s="65" t="str">
        <f t="shared" si="247"/>
        <v/>
      </c>
      <c r="K1428" s="166" t="str">
        <f t="shared" si="248"/>
        <v/>
      </c>
      <c r="L1428" s="167" t="str">
        <f t="shared" si="249"/>
        <v/>
      </c>
      <c r="M1428" s="63" t="str">
        <f t="shared" si="250"/>
        <v/>
      </c>
      <c r="N1428" s="7"/>
      <c r="O1428" s="8"/>
      <c r="Q1428" s="69" t="str">
        <f t="shared" si="251"/>
        <v/>
      </c>
      <c r="T1428" s="66" t="str">
        <f>IF(AND(SU_Stufe&gt;=20,M1428&lt;&gt;"",ISBLANK(N1428)),"Zuweisung zu Arbeitspaket fehlt","")</f>
        <v/>
      </c>
      <c r="U1428" s="66" t="str">
        <f>IF(AND(M1428&lt;&gt;""),IF(ISBLANK(O1428),"Beschreibung der Tätigkeit fehlt!",IF(LEN(O1428)&lt;Z_BKU,"Beschreibung sehr kurz",IF(LEN(O1428)&lt;Z_BKN,"Beschreibung knapp",""))),"")</f>
        <v/>
      </c>
      <c r="V1428" s="66" t="str">
        <f t="shared" si="252"/>
        <v/>
      </c>
      <c r="W1428" s="66" t="str">
        <f>IF(AND(M1428&lt;&gt;""),IF(M1428&gt;Z_THAZ,"Wurde die Tageshöchstarbeitszeit ("&amp;Z_THAZ&amp;" h) beachtet?",""),"")</f>
        <v/>
      </c>
      <c r="X1428" s="66" t="str">
        <f t="shared" si="245"/>
        <v/>
      </c>
    </row>
    <row r="1429" spans="1:24" x14ac:dyDescent="0.25">
      <c r="A1429" s="5"/>
      <c r="B1429" s="67" t="str">
        <f t="shared" si="244"/>
        <v/>
      </c>
      <c r="C1429" s="68" t="str">
        <f t="shared" si="246"/>
        <v/>
      </c>
      <c r="D1429" s="6"/>
      <c r="E1429" s="9"/>
      <c r="F1429" s="6"/>
      <c r="G1429" s="9"/>
      <c r="H1429" s="64" t="str">
        <f t="shared" si="253"/>
        <v/>
      </c>
      <c r="I1429" s="64" t="str">
        <f t="shared" si="254"/>
        <v/>
      </c>
      <c r="J1429" s="65" t="str">
        <f t="shared" si="247"/>
        <v/>
      </c>
      <c r="K1429" s="166" t="str">
        <f t="shared" si="248"/>
        <v/>
      </c>
      <c r="L1429" s="167" t="str">
        <f t="shared" si="249"/>
        <v/>
      </c>
      <c r="M1429" s="63" t="str">
        <f t="shared" si="250"/>
        <v/>
      </c>
      <c r="N1429" s="7"/>
      <c r="O1429" s="8"/>
      <c r="Q1429" s="69" t="str">
        <f t="shared" si="251"/>
        <v/>
      </c>
      <c r="T1429" s="66" t="str">
        <f>IF(AND(SU_Stufe&gt;=20,M1429&lt;&gt;"",ISBLANK(N1429)),"Zuweisung zu Arbeitspaket fehlt","")</f>
        <v/>
      </c>
      <c r="U1429" s="66" t="str">
        <f>IF(AND(M1429&lt;&gt;""),IF(ISBLANK(O1429),"Beschreibung der Tätigkeit fehlt!",IF(LEN(O1429)&lt;Z_BKU,"Beschreibung sehr kurz",IF(LEN(O1429)&lt;Z_BKN,"Beschreibung knapp",""))),"")</f>
        <v/>
      </c>
      <c r="V1429" s="66" t="str">
        <f t="shared" si="252"/>
        <v/>
      </c>
      <c r="W1429" s="66" t="str">
        <f>IF(AND(M1429&lt;&gt;""),IF(M1429&gt;Z_THAZ,"Wurde die Tageshöchstarbeitszeit ("&amp;Z_THAZ&amp;" h) beachtet?",""),"")</f>
        <v/>
      </c>
      <c r="X1429" s="66" t="str">
        <f t="shared" si="245"/>
        <v/>
      </c>
    </row>
    <row r="1430" spans="1:24" x14ac:dyDescent="0.25">
      <c r="A1430" s="5"/>
      <c r="B1430" s="67" t="str">
        <f t="shared" si="244"/>
        <v/>
      </c>
      <c r="C1430" s="68" t="str">
        <f t="shared" si="246"/>
        <v/>
      </c>
      <c r="D1430" s="6"/>
      <c r="E1430" s="9"/>
      <c r="F1430" s="6"/>
      <c r="G1430" s="9"/>
      <c r="H1430" s="64" t="str">
        <f t="shared" si="253"/>
        <v/>
      </c>
      <c r="I1430" s="64" t="str">
        <f t="shared" si="254"/>
        <v/>
      </c>
      <c r="J1430" s="65" t="str">
        <f t="shared" si="247"/>
        <v/>
      </c>
      <c r="K1430" s="166" t="str">
        <f t="shared" si="248"/>
        <v/>
      </c>
      <c r="L1430" s="167" t="str">
        <f t="shared" si="249"/>
        <v/>
      </c>
      <c r="M1430" s="63" t="str">
        <f t="shared" si="250"/>
        <v/>
      </c>
      <c r="N1430" s="7"/>
      <c r="O1430" s="8"/>
      <c r="Q1430" s="69" t="str">
        <f t="shared" si="251"/>
        <v/>
      </c>
      <c r="T1430" s="66" t="str">
        <f>IF(AND(SU_Stufe&gt;=20,M1430&lt;&gt;"",ISBLANK(N1430)),"Zuweisung zu Arbeitspaket fehlt","")</f>
        <v/>
      </c>
      <c r="U1430" s="66" t="str">
        <f>IF(AND(M1430&lt;&gt;""),IF(ISBLANK(O1430),"Beschreibung der Tätigkeit fehlt!",IF(LEN(O1430)&lt;Z_BKU,"Beschreibung sehr kurz",IF(LEN(O1430)&lt;Z_BKN,"Beschreibung knapp",""))),"")</f>
        <v/>
      </c>
      <c r="V1430" s="66" t="str">
        <f t="shared" si="252"/>
        <v/>
      </c>
      <c r="W1430" s="66" t="str">
        <f>IF(AND(M1430&lt;&gt;""),IF(M1430&gt;Z_THAZ,"Wurde die Tageshöchstarbeitszeit ("&amp;Z_THAZ&amp;" h) beachtet?",""),"")</f>
        <v/>
      </c>
      <c r="X1430" s="66" t="str">
        <f t="shared" si="245"/>
        <v/>
      </c>
    </row>
    <row r="1431" spans="1:24" x14ac:dyDescent="0.25">
      <c r="A1431" s="5"/>
      <c r="B1431" s="67" t="str">
        <f t="shared" si="244"/>
        <v/>
      </c>
      <c r="C1431" s="68" t="str">
        <f t="shared" si="246"/>
        <v/>
      </c>
      <c r="D1431" s="6"/>
      <c r="E1431" s="9"/>
      <c r="F1431" s="6"/>
      <c r="G1431" s="9"/>
      <c r="H1431" s="64" t="str">
        <f t="shared" si="253"/>
        <v/>
      </c>
      <c r="I1431" s="64" t="str">
        <f t="shared" si="254"/>
        <v/>
      </c>
      <c r="J1431" s="65" t="str">
        <f t="shared" si="247"/>
        <v/>
      </c>
      <c r="K1431" s="166" t="str">
        <f t="shared" si="248"/>
        <v/>
      </c>
      <c r="L1431" s="167" t="str">
        <f t="shared" si="249"/>
        <v/>
      </c>
      <c r="M1431" s="63" t="str">
        <f t="shared" si="250"/>
        <v/>
      </c>
      <c r="N1431" s="7"/>
      <c r="O1431" s="8"/>
      <c r="Q1431" s="69" t="str">
        <f t="shared" si="251"/>
        <v/>
      </c>
      <c r="T1431" s="66" t="str">
        <f>IF(AND(SU_Stufe&gt;=20,M1431&lt;&gt;"",ISBLANK(N1431)),"Zuweisung zu Arbeitspaket fehlt","")</f>
        <v/>
      </c>
      <c r="U1431" s="66" t="str">
        <f>IF(AND(M1431&lt;&gt;""),IF(ISBLANK(O1431),"Beschreibung der Tätigkeit fehlt!",IF(LEN(O1431)&lt;Z_BKU,"Beschreibung sehr kurz",IF(LEN(O1431)&lt;Z_BKN,"Beschreibung knapp",""))),"")</f>
        <v/>
      </c>
      <c r="V1431" s="66" t="str">
        <f t="shared" si="252"/>
        <v/>
      </c>
      <c r="W1431" s="66" t="str">
        <f>IF(AND(M1431&lt;&gt;""),IF(M1431&gt;Z_THAZ,"Wurde die Tageshöchstarbeitszeit ("&amp;Z_THAZ&amp;" h) beachtet?",""),"")</f>
        <v/>
      </c>
      <c r="X1431" s="66" t="str">
        <f t="shared" si="245"/>
        <v/>
      </c>
    </row>
    <row r="1432" spans="1:24" x14ac:dyDescent="0.25">
      <c r="A1432" s="5"/>
      <c r="B1432" s="67" t="str">
        <f t="shared" si="244"/>
        <v/>
      </c>
      <c r="C1432" s="68" t="str">
        <f t="shared" si="246"/>
        <v/>
      </c>
      <c r="D1432" s="6"/>
      <c r="E1432" s="9"/>
      <c r="F1432" s="6"/>
      <c r="G1432" s="9"/>
      <c r="H1432" s="64" t="str">
        <f t="shared" si="253"/>
        <v/>
      </c>
      <c r="I1432" s="64" t="str">
        <f t="shared" si="254"/>
        <v/>
      </c>
      <c r="J1432" s="65" t="str">
        <f t="shared" si="247"/>
        <v/>
      </c>
      <c r="K1432" s="166" t="str">
        <f t="shared" si="248"/>
        <v/>
      </c>
      <c r="L1432" s="167" t="str">
        <f t="shared" si="249"/>
        <v/>
      </c>
      <c r="M1432" s="63" t="str">
        <f t="shared" si="250"/>
        <v/>
      </c>
      <c r="N1432" s="7"/>
      <c r="O1432" s="8"/>
      <c r="Q1432" s="69" t="str">
        <f t="shared" si="251"/>
        <v/>
      </c>
      <c r="T1432" s="66" t="str">
        <f>IF(AND(SU_Stufe&gt;=20,M1432&lt;&gt;"",ISBLANK(N1432)),"Zuweisung zu Arbeitspaket fehlt","")</f>
        <v/>
      </c>
      <c r="U1432" s="66" t="str">
        <f>IF(AND(M1432&lt;&gt;""),IF(ISBLANK(O1432),"Beschreibung der Tätigkeit fehlt!",IF(LEN(O1432)&lt;Z_BKU,"Beschreibung sehr kurz",IF(LEN(O1432)&lt;Z_BKN,"Beschreibung knapp",""))),"")</f>
        <v/>
      </c>
      <c r="V1432" s="66" t="str">
        <f t="shared" si="252"/>
        <v/>
      </c>
      <c r="W1432" s="66" t="str">
        <f>IF(AND(M1432&lt;&gt;""),IF(M1432&gt;Z_THAZ,"Wurde die Tageshöchstarbeitszeit ("&amp;Z_THAZ&amp;" h) beachtet?",""),"")</f>
        <v/>
      </c>
      <c r="X1432" s="66" t="str">
        <f t="shared" si="245"/>
        <v/>
      </c>
    </row>
    <row r="1433" spans="1:24" x14ac:dyDescent="0.25">
      <c r="A1433" s="5"/>
      <c r="B1433" s="67" t="str">
        <f t="shared" si="244"/>
        <v/>
      </c>
      <c r="C1433" s="68" t="str">
        <f t="shared" si="246"/>
        <v/>
      </c>
      <c r="D1433" s="6"/>
      <c r="E1433" s="9"/>
      <c r="F1433" s="6"/>
      <c r="G1433" s="9"/>
      <c r="H1433" s="64" t="str">
        <f t="shared" si="253"/>
        <v/>
      </c>
      <c r="I1433" s="64" t="str">
        <f t="shared" si="254"/>
        <v/>
      </c>
      <c r="J1433" s="65" t="str">
        <f t="shared" si="247"/>
        <v/>
      </c>
      <c r="K1433" s="166" t="str">
        <f t="shared" si="248"/>
        <v/>
      </c>
      <c r="L1433" s="167" t="str">
        <f t="shared" si="249"/>
        <v/>
      </c>
      <c r="M1433" s="63" t="str">
        <f t="shared" si="250"/>
        <v/>
      </c>
      <c r="N1433" s="7"/>
      <c r="O1433" s="8"/>
      <c r="Q1433" s="69" t="str">
        <f t="shared" si="251"/>
        <v/>
      </c>
      <c r="T1433" s="66" t="str">
        <f>IF(AND(SU_Stufe&gt;=20,M1433&lt;&gt;"",ISBLANK(N1433)),"Zuweisung zu Arbeitspaket fehlt","")</f>
        <v/>
      </c>
      <c r="U1433" s="66" t="str">
        <f>IF(AND(M1433&lt;&gt;""),IF(ISBLANK(O1433),"Beschreibung der Tätigkeit fehlt!",IF(LEN(O1433)&lt;Z_BKU,"Beschreibung sehr kurz",IF(LEN(O1433)&lt;Z_BKN,"Beschreibung knapp",""))),"")</f>
        <v/>
      </c>
      <c r="V1433" s="66" t="str">
        <f t="shared" si="252"/>
        <v/>
      </c>
      <c r="W1433" s="66" t="str">
        <f>IF(AND(M1433&lt;&gt;""),IF(M1433&gt;Z_THAZ,"Wurde die Tageshöchstarbeitszeit ("&amp;Z_THAZ&amp;" h) beachtet?",""),"")</f>
        <v/>
      </c>
      <c r="X1433" s="66" t="str">
        <f t="shared" si="245"/>
        <v/>
      </c>
    </row>
    <row r="1434" spans="1:24" x14ac:dyDescent="0.25">
      <c r="A1434" s="5"/>
      <c r="B1434" s="67" t="str">
        <f t="shared" si="244"/>
        <v/>
      </c>
      <c r="C1434" s="68" t="str">
        <f t="shared" si="246"/>
        <v/>
      </c>
      <c r="D1434" s="6"/>
      <c r="E1434" s="9"/>
      <c r="F1434" s="6"/>
      <c r="G1434" s="9"/>
      <c r="H1434" s="64" t="str">
        <f t="shared" si="253"/>
        <v/>
      </c>
      <c r="I1434" s="64" t="str">
        <f t="shared" si="254"/>
        <v/>
      </c>
      <c r="J1434" s="65" t="str">
        <f t="shared" si="247"/>
        <v/>
      </c>
      <c r="K1434" s="166" t="str">
        <f t="shared" si="248"/>
        <v/>
      </c>
      <c r="L1434" s="167" t="str">
        <f t="shared" si="249"/>
        <v/>
      </c>
      <c r="M1434" s="63" t="str">
        <f t="shared" si="250"/>
        <v/>
      </c>
      <c r="N1434" s="7"/>
      <c r="O1434" s="8"/>
      <c r="Q1434" s="69" t="str">
        <f t="shared" si="251"/>
        <v/>
      </c>
      <c r="T1434" s="66" t="str">
        <f>IF(AND(SU_Stufe&gt;=20,M1434&lt;&gt;"",ISBLANK(N1434)),"Zuweisung zu Arbeitspaket fehlt","")</f>
        <v/>
      </c>
      <c r="U1434" s="66" t="str">
        <f>IF(AND(M1434&lt;&gt;""),IF(ISBLANK(O1434),"Beschreibung der Tätigkeit fehlt!",IF(LEN(O1434)&lt;Z_BKU,"Beschreibung sehr kurz",IF(LEN(O1434)&lt;Z_BKN,"Beschreibung knapp",""))),"")</f>
        <v/>
      </c>
      <c r="V1434" s="66" t="str">
        <f t="shared" si="252"/>
        <v/>
      </c>
      <c r="W1434" s="66" t="str">
        <f>IF(AND(M1434&lt;&gt;""),IF(M1434&gt;Z_THAZ,"Wurde die Tageshöchstarbeitszeit ("&amp;Z_THAZ&amp;" h) beachtet?",""),"")</f>
        <v/>
      </c>
      <c r="X1434" s="66" t="str">
        <f t="shared" si="245"/>
        <v/>
      </c>
    </row>
    <row r="1435" spans="1:24" x14ac:dyDescent="0.25">
      <c r="A1435" s="5"/>
      <c r="B1435" s="67" t="str">
        <f t="shared" si="244"/>
        <v/>
      </c>
      <c r="C1435" s="68" t="str">
        <f t="shared" si="246"/>
        <v/>
      </c>
      <c r="D1435" s="6"/>
      <c r="E1435" s="9"/>
      <c r="F1435" s="6"/>
      <c r="G1435" s="9"/>
      <c r="H1435" s="64" t="str">
        <f t="shared" si="253"/>
        <v/>
      </c>
      <c r="I1435" s="64" t="str">
        <f t="shared" si="254"/>
        <v/>
      </c>
      <c r="J1435" s="65" t="str">
        <f t="shared" si="247"/>
        <v/>
      </c>
      <c r="K1435" s="166" t="str">
        <f t="shared" si="248"/>
        <v/>
      </c>
      <c r="L1435" s="167" t="str">
        <f t="shared" si="249"/>
        <v/>
      </c>
      <c r="M1435" s="63" t="str">
        <f t="shared" si="250"/>
        <v/>
      </c>
      <c r="N1435" s="7"/>
      <c r="O1435" s="8"/>
      <c r="Q1435" s="69" t="str">
        <f t="shared" si="251"/>
        <v/>
      </c>
      <c r="T1435" s="66" t="str">
        <f>IF(AND(SU_Stufe&gt;=20,M1435&lt;&gt;"",ISBLANK(N1435)),"Zuweisung zu Arbeitspaket fehlt","")</f>
        <v/>
      </c>
      <c r="U1435" s="66" t="str">
        <f>IF(AND(M1435&lt;&gt;""),IF(ISBLANK(O1435),"Beschreibung der Tätigkeit fehlt!",IF(LEN(O1435)&lt;Z_BKU,"Beschreibung sehr kurz",IF(LEN(O1435)&lt;Z_BKN,"Beschreibung knapp",""))),"")</f>
        <v/>
      </c>
      <c r="V1435" s="66" t="str">
        <f t="shared" si="252"/>
        <v/>
      </c>
      <c r="W1435" s="66" t="str">
        <f>IF(AND(M1435&lt;&gt;""),IF(M1435&gt;Z_THAZ,"Wurde die Tageshöchstarbeitszeit ("&amp;Z_THAZ&amp;" h) beachtet?",""),"")</f>
        <v/>
      </c>
      <c r="X1435" s="66" t="str">
        <f t="shared" si="245"/>
        <v/>
      </c>
    </row>
    <row r="1436" spans="1:24" x14ac:dyDescent="0.25">
      <c r="A1436" s="5"/>
      <c r="B1436" s="67" t="str">
        <f t="shared" si="244"/>
        <v/>
      </c>
      <c r="C1436" s="68" t="str">
        <f t="shared" si="246"/>
        <v/>
      </c>
      <c r="D1436" s="6"/>
      <c r="E1436" s="9"/>
      <c r="F1436" s="6"/>
      <c r="G1436" s="9"/>
      <c r="H1436" s="64" t="str">
        <f t="shared" si="253"/>
        <v/>
      </c>
      <c r="I1436" s="64" t="str">
        <f t="shared" si="254"/>
        <v/>
      </c>
      <c r="J1436" s="65" t="str">
        <f t="shared" si="247"/>
        <v/>
      </c>
      <c r="K1436" s="166" t="str">
        <f t="shared" si="248"/>
        <v/>
      </c>
      <c r="L1436" s="167" t="str">
        <f t="shared" si="249"/>
        <v/>
      </c>
      <c r="M1436" s="63" t="str">
        <f t="shared" si="250"/>
        <v/>
      </c>
      <c r="N1436" s="7"/>
      <c r="O1436" s="8"/>
      <c r="Q1436" s="69" t="str">
        <f t="shared" si="251"/>
        <v/>
      </c>
      <c r="T1436" s="66" t="str">
        <f>IF(AND(SU_Stufe&gt;=20,M1436&lt;&gt;"",ISBLANK(N1436)),"Zuweisung zu Arbeitspaket fehlt","")</f>
        <v/>
      </c>
      <c r="U1436" s="66" t="str">
        <f>IF(AND(M1436&lt;&gt;""),IF(ISBLANK(O1436),"Beschreibung der Tätigkeit fehlt!",IF(LEN(O1436)&lt;Z_BKU,"Beschreibung sehr kurz",IF(LEN(O1436)&lt;Z_BKN,"Beschreibung knapp",""))),"")</f>
        <v/>
      </c>
      <c r="V1436" s="66" t="str">
        <f t="shared" si="252"/>
        <v/>
      </c>
      <c r="W1436" s="66" t="str">
        <f>IF(AND(M1436&lt;&gt;""),IF(M1436&gt;Z_THAZ,"Wurde die Tageshöchstarbeitszeit ("&amp;Z_THAZ&amp;" h) beachtet?",""),"")</f>
        <v/>
      </c>
      <c r="X1436" s="66" t="str">
        <f t="shared" si="245"/>
        <v/>
      </c>
    </row>
    <row r="1437" spans="1:24" x14ac:dyDescent="0.25">
      <c r="A1437" s="5"/>
      <c r="B1437" s="67" t="str">
        <f t="shared" si="244"/>
        <v/>
      </c>
      <c r="C1437" s="68" t="str">
        <f t="shared" si="246"/>
        <v/>
      </c>
      <c r="D1437" s="6"/>
      <c r="E1437" s="9"/>
      <c r="F1437" s="6"/>
      <c r="G1437" s="9"/>
      <c r="H1437" s="64" t="str">
        <f t="shared" si="253"/>
        <v/>
      </c>
      <c r="I1437" s="64" t="str">
        <f t="shared" si="254"/>
        <v/>
      </c>
      <c r="J1437" s="65" t="str">
        <f t="shared" si="247"/>
        <v/>
      </c>
      <c r="K1437" s="166" t="str">
        <f t="shared" si="248"/>
        <v/>
      </c>
      <c r="L1437" s="167" t="str">
        <f t="shared" si="249"/>
        <v/>
      </c>
      <c r="M1437" s="63" t="str">
        <f t="shared" si="250"/>
        <v/>
      </c>
      <c r="N1437" s="7"/>
      <c r="O1437" s="8"/>
      <c r="Q1437" s="69" t="str">
        <f t="shared" si="251"/>
        <v/>
      </c>
      <c r="T1437" s="66" t="str">
        <f>IF(AND(SU_Stufe&gt;=20,M1437&lt;&gt;"",ISBLANK(N1437)),"Zuweisung zu Arbeitspaket fehlt","")</f>
        <v/>
      </c>
      <c r="U1437" s="66" t="str">
        <f>IF(AND(M1437&lt;&gt;""),IF(ISBLANK(O1437),"Beschreibung der Tätigkeit fehlt!",IF(LEN(O1437)&lt;Z_BKU,"Beschreibung sehr kurz",IF(LEN(O1437)&lt;Z_BKN,"Beschreibung knapp",""))),"")</f>
        <v/>
      </c>
      <c r="V1437" s="66" t="str">
        <f t="shared" si="252"/>
        <v/>
      </c>
      <c r="W1437" s="66" t="str">
        <f>IF(AND(M1437&lt;&gt;""),IF(M1437&gt;Z_THAZ,"Wurde die Tageshöchstarbeitszeit ("&amp;Z_THAZ&amp;" h) beachtet?",""),"")</f>
        <v/>
      </c>
      <c r="X1437" s="66" t="str">
        <f t="shared" si="245"/>
        <v/>
      </c>
    </row>
    <row r="1438" spans="1:24" x14ac:dyDescent="0.25">
      <c r="A1438" s="5"/>
      <c r="B1438" s="67" t="str">
        <f t="shared" si="244"/>
        <v/>
      </c>
      <c r="C1438" s="68" t="str">
        <f t="shared" si="246"/>
        <v/>
      </c>
      <c r="D1438" s="6"/>
      <c r="E1438" s="9"/>
      <c r="F1438" s="6"/>
      <c r="G1438" s="9"/>
      <c r="H1438" s="64" t="str">
        <f t="shared" si="253"/>
        <v/>
      </c>
      <c r="I1438" s="64" t="str">
        <f t="shared" si="254"/>
        <v/>
      </c>
      <c r="J1438" s="65" t="str">
        <f t="shared" si="247"/>
        <v/>
      </c>
      <c r="K1438" s="166" t="str">
        <f t="shared" si="248"/>
        <v/>
      </c>
      <c r="L1438" s="167" t="str">
        <f t="shared" si="249"/>
        <v/>
      </c>
      <c r="M1438" s="63" t="str">
        <f t="shared" si="250"/>
        <v/>
      </c>
      <c r="N1438" s="7"/>
      <c r="O1438" s="8"/>
      <c r="Q1438" s="69" t="str">
        <f t="shared" si="251"/>
        <v/>
      </c>
      <c r="T1438" s="66" t="str">
        <f>IF(AND(SU_Stufe&gt;=20,M1438&lt;&gt;"",ISBLANK(N1438)),"Zuweisung zu Arbeitspaket fehlt","")</f>
        <v/>
      </c>
      <c r="U1438" s="66" t="str">
        <f>IF(AND(M1438&lt;&gt;""),IF(ISBLANK(O1438),"Beschreibung der Tätigkeit fehlt!",IF(LEN(O1438)&lt;Z_BKU,"Beschreibung sehr kurz",IF(LEN(O1438)&lt;Z_BKN,"Beschreibung knapp",""))),"")</f>
        <v/>
      </c>
      <c r="V1438" s="66" t="str">
        <f t="shared" si="252"/>
        <v/>
      </c>
      <c r="W1438" s="66" t="str">
        <f>IF(AND(M1438&lt;&gt;""),IF(M1438&gt;Z_THAZ,"Wurde die Tageshöchstarbeitszeit ("&amp;Z_THAZ&amp;" h) beachtet?",""),"")</f>
        <v/>
      </c>
      <c r="X1438" s="66" t="str">
        <f t="shared" si="245"/>
        <v/>
      </c>
    </row>
    <row r="1439" spans="1:24" x14ac:dyDescent="0.25">
      <c r="A1439" s="5"/>
      <c r="B1439" s="67" t="str">
        <f t="shared" si="244"/>
        <v/>
      </c>
      <c r="C1439" s="68" t="str">
        <f t="shared" si="246"/>
        <v/>
      </c>
      <c r="D1439" s="6"/>
      <c r="E1439" s="9"/>
      <c r="F1439" s="6"/>
      <c r="G1439" s="9"/>
      <c r="H1439" s="64" t="str">
        <f t="shared" si="253"/>
        <v/>
      </c>
      <c r="I1439" s="64" t="str">
        <f t="shared" si="254"/>
        <v/>
      </c>
      <c r="J1439" s="65" t="str">
        <f t="shared" si="247"/>
        <v/>
      </c>
      <c r="K1439" s="166" t="str">
        <f t="shared" si="248"/>
        <v/>
      </c>
      <c r="L1439" s="167" t="str">
        <f t="shared" si="249"/>
        <v/>
      </c>
      <c r="M1439" s="63" t="str">
        <f t="shared" si="250"/>
        <v/>
      </c>
      <c r="N1439" s="7"/>
      <c r="O1439" s="8"/>
      <c r="Q1439" s="69" t="str">
        <f t="shared" si="251"/>
        <v/>
      </c>
      <c r="T1439" s="66" t="str">
        <f>IF(AND(SU_Stufe&gt;=20,M1439&lt;&gt;"",ISBLANK(N1439)),"Zuweisung zu Arbeitspaket fehlt","")</f>
        <v/>
      </c>
      <c r="U1439" s="66" t="str">
        <f>IF(AND(M1439&lt;&gt;""),IF(ISBLANK(O1439),"Beschreibung der Tätigkeit fehlt!",IF(LEN(O1439)&lt;Z_BKU,"Beschreibung sehr kurz",IF(LEN(O1439)&lt;Z_BKN,"Beschreibung knapp",""))),"")</f>
        <v/>
      </c>
      <c r="V1439" s="66" t="str">
        <f t="shared" si="252"/>
        <v/>
      </c>
      <c r="W1439" s="66" t="str">
        <f>IF(AND(M1439&lt;&gt;""),IF(M1439&gt;Z_THAZ,"Wurde die Tageshöchstarbeitszeit ("&amp;Z_THAZ&amp;" h) beachtet?",""),"")</f>
        <v/>
      </c>
      <c r="X1439" s="66" t="str">
        <f t="shared" si="245"/>
        <v/>
      </c>
    </row>
    <row r="1440" spans="1:24" x14ac:dyDescent="0.25">
      <c r="A1440" s="5"/>
      <c r="B1440" s="67" t="str">
        <f t="shared" si="244"/>
        <v/>
      </c>
      <c r="C1440" s="68" t="str">
        <f t="shared" si="246"/>
        <v/>
      </c>
      <c r="D1440" s="6"/>
      <c r="E1440" s="9"/>
      <c r="F1440" s="6"/>
      <c r="G1440" s="9"/>
      <c r="H1440" s="64" t="str">
        <f t="shared" si="253"/>
        <v/>
      </c>
      <c r="I1440" s="64" t="str">
        <f t="shared" si="254"/>
        <v/>
      </c>
      <c r="J1440" s="65" t="str">
        <f t="shared" si="247"/>
        <v/>
      </c>
      <c r="K1440" s="166" t="str">
        <f t="shared" si="248"/>
        <v/>
      </c>
      <c r="L1440" s="167" t="str">
        <f t="shared" si="249"/>
        <v/>
      </c>
      <c r="M1440" s="63" t="str">
        <f t="shared" si="250"/>
        <v/>
      </c>
      <c r="N1440" s="7"/>
      <c r="O1440" s="8"/>
      <c r="Q1440" s="69" t="str">
        <f t="shared" si="251"/>
        <v/>
      </c>
      <c r="T1440" s="66" t="str">
        <f>IF(AND(SU_Stufe&gt;=20,M1440&lt;&gt;"",ISBLANK(N1440)),"Zuweisung zu Arbeitspaket fehlt","")</f>
        <v/>
      </c>
      <c r="U1440" s="66" t="str">
        <f>IF(AND(M1440&lt;&gt;""),IF(ISBLANK(O1440),"Beschreibung der Tätigkeit fehlt!",IF(LEN(O1440)&lt;Z_BKU,"Beschreibung sehr kurz",IF(LEN(O1440)&lt;Z_BKN,"Beschreibung knapp",""))),"")</f>
        <v/>
      </c>
      <c r="V1440" s="66" t="str">
        <f t="shared" si="252"/>
        <v/>
      </c>
      <c r="W1440" s="66" t="str">
        <f>IF(AND(M1440&lt;&gt;""),IF(M1440&gt;Z_THAZ,"Wurde die Tageshöchstarbeitszeit ("&amp;Z_THAZ&amp;" h) beachtet?",""),"")</f>
        <v/>
      </c>
      <c r="X1440" s="66" t="str">
        <f t="shared" si="245"/>
        <v/>
      </c>
    </row>
    <row r="1441" spans="1:24" x14ac:dyDescent="0.25">
      <c r="A1441" s="5"/>
      <c r="B1441" s="67" t="str">
        <f t="shared" si="244"/>
        <v/>
      </c>
      <c r="C1441" s="68" t="str">
        <f t="shared" si="246"/>
        <v/>
      </c>
      <c r="D1441" s="6"/>
      <c r="E1441" s="9"/>
      <c r="F1441" s="6"/>
      <c r="G1441" s="9"/>
      <c r="H1441" s="64" t="str">
        <f t="shared" si="253"/>
        <v/>
      </c>
      <c r="I1441" s="64" t="str">
        <f t="shared" si="254"/>
        <v/>
      </c>
      <c r="J1441" s="65" t="str">
        <f t="shared" si="247"/>
        <v/>
      </c>
      <c r="K1441" s="166" t="str">
        <f t="shared" si="248"/>
        <v/>
      </c>
      <c r="L1441" s="167" t="str">
        <f t="shared" si="249"/>
        <v/>
      </c>
      <c r="M1441" s="63" t="str">
        <f t="shared" si="250"/>
        <v/>
      </c>
      <c r="N1441" s="7"/>
      <c r="O1441" s="8"/>
      <c r="Q1441" s="69" t="str">
        <f t="shared" si="251"/>
        <v/>
      </c>
      <c r="T1441" s="66" t="str">
        <f>IF(AND(SU_Stufe&gt;=20,M1441&lt;&gt;"",ISBLANK(N1441)),"Zuweisung zu Arbeitspaket fehlt","")</f>
        <v/>
      </c>
      <c r="U1441" s="66" t="str">
        <f>IF(AND(M1441&lt;&gt;""),IF(ISBLANK(O1441),"Beschreibung der Tätigkeit fehlt!",IF(LEN(O1441)&lt;Z_BKU,"Beschreibung sehr kurz",IF(LEN(O1441)&lt;Z_BKN,"Beschreibung knapp",""))),"")</f>
        <v/>
      </c>
      <c r="V1441" s="66" t="str">
        <f t="shared" si="252"/>
        <v/>
      </c>
      <c r="W1441" s="66" t="str">
        <f>IF(AND(M1441&lt;&gt;""),IF(M1441&gt;Z_THAZ,"Wurde die Tageshöchstarbeitszeit ("&amp;Z_THAZ&amp;" h) beachtet?",""),"")</f>
        <v/>
      </c>
      <c r="X1441" s="66" t="str">
        <f t="shared" si="245"/>
        <v/>
      </c>
    </row>
    <row r="1442" spans="1:24" x14ac:dyDescent="0.25">
      <c r="A1442" s="5"/>
      <c r="B1442" s="67" t="str">
        <f t="shared" si="244"/>
        <v/>
      </c>
      <c r="C1442" s="68" t="str">
        <f t="shared" si="246"/>
        <v/>
      </c>
      <c r="D1442" s="6"/>
      <c r="E1442" s="9"/>
      <c r="F1442" s="6"/>
      <c r="G1442" s="9"/>
      <c r="H1442" s="64" t="str">
        <f t="shared" si="253"/>
        <v/>
      </c>
      <c r="I1442" s="64" t="str">
        <f t="shared" si="254"/>
        <v/>
      </c>
      <c r="J1442" s="65" t="str">
        <f t="shared" si="247"/>
        <v/>
      </c>
      <c r="K1442" s="166" t="str">
        <f t="shared" si="248"/>
        <v/>
      </c>
      <c r="L1442" s="167" t="str">
        <f t="shared" si="249"/>
        <v/>
      </c>
      <c r="M1442" s="63" t="str">
        <f t="shared" si="250"/>
        <v/>
      </c>
      <c r="N1442" s="7"/>
      <c r="O1442" s="8"/>
      <c r="Q1442" s="69" t="str">
        <f t="shared" si="251"/>
        <v/>
      </c>
      <c r="T1442" s="66" t="str">
        <f>IF(AND(SU_Stufe&gt;=20,M1442&lt;&gt;"",ISBLANK(N1442)),"Zuweisung zu Arbeitspaket fehlt","")</f>
        <v/>
      </c>
      <c r="U1442" s="66" t="str">
        <f>IF(AND(M1442&lt;&gt;""),IF(ISBLANK(O1442),"Beschreibung der Tätigkeit fehlt!",IF(LEN(O1442)&lt;Z_BKU,"Beschreibung sehr kurz",IF(LEN(O1442)&lt;Z_BKN,"Beschreibung knapp",""))),"")</f>
        <v/>
      </c>
      <c r="V1442" s="66" t="str">
        <f t="shared" si="252"/>
        <v/>
      </c>
      <c r="W1442" s="66" t="str">
        <f>IF(AND(M1442&lt;&gt;""),IF(M1442&gt;Z_THAZ,"Wurde die Tageshöchstarbeitszeit ("&amp;Z_THAZ&amp;" h) beachtet?",""),"")</f>
        <v/>
      </c>
      <c r="X1442" s="66" t="str">
        <f t="shared" si="245"/>
        <v/>
      </c>
    </row>
    <row r="1443" spans="1:24" x14ac:dyDescent="0.25">
      <c r="A1443" s="5"/>
      <c r="B1443" s="67" t="str">
        <f t="shared" si="244"/>
        <v/>
      </c>
      <c r="C1443" s="68" t="str">
        <f t="shared" si="246"/>
        <v/>
      </c>
      <c r="D1443" s="6"/>
      <c r="E1443" s="9"/>
      <c r="F1443" s="6"/>
      <c r="G1443" s="9"/>
      <c r="H1443" s="64" t="str">
        <f t="shared" si="253"/>
        <v/>
      </c>
      <c r="I1443" s="64" t="str">
        <f t="shared" si="254"/>
        <v/>
      </c>
      <c r="J1443" s="65" t="str">
        <f t="shared" si="247"/>
        <v/>
      </c>
      <c r="K1443" s="166" t="str">
        <f t="shared" si="248"/>
        <v/>
      </c>
      <c r="L1443" s="167" t="str">
        <f t="shared" si="249"/>
        <v/>
      </c>
      <c r="M1443" s="63" t="str">
        <f t="shared" si="250"/>
        <v/>
      </c>
      <c r="N1443" s="7"/>
      <c r="O1443" s="8"/>
      <c r="Q1443" s="69" t="str">
        <f t="shared" si="251"/>
        <v/>
      </c>
      <c r="T1443" s="66" t="str">
        <f>IF(AND(SU_Stufe&gt;=20,M1443&lt;&gt;"",ISBLANK(N1443)),"Zuweisung zu Arbeitspaket fehlt","")</f>
        <v/>
      </c>
      <c r="U1443" s="66" t="str">
        <f>IF(AND(M1443&lt;&gt;""),IF(ISBLANK(O1443),"Beschreibung der Tätigkeit fehlt!",IF(LEN(O1443)&lt;Z_BKU,"Beschreibung sehr kurz",IF(LEN(O1443)&lt;Z_BKN,"Beschreibung knapp",""))),"")</f>
        <v/>
      </c>
      <c r="V1443" s="66" t="str">
        <f t="shared" si="252"/>
        <v/>
      </c>
      <c r="W1443" s="66" t="str">
        <f>IF(AND(M1443&lt;&gt;""),IF(M1443&gt;Z_THAZ,"Wurde die Tageshöchstarbeitszeit ("&amp;Z_THAZ&amp;" h) beachtet?",""),"")</f>
        <v/>
      </c>
      <c r="X1443" s="66" t="str">
        <f t="shared" si="245"/>
        <v/>
      </c>
    </row>
    <row r="1444" spans="1:24" x14ac:dyDescent="0.25">
      <c r="A1444" s="5"/>
      <c r="B1444" s="67" t="str">
        <f t="shared" si="244"/>
        <v/>
      </c>
      <c r="C1444" s="68" t="str">
        <f t="shared" si="246"/>
        <v/>
      </c>
      <c r="D1444" s="6"/>
      <c r="E1444" s="9"/>
      <c r="F1444" s="6"/>
      <c r="G1444" s="9"/>
      <c r="H1444" s="64" t="str">
        <f t="shared" si="253"/>
        <v/>
      </c>
      <c r="I1444" s="64" t="str">
        <f t="shared" si="254"/>
        <v/>
      </c>
      <c r="J1444" s="65" t="str">
        <f t="shared" si="247"/>
        <v/>
      </c>
      <c r="K1444" s="166" t="str">
        <f t="shared" si="248"/>
        <v/>
      </c>
      <c r="L1444" s="167" t="str">
        <f t="shared" si="249"/>
        <v/>
      </c>
      <c r="M1444" s="63" t="str">
        <f t="shared" si="250"/>
        <v/>
      </c>
      <c r="N1444" s="7"/>
      <c r="O1444" s="8"/>
      <c r="Q1444" s="69" t="str">
        <f t="shared" si="251"/>
        <v/>
      </c>
      <c r="T1444" s="66" t="str">
        <f>IF(AND(SU_Stufe&gt;=20,M1444&lt;&gt;"",ISBLANK(N1444)),"Zuweisung zu Arbeitspaket fehlt","")</f>
        <v/>
      </c>
      <c r="U1444" s="66" t="str">
        <f>IF(AND(M1444&lt;&gt;""),IF(ISBLANK(O1444),"Beschreibung der Tätigkeit fehlt!",IF(LEN(O1444)&lt;Z_BKU,"Beschreibung sehr kurz",IF(LEN(O1444)&lt;Z_BKN,"Beschreibung knapp",""))),"")</f>
        <v/>
      </c>
      <c r="V1444" s="66" t="str">
        <f t="shared" si="252"/>
        <v/>
      </c>
      <c r="W1444" s="66" t="str">
        <f>IF(AND(M1444&lt;&gt;""),IF(M1444&gt;Z_THAZ,"Wurde die Tageshöchstarbeitszeit ("&amp;Z_THAZ&amp;" h) beachtet?",""),"")</f>
        <v/>
      </c>
      <c r="X1444" s="66" t="str">
        <f t="shared" si="245"/>
        <v/>
      </c>
    </row>
    <row r="1445" spans="1:24" x14ac:dyDescent="0.25">
      <c r="A1445" s="5"/>
      <c r="B1445" s="67" t="str">
        <f t="shared" si="244"/>
        <v/>
      </c>
      <c r="C1445" s="68" t="str">
        <f t="shared" si="246"/>
        <v/>
      </c>
      <c r="D1445" s="6"/>
      <c r="E1445" s="9"/>
      <c r="F1445" s="6"/>
      <c r="G1445" s="9"/>
      <c r="H1445" s="64" t="str">
        <f t="shared" si="253"/>
        <v/>
      </c>
      <c r="I1445" s="64" t="str">
        <f t="shared" si="254"/>
        <v/>
      </c>
      <c r="J1445" s="65" t="str">
        <f t="shared" si="247"/>
        <v/>
      </c>
      <c r="K1445" s="166" t="str">
        <f t="shared" si="248"/>
        <v/>
      </c>
      <c r="L1445" s="167" t="str">
        <f t="shared" si="249"/>
        <v/>
      </c>
      <c r="M1445" s="63" t="str">
        <f t="shared" si="250"/>
        <v/>
      </c>
      <c r="N1445" s="7"/>
      <c r="O1445" s="8"/>
      <c r="Q1445" s="69" t="str">
        <f t="shared" si="251"/>
        <v/>
      </c>
      <c r="T1445" s="66" t="str">
        <f>IF(AND(SU_Stufe&gt;=20,M1445&lt;&gt;"",ISBLANK(N1445)),"Zuweisung zu Arbeitspaket fehlt","")</f>
        <v/>
      </c>
      <c r="U1445" s="66" t="str">
        <f>IF(AND(M1445&lt;&gt;""),IF(ISBLANK(O1445),"Beschreibung der Tätigkeit fehlt!",IF(LEN(O1445)&lt;Z_BKU,"Beschreibung sehr kurz",IF(LEN(O1445)&lt;Z_BKN,"Beschreibung knapp",""))),"")</f>
        <v/>
      </c>
      <c r="V1445" s="66" t="str">
        <f t="shared" si="252"/>
        <v/>
      </c>
      <c r="W1445" s="66" t="str">
        <f>IF(AND(M1445&lt;&gt;""),IF(M1445&gt;Z_THAZ,"Wurde die Tageshöchstarbeitszeit ("&amp;Z_THAZ&amp;" h) beachtet?",""),"")</f>
        <v/>
      </c>
      <c r="X1445" s="66" t="str">
        <f t="shared" si="245"/>
        <v/>
      </c>
    </row>
    <row r="1446" spans="1:24" x14ac:dyDescent="0.25">
      <c r="A1446" s="5"/>
      <c r="B1446" s="67" t="str">
        <f t="shared" si="244"/>
        <v/>
      </c>
      <c r="C1446" s="68" t="str">
        <f t="shared" si="246"/>
        <v/>
      </c>
      <c r="D1446" s="6"/>
      <c r="E1446" s="9"/>
      <c r="F1446" s="6"/>
      <c r="G1446" s="9"/>
      <c r="H1446" s="64" t="str">
        <f t="shared" si="253"/>
        <v/>
      </c>
      <c r="I1446" s="64" t="str">
        <f t="shared" si="254"/>
        <v/>
      </c>
      <c r="J1446" s="65" t="str">
        <f t="shared" si="247"/>
        <v/>
      </c>
      <c r="K1446" s="166" t="str">
        <f t="shared" si="248"/>
        <v/>
      </c>
      <c r="L1446" s="167" t="str">
        <f t="shared" si="249"/>
        <v/>
      </c>
      <c r="M1446" s="63" t="str">
        <f t="shared" si="250"/>
        <v/>
      </c>
      <c r="N1446" s="7"/>
      <c r="O1446" s="8"/>
      <c r="Q1446" s="69" t="str">
        <f t="shared" si="251"/>
        <v/>
      </c>
      <c r="T1446" s="66" t="str">
        <f>IF(AND(SU_Stufe&gt;=20,M1446&lt;&gt;"",ISBLANK(N1446)),"Zuweisung zu Arbeitspaket fehlt","")</f>
        <v/>
      </c>
      <c r="U1446" s="66" t="str">
        <f>IF(AND(M1446&lt;&gt;""),IF(ISBLANK(O1446),"Beschreibung der Tätigkeit fehlt!",IF(LEN(O1446)&lt;Z_BKU,"Beschreibung sehr kurz",IF(LEN(O1446)&lt;Z_BKN,"Beschreibung knapp",""))),"")</f>
        <v/>
      </c>
      <c r="V1446" s="66" t="str">
        <f t="shared" si="252"/>
        <v/>
      </c>
      <c r="W1446" s="66" t="str">
        <f>IF(AND(M1446&lt;&gt;""),IF(M1446&gt;Z_THAZ,"Wurde die Tageshöchstarbeitszeit ("&amp;Z_THAZ&amp;" h) beachtet?",""),"")</f>
        <v/>
      </c>
      <c r="X1446" s="66" t="str">
        <f t="shared" si="245"/>
        <v/>
      </c>
    </row>
    <row r="1447" spans="1:24" x14ac:dyDescent="0.25">
      <c r="A1447" s="5"/>
      <c r="B1447" s="67" t="str">
        <f t="shared" si="244"/>
        <v/>
      </c>
      <c r="C1447" s="68" t="str">
        <f t="shared" si="246"/>
        <v/>
      </c>
      <c r="D1447" s="6"/>
      <c r="E1447" s="9"/>
      <c r="F1447" s="6"/>
      <c r="G1447" s="9"/>
      <c r="H1447" s="64" t="str">
        <f t="shared" si="253"/>
        <v/>
      </c>
      <c r="I1447" s="64" t="str">
        <f t="shared" si="254"/>
        <v/>
      </c>
      <c r="J1447" s="65" t="str">
        <f t="shared" si="247"/>
        <v/>
      </c>
      <c r="K1447" s="166" t="str">
        <f t="shared" si="248"/>
        <v/>
      </c>
      <c r="L1447" s="167" t="str">
        <f t="shared" si="249"/>
        <v/>
      </c>
      <c r="M1447" s="63" t="str">
        <f t="shared" si="250"/>
        <v/>
      </c>
      <c r="N1447" s="7"/>
      <c r="O1447" s="8"/>
      <c r="Q1447" s="69" t="str">
        <f t="shared" si="251"/>
        <v/>
      </c>
      <c r="T1447" s="66" t="str">
        <f>IF(AND(SU_Stufe&gt;=20,M1447&lt;&gt;"",ISBLANK(N1447)),"Zuweisung zu Arbeitspaket fehlt","")</f>
        <v/>
      </c>
      <c r="U1447" s="66" t="str">
        <f>IF(AND(M1447&lt;&gt;""),IF(ISBLANK(O1447),"Beschreibung der Tätigkeit fehlt!",IF(LEN(O1447)&lt;Z_BKU,"Beschreibung sehr kurz",IF(LEN(O1447)&lt;Z_BKN,"Beschreibung knapp",""))),"")</f>
        <v/>
      </c>
      <c r="V1447" s="66" t="str">
        <f t="shared" si="252"/>
        <v/>
      </c>
      <c r="W1447" s="66" t="str">
        <f>IF(AND(M1447&lt;&gt;""),IF(M1447&gt;Z_THAZ,"Wurde die Tageshöchstarbeitszeit ("&amp;Z_THAZ&amp;" h) beachtet?",""),"")</f>
        <v/>
      </c>
      <c r="X1447" s="66" t="str">
        <f t="shared" si="245"/>
        <v/>
      </c>
    </row>
    <row r="1448" spans="1:24" x14ac:dyDescent="0.25">
      <c r="A1448" s="5"/>
      <c r="B1448" s="67" t="str">
        <f t="shared" si="244"/>
        <v/>
      </c>
      <c r="C1448" s="68" t="str">
        <f t="shared" si="246"/>
        <v/>
      </c>
      <c r="D1448" s="6"/>
      <c r="E1448" s="9"/>
      <c r="F1448" s="6"/>
      <c r="G1448" s="9"/>
      <c r="H1448" s="64" t="str">
        <f t="shared" si="253"/>
        <v/>
      </c>
      <c r="I1448" s="64" t="str">
        <f t="shared" si="254"/>
        <v/>
      </c>
      <c r="J1448" s="65" t="str">
        <f t="shared" si="247"/>
        <v/>
      </c>
      <c r="K1448" s="166" t="str">
        <f t="shared" si="248"/>
        <v/>
      </c>
      <c r="L1448" s="167" t="str">
        <f t="shared" si="249"/>
        <v/>
      </c>
      <c r="M1448" s="63" t="str">
        <f t="shared" si="250"/>
        <v/>
      </c>
      <c r="N1448" s="7"/>
      <c r="O1448" s="8"/>
      <c r="Q1448" s="69" t="str">
        <f t="shared" si="251"/>
        <v/>
      </c>
      <c r="T1448" s="66" t="str">
        <f>IF(AND(SU_Stufe&gt;=20,M1448&lt;&gt;"",ISBLANK(N1448)),"Zuweisung zu Arbeitspaket fehlt","")</f>
        <v/>
      </c>
      <c r="U1448" s="66" t="str">
        <f>IF(AND(M1448&lt;&gt;""),IF(ISBLANK(O1448),"Beschreibung der Tätigkeit fehlt!",IF(LEN(O1448)&lt;Z_BKU,"Beschreibung sehr kurz",IF(LEN(O1448)&lt;Z_BKN,"Beschreibung knapp",""))),"")</f>
        <v/>
      </c>
      <c r="V1448" s="66" t="str">
        <f t="shared" si="252"/>
        <v/>
      </c>
      <c r="W1448" s="66" t="str">
        <f>IF(AND(M1448&lt;&gt;""),IF(M1448&gt;Z_THAZ,"Wurde die Tageshöchstarbeitszeit ("&amp;Z_THAZ&amp;" h) beachtet?",""),"")</f>
        <v/>
      </c>
      <c r="X1448" s="66" t="str">
        <f t="shared" si="245"/>
        <v/>
      </c>
    </row>
    <row r="1449" spans="1:24" x14ac:dyDescent="0.25">
      <c r="A1449" s="5"/>
      <c r="B1449" s="67" t="str">
        <f t="shared" si="244"/>
        <v/>
      </c>
      <c r="C1449" s="68" t="str">
        <f t="shared" si="246"/>
        <v/>
      </c>
      <c r="D1449" s="6"/>
      <c r="E1449" s="9"/>
      <c r="F1449" s="6"/>
      <c r="G1449" s="9"/>
      <c r="H1449" s="64" t="str">
        <f t="shared" si="253"/>
        <v/>
      </c>
      <c r="I1449" s="64" t="str">
        <f t="shared" si="254"/>
        <v/>
      </c>
      <c r="J1449" s="65" t="str">
        <f t="shared" si="247"/>
        <v/>
      </c>
      <c r="K1449" s="166" t="str">
        <f t="shared" si="248"/>
        <v/>
      </c>
      <c r="L1449" s="167" t="str">
        <f t="shared" si="249"/>
        <v/>
      </c>
      <c r="M1449" s="63" t="str">
        <f t="shared" si="250"/>
        <v/>
      </c>
      <c r="N1449" s="7"/>
      <c r="O1449" s="8"/>
      <c r="Q1449" s="69" t="str">
        <f t="shared" si="251"/>
        <v/>
      </c>
      <c r="T1449" s="66" t="str">
        <f>IF(AND(SU_Stufe&gt;=20,M1449&lt;&gt;"",ISBLANK(N1449)),"Zuweisung zu Arbeitspaket fehlt","")</f>
        <v/>
      </c>
      <c r="U1449" s="66" t="str">
        <f>IF(AND(M1449&lt;&gt;""),IF(ISBLANK(O1449),"Beschreibung der Tätigkeit fehlt!",IF(LEN(O1449)&lt;Z_BKU,"Beschreibung sehr kurz",IF(LEN(O1449)&lt;Z_BKN,"Beschreibung knapp",""))),"")</f>
        <v/>
      </c>
      <c r="V1449" s="66" t="str">
        <f t="shared" si="252"/>
        <v/>
      </c>
      <c r="W1449" s="66" t="str">
        <f>IF(AND(M1449&lt;&gt;""),IF(M1449&gt;Z_THAZ,"Wurde die Tageshöchstarbeitszeit ("&amp;Z_THAZ&amp;" h) beachtet?",""),"")</f>
        <v/>
      </c>
      <c r="X1449" s="66" t="str">
        <f t="shared" si="245"/>
        <v/>
      </c>
    </row>
    <row r="1450" spans="1:24" x14ac:dyDescent="0.25">
      <c r="A1450" s="5"/>
      <c r="B1450" s="67" t="str">
        <f t="shared" si="244"/>
        <v/>
      </c>
      <c r="C1450" s="68" t="str">
        <f t="shared" si="246"/>
        <v/>
      </c>
      <c r="D1450" s="6"/>
      <c r="E1450" s="9"/>
      <c r="F1450" s="6"/>
      <c r="G1450" s="9"/>
      <c r="H1450" s="64" t="str">
        <f t="shared" si="253"/>
        <v/>
      </c>
      <c r="I1450" s="64" t="str">
        <f t="shared" si="254"/>
        <v/>
      </c>
      <c r="J1450" s="65" t="str">
        <f t="shared" si="247"/>
        <v/>
      </c>
      <c r="K1450" s="166" t="str">
        <f t="shared" si="248"/>
        <v/>
      </c>
      <c r="L1450" s="167" t="str">
        <f t="shared" si="249"/>
        <v/>
      </c>
      <c r="M1450" s="63" t="str">
        <f t="shared" si="250"/>
        <v/>
      </c>
      <c r="N1450" s="7"/>
      <c r="O1450" s="8"/>
      <c r="Q1450" s="69" t="str">
        <f t="shared" si="251"/>
        <v/>
      </c>
      <c r="T1450" s="66" t="str">
        <f>IF(AND(SU_Stufe&gt;=20,M1450&lt;&gt;"",ISBLANK(N1450)),"Zuweisung zu Arbeitspaket fehlt","")</f>
        <v/>
      </c>
      <c r="U1450" s="66" t="str">
        <f>IF(AND(M1450&lt;&gt;""),IF(ISBLANK(O1450),"Beschreibung der Tätigkeit fehlt!",IF(LEN(O1450)&lt;Z_BKU,"Beschreibung sehr kurz",IF(LEN(O1450)&lt;Z_BKN,"Beschreibung knapp",""))),"")</f>
        <v/>
      </c>
      <c r="V1450" s="66" t="str">
        <f t="shared" si="252"/>
        <v/>
      </c>
      <c r="W1450" s="66" t="str">
        <f>IF(AND(M1450&lt;&gt;""),IF(M1450&gt;Z_THAZ,"Wurde die Tageshöchstarbeitszeit ("&amp;Z_THAZ&amp;" h) beachtet?",""),"")</f>
        <v/>
      </c>
      <c r="X1450" s="66" t="str">
        <f t="shared" si="245"/>
        <v/>
      </c>
    </row>
    <row r="1451" spans="1:24" x14ac:dyDescent="0.25">
      <c r="A1451" s="5"/>
      <c r="B1451" s="67" t="str">
        <f t="shared" si="244"/>
        <v/>
      </c>
      <c r="C1451" s="68" t="str">
        <f t="shared" si="246"/>
        <v/>
      </c>
      <c r="D1451" s="6"/>
      <c r="E1451" s="9"/>
      <c r="F1451" s="6"/>
      <c r="G1451" s="9"/>
      <c r="H1451" s="64" t="str">
        <f t="shared" si="253"/>
        <v/>
      </c>
      <c r="I1451" s="64" t="str">
        <f t="shared" si="254"/>
        <v/>
      </c>
      <c r="J1451" s="65" t="str">
        <f t="shared" si="247"/>
        <v/>
      </c>
      <c r="K1451" s="166" t="str">
        <f t="shared" si="248"/>
        <v/>
      </c>
      <c r="L1451" s="167" t="str">
        <f t="shared" si="249"/>
        <v/>
      </c>
      <c r="M1451" s="63" t="str">
        <f t="shared" si="250"/>
        <v/>
      </c>
      <c r="N1451" s="7"/>
      <c r="O1451" s="8"/>
      <c r="Q1451" s="69" t="str">
        <f t="shared" si="251"/>
        <v/>
      </c>
      <c r="T1451" s="66" t="str">
        <f>IF(AND(SU_Stufe&gt;=20,M1451&lt;&gt;"",ISBLANK(N1451)),"Zuweisung zu Arbeitspaket fehlt","")</f>
        <v/>
      </c>
      <c r="U1451" s="66" t="str">
        <f>IF(AND(M1451&lt;&gt;""),IF(ISBLANK(O1451),"Beschreibung der Tätigkeit fehlt!",IF(LEN(O1451)&lt;Z_BKU,"Beschreibung sehr kurz",IF(LEN(O1451)&lt;Z_BKN,"Beschreibung knapp",""))),"")</f>
        <v/>
      </c>
      <c r="V1451" s="66" t="str">
        <f t="shared" si="252"/>
        <v/>
      </c>
      <c r="W1451" s="66" t="str">
        <f>IF(AND(M1451&lt;&gt;""),IF(M1451&gt;Z_THAZ,"Wurde die Tageshöchstarbeitszeit ("&amp;Z_THAZ&amp;" h) beachtet?",""),"")</f>
        <v/>
      </c>
      <c r="X1451" s="66" t="str">
        <f t="shared" si="245"/>
        <v/>
      </c>
    </row>
    <row r="1452" spans="1:24" x14ac:dyDescent="0.25">
      <c r="A1452" s="5"/>
      <c r="B1452" s="67" t="str">
        <f t="shared" si="244"/>
        <v/>
      </c>
      <c r="C1452" s="68" t="str">
        <f t="shared" si="246"/>
        <v/>
      </c>
      <c r="D1452" s="6"/>
      <c r="E1452" s="9"/>
      <c r="F1452" s="6"/>
      <c r="G1452" s="9"/>
      <c r="H1452" s="64" t="str">
        <f t="shared" si="253"/>
        <v/>
      </c>
      <c r="I1452" s="64" t="str">
        <f t="shared" si="254"/>
        <v/>
      </c>
      <c r="J1452" s="65" t="str">
        <f t="shared" si="247"/>
        <v/>
      </c>
      <c r="K1452" s="166" t="str">
        <f t="shared" si="248"/>
        <v/>
      </c>
      <c r="L1452" s="167" t="str">
        <f t="shared" si="249"/>
        <v/>
      </c>
      <c r="M1452" s="63" t="str">
        <f t="shared" si="250"/>
        <v/>
      </c>
      <c r="N1452" s="7"/>
      <c r="O1452" s="8"/>
      <c r="Q1452" s="69" t="str">
        <f t="shared" si="251"/>
        <v/>
      </c>
      <c r="T1452" s="66" t="str">
        <f>IF(AND(SU_Stufe&gt;=20,M1452&lt;&gt;"",ISBLANK(N1452)),"Zuweisung zu Arbeitspaket fehlt","")</f>
        <v/>
      </c>
      <c r="U1452" s="66" t="str">
        <f>IF(AND(M1452&lt;&gt;""),IF(ISBLANK(O1452),"Beschreibung der Tätigkeit fehlt!",IF(LEN(O1452)&lt;Z_BKU,"Beschreibung sehr kurz",IF(LEN(O1452)&lt;Z_BKN,"Beschreibung knapp",""))),"")</f>
        <v/>
      </c>
      <c r="V1452" s="66" t="str">
        <f t="shared" si="252"/>
        <v/>
      </c>
      <c r="W1452" s="66" t="str">
        <f>IF(AND(M1452&lt;&gt;""),IF(M1452&gt;Z_THAZ,"Wurde die Tageshöchstarbeitszeit ("&amp;Z_THAZ&amp;" h) beachtet?",""),"")</f>
        <v/>
      </c>
      <c r="X1452" s="66" t="str">
        <f t="shared" si="245"/>
        <v/>
      </c>
    </row>
    <row r="1453" spans="1:24" x14ac:dyDescent="0.25">
      <c r="A1453" s="5"/>
      <c r="B1453" s="67" t="str">
        <f t="shared" si="244"/>
        <v/>
      </c>
      <c r="C1453" s="68" t="str">
        <f t="shared" si="246"/>
        <v/>
      </c>
      <c r="D1453" s="6"/>
      <c r="E1453" s="9"/>
      <c r="F1453" s="6"/>
      <c r="G1453" s="9"/>
      <c r="H1453" s="64" t="str">
        <f t="shared" si="253"/>
        <v/>
      </c>
      <c r="I1453" s="64" t="str">
        <f t="shared" si="254"/>
        <v/>
      </c>
      <c r="J1453" s="65" t="str">
        <f t="shared" si="247"/>
        <v/>
      </c>
      <c r="K1453" s="166" t="str">
        <f t="shared" si="248"/>
        <v/>
      </c>
      <c r="L1453" s="167" t="str">
        <f t="shared" si="249"/>
        <v/>
      </c>
      <c r="M1453" s="63" t="str">
        <f t="shared" si="250"/>
        <v/>
      </c>
      <c r="N1453" s="7"/>
      <c r="O1453" s="8"/>
      <c r="Q1453" s="69" t="str">
        <f t="shared" si="251"/>
        <v/>
      </c>
      <c r="T1453" s="66" t="str">
        <f>IF(AND(SU_Stufe&gt;=20,M1453&lt;&gt;"",ISBLANK(N1453)),"Zuweisung zu Arbeitspaket fehlt","")</f>
        <v/>
      </c>
      <c r="U1453" s="66" t="str">
        <f>IF(AND(M1453&lt;&gt;""),IF(ISBLANK(O1453),"Beschreibung der Tätigkeit fehlt!",IF(LEN(O1453)&lt;Z_BKU,"Beschreibung sehr kurz",IF(LEN(O1453)&lt;Z_BKN,"Beschreibung knapp",""))),"")</f>
        <v/>
      </c>
      <c r="V1453" s="66" t="str">
        <f t="shared" si="252"/>
        <v/>
      </c>
      <c r="W1453" s="66" t="str">
        <f>IF(AND(M1453&lt;&gt;""),IF(M1453&gt;Z_THAZ,"Wurde die Tageshöchstarbeitszeit ("&amp;Z_THAZ&amp;" h) beachtet?",""),"")</f>
        <v/>
      </c>
      <c r="X1453" s="66" t="str">
        <f t="shared" si="245"/>
        <v/>
      </c>
    </row>
    <row r="1454" spans="1:24" x14ac:dyDescent="0.25">
      <c r="A1454" s="5"/>
      <c r="B1454" s="67" t="str">
        <f t="shared" si="244"/>
        <v/>
      </c>
      <c r="C1454" s="68" t="str">
        <f t="shared" si="246"/>
        <v/>
      </c>
      <c r="D1454" s="6"/>
      <c r="E1454" s="9"/>
      <c r="F1454" s="6"/>
      <c r="G1454" s="9"/>
      <c r="H1454" s="64" t="str">
        <f t="shared" si="253"/>
        <v/>
      </c>
      <c r="I1454" s="64" t="str">
        <f t="shared" si="254"/>
        <v/>
      </c>
      <c r="J1454" s="65" t="str">
        <f t="shared" si="247"/>
        <v/>
      </c>
      <c r="K1454" s="166" t="str">
        <f t="shared" si="248"/>
        <v/>
      </c>
      <c r="L1454" s="167" t="str">
        <f t="shared" si="249"/>
        <v/>
      </c>
      <c r="M1454" s="63" t="str">
        <f t="shared" si="250"/>
        <v/>
      </c>
      <c r="N1454" s="7"/>
      <c r="O1454" s="8"/>
      <c r="Q1454" s="69" t="str">
        <f t="shared" si="251"/>
        <v/>
      </c>
      <c r="T1454" s="66" t="str">
        <f>IF(AND(SU_Stufe&gt;=20,M1454&lt;&gt;"",ISBLANK(N1454)),"Zuweisung zu Arbeitspaket fehlt","")</f>
        <v/>
      </c>
      <c r="U1454" s="66" t="str">
        <f>IF(AND(M1454&lt;&gt;""),IF(ISBLANK(O1454),"Beschreibung der Tätigkeit fehlt!",IF(LEN(O1454)&lt;Z_BKU,"Beschreibung sehr kurz",IF(LEN(O1454)&lt;Z_BKN,"Beschreibung knapp",""))),"")</f>
        <v/>
      </c>
      <c r="V1454" s="66" t="str">
        <f t="shared" si="252"/>
        <v/>
      </c>
      <c r="W1454" s="66" t="str">
        <f>IF(AND(M1454&lt;&gt;""),IF(M1454&gt;Z_THAZ,"Wurde die Tageshöchstarbeitszeit ("&amp;Z_THAZ&amp;" h) beachtet?",""),"")</f>
        <v/>
      </c>
      <c r="X1454" s="66" t="str">
        <f t="shared" si="245"/>
        <v/>
      </c>
    </row>
    <row r="1455" spans="1:24" x14ac:dyDescent="0.25">
      <c r="A1455" s="5"/>
      <c r="B1455" s="67" t="str">
        <f t="shared" si="244"/>
        <v/>
      </c>
      <c r="C1455" s="68" t="str">
        <f t="shared" si="246"/>
        <v/>
      </c>
      <c r="D1455" s="6"/>
      <c r="E1455" s="9"/>
      <c r="F1455" s="6"/>
      <c r="G1455" s="9"/>
      <c r="H1455" s="64" t="str">
        <f t="shared" si="253"/>
        <v/>
      </c>
      <c r="I1455" s="64" t="str">
        <f t="shared" si="254"/>
        <v/>
      </c>
      <c r="J1455" s="65" t="str">
        <f t="shared" si="247"/>
        <v/>
      </c>
      <c r="K1455" s="166" t="str">
        <f t="shared" si="248"/>
        <v/>
      </c>
      <c r="L1455" s="167" t="str">
        <f t="shared" si="249"/>
        <v/>
      </c>
      <c r="M1455" s="63" t="str">
        <f t="shared" si="250"/>
        <v/>
      </c>
      <c r="N1455" s="7"/>
      <c r="O1455" s="8"/>
      <c r="Q1455" s="69" t="str">
        <f t="shared" si="251"/>
        <v/>
      </c>
      <c r="T1455" s="66" t="str">
        <f>IF(AND(SU_Stufe&gt;=20,M1455&lt;&gt;"",ISBLANK(N1455)),"Zuweisung zu Arbeitspaket fehlt","")</f>
        <v/>
      </c>
      <c r="U1455" s="66" t="str">
        <f>IF(AND(M1455&lt;&gt;""),IF(ISBLANK(O1455),"Beschreibung der Tätigkeit fehlt!",IF(LEN(O1455)&lt;Z_BKU,"Beschreibung sehr kurz",IF(LEN(O1455)&lt;Z_BKN,"Beschreibung knapp",""))),"")</f>
        <v/>
      </c>
      <c r="V1455" s="66" t="str">
        <f t="shared" si="252"/>
        <v/>
      </c>
      <c r="W1455" s="66" t="str">
        <f>IF(AND(M1455&lt;&gt;""),IF(M1455&gt;Z_THAZ,"Wurde die Tageshöchstarbeitszeit ("&amp;Z_THAZ&amp;" h) beachtet?",""),"")</f>
        <v/>
      </c>
      <c r="X1455" s="66" t="str">
        <f t="shared" si="245"/>
        <v/>
      </c>
    </row>
    <row r="1456" spans="1:24" x14ac:dyDescent="0.25">
      <c r="A1456" s="5"/>
      <c r="B1456" s="67" t="str">
        <f t="shared" si="244"/>
        <v/>
      </c>
      <c r="C1456" s="68" t="str">
        <f t="shared" si="246"/>
        <v/>
      </c>
      <c r="D1456" s="6"/>
      <c r="E1456" s="9"/>
      <c r="F1456" s="6"/>
      <c r="G1456" s="9"/>
      <c r="H1456" s="64" t="str">
        <f t="shared" si="253"/>
        <v/>
      </c>
      <c r="I1456" s="64" t="str">
        <f t="shared" si="254"/>
        <v/>
      </c>
      <c r="J1456" s="65" t="str">
        <f t="shared" si="247"/>
        <v/>
      </c>
      <c r="K1456" s="166" t="str">
        <f t="shared" si="248"/>
        <v/>
      </c>
      <c r="L1456" s="167" t="str">
        <f t="shared" si="249"/>
        <v/>
      </c>
      <c r="M1456" s="63" t="str">
        <f t="shared" si="250"/>
        <v/>
      </c>
      <c r="N1456" s="7"/>
      <c r="O1456" s="8"/>
      <c r="Q1456" s="69" t="str">
        <f t="shared" si="251"/>
        <v/>
      </c>
      <c r="T1456" s="66" t="str">
        <f>IF(AND(SU_Stufe&gt;=20,M1456&lt;&gt;"",ISBLANK(N1456)),"Zuweisung zu Arbeitspaket fehlt","")</f>
        <v/>
      </c>
      <c r="U1456" s="66" t="str">
        <f>IF(AND(M1456&lt;&gt;""),IF(ISBLANK(O1456),"Beschreibung der Tätigkeit fehlt!",IF(LEN(O1456)&lt;Z_BKU,"Beschreibung sehr kurz",IF(LEN(O1456)&lt;Z_BKN,"Beschreibung knapp",""))),"")</f>
        <v/>
      </c>
      <c r="V1456" s="66" t="str">
        <f t="shared" si="252"/>
        <v/>
      </c>
      <c r="W1456" s="66" t="str">
        <f>IF(AND(M1456&lt;&gt;""),IF(M1456&gt;Z_THAZ,"Wurde die Tageshöchstarbeitszeit ("&amp;Z_THAZ&amp;" h) beachtet?",""),"")</f>
        <v/>
      </c>
      <c r="X1456" s="66" t="str">
        <f t="shared" si="245"/>
        <v/>
      </c>
    </row>
    <row r="1457" spans="1:24" x14ac:dyDescent="0.25">
      <c r="A1457" s="5"/>
      <c r="B1457" s="67" t="str">
        <f t="shared" si="244"/>
        <v/>
      </c>
      <c r="C1457" s="68" t="str">
        <f t="shared" si="246"/>
        <v/>
      </c>
      <c r="D1457" s="6"/>
      <c r="E1457" s="9"/>
      <c r="F1457" s="6"/>
      <c r="G1457" s="9"/>
      <c r="H1457" s="64" t="str">
        <f t="shared" si="253"/>
        <v/>
      </c>
      <c r="I1457" s="64" t="str">
        <f t="shared" si="254"/>
        <v/>
      </c>
      <c r="J1457" s="65" t="str">
        <f t="shared" si="247"/>
        <v/>
      </c>
      <c r="K1457" s="166" t="str">
        <f t="shared" si="248"/>
        <v/>
      </c>
      <c r="L1457" s="167" t="str">
        <f t="shared" si="249"/>
        <v/>
      </c>
      <c r="M1457" s="63" t="str">
        <f t="shared" si="250"/>
        <v/>
      </c>
      <c r="N1457" s="7"/>
      <c r="O1457" s="8"/>
      <c r="Q1457" s="69" t="str">
        <f t="shared" si="251"/>
        <v/>
      </c>
      <c r="T1457" s="66" t="str">
        <f>IF(AND(SU_Stufe&gt;=20,M1457&lt;&gt;"",ISBLANK(N1457)),"Zuweisung zu Arbeitspaket fehlt","")</f>
        <v/>
      </c>
      <c r="U1457" s="66" t="str">
        <f>IF(AND(M1457&lt;&gt;""),IF(ISBLANK(O1457),"Beschreibung der Tätigkeit fehlt!",IF(LEN(O1457)&lt;Z_BKU,"Beschreibung sehr kurz",IF(LEN(O1457)&lt;Z_BKN,"Beschreibung knapp",""))),"")</f>
        <v/>
      </c>
      <c r="V1457" s="66" t="str">
        <f t="shared" si="252"/>
        <v/>
      </c>
      <c r="W1457" s="66" t="str">
        <f>IF(AND(M1457&lt;&gt;""),IF(M1457&gt;Z_THAZ,"Wurde die Tageshöchstarbeitszeit ("&amp;Z_THAZ&amp;" h) beachtet?",""),"")</f>
        <v/>
      </c>
      <c r="X1457" s="66" t="str">
        <f t="shared" si="245"/>
        <v/>
      </c>
    </row>
    <row r="1458" spans="1:24" x14ac:dyDescent="0.25">
      <c r="A1458" s="5"/>
      <c r="B1458" s="67" t="str">
        <f t="shared" si="244"/>
        <v/>
      </c>
      <c r="C1458" s="68" t="str">
        <f t="shared" si="246"/>
        <v/>
      </c>
      <c r="D1458" s="6"/>
      <c r="E1458" s="9"/>
      <c r="F1458" s="6"/>
      <c r="G1458" s="9"/>
      <c r="H1458" s="64" t="str">
        <f t="shared" si="253"/>
        <v/>
      </c>
      <c r="I1458" s="64" t="str">
        <f t="shared" si="254"/>
        <v/>
      </c>
      <c r="J1458" s="65" t="str">
        <f t="shared" si="247"/>
        <v/>
      </c>
      <c r="K1458" s="166" t="str">
        <f t="shared" si="248"/>
        <v/>
      </c>
      <c r="L1458" s="167" t="str">
        <f t="shared" si="249"/>
        <v/>
      </c>
      <c r="M1458" s="63" t="str">
        <f t="shared" si="250"/>
        <v/>
      </c>
      <c r="N1458" s="7"/>
      <c r="O1458" s="8"/>
      <c r="Q1458" s="69" t="str">
        <f t="shared" si="251"/>
        <v/>
      </c>
      <c r="T1458" s="66" t="str">
        <f>IF(AND(SU_Stufe&gt;=20,M1458&lt;&gt;"",ISBLANK(N1458)),"Zuweisung zu Arbeitspaket fehlt","")</f>
        <v/>
      </c>
      <c r="U1458" s="66" t="str">
        <f>IF(AND(M1458&lt;&gt;""),IF(ISBLANK(O1458),"Beschreibung der Tätigkeit fehlt!",IF(LEN(O1458)&lt;Z_BKU,"Beschreibung sehr kurz",IF(LEN(O1458)&lt;Z_BKN,"Beschreibung knapp",""))),"")</f>
        <v/>
      </c>
      <c r="V1458" s="66" t="str">
        <f t="shared" si="252"/>
        <v/>
      </c>
      <c r="W1458" s="66" t="str">
        <f>IF(AND(M1458&lt;&gt;""),IF(M1458&gt;Z_THAZ,"Wurde die Tageshöchstarbeitszeit ("&amp;Z_THAZ&amp;" h) beachtet?",""),"")</f>
        <v/>
      </c>
      <c r="X1458" s="66" t="str">
        <f t="shared" si="245"/>
        <v/>
      </c>
    </row>
    <row r="1459" spans="1:24" x14ac:dyDescent="0.25">
      <c r="A1459" s="5"/>
      <c r="B1459" s="67" t="str">
        <f t="shared" si="244"/>
        <v/>
      </c>
      <c r="C1459" s="68" t="str">
        <f t="shared" si="246"/>
        <v/>
      </c>
      <c r="D1459" s="6"/>
      <c r="E1459" s="9"/>
      <c r="F1459" s="6"/>
      <c r="G1459" s="9"/>
      <c r="H1459" s="64" t="str">
        <f t="shared" si="253"/>
        <v/>
      </c>
      <c r="I1459" s="64" t="str">
        <f t="shared" si="254"/>
        <v/>
      </c>
      <c r="J1459" s="65" t="str">
        <f t="shared" si="247"/>
        <v/>
      </c>
      <c r="K1459" s="166" t="str">
        <f t="shared" si="248"/>
        <v/>
      </c>
      <c r="L1459" s="167" t="str">
        <f t="shared" si="249"/>
        <v/>
      </c>
      <c r="M1459" s="63" t="str">
        <f t="shared" si="250"/>
        <v/>
      </c>
      <c r="N1459" s="7"/>
      <c r="O1459" s="8"/>
      <c r="Q1459" s="69" t="str">
        <f t="shared" si="251"/>
        <v/>
      </c>
      <c r="T1459" s="66" t="str">
        <f>IF(AND(SU_Stufe&gt;=20,M1459&lt;&gt;"",ISBLANK(N1459)),"Zuweisung zu Arbeitspaket fehlt","")</f>
        <v/>
      </c>
      <c r="U1459" s="66" t="str">
        <f>IF(AND(M1459&lt;&gt;""),IF(ISBLANK(O1459),"Beschreibung der Tätigkeit fehlt!",IF(LEN(O1459)&lt;Z_BKU,"Beschreibung sehr kurz",IF(LEN(O1459)&lt;Z_BKN,"Beschreibung knapp",""))),"")</f>
        <v/>
      </c>
      <c r="V1459" s="66" t="str">
        <f t="shared" si="252"/>
        <v/>
      </c>
      <c r="W1459" s="66" t="str">
        <f>IF(AND(M1459&lt;&gt;""),IF(M1459&gt;Z_THAZ,"Wurde die Tageshöchstarbeitszeit ("&amp;Z_THAZ&amp;" h) beachtet?",""),"")</f>
        <v/>
      </c>
      <c r="X1459" s="66" t="str">
        <f t="shared" si="245"/>
        <v/>
      </c>
    </row>
    <row r="1460" spans="1:24" x14ac:dyDescent="0.25">
      <c r="A1460" s="5"/>
      <c r="B1460" s="67" t="str">
        <f t="shared" si="244"/>
        <v/>
      </c>
      <c r="C1460" s="68" t="str">
        <f t="shared" si="246"/>
        <v/>
      </c>
      <c r="D1460" s="6"/>
      <c r="E1460" s="9"/>
      <c r="F1460" s="6"/>
      <c r="G1460" s="9"/>
      <c r="H1460" s="64" t="str">
        <f t="shared" si="253"/>
        <v/>
      </c>
      <c r="I1460" s="64" t="str">
        <f t="shared" si="254"/>
        <v/>
      </c>
      <c r="J1460" s="65" t="str">
        <f t="shared" si="247"/>
        <v/>
      </c>
      <c r="K1460" s="166" t="str">
        <f t="shared" si="248"/>
        <v/>
      </c>
      <c r="L1460" s="167" t="str">
        <f t="shared" si="249"/>
        <v/>
      </c>
      <c r="M1460" s="63" t="str">
        <f t="shared" si="250"/>
        <v/>
      </c>
      <c r="N1460" s="7"/>
      <c r="O1460" s="8"/>
      <c r="Q1460" s="69" t="str">
        <f t="shared" si="251"/>
        <v/>
      </c>
      <c r="T1460" s="66" t="str">
        <f>IF(AND(SU_Stufe&gt;=20,M1460&lt;&gt;"",ISBLANK(N1460)),"Zuweisung zu Arbeitspaket fehlt","")</f>
        <v/>
      </c>
      <c r="U1460" s="66" t="str">
        <f>IF(AND(M1460&lt;&gt;""),IF(ISBLANK(O1460),"Beschreibung der Tätigkeit fehlt!",IF(LEN(O1460)&lt;Z_BKU,"Beschreibung sehr kurz",IF(LEN(O1460)&lt;Z_BKN,"Beschreibung knapp",""))),"")</f>
        <v/>
      </c>
      <c r="V1460" s="66" t="str">
        <f t="shared" si="252"/>
        <v/>
      </c>
      <c r="W1460" s="66" t="str">
        <f>IF(AND(M1460&lt;&gt;""),IF(M1460&gt;Z_THAZ,"Wurde die Tageshöchstarbeitszeit ("&amp;Z_THAZ&amp;" h) beachtet?",""),"")</f>
        <v/>
      </c>
      <c r="X1460" s="66" t="str">
        <f t="shared" si="245"/>
        <v/>
      </c>
    </row>
    <row r="1461" spans="1:24" x14ac:dyDescent="0.25">
      <c r="A1461" s="5"/>
      <c r="B1461" s="67" t="str">
        <f t="shared" si="244"/>
        <v/>
      </c>
      <c r="C1461" s="68" t="str">
        <f t="shared" si="246"/>
        <v/>
      </c>
      <c r="D1461" s="6"/>
      <c r="E1461" s="9"/>
      <c r="F1461" s="6"/>
      <c r="G1461" s="9"/>
      <c r="H1461" s="64" t="str">
        <f t="shared" si="253"/>
        <v/>
      </c>
      <c r="I1461" s="64" t="str">
        <f t="shared" si="254"/>
        <v/>
      </c>
      <c r="J1461" s="65" t="str">
        <f t="shared" si="247"/>
        <v/>
      </c>
      <c r="K1461" s="166" t="str">
        <f t="shared" si="248"/>
        <v/>
      </c>
      <c r="L1461" s="167" t="str">
        <f t="shared" si="249"/>
        <v/>
      </c>
      <c r="M1461" s="63" t="str">
        <f t="shared" si="250"/>
        <v/>
      </c>
      <c r="N1461" s="7"/>
      <c r="O1461" s="8"/>
      <c r="Q1461" s="69" t="str">
        <f t="shared" si="251"/>
        <v/>
      </c>
      <c r="T1461" s="66" t="str">
        <f>IF(AND(SU_Stufe&gt;=20,M1461&lt;&gt;"",ISBLANK(N1461)),"Zuweisung zu Arbeitspaket fehlt","")</f>
        <v/>
      </c>
      <c r="U1461" s="66" t="str">
        <f>IF(AND(M1461&lt;&gt;""),IF(ISBLANK(O1461),"Beschreibung der Tätigkeit fehlt!",IF(LEN(O1461)&lt;Z_BKU,"Beschreibung sehr kurz",IF(LEN(O1461)&lt;Z_BKN,"Beschreibung knapp",""))),"")</f>
        <v/>
      </c>
      <c r="V1461" s="66" t="str">
        <f t="shared" si="252"/>
        <v/>
      </c>
      <c r="W1461" s="66" t="str">
        <f>IF(AND(M1461&lt;&gt;""),IF(M1461&gt;Z_THAZ,"Wurde die Tageshöchstarbeitszeit ("&amp;Z_THAZ&amp;" h) beachtet?",""),"")</f>
        <v/>
      </c>
      <c r="X1461" s="66" t="str">
        <f t="shared" si="245"/>
        <v/>
      </c>
    </row>
    <row r="1462" spans="1:24" x14ac:dyDescent="0.25">
      <c r="A1462" s="5"/>
      <c r="B1462" s="67" t="str">
        <f t="shared" si="244"/>
        <v/>
      </c>
      <c r="C1462" s="68" t="str">
        <f t="shared" si="246"/>
        <v/>
      </c>
      <c r="D1462" s="6"/>
      <c r="E1462" s="9"/>
      <c r="F1462" s="6"/>
      <c r="G1462" s="9"/>
      <c r="H1462" s="64" t="str">
        <f t="shared" si="253"/>
        <v/>
      </c>
      <c r="I1462" s="64" t="str">
        <f t="shared" si="254"/>
        <v/>
      </c>
      <c r="J1462" s="65" t="str">
        <f t="shared" si="247"/>
        <v/>
      </c>
      <c r="K1462" s="166" t="str">
        <f t="shared" si="248"/>
        <v/>
      </c>
      <c r="L1462" s="167" t="str">
        <f t="shared" si="249"/>
        <v/>
      </c>
      <c r="M1462" s="63" t="str">
        <f t="shared" si="250"/>
        <v/>
      </c>
      <c r="N1462" s="7"/>
      <c r="O1462" s="8"/>
      <c r="Q1462" s="69" t="str">
        <f t="shared" si="251"/>
        <v/>
      </c>
      <c r="T1462" s="66" t="str">
        <f>IF(AND(SU_Stufe&gt;=20,M1462&lt;&gt;"",ISBLANK(N1462)),"Zuweisung zu Arbeitspaket fehlt","")</f>
        <v/>
      </c>
      <c r="U1462" s="66" t="str">
        <f>IF(AND(M1462&lt;&gt;""),IF(ISBLANK(O1462),"Beschreibung der Tätigkeit fehlt!",IF(LEN(O1462)&lt;Z_BKU,"Beschreibung sehr kurz",IF(LEN(O1462)&lt;Z_BKN,"Beschreibung knapp",""))),"")</f>
        <v/>
      </c>
      <c r="V1462" s="66" t="str">
        <f t="shared" si="252"/>
        <v/>
      </c>
      <c r="W1462" s="66" t="str">
        <f>IF(AND(M1462&lt;&gt;""),IF(M1462&gt;Z_THAZ,"Wurde die Tageshöchstarbeitszeit ("&amp;Z_THAZ&amp;" h) beachtet?",""),"")</f>
        <v/>
      </c>
      <c r="X1462" s="66" t="str">
        <f t="shared" si="245"/>
        <v/>
      </c>
    </row>
    <row r="1463" spans="1:24" x14ac:dyDescent="0.25">
      <c r="A1463" s="5"/>
      <c r="B1463" s="67" t="str">
        <f t="shared" si="244"/>
        <v/>
      </c>
      <c r="C1463" s="68" t="str">
        <f t="shared" si="246"/>
        <v/>
      </c>
      <c r="D1463" s="6"/>
      <c r="E1463" s="9"/>
      <c r="F1463" s="6"/>
      <c r="G1463" s="9"/>
      <c r="H1463" s="64" t="str">
        <f t="shared" si="253"/>
        <v/>
      </c>
      <c r="I1463" s="64" t="str">
        <f t="shared" si="254"/>
        <v/>
      </c>
      <c r="J1463" s="65" t="str">
        <f t="shared" si="247"/>
        <v/>
      </c>
      <c r="K1463" s="166" t="str">
        <f t="shared" si="248"/>
        <v/>
      </c>
      <c r="L1463" s="167" t="str">
        <f t="shared" si="249"/>
        <v/>
      </c>
      <c r="M1463" s="63" t="str">
        <f t="shared" si="250"/>
        <v/>
      </c>
      <c r="N1463" s="7"/>
      <c r="O1463" s="8"/>
      <c r="Q1463" s="69" t="str">
        <f t="shared" si="251"/>
        <v/>
      </c>
      <c r="T1463" s="66" t="str">
        <f>IF(AND(SU_Stufe&gt;=20,M1463&lt;&gt;"",ISBLANK(N1463)),"Zuweisung zu Arbeitspaket fehlt","")</f>
        <v/>
      </c>
      <c r="U1463" s="66" t="str">
        <f>IF(AND(M1463&lt;&gt;""),IF(ISBLANK(O1463),"Beschreibung der Tätigkeit fehlt!",IF(LEN(O1463)&lt;Z_BKU,"Beschreibung sehr kurz",IF(LEN(O1463)&lt;Z_BKN,"Beschreibung knapp",""))),"")</f>
        <v/>
      </c>
      <c r="V1463" s="66" t="str">
        <f t="shared" si="252"/>
        <v/>
      </c>
      <c r="W1463" s="66" t="str">
        <f>IF(AND(M1463&lt;&gt;""),IF(M1463&gt;Z_THAZ,"Wurde die Tageshöchstarbeitszeit ("&amp;Z_THAZ&amp;" h) beachtet?",""),"")</f>
        <v/>
      </c>
      <c r="X1463" s="66" t="str">
        <f t="shared" si="245"/>
        <v/>
      </c>
    </row>
    <row r="1464" spans="1:24" x14ac:dyDescent="0.25">
      <c r="A1464" s="5"/>
      <c r="B1464" s="67" t="str">
        <f t="shared" si="244"/>
        <v/>
      </c>
      <c r="C1464" s="68" t="str">
        <f t="shared" si="246"/>
        <v/>
      </c>
      <c r="D1464" s="6"/>
      <c r="E1464" s="9"/>
      <c r="F1464" s="6"/>
      <c r="G1464" s="9"/>
      <c r="H1464" s="64" t="str">
        <f t="shared" si="253"/>
        <v/>
      </c>
      <c r="I1464" s="64" t="str">
        <f t="shared" si="254"/>
        <v/>
      </c>
      <c r="J1464" s="65" t="str">
        <f t="shared" si="247"/>
        <v/>
      </c>
      <c r="K1464" s="166" t="str">
        <f t="shared" si="248"/>
        <v/>
      </c>
      <c r="L1464" s="167" t="str">
        <f t="shared" si="249"/>
        <v/>
      </c>
      <c r="M1464" s="63" t="str">
        <f t="shared" si="250"/>
        <v/>
      </c>
      <c r="N1464" s="7"/>
      <c r="O1464" s="8"/>
      <c r="Q1464" s="69" t="str">
        <f t="shared" si="251"/>
        <v/>
      </c>
      <c r="T1464" s="66" t="str">
        <f>IF(AND(SU_Stufe&gt;=20,M1464&lt;&gt;"",ISBLANK(N1464)),"Zuweisung zu Arbeitspaket fehlt","")</f>
        <v/>
      </c>
      <c r="U1464" s="66" t="str">
        <f>IF(AND(M1464&lt;&gt;""),IF(ISBLANK(O1464),"Beschreibung der Tätigkeit fehlt!",IF(LEN(O1464)&lt;Z_BKU,"Beschreibung sehr kurz",IF(LEN(O1464)&lt;Z_BKN,"Beschreibung knapp",""))),"")</f>
        <v/>
      </c>
      <c r="V1464" s="66" t="str">
        <f t="shared" si="252"/>
        <v/>
      </c>
      <c r="W1464" s="66" t="str">
        <f>IF(AND(M1464&lt;&gt;""),IF(M1464&gt;Z_THAZ,"Wurde die Tageshöchstarbeitszeit ("&amp;Z_THAZ&amp;" h) beachtet?",""),"")</f>
        <v/>
      </c>
      <c r="X1464" s="66" t="str">
        <f t="shared" si="245"/>
        <v/>
      </c>
    </row>
    <row r="1465" spans="1:24" x14ac:dyDescent="0.25">
      <c r="A1465" s="5"/>
      <c r="B1465" s="67" t="str">
        <f t="shared" si="244"/>
        <v/>
      </c>
      <c r="C1465" s="68" t="str">
        <f t="shared" si="246"/>
        <v/>
      </c>
      <c r="D1465" s="6"/>
      <c r="E1465" s="9"/>
      <c r="F1465" s="6"/>
      <c r="G1465" s="9"/>
      <c r="H1465" s="64" t="str">
        <f t="shared" si="253"/>
        <v/>
      </c>
      <c r="I1465" s="64" t="str">
        <f t="shared" si="254"/>
        <v/>
      </c>
      <c r="J1465" s="65" t="str">
        <f t="shared" si="247"/>
        <v/>
      </c>
      <c r="K1465" s="166" t="str">
        <f t="shared" si="248"/>
        <v/>
      </c>
      <c r="L1465" s="167" t="str">
        <f t="shared" si="249"/>
        <v/>
      </c>
      <c r="M1465" s="63" t="str">
        <f t="shared" si="250"/>
        <v/>
      </c>
      <c r="N1465" s="7"/>
      <c r="O1465" s="8"/>
      <c r="Q1465" s="69" t="str">
        <f t="shared" si="251"/>
        <v/>
      </c>
      <c r="T1465" s="66" t="str">
        <f>IF(AND(SU_Stufe&gt;=20,M1465&lt;&gt;"",ISBLANK(N1465)),"Zuweisung zu Arbeitspaket fehlt","")</f>
        <v/>
      </c>
      <c r="U1465" s="66" t="str">
        <f>IF(AND(M1465&lt;&gt;""),IF(ISBLANK(O1465),"Beschreibung der Tätigkeit fehlt!",IF(LEN(O1465)&lt;Z_BKU,"Beschreibung sehr kurz",IF(LEN(O1465)&lt;Z_BKN,"Beschreibung knapp",""))),"")</f>
        <v/>
      </c>
      <c r="V1465" s="66" t="str">
        <f t="shared" si="252"/>
        <v/>
      </c>
      <c r="W1465" s="66" t="str">
        <f>IF(AND(M1465&lt;&gt;""),IF(M1465&gt;Z_THAZ,"Wurde die Tageshöchstarbeitszeit ("&amp;Z_THAZ&amp;" h) beachtet?",""),"")</f>
        <v/>
      </c>
      <c r="X1465" s="66" t="str">
        <f t="shared" si="245"/>
        <v/>
      </c>
    </row>
    <row r="1466" spans="1:24" x14ac:dyDescent="0.25">
      <c r="A1466" s="5"/>
      <c r="B1466" s="67" t="str">
        <f t="shared" si="244"/>
        <v/>
      </c>
      <c r="C1466" s="68" t="str">
        <f t="shared" si="246"/>
        <v/>
      </c>
      <c r="D1466" s="6"/>
      <c r="E1466" s="9"/>
      <c r="F1466" s="6"/>
      <c r="G1466" s="9"/>
      <c r="H1466" s="64" t="str">
        <f t="shared" si="253"/>
        <v/>
      </c>
      <c r="I1466" s="64" t="str">
        <f t="shared" si="254"/>
        <v/>
      </c>
      <c r="J1466" s="65" t="str">
        <f t="shared" si="247"/>
        <v/>
      </c>
      <c r="K1466" s="166" t="str">
        <f t="shared" si="248"/>
        <v/>
      </c>
      <c r="L1466" s="167" t="str">
        <f t="shared" si="249"/>
        <v/>
      </c>
      <c r="M1466" s="63" t="str">
        <f t="shared" si="250"/>
        <v/>
      </c>
      <c r="N1466" s="7"/>
      <c r="O1466" s="8"/>
      <c r="Q1466" s="69" t="str">
        <f t="shared" si="251"/>
        <v/>
      </c>
      <c r="T1466" s="66" t="str">
        <f>IF(AND(SU_Stufe&gt;=20,M1466&lt;&gt;"",ISBLANK(N1466)),"Zuweisung zu Arbeitspaket fehlt","")</f>
        <v/>
      </c>
      <c r="U1466" s="66" t="str">
        <f>IF(AND(M1466&lt;&gt;""),IF(ISBLANK(O1466),"Beschreibung der Tätigkeit fehlt!",IF(LEN(O1466)&lt;Z_BKU,"Beschreibung sehr kurz",IF(LEN(O1466)&lt;Z_BKN,"Beschreibung knapp",""))),"")</f>
        <v/>
      </c>
      <c r="V1466" s="66" t="str">
        <f t="shared" si="252"/>
        <v/>
      </c>
      <c r="W1466" s="66" t="str">
        <f>IF(AND(M1466&lt;&gt;""),IF(M1466&gt;Z_THAZ,"Wurde die Tageshöchstarbeitszeit ("&amp;Z_THAZ&amp;" h) beachtet?",""),"")</f>
        <v/>
      </c>
      <c r="X1466" s="66" t="str">
        <f t="shared" si="245"/>
        <v/>
      </c>
    </row>
    <row r="1467" spans="1:24" x14ac:dyDescent="0.25">
      <c r="A1467" s="5"/>
      <c r="B1467" s="67" t="str">
        <f t="shared" si="244"/>
        <v/>
      </c>
      <c r="C1467" s="68" t="str">
        <f t="shared" si="246"/>
        <v/>
      </c>
      <c r="D1467" s="6"/>
      <c r="E1467" s="9"/>
      <c r="F1467" s="6"/>
      <c r="G1467" s="9"/>
      <c r="H1467" s="64" t="str">
        <f t="shared" si="253"/>
        <v/>
      </c>
      <c r="I1467" s="64" t="str">
        <f t="shared" si="254"/>
        <v/>
      </c>
      <c r="J1467" s="65" t="str">
        <f t="shared" si="247"/>
        <v/>
      </c>
      <c r="K1467" s="166" t="str">
        <f t="shared" si="248"/>
        <v/>
      </c>
      <c r="L1467" s="167" t="str">
        <f t="shared" si="249"/>
        <v/>
      </c>
      <c r="M1467" s="63" t="str">
        <f t="shared" si="250"/>
        <v/>
      </c>
      <c r="N1467" s="7"/>
      <c r="O1467" s="8"/>
      <c r="Q1467" s="69" t="str">
        <f t="shared" si="251"/>
        <v/>
      </c>
      <c r="T1467" s="66" t="str">
        <f>IF(AND(SU_Stufe&gt;=20,M1467&lt;&gt;"",ISBLANK(N1467)),"Zuweisung zu Arbeitspaket fehlt","")</f>
        <v/>
      </c>
      <c r="U1467" s="66" t="str">
        <f>IF(AND(M1467&lt;&gt;""),IF(ISBLANK(O1467),"Beschreibung der Tätigkeit fehlt!",IF(LEN(O1467)&lt;Z_BKU,"Beschreibung sehr kurz",IF(LEN(O1467)&lt;Z_BKN,"Beschreibung knapp",""))),"")</f>
        <v/>
      </c>
      <c r="V1467" s="66" t="str">
        <f t="shared" si="252"/>
        <v/>
      </c>
      <c r="W1467" s="66" t="str">
        <f>IF(AND(M1467&lt;&gt;""),IF(M1467&gt;Z_THAZ,"Wurde die Tageshöchstarbeitszeit ("&amp;Z_THAZ&amp;" h) beachtet?",""),"")</f>
        <v/>
      </c>
      <c r="X1467" s="66" t="str">
        <f t="shared" si="245"/>
        <v/>
      </c>
    </row>
    <row r="1468" spans="1:24" x14ac:dyDescent="0.25">
      <c r="A1468" s="5"/>
      <c r="B1468" s="67" t="str">
        <f t="shared" si="244"/>
        <v/>
      </c>
      <c r="C1468" s="68" t="str">
        <f t="shared" si="246"/>
        <v/>
      </c>
      <c r="D1468" s="6"/>
      <c r="E1468" s="9"/>
      <c r="F1468" s="6"/>
      <c r="G1468" s="9"/>
      <c r="H1468" s="64" t="str">
        <f t="shared" si="253"/>
        <v/>
      </c>
      <c r="I1468" s="64" t="str">
        <f t="shared" si="254"/>
        <v/>
      </c>
      <c r="J1468" s="65" t="str">
        <f t="shared" si="247"/>
        <v/>
      </c>
      <c r="K1468" s="166" t="str">
        <f t="shared" si="248"/>
        <v/>
      </c>
      <c r="L1468" s="167" t="str">
        <f t="shared" si="249"/>
        <v/>
      </c>
      <c r="M1468" s="63" t="str">
        <f t="shared" si="250"/>
        <v/>
      </c>
      <c r="N1468" s="7"/>
      <c r="O1468" s="8"/>
      <c r="Q1468" s="69" t="str">
        <f t="shared" si="251"/>
        <v/>
      </c>
      <c r="T1468" s="66" t="str">
        <f>IF(AND(SU_Stufe&gt;=20,M1468&lt;&gt;"",ISBLANK(N1468)),"Zuweisung zu Arbeitspaket fehlt","")</f>
        <v/>
      </c>
      <c r="U1468" s="66" t="str">
        <f>IF(AND(M1468&lt;&gt;""),IF(ISBLANK(O1468),"Beschreibung der Tätigkeit fehlt!",IF(LEN(O1468)&lt;Z_BKU,"Beschreibung sehr kurz",IF(LEN(O1468)&lt;Z_BKN,"Beschreibung knapp",""))),"")</f>
        <v/>
      </c>
      <c r="V1468" s="66" t="str">
        <f t="shared" si="252"/>
        <v/>
      </c>
      <c r="W1468" s="66" t="str">
        <f>IF(AND(M1468&lt;&gt;""),IF(M1468&gt;Z_THAZ,"Wurde die Tageshöchstarbeitszeit ("&amp;Z_THAZ&amp;" h) beachtet?",""),"")</f>
        <v/>
      </c>
      <c r="X1468" s="66" t="str">
        <f t="shared" si="245"/>
        <v/>
      </c>
    </row>
    <row r="1469" spans="1:24" x14ac:dyDescent="0.25">
      <c r="A1469" s="5"/>
      <c r="B1469" s="67" t="str">
        <f t="shared" si="244"/>
        <v/>
      </c>
      <c r="C1469" s="68" t="str">
        <f t="shared" si="246"/>
        <v/>
      </c>
      <c r="D1469" s="6"/>
      <c r="E1469" s="9"/>
      <c r="F1469" s="6"/>
      <c r="G1469" s="9"/>
      <c r="H1469" s="64" t="str">
        <f t="shared" si="253"/>
        <v/>
      </c>
      <c r="I1469" s="64" t="str">
        <f t="shared" si="254"/>
        <v/>
      </c>
      <c r="J1469" s="65" t="str">
        <f t="shared" si="247"/>
        <v/>
      </c>
      <c r="K1469" s="166" t="str">
        <f t="shared" si="248"/>
        <v/>
      </c>
      <c r="L1469" s="167" t="str">
        <f t="shared" si="249"/>
        <v/>
      </c>
      <c r="M1469" s="63" t="str">
        <f t="shared" si="250"/>
        <v/>
      </c>
      <c r="N1469" s="7"/>
      <c r="O1469" s="8"/>
      <c r="Q1469" s="69" t="str">
        <f t="shared" si="251"/>
        <v/>
      </c>
      <c r="T1469" s="66" t="str">
        <f>IF(AND(SU_Stufe&gt;=20,M1469&lt;&gt;"",ISBLANK(N1469)),"Zuweisung zu Arbeitspaket fehlt","")</f>
        <v/>
      </c>
      <c r="U1469" s="66" t="str">
        <f>IF(AND(M1469&lt;&gt;""),IF(ISBLANK(O1469),"Beschreibung der Tätigkeit fehlt!",IF(LEN(O1469)&lt;Z_BKU,"Beschreibung sehr kurz",IF(LEN(O1469)&lt;Z_BKN,"Beschreibung knapp",""))),"")</f>
        <v/>
      </c>
      <c r="V1469" s="66" t="str">
        <f t="shared" si="252"/>
        <v/>
      </c>
      <c r="W1469" s="66" t="str">
        <f>IF(AND(M1469&lt;&gt;""),IF(M1469&gt;Z_THAZ,"Wurde die Tageshöchstarbeitszeit ("&amp;Z_THAZ&amp;" h) beachtet?",""),"")</f>
        <v/>
      </c>
      <c r="X1469" s="66" t="str">
        <f t="shared" si="245"/>
        <v/>
      </c>
    </row>
    <row r="1470" spans="1:24" x14ac:dyDescent="0.25">
      <c r="A1470" s="5"/>
      <c r="B1470" s="67" t="str">
        <f t="shared" si="244"/>
        <v/>
      </c>
      <c r="C1470" s="68" t="str">
        <f t="shared" si="246"/>
        <v/>
      </c>
      <c r="D1470" s="6"/>
      <c r="E1470" s="9"/>
      <c r="F1470" s="6"/>
      <c r="G1470" s="9"/>
      <c r="H1470" s="64" t="str">
        <f t="shared" si="253"/>
        <v/>
      </c>
      <c r="I1470" s="64" t="str">
        <f t="shared" si="254"/>
        <v/>
      </c>
      <c r="J1470" s="65" t="str">
        <f t="shared" si="247"/>
        <v/>
      </c>
      <c r="K1470" s="166" t="str">
        <f t="shared" si="248"/>
        <v/>
      </c>
      <c r="L1470" s="167" t="str">
        <f t="shared" si="249"/>
        <v/>
      </c>
      <c r="M1470" s="63" t="str">
        <f t="shared" si="250"/>
        <v/>
      </c>
      <c r="N1470" s="7"/>
      <c r="O1470" s="8"/>
      <c r="Q1470" s="69" t="str">
        <f t="shared" si="251"/>
        <v/>
      </c>
      <c r="T1470" s="66" t="str">
        <f>IF(AND(SU_Stufe&gt;=20,M1470&lt;&gt;"",ISBLANK(N1470)),"Zuweisung zu Arbeitspaket fehlt","")</f>
        <v/>
      </c>
      <c r="U1470" s="66" t="str">
        <f>IF(AND(M1470&lt;&gt;""),IF(ISBLANK(O1470),"Beschreibung der Tätigkeit fehlt!",IF(LEN(O1470)&lt;Z_BKU,"Beschreibung sehr kurz",IF(LEN(O1470)&lt;Z_BKN,"Beschreibung knapp",""))),"")</f>
        <v/>
      </c>
      <c r="V1470" s="66" t="str">
        <f t="shared" si="252"/>
        <v/>
      </c>
      <c r="W1470" s="66" t="str">
        <f>IF(AND(M1470&lt;&gt;""),IF(M1470&gt;Z_THAZ,"Wurde die Tageshöchstarbeitszeit ("&amp;Z_THAZ&amp;" h) beachtet?",""),"")</f>
        <v/>
      </c>
      <c r="X1470" s="66" t="str">
        <f t="shared" si="245"/>
        <v/>
      </c>
    </row>
    <row r="1471" spans="1:24" x14ac:dyDescent="0.25">
      <c r="A1471" s="5"/>
      <c r="B1471" s="67" t="str">
        <f t="shared" si="244"/>
        <v/>
      </c>
      <c r="C1471" s="68" t="str">
        <f t="shared" si="246"/>
        <v/>
      </c>
      <c r="D1471" s="6"/>
      <c r="E1471" s="9"/>
      <c r="F1471" s="6"/>
      <c r="G1471" s="9"/>
      <c r="H1471" s="64" t="str">
        <f t="shared" si="253"/>
        <v/>
      </c>
      <c r="I1471" s="64" t="str">
        <f t="shared" si="254"/>
        <v/>
      </c>
      <c r="J1471" s="65" t="str">
        <f t="shared" si="247"/>
        <v/>
      </c>
      <c r="K1471" s="166" t="str">
        <f t="shared" si="248"/>
        <v/>
      </c>
      <c r="L1471" s="167" t="str">
        <f t="shared" si="249"/>
        <v/>
      </c>
      <c r="M1471" s="63" t="str">
        <f t="shared" si="250"/>
        <v/>
      </c>
      <c r="N1471" s="7"/>
      <c r="O1471" s="8"/>
      <c r="Q1471" s="69" t="str">
        <f t="shared" si="251"/>
        <v/>
      </c>
      <c r="T1471" s="66" t="str">
        <f>IF(AND(SU_Stufe&gt;=20,M1471&lt;&gt;"",ISBLANK(N1471)),"Zuweisung zu Arbeitspaket fehlt","")</f>
        <v/>
      </c>
      <c r="U1471" s="66" t="str">
        <f>IF(AND(M1471&lt;&gt;""),IF(ISBLANK(O1471),"Beschreibung der Tätigkeit fehlt!",IF(LEN(O1471)&lt;Z_BKU,"Beschreibung sehr kurz",IF(LEN(O1471)&lt;Z_BKN,"Beschreibung knapp",""))),"")</f>
        <v/>
      </c>
      <c r="V1471" s="66" t="str">
        <f t="shared" si="252"/>
        <v/>
      </c>
      <c r="W1471" s="66" t="str">
        <f>IF(AND(M1471&lt;&gt;""),IF(M1471&gt;Z_THAZ,"Wurde die Tageshöchstarbeitszeit ("&amp;Z_THAZ&amp;" h) beachtet?",""),"")</f>
        <v/>
      </c>
      <c r="X1471" s="66" t="str">
        <f t="shared" si="245"/>
        <v/>
      </c>
    </row>
    <row r="1472" spans="1:24" x14ac:dyDescent="0.25">
      <c r="A1472" s="5"/>
      <c r="B1472" s="67" t="str">
        <f t="shared" si="244"/>
        <v/>
      </c>
      <c r="C1472" s="68" t="str">
        <f t="shared" si="246"/>
        <v/>
      </c>
      <c r="D1472" s="6"/>
      <c r="E1472" s="9"/>
      <c r="F1472" s="6"/>
      <c r="G1472" s="9"/>
      <c r="H1472" s="64" t="str">
        <f t="shared" si="253"/>
        <v/>
      </c>
      <c r="I1472" s="64" t="str">
        <f t="shared" si="254"/>
        <v/>
      </c>
      <c r="J1472" s="65" t="str">
        <f t="shared" si="247"/>
        <v/>
      </c>
      <c r="K1472" s="166" t="str">
        <f t="shared" si="248"/>
        <v/>
      </c>
      <c r="L1472" s="167" t="str">
        <f t="shared" si="249"/>
        <v/>
      </c>
      <c r="M1472" s="63" t="str">
        <f t="shared" si="250"/>
        <v/>
      </c>
      <c r="N1472" s="7"/>
      <c r="O1472" s="8"/>
      <c r="Q1472" s="69" t="str">
        <f t="shared" si="251"/>
        <v/>
      </c>
      <c r="T1472" s="66" t="str">
        <f>IF(AND(SU_Stufe&gt;=20,M1472&lt;&gt;"",ISBLANK(N1472)),"Zuweisung zu Arbeitspaket fehlt","")</f>
        <v/>
      </c>
      <c r="U1472" s="66" t="str">
        <f>IF(AND(M1472&lt;&gt;""),IF(ISBLANK(O1472),"Beschreibung der Tätigkeit fehlt!",IF(LEN(O1472)&lt;Z_BKU,"Beschreibung sehr kurz",IF(LEN(O1472)&lt;Z_BKN,"Beschreibung knapp",""))),"")</f>
        <v/>
      </c>
      <c r="V1472" s="66" t="str">
        <f t="shared" si="252"/>
        <v/>
      </c>
      <c r="W1472" s="66" t="str">
        <f>IF(AND(M1472&lt;&gt;""),IF(M1472&gt;Z_THAZ,"Wurde die Tageshöchstarbeitszeit ("&amp;Z_THAZ&amp;" h) beachtet?",""),"")</f>
        <v/>
      </c>
      <c r="X1472" s="66" t="str">
        <f t="shared" si="245"/>
        <v/>
      </c>
    </row>
    <row r="1473" spans="1:24" x14ac:dyDescent="0.25">
      <c r="A1473" s="5"/>
      <c r="B1473" s="67" t="str">
        <f t="shared" si="244"/>
        <v/>
      </c>
      <c r="C1473" s="68" t="str">
        <f t="shared" si="246"/>
        <v/>
      </c>
      <c r="D1473" s="6"/>
      <c r="E1473" s="9"/>
      <c r="F1473" s="6"/>
      <c r="G1473" s="9"/>
      <c r="H1473" s="64" t="str">
        <f t="shared" si="253"/>
        <v/>
      </c>
      <c r="I1473" s="64" t="str">
        <f t="shared" si="254"/>
        <v/>
      </c>
      <c r="J1473" s="65" t="str">
        <f t="shared" si="247"/>
        <v/>
      </c>
      <c r="K1473" s="166" t="str">
        <f t="shared" si="248"/>
        <v/>
      </c>
      <c r="L1473" s="167" t="str">
        <f t="shared" si="249"/>
        <v/>
      </c>
      <c r="M1473" s="63" t="str">
        <f t="shared" si="250"/>
        <v/>
      </c>
      <c r="N1473" s="7"/>
      <c r="O1473" s="8"/>
      <c r="Q1473" s="69" t="str">
        <f t="shared" si="251"/>
        <v/>
      </c>
      <c r="T1473" s="66" t="str">
        <f>IF(AND(SU_Stufe&gt;=20,M1473&lt;&gt;"",ISBLANK(N1473)),"Zuweisung zu Arbeitspaket fehlt","")</f>
        <v/>
      </c>
      <c r="U1473" s="66" t="str">
        <f>IF(AND(M1473&lt;&gt;""),IF(ISBLANK(O1473),"Beschreibung der Tätigkeit fehlt!",IF(LEN(O1473)&lt;Z_BKU,"Beschreibung sehr kurz",IF(LEN(O1473)&lt;Z_BKN,"Beschreibung knapp",""))),"")</f>
        <v/>
      </c>
      <c r="V1473" s="66" t="str">
        <f t="shared" si="252"/>
        <v/>
      </c>
      <c r="W1473" s="66" t="str">
        <f>IF(AND(M1473&lt;&gt;""),IF(M1473&gt;Z_THAZ,"Wurde die Tageshöchstarbeitszeit ("&amp;Z_THAZ&amp;" h) beachtet?",""),"")</f>
        <v/>
      </c>
      <c r="X1473" s="66" t="str">
        <f t="shared" si="245"/>
        <v/>
      </c>
    </row>
    <row r="1474" spans="1:24" x14ac:dyDescent="0.25">
      <c r="A1474" s="5"/>
      <c r="B1474" s="67" t="str">
        <f t="shared" si="244"/>
        <v/>
      </c>
      <c r="C1474" s="68" t="str">
        <f t="shared" si="246"/>
        <v/>
      </c>
      <c r="D1474" s="6"/>
      <c r="E1474" s="9"/>
      <c r="F1474" s="6"/>
      <c r="G1474" s="9"/>
      <c r="H1474" s="64" t="str">
        <f t="shared" si="253"/>
        <v/>
      </c>
      <c r="I1474" s="64" t="str">
        <f t="shared" si="254"/>
        <v/>
      </c>
      <c r="J1474" s="65" t="str">
        <f t="shared" si="247"/>
        <v/>
      </c>
      <c r="K1474" s="166" t="str">
        <f t="shared" si="248"/>
        <v/>
      </c>
      <c r="L1474" s="167" t="str">
        <f t="shared" si="249"/>
        <v/>
      </c>
      <c r="M1474" s="63" t="str">
        <f t="shared" si="250"/>
        <v/>
      </c>
      <c r="N1474" s="7"/>
      <c r="O1474" s="8"/>
      <c r="Q1474" s="69" t="str">
        <f t="shared" si="251"/>
        <v/>
      </c>
      <c r="T1474" s="66" t="str">
        <f>IF(AND(SU_Stufe&gt;=20,M1474&lt;&gt;"",ISBLANK(N1474)),"Zuweisung zu Arbeitspaket fehlt","")</f>
        <v/>
      </c>
      <c r="U1474" s="66" t="str">
        <f>IF(AND(M1474&lt;&gt;""),IF(ISBLANK(O1474),"Beschreibung der Tätigkeit fehlt!",IF(LEN(O1474)&lt;Z_BKU,"Beschreibung sehr kurz",IF(LEN(O1474)&lt;Z_BKN,"Beschreibung knapp",""))),"")</f>
        <v/>
      </c>
      <c r="V1474" s="66" t="str">
        <f t="shared" si="252"/>
        <v/>
      </c>
      <c r="W1474" s="66" t="str">
        <f>IF(AND(M1474&lt;&gt;""),IF(M1474&gt;Z_THAZ,"Wurde die Tageshöchstarbeitszeit ("&amp;Z_THAZ&amp;" h) beachtet?",""),"")</f>
        <v/>
      </c>
      <c r="X1474" s="66" t="str">
        <f t="shared" si="245"/>
        <v/>
      </c>
    </row>
    <row r="1475" spans="1:24" x14ac:dyDescent="0.25">
      <c r="A1475" s="5"/>
      <c r="B1475" s="67" t="str">
        <f t="shared" si="244"/>
        <v/>
      </c>
      <c r="C1475" s="68" t="str">
        <f t="shared" si="246"/>
        <v/>
      </c>
      <c r="D1475" s="6"/>
      <c r="E1475" s="9"/>
      <c r="F1475" s="6"/>
      <c r="G1475" s="9"/>
      <c r="H1475" s="64" t="str">
        <f t="shared" si="253"/>
        <v/>
      </c>
      <c r="I1475" s="64" t="str">
        <f t="shared" si="254"/>
        <v/>
      </c>
      <c r="J1475" s="65" t="str">
        <f t="shared" si="247"/>
        <v/>
      </c>
      <c r="K1475" s="166" t="str">
        <f t="shared" si="248"/>
        <v/>
      </c>
      <c r="L1475" s="167" t="str">
        <f t="shared" si="249"/>
        <v/>
      </c>
      <c r="M1475" s="63" t="str">
        <f t="shared" si="250"/>
        <v/>
      </c>
      <c r="N1475" s="7"/>
      <c r="O1475" s="8"/>
      <c r="Q1475" s="69" t="str">
        <f t="shared" si="251"/>
        <v/>
      </c>
      <c r="T1475" s="66" t="str">
        <f>IF(AND(SU_Stufe&gt;=20,M1475&lt;&gt;"",ISBLANK(N1475)),"Zuweisung zu Arbeitspaket fehlt","")</f>
        <v/>
      </c>
      <c r="U1475" s="66" t="str">
        <f>IF(AND(M1475&lt;&gt;""),IF(ISBLANK(O1475),"Beschreibung der Tätigkeit fehlt!",IF(LEN(O1475)&lt;Z_BKU,"Beschreibung sehr kurz",IF(LEN(O1475)&lt;Z_BKN,"Beschreibung knapp",""))),"")</f>
        <v/>
      </c>
      <c r="V1475" s="66" t="str">
        <f t="shared" si="252"/>
        <v/>
      </c>
      <c r="W1475" s="66" t="str">
        <f>IF(AND(M1475&lt;&gt;""),IF(M1475&gt;Z_THAZ,"Wurde die Tageshöchstarbeitszeit ("&amp;Z_THAZ&amp;" h) beachtet?",""),"")</f>
        <v/>
      </c>
      <c r="X1475" s="66" t="str">
        <f t="shared" si="245"/>
        <v/>
      </c>
    </row>
    <row r="1476" spans="1:24" x14ac:dyDescent="0.25">
      <c r="A1476" s="5"/>
      <c r="B1476" s="67" t="str">
        <f t="shared" si="244"/>
        <v/>
      </c>
      <c r="C1476" s="68" t="str">
        <f t="shared" si="246"/>
        <v/>
      </c>
      <c r="D1476" s="6"/>
      <c r="E1476" s="9"/>
      <c r="F1476" s="6"/>
      <c r="G1476" s="9"/>
      <c r="H1476" s="64" t="str">
        <f t="shared" si="253"/>
        <v/>
      </c>
      <c r="I1476" s="64" t="str">
        <f t="shared" si="254"/>
        <v/>
      </c>
      <c r="J1476" s="65" t="str">
        <f t="shared" si="247"/>
        <v/>
      </c>
      <c r="K1476" s="166" t="str">
        <f t="shared" si="248"/>
        <v/>
      </c>
      <c r="L1476" s="167" t="str">
        <f t="shared" si="249"/>
        <v/>
      </c>
      <c r="M1476" s="63" t="str">
        <f t="shared" si="250"/>
        <v/>
      </c>
      <c r="N1476" s="7"/>
      <c r="O1476" s="8"/>
      <c r="Q1476" s="69" t="str">
        <f t="shared" si="251"/>
        <v/>
      </c>
      <c r="T1476" s="66" t="str">
        <f>IF(AND(SU_Stufe&gt;=20,M1476&lt;&gt;"",ISBLANK(N1476)),"Zuweisung zu Arbeitspaket fehlt","")</f>
        <v/>
      </c>
      <c r="U1476" s="66" t="str">
        <f>IF(AND(M1476&lt;&gt;""),IF(ISBLANK(O1476),"Beschreibung der Tätigkeit fehlt!",IF(LEN(O1476)&lt;Z_BKU,"Beschreibung sehr kurz",IF(LEN(O1476)&lt;Z_BKN,"Beschreibung knapp",""))),"")</f>
        <v/>
      </c>
      <c r="V1476" s="66" t="str">
        <f t="shared" si="252"/>
        <v/>
      </c>
      <c r="W1476" s="66" t="str">
        <f>IF(AND(M1476&lt;&gt;""),IF(M1476&gt;Z_THAZ,"Wurde die Tageshöchstarbeitszeit ("&amp;Z_THAZ&amp;" h) beachtet?",""),"")</f>
        <v/>
      </c>
      <c r="X1476" s="66" t="str">
        <f t="shared" si="245"/>
        <v/>
      </c>
    </row>
    <row r="1477" spans="1:24" x14ac:dyDescent="0.25">
      <c r="A1477" s="5"/>
      <c r="B1477" s="67" t="str">
        <f t="shared" si="244"/>
        <v/>
      </c>
      <c r="C1477" s="68" t="str">
        <f t="shared" si="246"/>
        <v/>
      </c>
      <c r="D1477" s="6"/>
      <c r="E1477" s="9"/>
      <c r="F1477" s="6"/>
      <c r="G1477" s="9"/>
      <c r="H1477" s="64" t="str">
        <f t="shared" si="253"/>
        <v/>
      </c>
      <c r="I1477" s="64" t="str">
        <f t="shared" si="254"/>
        <v/>
      </c>
      <c r="J1477" s="65" t="str">
        <f t="shared" si="247"/>
        <v/>
      </c>
      <c r="K1477" s="166" t="str">
        <f t="shared" si="248"/>
        <v/>
      </c>
      <c r="L1477" s="167" t="str">
        <f t="shared" si="249"/>
        <v/>
      </c>
      <c r="M1477" s="63" t="str">
        <f t="shared" si="250"/>
        <v/>
      </c>
      <c r="N1477" s="7"/>
      <c r="O1477" s="8"/>
      <c r="Q1477" s="69" t="str">
        <f t="shared" si="251"/>
        <v/>
      </c>
      <c r="T1477" s="66" t="str">
        <f>IF(AND(SU_Stufe&gt;=20,M1477&lt;&gt;"",ISBLANK(N1477)),"Zuweisung zu Arbeitspaket fehlt","")</f>
        <v/>
      </c>
      <c r="U1477" s="66" t="str">
        <f>IF(AND(M1477&lt;&gt;""),IF(ISBLANK(O1477),"Beschreibung der Tätigkeit fehlt!",IF(LEN(O1477)&lt;Z_BKU,"Beschreibung sehr kurz",IF(LEN(O1477)&lt;Z_BKN,"Beschreibung knapp",""))),"")</f>
        <v/>
      </c>
      <c r="V1477" s="66" t="str">
        <f t="shared" si="252"/>
        <v/>
      </c>
      <c r="W1477" s="66" t="str">
        <f>IF(AND(M1477&lt;&gt;""),IF(M1477&gt;Z_THAZ,"Wurde die Tageshöchstarbeitszeit ("&amp;Z_THAZ&amp;" h) beachtet?",""),"")</f>
        <v/>
      </c>
      <c r="X1477" s="66" t="str">
        <f t="shared" si="245"/>
        <v/>
      </c>
    </row>
    <row r="1478" spans="1:24" x14ac:dyDescent="0.25">
      <c r="A1478" s="5"/>
      <c r="B1478" s="67" t="str">
        <f t="shared" si="244"/>
        <v/>
      </c>
      <c r="C1478" s="68" t="str">
        <f t="shared" si="246"/>
        <v/>
      </c>
      <c r="D1478" s="6"/>
      <c r="E1478" s="9"/>
      <c r="F1478" s="6"/>
      <c r="G1478" s="9"/>
      <c r="H1478" s="64" t="str">
        <f t="shared" si="253"/>
        <v/>
      </c>
      <c r="I1478" s="64" t="str">
        <f t="shared" si="254"/>
        <v/>
      </c>
      <c r="J1478" s="65" t="str">
        <f t="shared" si="247"/>
        <v/>
      </c>
      <c r="K1478" s="166" t="str">
        <f t="shared" si="248"/>
        <v/>
      </c>
      <c r="L1478" s="167" t="str">
        <f t="shared" si="249"/>
        <v/>
      </c>
      <c r="M1478" s="63" t="str">
        <f t="shared" si="250"/>
        <v/>
      </c>
      <c r="N1478" s="7"/>
      <c r="O1478" s="8"/>
      <c r="Q1478" s="69" t="str">
        <f t="shared" si="251"/>
        <v/>
      </c>
      <c r="T1478" s="66" t="str">
        <f>IF(AND(SU_Stufe&gt;=20,M1478&lt;&gt;"",ISBLANK(N1478)),"Zuweisung zu Arbeitspaket fehlt","")</f>
        <v/>
      </c>
      <c r="U1478" s="66" t="str">
        <f>IF(AND(M1478&lt;&gt;""),IF(ISBLANK(O1478),"Beschreibung der Tätigkeit fehlt!",IF(LEN(O1478)&lt;Z_BKU,"Beschreibung sehr kurz",IF(LEN(O1478)&lt;Z_BKN,"Beschreibung knapp",""))),"")</f>
        <v/>
      </c>
      <c r="V1478" s="66" t="str">
        <f t="shared" si="252"/>
        <v/>
      </c>
      <c r="W1478" s="66" t="str">
        <f>IF(AND(M1478&lt;&gt;""),IF(M1478&gt;Z_THAZ,"Wurde die Tageshöchstarbeitszeit ("&amp;Z_THAZ&amp;" h) beachtet?",""),"")</f>
        <v/>
      </c>
      <c r="X1478" s="66" t="str">
        <f t="shared" si="245"/>
        <v/>
      </c>
    </row>
    <row r="1479" spans="1:24" x14ac:dyDescent="0.25">
      <c r="A1479" s="5"/>
      <c r="B1479" s="67" t="str">
        <f t="shared" si="244"/>
        <v/>
      </c>
      <c r="C1479" s="68" t="str">
        <f t="shared" si="246"/>
        <v/>
      </c>
      <c r="D1479" s="6"/>
      <c r="E1479" s="9"/>
      <c r="F1479" s="6"/>
      <c r="G1479" s="9"/>
      <c r="H1479" s="64" t="str">
        <f t="shared" si="253"/>
        <v/>
      </c>
      <c r="I1479" s="64" t="str">
        <f t="shared" si="254"/>
        <v/>
      </c>
      <c r="J1479" s="65" t="str">
        <f t="shared" si="247"/>
        <v/>
      </c>
      <c r="K1479" s="166" t="str">
        <f t="shared" si="248"/>
        <v/>
      </c>
      <c r="L1479" s="167" t="str">
        <f t="shared" si="249"/>
        <v/>
      </c>
      <c r="M1479" s="63" t="str">
        <f t="shared" si="250"/>
        <v/>
      </c>
      <c r="N1479" s="7"/>
      <c r="O1479" s="8"/>
      <c r="Q1479" s="69" t="str">
        <f t="shared" si="251"/>
        <v/>
      </c>
      <c r="T1479" s="66" t="str">
        <f>IF(AND(SU_Stufe&gt;=20,M1479&lt;&gt;"",ISBLANK(N1479)),"Zuweisung zu Arbeitspaket fehlt","")</f>
        <v/>
      </c>
      <c r="U1479" s="66" t="str">
        <f>IF(AND(M1479&lt;&gt;""),IF(ISBLANK(O1479),"Beschreibung der Tätigkeit fehlt!",IF(LEN(O1479)&lt;Z_BKU,"Beschreibung sehr kurz",IF(LEN(O1479)&lt;Z_BKN,"Beschreibung knapp",""))),"")</f>
        <v/>
      </c>
      <c r="V1479" s="66" t="str">
        <f t="shared" si="252"/>
        <v/>
      </c>
      <c r="W1479" s="66" t="str">
        <f>IF(AND(M1479&lt;&gt;""),IF(M1479&gt;Z_THAZ,"Wurde die Tageshöchstarbeitszeit ("&amp;Z_THAZ&amp;" h) beachtet?",""),"")</f>
        <v/>
      </c>
      <c r="X1479" s="66" t="str">
        <f t="shared" si="245"/>
        <v/>
      </c>
    </row>
    <row r="1480" spans="1:24" x14ac:dyDescent="0.25">
      <c r="A1480" s="5"/>
      <c r="B1480" s="67" t="str">
        <f t="shared" si="244"/>
        <v/>
      </c>
      <c r="C1480" s="68" t="str">
        <f t="shared" si="246"/>
        <v/>
      </c>
      <c r="D1480" s="6"/>
      <c r="E1480" s="9"/>
      <c r="F1480" s="6"/>
      <c r="G1480" s="9"/>
      <c r="H1480" s="64" t="str">
        <f t="shared" si="253"/>
        <v/>
      </c>
      <c r="I1480" s="64" t="str">
        <f t="shared" si="254"/>
        <v/>
      </c>
      <c r="J1480" s="65" t="str">
        <f t="shared" si="247"/>
        <v/>
      </c>
      <c r="K1480" s="166" t="str">
        <f t="shared" si="248"/>
        <v/>
      </c>
      <c r="L1480" s="167" t="str">
        <f t="shared" si="249"/>
        <v/>
      </c>
      <c r="M1480" s="63" t="str">
        <f t="shared" si="250"/>
        <v/>
      </c>
      <c r="N1480" s="7"/>
      <c r="O1480" s="8"/>
      <c r="Q1480" s="69" t="str">
        <f t="shared" si="251"/>
        <v/>
      </c>
      <c r="T1480" s="66" t="str">
        <f>IF(AND(SU_Stufe&gt;=20,M1480&lt;&gt;"",ISBLANK(N1480)),"Zuweisung zu Arbeitspaket fehlt","")</f>
        <v/>
      </c>
      <c r="U1480" s="66" t="str">
        <f>IF(AND(M1480&lt;&gt;""),IF(ISBLANK(O1480),"Beschreibung der Tätigkeit fehlt!",IF(LEN(O1480)&lt;Z_BKU,"Beschreibung sehr kurz",IF(LEN(O1480)&lt;Z_BKN,"Beschreibung knapp",""))),"")</f>
        <v/>
      </c>
      <c r="V1480" s="66" t="str">
        <f t="shared" si="252"/>
        <v/>
      </c>
      <c r="W1480" s="66" t="str">
        <f>IF(AND(M1480&lt;&gt;""),IF(M1480&gt;Z_THAZ,"Wurde die Tageshöchstarbeitszeit ("&amp;Z_THAZ&amp;" h) beachtet?",""),"")</f>
        <v/>
      </c>
      <c r="X1480" s="66" t="str">
        <f t="shared" si="245"/>
        <v/>
      </c>
    </row>
    <row r="1481" spans="1:24" x14ac:dyDescent="0.25">
      <c r="A1481" s="5"/>
      <c r="B1481" s="67" t="str">
        <f t="shared" si="244"/>
        <v/>
      </c>
      <c r="C1481" s="68" t="str">
        <f t="shared" si="246"/>
        <v/>
      </c>
      <c r="D1481" s="6"/>
      <c r="E1481" s="9"/>
      <c r="F1481" s="6"/>
      <c r="G1481" s="9"/>
      <c r="H1481" s="64" t="str">
        <f t="shared" si="253"/>
        <v/>
      </c>
      <c r="I1481" s="64" t="str">
        <f t="shared" si="254"/>
        <v/>
      </c>
      <c r="J1481" s="65" t="str">
        <f t="shared" si="247"/>
        <v/>
      </c>
      <c r="K1481" s="166" t="str">
        <f t="shared" si="248"/>
        <v/>
      </c>
      <c r="L1481" s="167" t="str">
        <f t="shared" si="249"/>
        <v/>
      </c>
      <c r="M1481" s="63" t="str">
        <f t="shared" si="250"/>
        <v/>
      </c>
      <c r="N1481" s="7"/>
      <c r="O1481" s="8"/>
      <c r="Q1481" s="69" t="str">
        <f t="shared" si="251"/>
        <v/>
      </c>
      <c r="T1481" s="66" t="str">
        <f>IF(AND(SU_Stufe&gt;=20,M1481&lt;&gt;"",ISBLANK(N1481)),"Zuweisung zu Arbeitspaket fehlt","")</f>
        <v/>
      </c>
      <c r="U1481" s="66" t="str">
        <f>IF(AND(M1481&lt;&gt;""),IF(ISBLANK(O1481),"Beschreibung der Tätigkeit fehlt!",IF(LEN(O1481)&lt;Z_BKU,"Beschreibung sehr kurz",IF(LEN(O1481)&lt;Z_BKN,"Beschreibung knapp",""))),"")</f>
        <v/>
      </c>
      <c r="V1481" s="66" t="str">
        <f t="shared" si="252"/>
        <v/>
      </c>
      <c r="W1481" s="66" t="str">
        <f>IF(AND(M1481&lt;&gt;""),IF(M1481&gt;Z_THAZ,"Wurde die Tageshöchstarbeitszeit ("&amp;Z_THAZ&amp;" h) beachtet?",""),"")</f>
        <v/>
      </c>
      <c r="X1481" s="66" t="str">
        <f t="shared" si="245"/>
        <v/>
      </c>
    </row>
    <row r="1482" spans="1:24" x14ac:dyDescent="0.25">
      <c r="A1482" s="5"/>
      <c r="B1482" s="67" t="str">
        <f t="shared" si="244"/>
        <v/>
      </c>
      <c r="C1482" s="68" t="str">
        <f t="shared" si="246"/>
        <v/>
      </c>
      <c r="D1482" s="6"/>
      <c r="E1482" s="9"/>
      <c r="F1482" s="6"/>
      <c r="G1482" s="9"/>
      <c r="H1482" s="64" t="str">
        <f t="shared" si="253"/>
        <v/>
      </c>
      <c r="I1482" s="64" t="str">
        <f t="shared" si="254"/>
        <v/>
      </c>
      <c r="J1482" s="65" t="str">
        <f t="shared" si="247"/>
        <v/>
      </c>
      <c r="K1482" s="166" t="str">
        <f t="shared" si="248"/>
        <v/>
      </c>
      <c r="L1482" s="167" t="str">
        <f t="shared" si="249"/>
        <v/>
      </c>
      <c r="M1482" s="63" t="str">
        <f t="shared" si="250"/>
        <v/>
      </c>
      <c r="N1482" s="7"/>
      <c r="O1482" s="8"/>
      <c r="Q1482" s="69" t="str">
        <f t="shared" si="251"/>
        <v/>
      </c>
      <c r="T1482" s="66" t="str">
        <f>IF(AND(SU_Stufe&gt;=20,M1482&lt;&gt;"",ISBLANK(N1482)),"Zuweisung zu Arbeitspaket fehlt","")</f>
        <v/>
      </c>
      <c r="U1482" s="66" t="str">
        <f>IF(AND(M1482&lt;&gt;""),IF(ISBLANK(O1482),"Beschreibung der Tätigkeit fehlt!",IF(LEN(O1482)&lt;Z_BKU,"Beschreibung sehr kurz",IF(LEN(O1482)&lt;Z_BKN,"Beschreibung knapp",""))),"")</f>
        <v/>
      </c>
      <c r="V1482" s="66" t="str">
        <f t="shared" si="252"/>
        <v/>
      </c>
      <c r="W1482" s="66" t="str">
        <f>IF(AND(M1482&lt;&gt;""),IF(M1482&gt;Z_THAZ,"Wurde die Tageshöchstarbeitszeit ("&amp;Z_THAZ&amp;" h) beachtet?",""),"")</f>
        <v/>
      </c>
      <c r="X1482" s="66" t="str">
        <f t="shared" si="245"/>
        <v/>
      </c>
    </row>
    <row r="1483" spans="1:24" x14ac:dyDescent="0.25">
      <c r="A1483" s="5"/>
      <c r="B1483" s="67" t="str">
        <f t="shared" si="244"/>
        <v/>
      </c>
      <c r="C1483" s="68" t="str">
        <f t="shared" si="246"/>
        <v/>
      </c>
      <c r="D1483" s="6"/>
      <c r="E1483" s="9"/>
      <c r="F1483" s="6"/>
      <c r="G1483" s="9"/>
      <c r="H1483" s="64" t="str">
        <f t="shared" si="253"/>
        <v/>
      </c>
      <c r="I1483" s="64" t="str">
        <f t="shared" si="254"/>
        <v/>
      </c>
      <c r="J1483" s="65" t="str">
        <f t="shared" si="247"/>
        <v/>
      </c>
      <c r="K1483" s="166" t="str">
        <f t="shared" si="248"/>
        <v/>
      </c>
      <c r="L1483" s="167" t="str">
        <f t="shared" si="249"/>
        <v/>
      </c>
      <c r="M1483" s="63" t="str">
        <f t="shared" si="250"/>
        <v/>
      </c>
      <c r="N1483" s="7"/>
      <c r="O1483" s="8"/>
      <c r="Q1483" s="69" t="str">
        <f t="shared" si="251"/>
        <v/>
      </c>
      <c r="T1483" s="66" t="str">
        <f>IF(AND(SU_Stufe&gt;=20,M1483&lt;&gt;"",ISBLANK(N1483)),"Zuweisung zu Arbeitspaket fehlt","")</f>
        <v/>
      </c>
      <c r="U1483" s="66" t="str">
        <f>IF(AND(M1483&lt;&gt;""),IF(ISBLANK(O1483),"Beschreibung der Tätigkeit fehlt!",IF(LEN(O1483)&lt;Z_BKU,"Beschreibung sehr kurz",IF(LEN(O1483)&lt;Z_BKN,"Beschreibung knapp",""))),"")</f>
        <v/>
      </c>
      <c r="V1483" s="66" t="str">
        <f t="shared" si="252"/>
        <v/>
      </c>
      <c r="W1483" s="66" t="str">
        <f>IF(AND(M1483&lt;&gt;""),IF(M1483&gt;Z_THAZ,"Wurde die Tageshöchstarbeitszeit ("&amp;Z_THAZ&amp;" h) beachtet?",""),"")</f>
        <v/>
      </c>
      <c r="X1483" s="66" t="str">
        <f t="shared" si="245"/>
        <v/>
      </c>
    </row>
    <row r="1484" spans="1:24" x14ac:dyDescent="0.25">
      <c r="A1484" s="5"/>
      <c r="B1484" s="67" t="str">
        <f t="shared" si="244"/>
        <v/>
      </c>
      <c r="C1484" s="68" t="str">
        <f t="shared" si="246"/>
        <v/>
      </c>
      <c r="D1484" s="6"/>
      <c r="E1484" s="9"/>
      <c r="F1484" s="6"/>
      <c r="G1484" s="9"/>
      <c r="H1484" s="64" t="str">
        <f t="shared" si="253"/>
        <v/>
      </c>
      <c r="I1484" s="64" t="str">
        <f t="shared" si="254"/>
        <v/>
      </c>
      <c r="J1484" s="65" t="str">
        <f t="shared" si="247"/>
        <v/>
      </c>
      <c r="K1484" s="166" t="str">
        <f t="shared" si="248"/>
        <v/>
      </c>
      <c r="L1484" s="167" t="str">
        <f t="shared" si="249"/>
        <v/>
      </c>
      <c r="M1484" s="63" t="str">
        <f t="shared" si="250"/>
        <v/>
      </c>
      <c r="N1484" s="7"/>
      <c r="O1484" s="8"/>
      <c r="Q1484" s="69" t="str">
        <f t="shared" si="251"/>
        <v/>
      </c>
      <c r="T1484" s="66" t="str">
        <f>IF(AND(SU_Stufe&gt;=20,M1484&lt;&gt;"",ISBLANK(N1484)),"Zuweisung zu Arbeitspaket fehlt","")</f>
        <v/>
      </c>
      <c r="U1484" s="66" t="str">
        <f>IF(AND(M1484&lt;&gt;""),IF(ISBLANK(O1484),"Beschreibung der Tätigkeit fehlt!",IF(LEN(O1484)&lt;Z_BKU,"Beschreibung sehr kurz",IF(LEN(O1484)&lt;Z_BKN,"Beschreibung knapp",""))),"")</f>
        <v/>
      </c>
      <c r="V1484" s="66" t="str">
        <f t="shared" si="252"/>
        <v/>
      </c>
      <c r="W1484" s="66" t="str">
        <f>IF(AND(M1484&lt;&gt;""),IF(M1484&gt;Z_THAZ,"Wurde die Tageshöchstarbeitszeit ("&amp;Z_THAZ&amp;" h) beachtet?",""),"")</f>
        <v/>
      </c>
      <c r="X1484" s="66" t="str">
        <f t="shared" si="245"/>
        <v/>
      </c>
    </row>
    <row r="1485" spans="1:24" x14ac:dyDescent="0.25">
      <c r="A1485" s="5"/>
      <c r="B1485" s="67" t="str">
        <f t="shared" si="244"/>
        <v/>
      </c>
      <c r="C1485" s="68" t="str">
        <f t="shared" si="246"/>
        <v/>
      </c>
      <c r="D1485" s="6"/>
      <c r="E1485" s="9"/>
      <c r="F1485" s="6"/>
      <c r="G1485" s="9"/>
      <c r="H1485" s="64" t="str">
        <f t="shared" si="253"/>
        <v/>
      </c>
      <c r="I1485" s="64" t="str">
        <f t="shared" si="254"/>
        <v/>
      </c>
      <c r="J1485" s="65" t="str">
        <f t="shared" si="247"/>
        <v/>
      </c>
      <c r="K1485" s="166" t="str">
        <f t="shared" si="248"/>
        <v/>
      </c>
      <c r="L1485" s="167" t="str">
        <f t="shared" si="249"/>
        <v/>
      </c>
      <c r="M1485" s="63" t="str">
        <f t="shared" si="250"/>
        <v/>
      </c>
      <c r="N1485" s="7"/>
      <c r="O1485" s="8"/>
      <c r="Q1485" s="69" t="str">
        <f t="shared" si="251"/>
        <v/>
      </c>
      <c r="T1485" s="66" t="str">
        <f>IF(AND(SU_Stufe&gt;=20,M1485&lt;&gt;"",ISBLANK(N1485)),"Zuweisung zu Arbeitspaket fehlt","")</f>
        <v/>
      </c>
      <c r="U1485" s="66" t="str">
        <f>IF(AND(M1485&lt;&gt;""),IF(ISBLANK(O1485),"Beschreibung der Tätigkeit fehlt!",IF(LEN(O1485)&lt;Z_BKU,"Beschreibung sehr kurz",IF(LEN(O1485)&lt;Z_BKN,"Beschreibung knapp",""))),"")</f>
        <v/>
      </c>
      <c r="V1485" s="66" t="str">
        <f t="shared" si="252"/>
        <v/>
      </c>
      <c r="W1485" s="66" t="str">
        <f>IF(AND(M1485&lt;&gt;""),IF(M1485&gt;Z_THAZ,"Wurde die Tageshöchstarbeitszeit ("&amp;Z_THAZ&amp;" h) beachtet?",""),"")</f>
        <v/>
      </c>
      <c r="X1485" s="66" t="str">
        <f t="shared" si="245"/>
        <v/>
      </c>
    </row>
    <row r="1486" spans="1:24" x14ac:dyDescent="0.25">
      <c r="A1486" s="5"/>
      <c r="B1486" s="67" t="str">
        <f t="shared" ref="B1486:B1549" si="255">IF(ISNUMBER(A1486),ZU_Kuerzel,"")</f>
        <v/>
      </c>
      <c r="C1486" s="68" t="str">
        <f t="shared" si="246"/>
        <v/>
      </c>
      <c r="D1486" s="6"/>
      <c r="E1486" s="9"/>
      <c r="F1486" s="6"/>
      <c r="G1486" s="9"/>
      <c r="H1486" s="64" t="str">
        <f t="shared" si="253"/>
        <v/>
      </c>
      <c r="I1486" s="64" t="str">
        <f t="shared" si="254"/>
        <v/>
      </c>
      <c r="J1486" s="65" t="str">
        <f t="shared" si="247"/>
        <v/>
      </c>
      <c r="K1486" s="166" t="str">
        <f t="shared" si="248"/>
        <v/>
      </c>
      <c r="L1486" s="167" t="str">
        <f t="shared" si="249"/>
        <v/>
      </c>
      <c r="M1486" s="63" t="str">
        <f t="shared" si="250"/>
        <v/>
      </c>
      <c r="N1486" s="7"/>
      <c r="O1486" s="8"/>
      <c r="Q1486" s="69" t="str">
        <f t="shared" si="251"/>
        <v/>
      </c>
      <c r="T1486" s="66" t="str">
        <f>IF(AND(SU_Stufe&gt;=20,M1486&lt;&gt;"",ISBLANK(N1486)),"Zuweisung zu Arbeitspaket fehlt","")</f>
        <v/>
      </c>
      <c r="U1486" s="66" t="str">
        <f>IF(AND(M1486&lt;&gt;""),IF(ISBLANK(O1486),"Beschreibung der Tätigkeit fehlt!",IF(LEN(O1486)&lt;Z_BKU,"Beschreibung sehr kurz",IF(LEN(O1486)&lt;Z_BKN,"Beschreibung knapp",""))),"")</f>
        <v/>
      </c>
      <c r="V1486" s="66" t="str">
        <f t="shared" si="252"/>
        <v/>
      </c>
      <c r="W1486" s="66" t="str">
        <f>IF(AND(M1486&lt;&gt;""),IF(M1486&gt;Z_THAZ,"Wurde die Tageshöchstarbeitszeit ("&amp;Z_THAZ&amp;" h) beachtet?",""),"")</f>
        <v/>
      </c>
      <c r="X1486" s="66" t="str">
        <f t="shared" ref="X1486:X1549" si="256">IF(ISNUMBER(A1486),IF(YEAR(A1486)&lt;&gt;ZU_Jahr,"Jahr nicht zulässig",""),"")</f>
        <v/>
      </c>
    </row>
    <row r="1487" spans="1:24" x14ac:dyDescent="0.25">
      <c r="A1487" s="5"/>
      <c r="B1487" s="67" t="str">
        <f t="shared" si="255"/>
        <v/>
      </c>
      <c r="C1487" s="68" t="str">
        <f t="shared" ref="C1487:C1550" si="257">IF(ISBLANK(A1487),"",MONTH(A1487))</f>
        <v/>
      </c>
      <c r="D1487" s="6"/>
      <c r="E1487" s="9"/>
      <c r="F1487" s="6"/>
      <c r="G1487" s="9"/>
      <c r="H1487" s="64" t="str">
        <f t="shared" si="253"/>
        <v/>
      </c>
      <c r="I1487" s="64" t="str">
        <f t="shared" si="254"/>
        <v/>
      </c>
      <c r="J1487" s="65" t="str">
        <f t="shared" ref="J1487:J1550" si="258">IF(AND(ISNUMBER(D1487),ISNUMBER(E1487),ISNUMBER(F1487),ISNUMBER(G1487)),TIME(D1487,E1487,0),"")</f>
        <v/>
      </c>
      <c r="K1487" s="166" t="str">
        <f t="shared" ref="K1487:K1550" si="259">IF(AND(ISNUMBER(D1487),ISNUMBER(E1487),ISNUMBER(F1487),ISNUMBER(G1487)),TIME(F1487,G1487,0),"")</f>
        <v/>
      </c>
      <c r="L1487" s="167" t="str">
        <f t="shared" ref="L1487:L1550" si="260">IF(AND(ISNUMBER(D1487),ISNUMBER(E1487),ISNUMBER(F1487),ISNUMBER(G1487)),K1487-J1487,"")</f>
        <v/>
      </c>
      <c r="M1487" s="63" t="str">
        <f t="shared" ref="M1487:M1550" si="261">IF(AND(ISNUMBER(D1487),ISNUMBER(E1487),ISNUMBER(F1487),ISNUMBER(G1487)),HOUR(L1487)+MINUTE(L1487)/60,"")</f>
        <v/>
      </c>
      <c r="N1487" s="7"/>
      <c r="O1487" s="8"/>
      <c r="Q1487" s="69" t="str">
        <f t="shared" ref="Q1487:Q1550" si="262">T1487&amp;IF(U1487&lt;&gt;"","  "&amp;U1487,"")&amp;IF(V1487&lt;&gt;"","   "&amp;V1487,"")&amp;IF(W1487&lt;&gt;"","   "&amp;W1487,"")&amp;IF(X1487&lt;&gt;"","  "&amp;X1487,"")</f>
        <v/>
      </c>
      <c r="T1487" s="66" t="str">
        <f>IF(AND(SU_Stufe&gt;=20,M1487&lt;&gt;"",ISBLANK(N1487)),"Zuweisung zu Arbeitspaket fehlt","")</f>
        <v/>
      </c>
      <c r="U1487" s="66" t="str">
        <f>IF(AND(M1487&lt;&gt;""),IF(ISBLANK(O1487),"Beschreibung der Tätigkeit fehlt!",IF(LEN(O1487)&lt;Z_BKU,"Beschreibung sehr kurz",IF(LEN(O1487)&lt;Z_BKN,"Beschreibung knapp",""))),"")</f>
        <v/>
      </c>
      <c r="V1487" s="66" t="str">
        <f t="shared" ref="V1487:V1550" si="263">IF(AND(M1487&lt;&gt;""),IF(M1487&gt;6,"Wurde die Pausenregel (6 h) beachtet?",""),"")</f>
        <v/>
      </c>
      <c r="W1487" s="66" t="str">
        <f>IF(AND(M1487&lt;&gt;""),IF(M1487&gt;Z_THAZ,"Wurde die Tageshöchstarbeitszeit ("&amp;Z_THAZ&amp;" h) beachtet?",""),"")</f>
        <v/>
      </c>
      <c r="X1487" s="66" t="str">
        <f t="shared" si="256"/>
        <v/>
      </c>
    </row>
    <row r="1488" spans="1:24" x14ac:dyDescent="0.25">
      <c r="A1488" s="5"/>
      <c r="B1488" s="67" t="str">
        <f t="shared" si="255"/>
        <v/>
      </c>
      <c r="C1488" s="68" t="str">
        <f t="shared" si="257"/>
        <v/>
      </c>
      <c r="D1488" s="6"/>
      <c r="E1488" s="9"/>
      <c r="F1488" s="6"/>
      <c r="G1488" s="9"/>
      <c r="H1488" s="64" t="str">
        <f t="shared" ref="H1488:H1551" si="264">IF(AND(ISNUMBER(D1488),ISNUMBER(E1488),ISNUMBER(F1488),ISNUMBER(G1488)),TRUNC(((F1488*60+G1488)-(D1488*60+E1488))/60,0),"")</f>
        <v/>
      </c>
      <c r="I1488" s="64" t="str">
        <f t="shared" ref="I1488:I1551" si="265">IF(AND(ISNUMBER(D1488),ISNUMBER(E1488),ISNUMBER(F1488),ISNUMBER(G1488)),MOD(((F1488*60+G1488)-(D1488*60+E1488))/60,1)*60,"")</f>
        <v/>
      </c>
      <c r="J1488" s="65" t="str">
        <f t="shared" si="258"/>
        <v/>
      </c>
      <c r="K1488" s="166" t="str">
        <f t="shared" si="259"/>
        <v/>
      </c>
      <c r="L1488" s="167" t="str">
        <f t="shared" si="260"/>
        <v/>
      </c>
      <c r="M1488" s="63" t="str">
        <f t="shared" si="261"/>
        <v/>
      </c>
      <c r="N1488" s="7"/>
      <c r="O1488" s="8"/>
      <c r="Q1488" s="69" t="str">
        <f t="shared" si="262"/>
        <v/>
      </c>
      <c r="T1488" s="66" t="str">
        <f>IF(AND(SU_Stufe&gt;=20,M1488&lt;&gt;"",ISBLANK(N1488)),"Zuweisung zu Arbeitspaket fehlt","")</f>
        <v/>
      </c>
      <c r="U1488" s="66" t="str">
        <f>IF(AND(M1488&lt;&gt;""),IF(ISBLANK(O1488),"Beschreibung der Tätigkeit fehlt!",IF(LEN(O1488)&lt;Z_BKU,"Beschreibung sehr kurz",IF(LEN(O1488)&lt;Z_BKN,"Beschreibung knapp",""))),"")</f>
        <v/>
      </c>
      <c r="V1488" s="66" t="str">
        <f t="shared" si="263"/>
        <v/>
      </c>
      <c r="W1488" s="66" t="str">
        <f>IF(AND(M1488&lt;&gt;""),IF(M1488&gt;Z_THAZ,"Wurde die Tageshöchstarbeitszeit ("&amp;Z_THAZ&amp;" h) beachtet?",""),"")</f>
        <v/>
      </c>
      <c r="X1488" s="66" t="str">
        <f t="shared" si="256"/>
        <v/>
      </c>
    </row>
    <row r="1489" spans="1:24" x14ac:dyDescent="0.25">
      <c r="A1489" s="5"/>
      <c r="B1489" s="67" t="str">
        <f t="shared" si="255"/>
        <v/>
      </c>
      <c r="C1489" s="68" t="str">
        <f t="shared" si="257"/>
        <v/>
      </c>
      <c r="D1489" s="6"/>
      <c r="E1489" s="9"/>
      <c r="F1489" s="6"/>
      <c r="G1489" s="9"/>
      <c r="H1489" s="64" t="str">
        <f t="shared" si="264"/>
        <v/>
      </c>
      <c r="I1489" s="64" t="str">
        <f t="shared" si="265"/>
        <v/>
      </c>
      <c r="J1489" s="65" t="str">
        <f t="shared" si="258"/>
        <v/>
      </c>
      <c r="K1489" s="166" t="str">
        <f t="shared" si="259"/>
        <v/>
      </c>
      <c r="L1489" s="167" t="str">
        <f t="shared" si="260"/>
        <v/>
      </c>
      <c r="M1489" s="63" t="str">
        <f t="shared" si="261"/>
        <v/>
      </c>
      <c r="N1489" s="7"/>
      <c r="O1489" s="8"/>
      <c r="Q1489" s="69" t="str">
        <f t="shared" si="262"/>
        <v/>
      </c>
      <c r="T1489" s="66" t="str">
        <f>IF(AND(SU_Stufe&gt;=20,M1489&lt;&gt;"",ISBLANK(N1489)),"Zuweisung zu Arbeitspaket fehlt","")</f>
        <v/>
      </c>
      <c r="U1489" s="66" t="str">
        <f>IF(AND(M1489&lt;&gt;""),IF(ISBLANK(O1489),"Beschreibung der Tätigkeit fehlt!",IF(LEN(O1489)&lt;Z_BKU,"Beschreibung sehr kurz",IF(LEN(O1489)&lt;Z_BKN,"Beschreibung knapp",""))),"")</f>
        <v/>
      </c>
      <c r="V1489" s="66" t="str">
        <f t="shared" si="263"/>
        <v/>
      </c>
      <c r="W1489" s="66" t="str">
        <f>IF(AND(M1489&lt;&gt;""),IF(M1489&gt;Z_THAZ,"Wurde die Tageshöchstarbeitszeit ("&amp;Z_THAZ&amp;" h) beachtet?",""),"")</f>
        <v/>
      </c>
      <c r="X1489" s="66" t="str">
        <f t="shared" si="256"/>
        <v/>
      </c>
    </row>
    <row r="1490" spans="1:24" x14ac:dyDescent="0.25">
      <c r="A1490" s="5"/>
      <c r="B1490" s="67" t="str">
        <f t="shared" si="255"/>
        <v/>
      </c>
      <c r="C1490" s="68" t="str">
        <f t="shared" si="257"/>
        <v/>
      </c>
      <c r="D1490" s="6"/>
      <c r="E1490" s="9"/>
      <c r="F1490" s="6"/>
      <c r="G1490" s="9"/>
      <c r="H1490" s="64" t="str">
        <f t="shared" si="264"/>
        <v/>
      </c>
      <c r="I1490" s="64" t="str">
        <f t="shared" si="265"/>
        <v/>
      </c>
      <c r="J1490" s="65" t="str">
        <f t="shared" si="258"/>
        <v/>
      </c>
      <c r="K1490" s="166" t="str">
        <f t="shared" si="259"/>
        <v/>
      </c>
      <c r="L1490" s="167" t="str">
        <f t="shared" si="260"/>
        <v/>
      </c>
      <c r="M1490" s="63" t="str">
        <f t="shared" si="261"/>
        <v/>
      </c>
      <c r="N1490" s="7"/>
      <c r="O1490" s="8"/>
      <c r="Q1490" s="69" t="str">
        <f t="shared" si="262"/>
        <v/>
      </c>
      <c r="T1490" s="66" t="str">
        <f>IF(AND(SU_Stufe&gt;=20,M1490&lt;&gt;"",ISBLANK(N1490)),"Zuweisung zu Arbeitspaket fehlt","")</f>
        <v/>
      </c>
      <c r="U1490" s="66" t="str">
        <f>IF(AND(M1490&lt;&gt;""),IF(ISBLANK(O1490),"Beschreibung der Tätigkeit fehlt!",IF(LEN(O1490)&lt;Z_BKU,"Beschreibung sehr kurz",IF(LEN(O1490)&lt;Z_BKN,"Beschreibung knapp",""))),"")</f>
        <v/>
      </c>
      <c r="V1490" s="66" t="str">
        <f t="shared" si="263"/>
        <v/>
      </c>
      <c r="W1490" s="66" t="str">
        <f>IF(AND(M1490&lt;&gt;""),IF(M1490&gt;Z_THAZ,"Wurde die Tageshöchstarbeitszeit ("&amp;Z_THAZ&amp;" h) beachtet?",""),"")</f>
        <v/>
      </c>
      <c r="X1490" s="66" t="str">
        <f t="shared" si="256"/>
        <v/>
      </c>
    </row>
    <row r="1491" spans="1:24" x14ac:dyDescent="0.25">
      <c r="A1491" s="5"/>
      <c r="B1491" s="67" t="str">
        <f t="shared" si="255"/>
        <v/>
      </c>
      <c r="C1491" s="68" t="str">
        <f t="shared" si="257"/>
        <v/>
      </c>
      <c r="D1491" s="6"/>
      <c r="E1491" s="9"/>
      <c r="F1491" s="6"/>
      <c r="G1491" s="9"/>
      <c r="H1491" s="64" t="str">
        <f t="shared" si="264"/>
        <v/>
      </c>
      <c r="I1491" s="64" t="str">
        <f t="shared" si="265"/>
        <v/>
      </c>
      <c r="J1491" s="65" t="str">
        <f t="shared" si="258"/>
        <v/>
      </c>
      <c r="K1491" s="166" t="str">
        <f t="shared" si="259"/>
        <v/>
      </c>
      <c r="L1491" s="167" t="str">
        <f t="shared" si="260"/>
        <v/>
      </c>
      <c r="M1491" s="63" t="str">
        <f t="shared" si="261"/>
        <v/>
      </c>
      <c r="N1491" s="7"/>
      <c r="O1491" s="8"/>
      <c r="Q1491" s="69" t="str">
        <f t="shared" si="262"/>
        <v/>
      </c>
      <c r="T1491" s="66" t="str">
        <f>IF(AND(SU_Stufe&gt;=20,M1491&lt;&gt;"",ISBLANK(N1491)),"Zuweisung zu Arbeitspaket fehlt","")</f>
        <v/>
      </c>
      <c r="U1491" s="66" t="str">
        <f>IF(AND(M1491&lt;&gt;""),IF(ISBLANK(O1491),"Beschreibung der Tätigkeit fehlt!",IF(LEN(O1491)&lt;Z_BKU,"Beschreibung sehr kurz",IF(LEN(O1491)&lt;Z_BKN,"Beschreibung knapp",""))),"")</f>
        <v/>
      </c>
      <c r="V1491" s="66" t="str">
        <f t="shared" si="263"/>
        <v/>
      </c>
      <c r="W1491" s="66" t="str">
        <f>IF(AND(M1491&lt;&gt;""),IF(M1491&gt;Z_THAZ,"Wurde die Tageshöchstarbeitszeit ("&amp;Z_THAZ&amp;" h) beachtet?",""),"")</f>
        <v/>
      </c>
      <c r="X1491" s="66" t="str">
        <f t="shared" si="256"/>
        <v/>
      </c>
    </row>
    <row r="1492" spans="1:24" x14ac:dyDescent="0.25">
      <c r="A1492" s="5"/>
      <c r="B1492" s="67" t="str">
        <f t="shared" si="255"/>
        <v/>
      </c>
      <c r="C1492" s="68" t="str">
        <f t="shared" si="257"/>
        <v/>
      </c>
      <c r="D1492" s="6"/>
      <c r="E1492" s="9"/>
      <c r="F1492" s="6"/>
      <c r="G1492" s="9"/>
      <c r="H1492" s="64" t="str">
        <f t="shared" si="264"/>
        <v/>
      </c>
      <c r="I1492" s="64" t="str">
        <f t="shared" si="265"/>
        <v/>
      </c>
      <c r="J1492" s="65" t="str">
        <f t="shared" si="258"/>
        <v/>
      </c>
      <c r="K1492" s="166" t="str">
        <f t="shared" si="259"/>
        <v/>
      </c>
      <c r="L1492" s="167" t="str">
        <f t="shared" si="260"/>
        <v/>
      </c>
      <c r="M1492" s="63" t="str">
        <f t="shared" si="261"/>
        <v/>
      </c>
      <c r="N1492" s="7"/>
      <c r="O1492" s="8"/>
      <c r="Q1492" s="69" t="str">
        <f t="shared" si="262"/>
        <v/>
      </c>
      <c r="T1492" s="66" t="str">
        <f>IF(AND(SU_Stufe&gt;=20,M1492&lt;&gt;"",ISBLANK(N1492)),"Zuweisung zu Arbeitspaket fehlt","")</f>
        <v/>
      </c>
      <c r="U1492" s="66" t="str">
        <f>IF(AND(M1492&lt;&gt;""),IF(ISBLANK(O1492),"Beschreibung der Tätigkeit fehlt!",IF(LEN(O1492)&lt;Z_BKU,"Beschreibung sehr kurz",IF(LEN(O1492)&lt;Z_BKN,"Beschreibung knapp",""))),"")</f>
        <v/>
      </c>
      <c r="V1492" s="66" t="str">
        <f t="shared" si="263"/>
        <v/>
      </c>
      <c r="W1492" s="66" t="str">
        <f>IF(AND(M1492&lt;&gt;""),IF(M1492&gt;Z_THAZ,"Wurde die Tageshöchstarbeitszeit ("&amp;Z_THAZ&amp;" h) beachtet?",""),"")</f>
        <v/>
      </c>
      <c r="X1492" s="66" t="str">
        <f t="shared" si="256"/>
        <v/>
      </c>
    </row>
    <row r="1493" spans="1:24" x14ac:dyDescent="0.25">
      <c r="A1493" s="5"/>
      <c r="B1493" s="67" t="str">
        <f t="shared" si="255"/>
        <v/>
      </c>
      <c r="C1493" s="68" t="str">
        <f t="shared" si="257"/>
        <v/>
      </c>
      <c r="D1493" s="6"/>
      <c r="E1493" s="9"/>
      <c r="F1493" s="6"/>
      <c r="G1493" s="9"/>
      <c r="H1493" s="64" t="str">
        <f t="shared" si="264"/>
        <v/>
      </c>
      <c r="I1493" s="64" t="str">
        <f t="shared" si="265"/>
        <v/>
      </c>
      <c r="J1493" s="65" t="str">
        <f t="shared" si="258"/>
        <v/>
      </c>
      <c r="K1493" s="166" t="str">
        <f t="shared" si="259"/>
        <v/>
      </c>
      <c r="L1493" s="167" t="str">
        <f t="shared" si="260"/>
        <v/>
      </c>
      <c r="M1493" s="63" t="str">
        <f t="shared" si="261"/>
        <v/>
      </c>
      <c r="N1493" s="7"/>
      <c r="O1493" s="8"/>
      <c r="Q1493" s="69" t="str">
        <f t="shared" si="262"/>
        <v/>
      </c>
      <c r="T1493" s="66" t="str">
        <f>IF(AND(SU_Stufe&gt;=20,M1493&lt;&gt;"",ISBLANK(N1493)),"Zuweisung zu Arbeitspaket fehlt","")</f>
        <v/>
      </c>
      <c r="U1493" s="66" t="str">
        <f>IF(AND(M1493&lt;&gt;""),IF(ISBLANK(O1493),"Beschreibung der Tätigkeit fehlt!",IF(LEN(O1493)&lt;Z_BKU,"Beschreibung sehr kurz",IF(LEN(O1493)&lt;Z_BKN,"Beschreibung knapp",""))),"")</f>
        <v/>
      </c>
      <c r="V1493" s="66" t="str">
        <f t="shared" si="263"/>
        <v/>
      </c>
      <c r="W1493" s="66" t="str">
        <f>IF(AND(M1493&lt;&gt;""),IF(M1493&gt;Z_THAZ,"Wurde die Tageshöchstarbeitszeit ("&amp;Z_THAZ&amp;" h) beachtet?",""),"")</f>
        <v/>
      </c>
      <c r="X1493" s="66" t="str">
        <f t="shared" si="256"/>
        <v/>
      </c>
    </row>
    <row r="1494" spans="1:24" x14ac:dyDescent="0.25">
      <c r="A1494" s="5"/>
      <c r="B1494" s="67" t="str">
        <f t="shared" si="255"/>
        <v/>
      </c>
      <c r="C1494" s="68" t="str">
        <f t="shared" si="257"/>
        <v/>
      </c>
      <c r="D1494" s="6"/>
      <c r="E1494" s="9"/>
      <c r="F1494" s="6"/>
      <c r="G1494" s="9"/>
      <c r="H1494" s="64" t="str">
        <f t="shared" si="264"/>
        <v/>
      </c>
      <c r="I1494" s="64" t="str">
        <f t="shared" si="265"/>
        <v/>
      </c>
      <c r="J1494" s="65" t="str">
        <f t="shared" si="258"/>
        <v/>
      </c>
      <c r="K1494" s="166" t="str">
        <f t="shared" si="259"/>
        <v/>
      </c>
      <c r="L1494" s="167" t="str">
        <f t="shared" si="260"/>
        <v/>
      </c>
      <c r="M1494" s="63" t="str">
        <f t="shared" si="261"/>
        <v/>
      </c>
      <c r="N1494" s="7"/>
      <c r="O1494" s="8"/>
      <c r="Q1494" s="69" t="str">
        <f t="shared" si="262"/>
        <v/>
      </c>
      <c r="T1494" s="66" t="str">
        <f>IF(AND(SU_Stufe&gt;=20,M1494&lt;&gt;"",ISBLANK(N1494)),"Zuweisung zu Arbeitspaket fehlt","")</f>
        <v/>
      </c>
      <c r="U1494" s="66" t="str">
        <f>IF(AND(M1494&lt;&gt;""),IF(ISBLANK(O1494),"Beschreibung der Tätigkeit fehlt!",IF(LEN(O1494)&lt;Z_BKU,"Beschreibung sehr kurz",IF(LEN(O1494)&lt;Z_BKN,"Beschreibung knapp",""))),"")</f>
        <v/>
      </c>
      <c r="V1494" s="66" t="str">
        <f t="shared" si="263"/>
        <v/>
      </c>
      <c r="W1494" s="66" t="str">
        <f>IF(AND(M1494&lt;&gt;""),IF(M1494&gt;Z_THAZ,"Wurde die Tageshöchstarbeitszeit ("&amp;Z_THAZ&amp;" h) beachtet?",""),"")</f>
        <v/>
      </c>
      <c r="X1494" s="66" t="str">
        <f t="shared" si="256"/>
        <v/>
      </c>
    </row>
    <row r="1495" spans="1:24" x14ac:dyDescent="0.25">
      <c r="A1495" s="5"/>
      <c r="B1495" s="67" t="str">
        <f t="shared" si="255"/>
        <v/>
      </c>
      <c r="C1495" s="68" t="str">
        <f t="shared" si="257"/>
        <v/>
      </c>
      <c r="D1495" s="6"/>
      <c r="E1495" s="9"/>
      <c r="F1495" s="6"/>
      <c r="G1495" s="9"/>
      <c r="H1495" s="64" t="str">
        <f t="shared" si="264"/>
        <v/>
      </c>
      <c r="I1495" s="64" t="str">
        <f t="shared" si="265"/>
        <v/>
      </c>
      <c r="J1495" s="65" t="str">
        <f t="shared" si="258"/>
        <v/>
      </c>
      <c r="K1495" s="166" t="str">
        <f t="shared" si="259"/>
        <v/>
      </c>
      <c r="L1495" s="167" t="str">
        <f t="shared" si="260"/>
        <v/>
      </c>
      <c r="M1495" s="63" t="str">
        <f t="shared" si="261"/>
        <v/>
      </c>
      <c r="N1495" s="7"/>
      <c r="O1495" s="8"/>
      <c r="Q1495" s="69" t="str">
        <f t="shared" si="262"/>
        <v/>
      </c>
      <c r="T1495" s="66" t="str">
        <f>IF(AND(SU_Stufe&gt;=20,M1495&lt;&gt;"",ISBLANK(N1495)),"Zuweisung zu Arbeitspaket fehlt","")</f>
        <v/>
      </c>
      <c r="U1495" s="66" t="str">
        <f>IF(AND(M1495&lt;&gt;""),IF(ISBLANK(O1495),"Beschreibung der Tätigkeit fehlt!",IF(LEN(O1495)&lt;Z_BKU,"Beschreibung sehr kurz",IF(LEN(O1495)&lt;Z_BKN,"Beschreibung knapp",""))),"")</f>
        <v/>
      </c>
      <c r="V1495" s="66" t="str">
        <f t="shared" si="263"/>
        <v/>
      </c>
      <c r="W1495" s="66" t="str">
        <f>IF(AND(M1495&lt;&gt;""),IF(M1495&gt;Z_THAZ,"Wurde die Tageshöchstarbeitszeit ("&amp;Z_THAZ&amp;" h) beachtet?",""),"")</f>
        <v/>
      </c>
      <c r="X1495" s="66" t="str">
        <f t="shared" si="256"/>
        <v/>
      </c>
    </row>
    <row r="1496" spans="1:24" x14ac:dyDescent="0.25">
      <c r="A1496" s="5"/>
      <c r="B1496" s="67" t="str">
        <f t="shared" si="255"/>
        <v/>
      </c>
      <c r="C1496" s="68" t="str">
        <f t="shared" si="257"/>
        <v/>
      </c>
      <c r="D1496" s="6"/>
      <c r="E1496" s="9"/>
      <c r="F1496" s="6"/>
      <c r="G1496" s="9"/>
      <c r="H1496" s="64" t="str">
        <f t="shared" si="264"/>
        <v/>
      </c>
      <c r="I1496" s="64" t="str">
        <f t="shared" si="265"/>
        <v/>
      </c>
      <c r="J1496" s="65" t="str">
        <f t="shared" si="258"/>
        <v/>
      </c>
      <c r="K1496" s="166" t="str">
        <f t="shared" si="259"/>
        <v/>
      </c>
      <c r="L1496" s="167" t="str">
        <f t="shared" si="260"/>
        <v/>
      </c>
      <c r="M1496" s="63" t="str">
        <f t="shared" si="261"/>
        <v/>
      </c>
      <c r="N1496" s="7"/>
      <c r="O1496" s="8"/>
      <c r="Q1496" s="69" t="str">
        <f t="shared" si="262"/>
        <v/>
      </c>
      <c r="T1496" s="66" t="str">
        <f>IF(AND(SU_Stufe&gt;=20,M1496&lt;&gt;"",ISBLANK(N1496)),"Zuweisung zu Arbeitspaket fehlt","")</f>
        <v/>
      </c>
      <c r="U1496" s="66" t="str">
        <f>IF(AND(M1496&lt;&gt;""),IF(ISBLANK(O1496),"Beschreibung der Tätigkeit fehlt!",IF(LEN(O1496)&lt;Z_BKU,"Beschreibung sehr kurz",IF(LEN(O1496)&lt;Z_BKN,"Beschreibung knapp",""))),"")</f>
        <v/>
      </c>
      <c r="V1496" s="66" t="str">
        <f t="shared" si="263"/>
        <v/>
      </c>
      <c r="W1496" s="66" t="str">
        <f>IF(AND(M1496&lt;&gt;""),IF(M1496&gt;Z_THAZ,"Wurde die Tageshöchstarbeitszeit ("&amp;Z_THAZ&amp;" h) beachtet?",""),"")</f>
        <v/>
      </c>
      <c r="X1496" s="66" t="str">
        <f t="shared" si="256"/>
        <v/>
      </c>
    </row>
    <row r="1497" spans="1:24" x14ac:dyDescent="0.25">
      <c r="A1497" s="5"/>
      <c r="B1497" s="67" t="str">
        <f t="shared" si="255"/>
        <v/>
      </c>
      <c r="C1497" s="68" t="str">
        <f t="shared" si="257"/>
        <v/>
      </c>
      <c r="D1497" s="6"/>
      <c r="E1497" s="9"/>
      <c r="F1497" s="6"/>
      <c r="G1497" s="9"/>
      <c r="H1497" s="64" t="str">
        <f t="shared" si="264"/>
        <v/>
      </c>
      <c r="I1497" s="64" t="str">
        <f t="shared" si="265"/>
        <v/>
      </c>
      <c r="J1497" s="65" t="str">
        <f t="shared" si="258"/>
        <v/>
      </c>
      <c r="K1497" s="166" t="str">
        <f t="shared" si="259"/>
        <v/>
      </c>
      <c r="L1497" s="167" t="str">
        <f t="shared" si="260"/>
        <v/>
      </c>
      <c r="M1497" s="63" t="str">
        <f t="shared" si="261"/>
        <v/>
      </c>
      <c r="N1497" s="7"/>
      <c r="O1497" s="8"/>
      <c r="Q1497" s="69" t="str">
        <f t="shared" si="262"/>
        <v/>
      </c>
      <c r="T1497" s="66" t="str">
        <f>IF(AND(SU_Stufe&gt;=20,M1497&lt;&gt;"",ISBLANK(N1497)),"Zuweisung zu Arbeitspaket fehlt","")</f>
        <v/>
      </c>
      <c r="U1497" s="66" t="str">
        <f>IF(AND(M1497&lt;&gt;""),IF(ISBLANK(O1497),"Beschreibung der Tätigkeit fehlt!",IF(LEN(O1497)&lt;Z_BKU,"Beschreibung sehr kurz",IF(LEN(O1497)&lt;Z_BKN,"Beschreibung knapp",""))),"")</f>
        <v/>
      </c>
      <c r="V1497" s="66" t="str">
        <f t="shared" si="263"/>
        <v/>
      </c>
      <c r="W1497" s="66" t="str">
        <f>IF(AND(M1497&lt;&gt;""),IF(M1497&gt;Z_THAZ,"Wurde die Tageshöchstarbeitszeit ("&amp;Z_THAZ&amp;" h) beachtet?",""),"")</f>
        <v/>
      </c>
      <c r="X1497" s="66" t="str">
        <f t="shared" si="256"/>
        <v/>
      </c>
    </row>
    <row r="1498" spans="1:24" x14ac:dyDescent="0.25">
      <c r="A1498" s="5"/>
      <c r="B1498" s="67" t="str">
        <f t="shared" si="255"/>
        <v/>
      </c>
      <c r="C1498" s="68" t="str">
        <f t="shared" si="257"/>
        <v/>
      </c>
      <c r="D1498" s="6"/>
      <c r="E1498" s="9"/>
      <c r="F1498" s="6"/>
      <c r="G1498" s="9"/>
      <c r="H1498" s="64" t="str">
        <f t="shared" si="264"/>
        <v/>
      </c>
      <c r="I1498" s="64" t="str">
        <f t="shared" si="265"/>
        <v/>
      </c>
      <c r="J1498" s="65" t="str">
        <f t="shared" si="258"/>
        <v/>
      </c>
      <c r="K1498" s="166" t="str">
        <f t="shared" si="259"/>
        <v/>
      </c>
      <c r="L1498" s="167" t="str">
        <f t="shared" si="260"/>
        <v/>
      </c>
      <c r="M1498" s="63" t="str">
        <f t="shared" si="261"/>
        <v/>
      </c>
      <c r="N1498" s="7"/>
      <c r="O1498" s="8"/>
      <c r="Q1498" s="69" t="str">
        <f t="shared" si="262"/>
        <v/>
      </c>
      <c r="T1498" s="66" t="str">
        <f>IF(AND(SU_Stufe&gt;=20,M1498&lt;&gt;"",ISBLANK(N1498)),"Zuweisung zu Arbeitspaket fehlt","")</f>
        <v/>
      </c>
      <c r="U1498" s="66" t="str">
        <f>IF(AND(M1498&lt;&gt;""),IF(ISBLANK(O1498),"Beschreibung der Tätigkeit fehlt!",IF(LEN(O1498)&lt;Z_BKU,"Beschreibung sehr kurz",IF(LEN(O1498)&lt;Z_BKN,"Beschreibung knapp",""))),"")</f>
        <v/>
      </c>
      <c r="V1498" s="66" t="str">
        <f t="shared" si="263"/>
        <v/>
      </c>
      <c r="W1498" s="66" t="str">
        <f>IF(AND(M1498&lt;&gt;""),IF(M1498&gt;Z_THAZ,"Wurde die Tageshöchstarbeitszeit ("&amp;Z_THAZ&amp;" h) beachtet?",""),"")</f>
        <v/>
      </c>
      <c r="X1498" s="66" t="str">
        <f t="shared" si="256"/>
        <v/>
      </c>
    </row>
    <row r="1499" spans="1:24" x14ac:dyDescent="0.25">
      <c r="A1499" s="5"/>
      <c r="B1499" s="67" t="str">
        <f t="shared" si="255"/>
        <v/>
      </c>
      <c r="C1499" s="68" t="str">
        <f t="shared" si="257"/>
        <v/>
      </c>
      <c r="D1499" s="6"/>
      <c r="E1499" s="9"/>
      <c r="F1499" s="6"/>
      <c r="G1499" s="9"/>
      <c r="H1499" s="64" t="str">
        <f t="shared" si="264"/>
        <v/>
      </c>
      <c r="I1499" s="64" t="str">
        <f t="shared" si="265"/>
        <v/>
      </c>
      <c r="J1499" s="65" t="str">
        <f t="shared" si="258"/>
        <v/>
      </c>
      <c r="K1499" s="166" t="str">
        <f t="shared" si="259"/>
        <v/>
      </c>
      <c r="L1499" s="167" t="str">
        <f t="shared" si="260"/>
        <v/>
      </c>
      <c r="M1499" s="63" t="str">
        <f t="shared" si="261"/>
        <v/>
      </c>
      <c r="N1499" s="7"/>
      <c r="O1499" s="8"/>
      <c r="Q1499" s="69" t="str">
        <f t="shared" si="262"/>
        <v/>
      </c>
      <c r="T1499" s="66" t="str">
        <f>IF(AND(SU_Stufe&gt;=20,M1499&lt;&gt;"",ISBLANK(N1499)),"Zuweisung zu Arbeitspaket fehlt","")</f>
        <v/>
      </c>
      <c r="U1499" s="66" t="str">
        <f>IF(AND(M1499&lt;&gt;""),IF(ISBLANK(O1499),"Beschreibung der Tätigkeit fehlt!",IF(LEN(O1499)&lt;Z_BKU,"Beschreibung sehr kurz",IF(LEN(O1499)&lt;Z_BKN,"Beschreibung knapp",""))),"")</f>
        <v/>
      </c>
      <c r="V1499" s="66" t="str">
        <f t="shared" si="263"/>
        <v/>
      </c>
      <c r="W1499" s="66" t="str">
        <f>IF(AND(M1499&lt;&gt;""),IF(M1499&gt;Z_THAZ,"Wurde die Tageshöchstarbeitszeit ("&amp;Z_THAZ&amp;" h) beachtet?",""),"")</f>
        <v/>
      </c>
      <c r="X1499" s="66" t="str">
        <f t="shared" si="256"/>
        <v/>
      </c>
    </row>
    <row r="1500" spans="1:24" x14ac:dyDescent="0.25">
      <c r="A1500" s="5"/>
      <c r="B1500" s="67" t="str">
        <f t="shared" si="255"/>
        <v/>
      </c>
      <c r="C1500" s="68" t="str">
        <f t="shared" si="257"/>
        <v/>
      </c>
      <c r="D1500" s="6"/>
      <c r="E1500" s="9"/>
      <c r="F1500" s="6"/>
      <c r="G1500" s="9"/>
      <c r="H1500" s="64" t="str">
        <f t="shared" si="264"/>
        <v/>
      </c>
      <c r="I1500" s="64" t="str">
        <f t="shared" si="265"/>
        <v/>
      </c>
      <c r="J1500" s="65" t="str">
        <f t="shared" si="258"/>
        <v/>
      </c>
      <c r="K1500" s="166" t="str">
        <f t="shared" si="259"/>
        <v/>
      </c>
      <c r="L1500" s="167" t="str">
        <f t="shared" si="260"/>
        <v/>
      </c>
      <c r="M1500" s="63" t="str">
        <f t="shared" si="261"/>
        <v/>
      </c>
      <c r="N1500" s="7"/>
      <c r="O1500" s="8"/>
      <c r="Q1500" s="69" t="str">
        <f t="shared" si="262"/>
        <v/>
      </c>
      <c r="T1500" s="66" t="str">
        <f>IF(AND(SU_Stufe&gt;=20,M1500&lt;&gt;"",ISBLANK(N1500)),"Zuweisung zu Arbeitspaket fehlt","")</f>
        <v/>
      </c>
      <c r="U1500" s="66" t="str">
        <f>IF(AND(M1500&lt;&gt;""),IF(ISBLANK(O1500),"Beschreibung der Tätigkeit fehlt!",IF(LEN(O1500)&lt;Z_BKU,"Beschreibung sehr kurz",IF(LEN(O1500)&lt;Z_BKN,"Beschreibung knapp",""))),"")</f>
        <v/>
      </c>
      <c r="V1500" s="66" t="str">
        <f t="shared" si="263"/>
        <v/>
      </c>
      <c r="W1500" s="66" t="str">
        <f>IF(AND(M1500&lt;&gt;""),IF(M1500&gt;Z_THAZ,"Wurde die Tageshöchstarbeitszeit ("&amp;Z_THAZ&amp;" h) beachtet?",""),"")</f>
        <v/>
      </c>
      <c r="X1500" s="66" t="str">
        <f t="shared" si="256"/>
        <v/>
      </c>
    </row>
    <row r="1501" spans="1:24" x14ac:dyDescent="0.25">
      <c r="A1501" s="5"/>
      <c r="B1501" s="67" t="str">
        <f t="shared" si="255"/>
        <v/>
      </c>
      <c r="C1501" s="68" t="str">
        <f t="shared" si="257"/>
        <v/>
      </c>
      <c r="D1501" s="6"/>
      <c r="E1501" s="9"/>
      <c r="F1501" s="6"/>
      <c r="G1501" s="9"/>
      <c r="H1501" s="64" t="str">
        <f t="shared" si="264"/>
        <v/>
      </c>
      <c r="I1501" s="64" t="str">
        <f t="shared" si="265"/>
        <v/>
      </c>
      <c r="J1501" s="65" t="str">
        <f t="shared" si="258"/>
        <v/>
      </c>
      <c r="K1501" s="166" t="str">
        <f t="shared" si="259"/>
        <v/>
      </c>
      <c r="L1501" s="167" t="str">
        <f t="shared" si="260"/>
        <v/>
      </c>
      <c r="M1501" s="63" t="str">
        <f t="shared" si="261"/>
        <v/>
      </c>
      <c r="N1501" s="7"/>
      <c r="O1501" s="8"/>
      <c r="Q1501" s="69" t="str">
        <f t="shared" si="262"/>
        <v/>
      </c>
      <c r="T1501" s="66" t="str">
        <f>IF(AND(SU_Stufe&gt;=20,M1501&lt;&gt;"",ISBLANK(N1501)),"Zuweisung zu Arbeitspaket fehlt","")</f>
        <v/>
      </c>
      <c r="U1501" s="66" t="str">
        <f>IF(AND(M1501&lt;&gt;""),IF(ISBLANK(O1501),"Beschreibung der Tätigkeit fehlt!",IF(LEN(O1501)&lt;Z_BKU,"Beschreibung sehr kurz",IF(LEN(O1501)&lt;Z_BKN,"Beschreibung knapp",""))),"")</f>
        <v/>
      </c>
      <c r="V1501" s="66" t="str">
        <f t="shared" si="263"/>
        <v/>
      </c>
      <c r="W1501" s="66" t="str">
        <f>IF(AND(M1501&lt;&gt;""),IF(M1501&gt;Z_THAZ,"Wurde die Tageshöchstarbeitszeit ("&amp;Z_THAZ&amp;" h) beachtet?",""),"")</f>
        <v/>
      </c>
      <c r="X1501" s="66" t="str">
        <f t="shared" si="256"/>
        <v/>
      </c>
    </row>
    <row r="1502" spans="1:24" x14ac:dyDescent="0.25">
      <c r="A1502" s="5"/>
      <c r="B1502" s="67" t="str">
        <f t="shared" si="255"/>
        <v/>
      </c>
      <c r="C1502" s="68" t="str">
        <f t="shared" si="257"/>
        <v/>
      </c>
      <c r="D1502" s="6"/>
      <c r="E1502" s="9"/>
      <c r="F1502" s="6"/>
      <c r="G1502" s="9"/>
      <c r="H1502" s="64" t="str">
        <f t="shared" si="264"/>
        <v/>
      </c>
      <c r="I1502" s="64" t="str">
        <f t="shared" si="265"/>
        <v/>
      </c>
      <c r="J1502" s="65" t="str">
        <f t="shared" si="258"/>
        <v/>
      </c>
      <c r="K1502" s="166" t="str">
        <f t="shared" si="259"/>
        <v/>
      </c>
      <c r="L1502" s="167" t="str">
        <f t="shared" si="260"/>
        <v/>
      </c>
      <c r="M1502" s="63" t="str">
        <f t="shared" si="261"/>
        <v/>
      </c>
      <c r="N1502" s="7"/>
      <c r="O1502" s="8"/>
      <c r="Q1502" s="69" t="str">
        <f t="shared" si="262"/>
        <v/>
      </c>
      <c r="T1502" s="66" t="str">
        <f>IF(AND(SU_Stufe&gt;=20,M1502&lt;&gt;"",ISBLANK(N1502)),"Zuweisung zu Arbeitspaket fehlt","")</f>
        <v/>
      </c>
      <c r="U1502" s="66" t="str">
        <f>IF(AND(M1502&lt;&gt;""),IF(ISBLANK(O1502),"Beschreibung der Tätigkeit fehlt!",IF(LEN(O1502)&lt;Z_BKU,"Beschreibung sehr kurz",IF(LEN(O1502)&lt;Z_BKN,"Beschreibung knapp",""))),"")</f>
        <v/>
      </c>
      <c r="V1502" s="66" t="str">
        <f t="shared" si="263"/>
        <v/>
      </c>
      <c r="W1502" s="66" t="str">
        <f>IF(AND(M1502&lt;&gt;""),IF(M1502&gt;Z_THAZ,"Wurde die Tageshöchstarbeitszeit ("&amp;Z_THAZ&amp;" h) beachtet?",""),"")</f>
        <v/>
      </c>
      <c r="X1502" s="66" t="str">
        <f t="shared" si="256"/>
        <v/>
      </c>
    </row>
    <row r="1503" spans="1:24" x14ac:dyDescent="0.25">
      <c r="A1503" s="5"/>
      <c r="B1503" s="67" t="str">
        <f t="shared" si="255"/>
        <v/>
      </c>
      <c r="C1503" s="68" t="str">
        <f t="shared" si="257"/>
        <v/>
      </c>
      <c r="D1503" s="6"/>
      <c r="E1503" s="9"/>
      <c r="F1503" s="6"/>
      <c r="G1503" s="9"/>
      <c r="H1503" s="64" t="str">
        <f t="shared" si="264"/>
        <v/>
      </c>
      <c r="I1503" s="64" t="str">
        <f t="shared" si="265"/>
        <v/>
      </c>
      <c r="J1503" s="65" t="str">
        <f t="shared" si="258"/>
        <v/>
      </c>
      <c r="K1503" s="166" t="str">
        <f t="shared" si="259"/>
        <v/>
      </c>
      <c r="L1503" s="167" t="str">
        <f t="shared" si="260"/>
        <v/>
      </c>
      <c r="M1503" s="63" t="str">
        <f t="shared" si="261"/>
        <v/>
      </c>
      <c r="N1503" s="7"/>
      <c r="O1503" s="8"/>
      <c r="Q1503" s="69" t="str">
        <f t="shared" si="262"/>
        <v/>
      </c>
      <c r="T1503" s="66" t="str">
        <f>IF(AND(SU_Stufe&gt;=20,M1503&lt;&gt;"",ISBLANK(N1503)),"Zuweisung zu Arbeitspaket fehlt","")</f>
        <v/>
      </c>
      <c r="U1503" s="66" t="str">
        <f>IF(AND(M1503&lt;&gt;""),IF(ISBLANK(O1503),"Beschreibung der Tätigkeit fehlt!",IF(LEN(O1503)&lt;Z_BKU,"Beschreibung sehr kurz",IF(LEN(O1503)&lt;Z_BKN,"Beschreibung knapp",""))),"")</f>
        <v/>
      </c>
      <c r="V1503" s="66" t="str">
        <f t="shared" si="263"/>
        <v/>
      </c>
      <c r="W1503" s="66" t="str">
        <f>IF(AND(M1503&lt;&gt;""),IF(M1503&gt;Z_THAZ,"Wurde die Tageshöchstarbeitszeit ("&amp;Z_THAZ&amp;" h) beachtet?",""),"")</f>
        <v/>
      </c>
      <c r="X1503" s="66" t="str">
        <f t="shared" si="256"/>
        <v/>
      </c>
    </row>
    <row r="1504" spans="1:24" x14ac:dyDescent="0.25">
      <c r="A1504" s="5"/>
      <c r="B1504" s="67" t="str">
        <f t="shared" si="255"/>
        <v/>
      </c>
      <c r="C1504" s="68" t="str">
        <f t="shared" si="257"/>
        <v/>
      </c>
      <c r="D1504" s="6"/>
      <c r="E1504" s="9"/>
      <c r="F1504" s="6"/>
      <c r="G1504" s="9"/>
      <c r="H1504" s="64" t="str">
        <f t="shared" si="264"/>
        <v/>
      </c>
      <c r="I1504" s="64" t="str">
        <f t="shared" si="265"/>
        <v/>
      </c>
      <c r="J1504" s="65" t="str">
        <f t="shared" si="258"/>
        <v/>
      </c>
      <c r="K1504" s="166" t="str">
        <f t="shared" si="259"/>
        <v/>
      </c>
      <c r="L1504" s="167" t="str">
        <f t="shared" si="260"/>
        <v/>
      </c>
      <c r="M1504" s="63" t="str">
        <f t="shared" si="261"/>
        <v/>
      </c>
      <c r="N1504" s="7"/>
      <c r="O1504" s="8"/>
      <c r="Q1504" s="69" t="str">
        <f t="shared" si="262"/>
        <v/>
      </c>
      <c r="T1504" s="66" t="str">
        <f>IF(AND(SU_Stufe&gt;=20,M1504&lt;&gt;"",ISBLANK(N1504)),"Zuweisung zu Arbeitspaket fehlt","")</f>
        <v/>
      </c>
      <c r="U1504" s="66" t="str">
        <f>IF(AND(M1504&lt;&gt;""),IF(ISBLANK(O1504),"Beschreibung der Tätigkeit fehlt!",IF(LEN(O1504)&lt;Z_BKU,"Beschreibung sehr kurz",IF(LEN(O1504)&lt;Z_BKN,"Beschreibung knapp",""))),"")</f>
        <v/>
      </c>
      <c r="V1504" s="66" t="str">
        <f t="shared" si="263"/>
        <v/>
      </c>
      <c r="W1504" s="66" t="str">
        <f>IF(AND(M1504&lt;&gt;""),IF(M1504&gt;Z_THAZ,"Wurde die Tageshöchstarbeitszeit ("&amp;Z_THAZ&amp;" h) beachtet?",""),"")</f>
        <v/>
      </c>
      <c r="X1504" s="66" t="str">
        <f t="shared" si="256"/>
        <v/>
      </c>
    </row>
    <row r="1505" spans="1:24" x14ac:dyDescent="0.25">
      <c r="A1505" s="5"/>
      <c r="B1505" s="67" t="str">
        <f t="shared" si="255"/>
        <v/>
      </c>
      <c r="C1505" s="68" t="str">
        <f t="shared" si="257"/>
        <v/>
      </c>
      <c r="D1505" s="6"/>
      <c r="E1505" s="9"/>
      <c r="F1505" s="6"/>
      <c r="G1505" s="9"/>
      <c r="H1505" s="64" t="str">
        <f t="shared" si="264"/>
        <v/>
      </c>
      <c r="I1505" s="64" t="str">
        <f t="shared" si="265"/>
        <v/>
      </c>
      <c r="J1505" s="65" t="str">
        <f t="shared" si="258"/>
        <v/>
      </c>
      <c r="K1505" s="166" t="str">
        <f t="shared" si="259"/>
        <v/>
      </c>
      <c r="L1505" s="167" t="str">
        <f t="shared" si="260"/>
        <v/>
      </c>
      <c r="M1505" s="63" t="str">
        <f t="shared" si="261"/>
        <v/>
      </c>
      <c r="N1505" s="7"/>
      <c r="O1505" s="8"/>
      <c r="Q1505" s="69" t="str">
        <f t="shared" si="262"/>
        <v/>
      </c>
      <c r="T1505" s="66" t="str">
        <f>IF(AND(SU_Stufe&gt;=20,M1505&lt;&gt;"",ISBLANK(N1505)),"Zuweisung zu Arbeitspaket fehlt","")</f>
        <v/>
      </c>
      <c r="U1505" s="66" t="str">
        <f>IF(AND(M1505&lt;&gt;""),IF(ISBLANK(O1505),"Beschreibung der Tätigkeit fehlt!",IF(LEN(O1505)&lt;Z_BKU,"Beschreibung sehr kurz",IF(LEN(O1505)&lt;Z_BKN,"Beschreibung knapp",""))),"")</f>
        <v/>
      </c>
      <c r="V1505" s="66" t="str">
        <f t="shared" si="263"/>
        <v/>
      </c>
      <c r="W1505" s="66" t="str">
        <f>IF(AND(M1505&lt;&gt;""),IF(M1505&gt;Z_THAZ,"Wurde die Tageshöchstarbeitszeit ("&amp;Z_THAZ&amp;" h) beachtet?",""),"")</f>
        <v/>
      </c>
      <c r="X1505" s="66" t="str">
        <f t="shared" si="256"/>
        <v/>
      </c>
    </row>
    <row r="1506" spans="1:24" x14ac:dyDescent="0.25">
      <c r="A1506" s="5"/>
      <c r="B1506" s="67" t="str">
        <f t="shared" si="255"/>
        <v/>
      </c>
      <c r="C1506" s="68" t="str">
        <f t="shared" si="257"/>
        <v/>
      </c>
      <c r="D1506" s="6"/>
      <c r="E1506" s="9"/>
      <c r="F1506" s="6"/>
      <c r="G1506" s="9"/>
      <c r="H1506" s="64" t="str">
        <f t="shared" si="264"/>
        <v/>
      </c>
      <c r="I1506" s="64" t="str">
        <f t="shared" si="265"/>
        <v/>
      </c>
      <c r="J1506" s="65" t="str">
        <f t="shared" si="258"/>
        <v/>
      </c>
      <c r="K1506" s="166" t="str">
        <f t="shared" si="259"/>
        <v/>
      </c>
      <c r="L1506" s="167" t="str">
        <f t="shared" si="260"/>
        <v/>
      </c>
      <c r="M1506" s="63" t="str">
        <f t="shared" si="261"/>
        <v/>
      </c>
      <c r="N1506" s="7"/>
      <c r="O1506" s="8"/>
      <c r="Q1506" s="69" t="str">
        <f t="shared" si="262"/>
        <v/>
      </c>
      <c r="T1506" s="66" t="str">
        <f>IF(AND(SU_Stufe&gt;=20,M1506&lt;&gt;"",ISBLANK(N1506)),"Zuweisung zu Arbeitspaket fehlt","")</f>
        <v/>
      </c>
      <c r="U1506" s="66" t="str">
        <f>IF(AND(M1506&lt;&gt;""),IF(ISBLANK(O1506),"Beschreibung der Tätigkeit fehlt!",IF(LEN(O1506)&lt;Z_BKU,"Beschreibung sehr kurz",IF(LEN(O1506)&lt;Z_BKN,"Beschreibung knapp",""))),"")</f>
        <v/>
      </c>
      <c r="V1506" s="66" t="str">
        <f t="shared" si="263"/>
        <v/>
      </c>
      <c r="W1506" s="66" t="str">
        <f>IF(AND(M1506&lt;&gt;""),IF(M1506&gt;Z_THAZ,"Wurde die Tageshöchstarbeitszeit ("&amp;Z_THAZ&amp;" h) beachtet?",""),"")</f>
        <v/>
      </c>
      <c r="X1506" s="66" t="str">
        <f t="shared" si="256"/>
        <v/>
      </c>
    </row>
    <row r="1507" spans="1:24" x14ac:dyDescent="0.25">
      <c r="A1507" s="5"/>
      <c r="B1507" s="67" t="str">
        <f t="shared" si="255"/>
        <v/>
      </c>
      <c r="C1507" s="68" t="str">
        <f t="shared" si="257"/>
        <v/>
      </c>
      <c r="D1507" s="6"/>
      <c r="E1507" s="9"/>
      <c r="F1507" s="6"/>
      <c r="G1507" s="9"/>
      <c r="H1507" s="64" t="str">
        <f t="shared" si="264"/>
        <v/>
      </c>
      <c r="I1507" s="64" t="str">
        <f t="shared" si="265"/>
        <v/>
      </c>
      <c r="J1507" s="65" t="str">
        <f t="shared" si="258"/>
        <v/>
      </c>
      <c r="K1507" s="166" t="str">
        <f t="shared" si="259"/>
        <v/>
      </c>
      <c r="L1507" s="167" t="str">
        <f t="shared" si="260"/>
        <v/>
      </c>
      <c r="M1507" s="63" t="str">
        <f t="shared" si="261"/>
        <v/>
      </c>
      <c r="N1507" s="7"/>
      <c r="O1507" s="8"/>
      <c r="Q1507" s="69" t="str">
        <f t="shared" si="262"/>
        <v/>
      </c>
      <c r="T1507" s="66" t="str">
        <f>IF(AND(SU_Stufe&gt;=20,M1507&lt;&gt;"",ISBLANK(N1507)),"Zuweisung zu Arbeitspaket fehlt","")</f>
        <v/>
      </c>
      <c r="U1507" s="66" t="str">
        <f>IF(AND(M1507&lt;&gt;""),IF(ISBLANK(O1507),"Beschreibung der Tätigkeit fehlt!",IF(LEN(O1507)&lt;Z_BKU,"Beschreibung sehr kurz",IF(LEN(O1507)&lt;Z_BKN,"Beschreibung knapp",""))),"")</f>
        <v/>
      </c>
      <c r="V1507" s="66" t="str">
        <f t="shared" si="263"/>
        <v/>
      </c>
      <c r="W1507" s="66" t="str">
        <f>IF(AND(M1507&lt;&gt;""),IF(M1507&gt;Z_THAZ,"Wurde die Tageshöchstarbeitszeit ("&amp;Z_THAZ&amp;" h) beachtet?",""),"")</f>
        <v/>
      </c>
      <c r="X1507" s="66" t="str">
        <f t="shared" si="256"/>
        <v/>
      </c>
    </row>
    <row r="1508" spans="1:24" x14ac:dyDescent="0.25">
      <c r="A1508" s="5"/>
      <c r="B1508" s="67" t="str">
        <f t="shared" si="255"/>
        <v/>
      </c>
      <c r="C1508" s="68" t="str">
        <f t="shared" si="257"/>
        <v/>
      </c>
      <c r="D1508" s="6"/>
      <c r="E1508" s="9"/>
      <c r="F1508" s="6"/>
      <c r="G1508" s="9"/>
      <c r="H1508" s="64" t="str">
        <f t="shared" si="264"/>
        <v/>
      </c>
      <c r="I1508" s="64" t="str">
        <f t="shared" si="265"/>
        <v/>
      </c>
      <c r="J1508" s="65" t="str">
        <f t="shared" si="258"/>
        <v/>
      </c>
      <c r="K1508" s="166" t="str">
        <f t="shared" si="259"/>
        <v/>
      </c>
      <c r="L1508" s="167" t="str">
        <f t="shared" si="260"/>
        <v/>
      </c>
      <c r="M1508" s="63" t="str">
        <f t="shared" si="261"/>
        <v/>
      </c>
      <c r="N1508" s="7"/>
      <c r="O1508" s="8"/>
      <c r="Q1508" s="69" t="str">
        <f t="shared" si="262"/>
        <v/>
      </c>
      <c r="T1508" s="66" t="str">
        <f>IF(AND(SU_Stufe&gt;=20,M1508&lt;&gt;"",ISBLANK(N1508)),"Zuweisung zu Arbeitspaket fehlt","")</f>
        <v/>
      </c>
      <c r="U1508" s="66" t="str">
        <f>IF(AND(M1508&lt;&gt;""),IF(ISBLANK(O1508),"Beschreibung der Tätigkeit fehlt!",IF(LEN(O1508)&lt;Z_BKU,"Beschreibung sehr kurz",IF(LEN(O1508)&lt;Z_BKN,"Beschreibung knapp",""))),"")</f>
        <v/>
      </c>
      <c r="V1508" s="66" t="str">
        <f t="shared" si="263"/>
        <v/>
      </c>
      <c r="W1508" s="66" t="str">
        <f>IF(AND(M1508&lt;&gt;""),IF(M1508&gt;Z_THAZ,"Wurde die Tageshöchstarbeitszeit ("&amp;Z_THAZ&amp;" h) beachtet?",""),"")</f>
        <v/>
      </c>
      <c r="X1508" s="66" t="str">
        <f t="shared" si="256"/>
        <v/>
      </c>
    </row>
    <row r="1509" spans="1:24" x14ac:dyDescent="0.25">
      <c r="A1509" s="5"/>
      <c r="B1509" s="67" t="str">
        <f t="shared" si="255"/>
        <v/>
      </c>
      <c r="C1509" s="68" t="str">
        <f t="shared" si="257"/>
        <v/>
      </c>
      <c r="D1509" s="6"/>
      <c r="E1509" s="9"/>
      <c r="F1509" s="6"/>
      <c r="G1509" s="9"/>
      <c r="H1509" s="64" t="str">
        <f t="shared" si="264"/>
        <v/>
      </c>
      <c r="I1509" s="64" t="str">
        <f t="shared" si="265"/>
        <v/>
      </c>
      <c r="J1509" s="65" t="str">
        <f t="shared" si="258"/>
        <v/>
      </c>
      <c r="K1509" s="166" t="str">
        <f t="shared" si="259"/>
        <v/>
      </c>
      <c r="L1509" s="167" t="str">
        <f t="shared" si="260"/>
        <v/>
      </c>
      <c r="M1509" s="63" t="str">
        <f t="shared" si="261"/>
        <v/>
      </c>
      <c r="N1509" s="7"/>
      <c r="O1509" s="8"/>
      <c r="Q1509" s="69" t="str">
        <f t="shared" si="262"/>
        <v/>
      </c>
      <c r="T1509" s="66" t="str">
        <f>IF(AND(SU_Stufe&gt;=20,M1509&lt;&gt;"",ISBLANK(N1509)),"Zuweisung zu Arbeitspaket fehlt","")</f>
        <v/>
      </c>
      <c r="U1509" s="66" t="str">
        <f>IF(AND(M1509&lt;&gt;""),IF(ISBLANK(O1509),"Beschreibung der Tätigkeit fehlt!",IF(LEN(O1509)&lt;Z_BKU,"Beschreibung sehr kurz",IF(LEN(O1509)&lt;Z_BKN,"Beschreibung knapp",""))),"")</f>
        <v/>
      </c>
      <c r="V1509" s="66" t="str">
        <f t="shared" si="263"/>
        <v/>
      </c>
      <c r="W1509" s="66" t="str">
        <f>IF(AND(M1509&lt;&gt;""),IF(M1509&gt;Z_THAZ,"Wurde die Tageshöchstarbeitszeit ("&amp;Z_THAZ&amp;" h) beachtet?",""),"")</f>
        <v/>
      </c>
      <c r="X1509" s="66" t="str">
        <f t="shared" si="256"/>
        <v/>
      </c>
    </row>
    <row r="1510" spans="1:24" x14ac:dyDescent="0.25">
      <c r="A1510" s="5"/>
      <c r="B1510" s="67" t="str">
        <f t="shared" si="255"/>
        <v/>
      </c>
      <c r="C1510" s="68" t="str">
        <f t="shared" si="257"/>
        <v/>
      </c>
      <c r="D1510" s="6"/>
      <c r="E1510" s="9"/>
      <c r="F1510" s="6"/>
      <c r="G1510" s="9"/>
      <c r="H1510" s="64" t="str">
        <f t="shared" si="264"/>
        <v/>
      </c>
      <c r="I1510" s="64" t="str">
        <f t="shared" si="265"/>
        <v/>
      </c>
      <c r="J1510" s="65" t="str">
        <f t="shared" si="258"/>
        <v/>
      </c>
      <c r="K1510" s="166" t="str">
        <f t="shared" si="259"/>
        <v/>
      </c>
      <c r="L1510" s="167" t="str">
        <f t="shared" si="260"/>
        <v/>
      </c>
      <c r="M1510" s="63" t="str">
        <f t="shared" si="261"/>
        <v/>
      </c>
      <c r="N1510" s="7"/>
      <c r="O1510" s="8"/>
      <c r="Q1510" s="69" t="str">
        <f t="shared" si="262"/>
        <v/>
      </c>
      <c r="T1510" s="66" t="str">
        <f>IF(AND(SU_Stufe&gt;=20,M1510&lt;&gt;"",ISBLANK(N1510)),"Zuweisung zu Arbeitspaket fehlt","")</f>
        <v/>
      </c>
      <c r="U1510" s="66" t="str">
        <f>IF(AND(M1510&lt;&gt;""),IF(ISBLANK(O1510),"Beschreibung der Tätigkeit fehlt!",IF(LEN(O1510)&lt;Z_BKU,"Beschreibung sehr kurz",IF(LEN(O1510)&lt;Z_BKN,"Beschreibung knapp",""))),"")</f>
        <v/>
      </c>
      <c r="V1510" s="66" t="str">
        <f t="shared" si="263"/>
        <v/>
      </c>
      <c r="W1510" s="66" t="str">
        <f>IF(AND(M1510&lt;&gt;""),IF(M1510&gt;Z_THAZ,"Wurde die Tageshöchstarbeitszeit ("&amp;Z_THAZ&amp;" h) beachtet?",""),"")</f>
        <v/>
      </c>
      <c r="X1510" s="66" t="str">
        <f t="shared" si="256"/>
        <v/>
      </c>
    </row>
    <row r="1511" spans="1:24" x14ac:dyDescent="0.25">
      <c r="A1511" s="5"/>
      <c r="B1511" s="67" t="str">
        <f t="shared" si="255"/>
        <v/>
      </c>
      <c r="C1511" s="68" t="str">
        <f t="shared" si="257"/>
        <v/>
      </c>
      <c r="D1511" s="6"/>
      <c r="E1511" s="9"/>
      <c r="F1511" s="6"/>
      <c r="G1511" s="9"/>
      <c r="H1511" s="64" t="str">
        <f t="shared" si="264"/>
        <v/>
      </c>
      <c r="I1511" s="64" t="str">
        <f t="shared" si="265"/>
        <v/>
      </c>
      <c r="J1511" s="65" t="str">
        <f t="shared" si="258"/>
        <v/>
      </c>
      <c r="K1511" s="166" t="str">
        <f t="shared" si="259"/>
        <v/>
      </c>
      <c r="L1511" s="167" t="str">
        <f t="shared" si="260"/>
        <v/>
      </c>
      <c r="M1511" s="63" t="str">
        <f t="shared" si="261"/>
        <v/>
      </c>
      <c r="N1511" s="7"/>
      <c r="O1511" s="8"/>
      <c r="Q1511" s="69" t="str">
        <f t="shared" si="262"/>
        <v/>
      </c>
      <c r="T1511" s="66" t="str">
        <f>IF(AND(SU_Stufe&gt;=20,M1511&lt;&gt;"",ISBLANK(N1511)),"Zuweisung zu Arbeitspaket fehlt","")</f>
        <v/>
      </c>
      <c r="U1511" s="66" t="str">
        <f>IF(AND(M1511&lt;&gt;""),IF(ISBLANK(O1511),"Beschreibung der Tätigkeit fehlt!",IF(LEN(O1511)&lt;Z_BKU,"Beschreibung sehr kurz",IF(LEN(O1511)&lt;Z_BKN,"Beschreibung knapp",""))),"")</f>
        <v/>
      </c>
      <c r="V1511" s="66" t="str">
        <f t="shared" si="263"/>
        <v/>
      </c>
      <c r="W1511" s="66" t="str">
        <f>IF(AND(M1511&lt;&gt;""),IF(M1511&gt;Z_THAZ,"Wurde die Tageshöchstarbeitszeit ("&amp;Z_THAZ&amp;" h) beachtet?",""),"")</f>
        <v/>
      </c>
      <c r="X1511" s="66" t="str">
        <f t="shared" si="256"/>
        <v/>
      </c>
    </row>
    <row r="1512" spans="1:24" x14ac:dyDescent="0.25">
      <c r="A1512" s="5"/>
      <c r="B1512" s="67" t="str">
        <f t="shared" si="255"/>
        <v/>
      </c>
      <c r="C1512" s="68" t="str">
        <f t="shared" si="257"/>
        <v/>
      </c>
      <c r="D1512" s="6"/>
      <c r="E1512" s="9"/>
      <c r="F1512" s="6"/>
      <c r="G1512" s="9"/>
      <c r="H1512" s="64" t="str">
        <f t="shared" si="264"/>
        <v/>
      </c>
      <c r="I1512" s="64" t="str">
        <f t="shared" si="265"/>
        <v/>
      </c>
      <c r="J1512" s="65" t="str">
        <f t="shared" si="258"/>
        <v/>
      </c>
      <c r="K1512" s="166" t="str">
        <f t="shared" si="259"/>
        <v/>
      </c>
      <c r="L1512" s="167" t="str">
        <f t="shared" si="260"/>
        <v/>
      </c>
      <c r="M1512" s="63" t="str">
        <f t="shared" si="261"/>
        <v/>
      </c>
      <c r="N1512" s="7"/>
      <c r="O1512" s="8"/>
      <c r="Q1512" s="69" t="str">
        <f t="shared" si="262"/>
        <v/>
      </c>
      <c r="T1512" s="66" t="str">
        <f>IF(AND(SU_Stufe&gt;=20,M1512&lt;&gt;"",ISBLANK(N1512)),"Zuweisung zu Arbeitspaket fehlt","")</f>
        <v/>
      </c>
      <c r="U1512" s="66" t="str">
        <f>IF(AND(M1512&lt;&gt;""),IF(ISBLANK(O1512),"Beschreibung der Tätigkeit fehlt!",IF(LEN(O1512)&lt;Z_BKU,"Beschreibung sehr kurz",IF(LEN(O1512)&lt;Z_BKN,"Beschreibung knapp",""))),"")</f>
        <v/>
      </c>
      <c r="V1512" s="66" t="str">
        <f t="shared" si="263"/>
        <v/>
      </c>
      <c r="W1512" s="66" t="str">
        <f>IF(AND(M1512&lt;&gt;""),IF(M1512&gt;Z_THAZ,"Wurde die Tageshöchstarbeitszeit ("&amp;Z_THAZ&amp;" h) beachtet?",""),"")</f>
        <v/>
      </c>
      <c r="X1512" s="66" t="str">
        <f t="shared" si="256"/>
        <v/>
      </c>
    </row>
    <row r="1513" spans="1:24" x14ac:dyDescent="0.25">
      <c r="A1513" s="5"/>
      <c r="B1513" s="67" t="str">
        <f t="shared" si="255"/>
        <v/>
      </c>
      <c r="C1513" s="68" t="str">
        <f t="shared" si="257"/>
        <v/>
      </c>
      <c r="D1513" s="6"/>
      <c r="E1513" s="9"/>
      <c r="F1513" s="6"/>
      <c r="G1513" s="9"/>
      <c r="H1513" s="64" t="str">
        <f t="shared" si="264"/>
        <v/>
      </c>
      <c r="I1513" s="64" t="str">
        <f t="shared" si="265"/>
        <v/>
      </c>
      <c r="J1513" s="65" t="str">
        <f t="shared" si="258"/>
        <v/>
      </c>
      <c r="K1513" s="166" t="str">
        <f t="shared" si="259"/>
        <v/>
      </c>
      <c r="L1513" s="167" t="str">
        <f t="shared" si="260"/>
        <v/>
      </c>
      <c r="M1513" s="63" t="str">
        <f t="shared" si="261"/>
        <v/>
      </c>
      <c r="N1513" s="7"/>
      <c r="O1513" s="8"/>
      <c r="Q1513" s="69" t="str">
        <f t="shared" si="262"/>
        <v/>
      </c>
      <c r="T1513" s="66" t="str">
        <f>IF(AND(SU_Stufe&gt;=20,M1513&lt;&gt;"",ISBLANK(N1513)),"Zuweisung zu Arbeitspaket fehlt","")</f>
        <v/>
      </c>
      <c r="U1513" s="66" t="str">
        <f>IF(AND(M1513&lt;&gt;""),IF(ISBLANK(O1513),"Beschreibung der Tätigkeit fehlt!",IF(LEN(O1513)&lt;Z_BKU,"Beschreibung sehr kurz",IF(LEN(O1513)&lt;Z_BKN,"Beschreibung knapp",""))),"")</f>
        <v/>
      </c>
      <c r="V1513" s="66" t="str">
        <f t="shared" si="263"/>
        <v/>
      </c>
      <c r="W1513" s="66" t="str">
        <f>IF(AND(M1513&lt;&gt;""),IF(M1513&gt;Z_THAZ,"Wurde die Tageshöchstarbeitszeit ("&amp;Z_THAZ&amp;" h) beachtet?",""),"")</f>
        <v/>
      </c>
      <c r="X1513" s="66" t="str">
        <f t="shared" si="256"/>
        <v/>
      </c>
    </row>
    <row r="1514" spans="1:24" x14ac:dyDescent="0.25">
      <c r="A1514" s="5"/>
      <c r="B1514" s="67" t="str">
        <f t="shared" si="255"/>
        <v/>
      </c>
      <c r="C1514" s="68" t="str">
        <f t="shared" si="257"/>
        <v/>
      </c>
      <c r="D1514" s="6"/>
      <c r="E1514" s="9"/>
      <c r="F1514" s="6"/>
      <c r="G1514" s="9"/>
      <c r="H1514" s="64" t="str">
        <f t="shared" si="264"/>
        <v/>
      </c>
      <c r="I1514" s="64" t="str">
        <f t="shared" si="265"/>
        <v/>
      </c>
      <c r="J1514" s="65" t="str">
        <f t="shared" si="258"/>
        <v/>
      </c>
      <c r="K1514" s="166" t="str">
        <f t="shared" si="259"/>
        <v/>
      </c>
      <c r="L1514" s="167" t="str">
        <f t="shared" si="260"/>
        <v/>
      </c>
      <c r="M1514" s="63" t="str">
        <f t="shared" si="261"/>
        <v/>
      </c>
      <c r="N1514" s="7"/>
      <c r="O1514" s="8"/>
      <c r="Q1514" s="69" t="str">
        <f t="shared" si="262"/>
        <v/>
      </c>
      <c r="T1514" s="66" t="str">
        <f>IF(AND(SU_Stufe&gt;=20,M1514&lt;&gt;"",ISBLANK(N1514)),"Zuweisung zu Arbeitspaket fehlt","")</f>
        <v/>
      </c>
      <c r="U1514" s="66" t="str">
        <f>IF(AND(M1514&lt;&gt;""),IF(ISBLANK(O1514),"Beschreibung der Tätigkeit fehlt!",IF(LEN(O1514)&lt;Z_BKU,"Beschreibung sehr kurz",IF(LEN(O1514)&lt;Z_BKN,"Beschreibung knapp",""))),"")</f>
        <v/>
      </c>
      <c r="V1514" s="66" t="str">
        <f t="shared" si="263"/>
        <v/>
      </c>
      <c r="W1514" s="66" t="str">
        <f>IF(AND(M1514&lt;&gt;""),IF(M1514&gt;Z_THAZ,"Wurde die Tageshöchstarbeitszeit ("&amp;Z_THAZ&amp;" h) beachtet?",""),"")</f>
        <v/>
      </c>
      <c r="X1514" s="66" t="str">
        <f t="shared" si="256"/>
        <v/>
      </c>
    </row>
    <row r="1515" spans="1:24" x14ac:dyDescent="0.25">
      <c r="A1515" s="5"/>
      <c r="B1515" s="67" t="str">
        <f t="shared" si="255"/>
        <v/>
      </c>
      <c r="C1515" s="68" t="str">
        <f t="shared" si="257"/>
        <v/>
      </c>
      <c r="D1515" s="6"/>
      <c r="E1515" s="9"/>
      <c r="F1515" s="6"/>
      <c r="G1515" s="9"/>
      <c r="H1515" s="64" t="str">
        <f t="shared" si="264"/>
        <v/>
      </c>
      <c r="I1515" s="64" t="str">
        <f t="shared" si="265"/>
        <v/>
      </c>
      <c r="J1515" s="65" t="str">
        <f t="shared" si="258"/>
        <v/>
      </c>
      <c r="K1515" s="166" t="str">
        <f t="shared" si="259"/>
        <v/>
      </c>
      <c r="L1515" s="167" t="str">
        <f t="shared" si="260"/>
        <v/>
      </c>
      <c r="M1515" s="63" t="str">
        <f t="shared" si="261"/>
        <v/>
      </c>
      <c r="N1515" s="7"/>
      <c r="O1515" s="8"/>
      <c r="Q1515" s="69" t="str">
        <f t="shared" si="262"/>
        <v/>
      </c>
      <c r="T1515" s="66" t="str">
        <f>IF(AND(SU_Stufe&gt;=20,M1515&lt;&gt;"",ISBLANK(N1515)),"Zuweisung zu Arbeitspaket fehlt","")</f>
        <v/>
      </c>
      <c r="U1515" s="66" t="str">
        <f>IF(AND(M1515&lt;&gt;""),IF(ISBLANK(O1515),"Beschreibung der Tätigkeit fehlt!",IF(LEN(O1515)&lt;Z_BKU,"Beschreibung sehr kurz",IF(LEN(O1515)&lt;Z_BKN,"Beschreibung knapp",""))),"")</f>
        <v/>
      </c>
      <c r="V1515" s="66" t="str">
        <f t="shared" si="263"/>
        <v/>
      </c>
      <c r="W1515" s="66" t="str">
        <f>IF(AND(M1515&lt;&gt;""),IF(M1515&gt;Z_THAZ,"Wurde die Tageshöchstarbeitszeit ("&amp;Z_THAZ&amp;" h) beachtet?",""),"")</f>
        <v/>
      </c>
      <c r="X1515" s="66" t="str">
        <f t="shared" si="256"/>
        <v/>
      </c>
    </row>
    <row r="1516" spans="1:24" x14ac:dyDescent="0.25">
      <c r="A1516" s="5"/>
      <c r="B1516" s="67" t="str">
        <f t="shared" si="255"/>
        <v/>
      </c>
      <c r="C1516" s="68" t="str">
        <f t="shared" si="257"/>
        <v/>
      </c>
      <c r="D1516" s="6"/>
      <c r="E1516" s="9"/>
      <c r="F1516" s="6"/>
      <c r="G1516" s="9"/>
      <c r="H1516" s="64" t="str">
        <f t="shared" si="264"/>
        <v/>
      </c>
      <c r="I1516" s="64" t="str">
        <f t="shared" si="265"/>
        <v/>
      </c>
      <c r="J1516" s="65" t="str">
        <f t="shared" si="258"/>
        <v/>
      </c>
      <c r="K1516" s="166" t="str">
        <f t="shared" si="259"/>
        <v/>
      </c>
      <c r="L1516" s="167" t="str">
        <f t="shared" si="260"/>
        <v/>
      </c>
      <c r="M1516" s="63" t="str">
        <f t="shared" si="261"/>
        <v/>
      </c>
      <c r="N1516" s="7"/>
      <c r="O1516" s="8"/>
      <c r="Q1516" s="69" t="str">
        <f t="shared" si="262"/>
        <v/>
      </c>
      <c r="T1516" s="66" t="str">
        <f>IF(AND(SU_Stufe&gt;=20,M1516&lt;&gt;"",ISBLANK(N1516)),"Zuweisung zu Arbeitspaket fehlt","")</f>
        <v/>
      </c>
      <c r="U1516" s="66" t="str">
        <f>IF(AND(M1516&lt;&gt;""),IF(ISBLANK(O1516),"Beschreibung der Tätigkeit fehlt!",IF(LEN(O1516)&lt;Z_BKU,"Beschreibung sehr kurz",IF(LEN(O1516)&lt;Z_BKN,"Beschreibung knapp",""))),"")</f>
        <v/>
      </c>
      <c r="V1516" s="66" t="str">
        <f t="shared" si="263"/>
        <v/>
      </c>
      <c r="W1516" s="66" t="str">
        <f>IF(AND(M1516&lt;&gt;""),IF(M1516&gt;Z_THAZ,"Wurde die Tageshöchstarbeitszeit ("&amp;Z_THAZ&amp;" h) beachtet?",""),"")</f>
        <v/>
      </c>
      <c r="X1516" s="66" t="str">
        <f t="shared" si="256"/>
        <v/>
      </c>
    </row>
    <row r="1517" spans="1:24" x14ac:dyDescent="0.25">
      <c r="A1517" s="5"/>
      <c r="B1517" s="67" t="str">
        <f t="shared" si="255"/>
        <v/>
      </c>
      <c r="C1517" s="68" t="str">
        <f t="shared" si="257"/>
        <v/>
      </c>
      <c r="D1517" s="6"/>
      <c r="E1517" s="9"/>
      <c r="F1517" s="6"/>
      <c r="G1517" s="9"/>
      <c r="H1517" s="64" t="str">
        <f t="shared" si="264"/>
        <v/>
      </c>
      <c r="I1517" s="64" t="str">
        <f t="shared" si="265"/>
        <v/>
      </c>
      <c r="J1517" s="65" t="str">
        <f t="shared" si="258"/>
        <v/>
      </c>
      <c r="K1517" s="166" t="str">
        <f t="shared" si="259"/>
        <v/>
      </c>
      <c r="L1517" s="167" t="str">
        <f t="shared" si="260"/>
        <v/>
      </c>
      <c r="M1517" s="63" t="str">
        <f t="shared" si="261"/>
        <v/>
      </c>
      <c r="N1517" s="7"/>
      <c r="O1517" s="8"/>
      <c r="Q1517" s="69" t="str">
        <f t="shared" si="262"/>
        <v/>
      </c>
      <c r="T1517" s="66" t="str">
        <f>IF(AND(SU_Stufe&gt;=20,M1517&lt;&gt;"",ISBLANK(N1517)),"Zuweisung zu Arbeitspaket fehlt","")</f>
        <v/>
      </c>
      <c r="U1517" s="66" t="str">
        <f>IF(AND(M1517&lt;&gt;""),IF(ISBLANK(O1517),"Beschreibung der Tätigkeit fehlt!",IF(LEN(O1517)&lt;Z_BKU,"Beschreibung sehr kurz",IF(LEN(O1517)&lt;Z_BKN,"Beschreibung knapp",""))),"")</f>
        <v/>
      </c>
      <c r="V1517" s="66" t="str">
        <f t="shared" si="263"/>
        <v/>
      </c>
      <c r="W1517" s="66" t="str">
        <f>IF(AND(M1517&lt;&gt;""),IF(M1517&gt;Z_THAZ,"Wurde die Tageshöchstarbeitszeit ("&amp;Z_THAZ&amp;" h) beachtet?",""),"")</f>
        <v/>
      </c>
      <c r="X1517" s="66" t="str">
        <f t="shared" si="256"/>
        <v/>
      </c>
    </row>
    <row r="1518" spans="1:24" x14ac:dyDescent="0.25">
      <c r="A1518" s="5"/>
      <c r="B1518" s="67" t="str">
        <f t="shared" si="255"/>
        <v/>
      </c>
      <c r="C1518" s="68" t="str">
        <f t="shared" si="257"/>
        <v/>
      </c>
      <c r="D1518" s="6"/>
      <c r="E1518" s="9"/>
      <c r="F1518" s="6"/>
      <c r="G1518" s="9"/>
      <c r="H1518" s="64" t="str">
        <f t="shared" si="264"/>
        <v/>
      </c>
      <c r="I1518" s="64" t="str">
        <f t="shared" si="265"/>
        <v/>
      </c>
      <c r="J1518" s="65" t="str">
        <f t="shared" si="258"/>
        <v/>
      </c>
      <c r="K1518" s="166" t="str">
        <f t="shared" si="259"/>
        <v/>
      </c>
      <c r="L1518" s="167" t="str">
        <f t="shared" si="260"/>
        <v/>
      </c>
      <c r="M1518" s="63" t="str">
        <f t="shared" si="261"/>
        <v/>
      </c>
      <c r="N1518" s="7"/>
      <c r="O1518" s="8"/>
      <c r="Q1518" s="69" t="str">
        <f t="shared" si="262"/>
        <v/>
      </c>
      <c r="T1518" s="66" t="str">
        <f>IF(AND(SU_Stufe&gt;=20,M1518&lt;&gt;"",ISBLANK(N1518)),"Zuweisung zu Arbeitspaket fehlt","")</f>
        <v/>
      </c>
      <c r="U1518" s="66" t="str">
        <f>IF(AND(M1518&lt;&gt;""),IF(ISBLANK(O1518),"Beschreibung der Tätigkeit fehlt!",IF(LEN(O1518)&lt;Z_BKU,"Beschreibung sehr kurz",IF(LEN(O1518)&lt;Z_BKN,"Beschreibung knapp",""))),"")</f>
        <v/>
      </c>
      <c r="V1518" s="66" t="str">
        <f t="shared" si="263"/>
        <v/>
      </c>
      <c r="W1518" s="66" t="str">
        <f>IF(AND(M1518&lt;&gt;""),IF(M1518&gt;Z_THAZ,"Wurde die Tageshöchstarbeitszeit ("&amp;Z_THAZ&amp;" h) beachtet?",""),"")</f>
        <v/>
      </c>
      <c r="X1518" s="66" t="str">
        <f t="shared" si="256"/>
        <v/>
      </c>
    </row>
    <row r="1519" spans="1:24" x14ac:dyDescent="0.25">
      <c r="A1519" s="5"/>
      <c r="B1519" s="67" t="str">
        <f t="shared" si="255"/>
        <v/>
      </c>
      <c r="C1519" s="68" t="str">
        <f t="shared" si="257"/>
        <v/>
      </c>
      <c r="D1519" s="6"/>
      <c r="E1519" s="9"/>
      <c r="F1519" s="6"/>
      <c r="G1519" s="9"/>
      <c r="H1519" s="64" t="str">
        <f t="shared" si="264"/>
        <v/>
      </c>
      <c r="I1519" s="64" t="str">
        <f t="shared" si="265"/>
        <v/>
      </c>
      <c r="J1519" s="65" t="str">
        <f t="shared" si="258"/>
        <v/>
      </c>
      <c r="K1519" s="166" t="str">
        <f t="shared" si="259"/>
        <v/>
      </c>
      <c r="L1519" s="167" t="str">
        <f t="shared" si="260"/>
        <v/>
      </c>
      <c r="M1519" s="63" t="str">
        <f t="shared" si="261"/>
        <v/>
      </c>
      <c r="N1519" s="7"/>
      <c r="O1519" s="8"/>
      <c r="Q1519" s="69" t="str">
        <f t="shared" si="262"/>
        <v/>
      </c>
      <c r="T1519" s="66" t="str">
        <f>IF(AND(SU_Stufe&gt;=20,M1519&lt;&gt;"",ISBLANK(N1519)),"Zuweisung zu Arbeitspaket fehlt","")</f>
        <v/>
      </c>
      <c r="U1519" s="66" t="str">
        <f>IF(AND(M1519&lt;&gt;""),IF(ISBLANK(O1519),"Beschreibung der Tätigkeit fehlt!",IF(LEN(O1519)&lt;Z_BKU,"Beschreibung sehr kurz",IF(LEN(O1519)&lt;Z_BKN,"Beschreibung knapp",""))),"")</f>
        <v/>
      </c>
      <c r="V1519" s="66" t="str">
        <f t="shared" si="263"/>
        <v/>
      </c>
      <c r="W1519" s="66" t="str">
        <f>IF(AND(M1519&lt;&gt;""),IF(M1519&gt;Z_THAZ,"Wurde die Tageshöchstarbeitszeit ("&amp;Z_THAZ&amp;" h) beachtet?",""),"")</f>
        <v/>
      </c>
      <c r="X1519" s="66" t="str">
        <f t="shared" si="256"/>
        <v/>
      </c>
    </row>
    <row r="1520" spans="1:24" x14ac:dyDescent="0.25">
      <c r="A1520" s="5"/>
      <c r="B1520" s="67" t="str">
        <f t="shared" si="255"/>
        <v/>
      </c>
      <c r="C1520" s="68" t="str">
        <f t="shared" si="257"/>
        <v/>
      </c>
      <c r="D1520" s="6"/>
      <c r="E1520" s="9"/>
      <c r="F1520" s="6"/>
      <c r="G1520" s="9"/>
      <c r="H1520" s="64" t="str">
        <f t="shared" si="264"/>
        <v/>
      </c>
      <c r="I1520" s="64" t="str">
        <f t="shared" si="265"/>
        <v/>
      </c>
      <c r="J1520" s="65" t="str">
        <f t="shared" si="258"/>
        <v/>
      </c>
      <c r="K1520" s="166" t="str">
        <f t="shared" si="259"/>
        <v/>
      </c>
      <c r="L1520" s="167" t="str">
        <f t="shared" si="260"/>
        <v/>
      </c>
      <c r="M1520" s="63" t="str">
        <f t="shared" si="261"/>
        <v/>
      </c>
      <c r="N1520" s="7"/>
      <c r="O1520" s="8"/>
      <c r="Q1520" s="69" t="str">
        <f t="shared" si="262"/>
        <v/>
      </c>
      <c r="T1520" s="66" t="str">
        <f>IF(AND(SU_Stufe&gt;=20,M1520&lt;&gt;"",ISBLANK(N1520)),"Zuweisung zu Arbeitspaket fehlt","")</f>
        <v/>
      </c>
      <c r="U1520" s="66" t="str">
        <f>IF(AND(M1520&lt;&gt;""),IF(ISBLANK(O1520),"Beschreibung der Tätigkeit fehlt!",IF(LEN(O1520)&lt;Z_BKU,"Beschreibung sehr kurz",IF(LEN(O1520)&lt;Z_BKN,"Beschreibung knapp",""))),"")</f>
        <v/>
      </c>
      <c r="V1520" s="66" t="str">
        <f t="shared" si="263"/>
        <v/>
      </c>
      <c r="W1520" s="66" t="str">
        <f>IF(AND(M1520&lt;&gt;""),IF(M1520&gt;Z_THAZ,"Wurde die Tageshöchstarbeitszeit ("&amp;Z_THAZ&amp;" h) beachtet?",""),"")</f>
        <v/>
      </c>
      <c r="X1520" s="66" t="str">
        <f t="shared" si="256"/>
        <v/>
      </c>
    </row>
    <row r="1521" spans="1:24" x14ac:dyDescent="0.25">
      <c r="A1521" s="5"/>
      <c r="B1521" s="67" t="str">
        <f t="shared" si="255"/>
        <v/>
      </c>
      <c r="C1521" s="68" t="str">
        <f t="shared" si="257"/>
        <v/>
      </c>
      <c r="D1521" s="6"/>
      <c r="E1521" s="9"/>
      <c r="F1521" s="6"/>
      <c r="G1521" s="9"/>
      <c r="H1521" s="64" t="str">
        <f t="shared" si="264"/>
        <v/>
      </c>
      <c r="I1521" s="64" t="str">
        <f t="shared" si="265"/>
        <v/>
      </c>
      <c r="J1521" s="65" t="str">
        <f t="shared" si="258"/>
        <v/>
      </c>
      <c r="K1521" s="166" t="str">
        <f t="shared" si="259"/>
        <v/>
      </c>
      <c r="L1521" s="167" t="str">
        <f t="shared" si="260"/>
        <v/>
      </c>
      <c r="M1521" s="63" t="str">
        <f t="shared" si="261"/>
        <v/>
      </c>
      <c r="N1521" s="7"/>
      <c r="O1521" s="8"/>
      <c r="Q1521" s="69" t="str">
        <f t="shared" si="262"/>
        <v/>
      </c>
      <c r="T1521" s="66" t="str">
        <f>IF(AND(SU_Stufe&gt;=20,M1521&lt;&gt;"",ISBLANK(N1521)),"Zuweisung zu Arbeitspaket fehlt","")</f>
        <v/>
      </c>
      <c r="U1521" s="66" t="str">
        <f>IF(AND(M1521&lt;&gt;""),IF(ISBLANK(O1521),"Beschreibung der Tätigkeit fehlt!",IF(LEN(O1521)&lt;Z_BKU,"Beschreibung sehr kurz",IF(LEN(O1521)&lt;Z_BKN,"Beschreibung knapp",""))),"")</f>
        <v/>
      </c>
      <c r="V1521" s="66" t="str">
        <f t="shared" si="263"/>
        <v/>
      </c>
      <c r="W1521" s="66" t="str">
        <f>IF(AND(M1521&lt;&gt;""),IF(M1521&gt;Z_THAZ,"Wurde die Tageshöchstarbeitszeit ("&amp;Z_THAZ&amp;" h) beachtet?",""),"")</f>
        <v/>
      </c>
      <c r="X1521" s="66" t="str">
        <f t="shared" si="256"/>
        <v/>
      </c>
    </row>
    <row r="1522" spans="1:24" x14ac:dyDescent="0.25">
      <c r="A1522" s="5"/>
      <c r="B1522" s="67" t="str">
        <f t="shared" si="255"/>
        <v/>
      </c>
      <c r="C1522" s="68" t="str">
        <f t="shared" si="257"/>
        <v/>
      </c>
      <c r="D1522" s="6"/>
      <c r="E1522" s="9"/>
      <c r="F1522" s="6"/>
      <c r="G1522" s="9"/>
      <c r="H1522" s="64" t="str">
        <f t="shared" si="264"/>
        <v/>
      </c>
      <c r="I1522" s="64" t="str">
        <f t="shared" si="265"/>
        <v/>
      </c>
      <c r="J1522" s="65" t="str">
        <f t="shared" si="258"/>
        <v/>
      </c>
      <c r="K1522" s="166" t="str">
        <f t="shared" si="259"/>
        <v/>
      </c>
      <c r="L1522" s="167" t="str">
        <f t="shared" si="260"/>
        <v/>
      </c>
      <c r="M1522" s="63" t="str">
        <f t="shared" si="261"/>
        <v/>
      </c>
      <c r="N1522" s="7"/>
      <c r="O1522" s="8"/>
      <c r="Q1522" s="69" t="str">
        <f t="shared" si="262"/>
        <v/>
      </c>
      <c r="T1522" s="66" t="str">
        <f>IF(AND(SU_Stufe&gt;=20,M1522&lt;&gt;"",ISBLANK(N1522)),"Zuweisung zu Arbeitspaket fehlt","")</f>
        <v/>
      </c>
      <c r="U1522" s="66" t="str">
        <f>IF(AND(M1522&lt;&gt;""),IF(ISBLANK(O1522),"Beschreibung der Tätigkeit fehlt!",IF(LEN(O1522)&lt;Z_BKU,"Beschreibung sehr kurz",IF(LEN(O1522)&lt;Z_BKN,"Beschreibung knapp",""))),"")</f>
        <v/>
      </c>
      <c r="V1522" s="66" t="str">
        <f t="shared" si="263"/>
        <v/>
      </c>
      <c r="W1522" s="66" t="str">
        <f>IF(AND(M1522&lt;&gt;""),IF(M1522&gt;Z_THAZ,"Wurde die Tageshöchstarbeitszeit ("&amp;Z_THAZ&amp;" h) beachtet?",""),"")</f>
        <v/>
      </c>
      <c r="X1522" s="66" t="str">
        <f t="shared" si="256"/>
        <v/>
      </c>
    </row>
    <row r="1523" spans="1:24" x14ac:dyDescent="0.25">
      <c r="A1523" s="5"/>
      <c r="B1523" s="67" t="str">
        <f t="shared" si="255"/>
        <v/>
      </c>
      <c r="C1523" s="68" t="str">
        <f t="shared" si="257"/>
        <v/>
      </c>
      <c r="D1523" s="6"/>
      <c r="E1523" s="9"/>
      <c r="F1523" s="6"/>
      <c r="G1523" s="9"/>
      <c r="H1523" s="64" t="str">
        <f t="shared" si="264"/>
        <v/>
      </c>
      <c r="I1523" s="64" t="str">
        <f t="shared" si="265"/>
        <v/>
      </c>
      <c r="J1523" s="65" t="str">
        <f t="shared" si="258"/>
        <v/>
      </c>
      <c r="K1523" s="166" t="str">
        <f t="shared" si="259"/>
        <v/>
      </c>
      <c r="L1523" s="167" t="str">
        <f t="shared" si="260"/>
        <v/>
      </c>
      <c r="M1523" s="63" t="str">
        <f t="shared" si="261"/>
        <v/>
      </c>
      <c r="N1523" s="7"/>
      <c r="O1523" s="8"/>
      <c r="Q1523" s="69" t="str">
        <f t="shared" si="262"/>
        <v/>
      </c>
      <c r="T1523" s="66" t="str">
        <f>IF(AND(SU_Stufe&gt;=20,M1523&lt;&gt;"",ISBLANK(N1523)),"Zuweisung zu Arbeitspaket fehlt","")</f>
        <v/>
      </c>
      <c r="U1523" s="66" t="str">
        <f>IF(AND(M1523&lt;&gt;""),IF(ISBLANK(O1523),"Beschreibung der Tätigkeit fehlt!",IF(LEN(O1523)&lt;Z_BKU,"Beschreibung sehr kurz",IF(LEN(O1523)&lt;Z_BKN,"Beschreibung knapp",""))),"")</f>
        <v/>
      </c>
      <c r="V1523" s="66" t="str">
        <f t="shared" si="263"/>
        <v/>
      </c>
      <c r="W1523" s="66" t="str">
        <f>IF(AND(M1523&lt;&gt;""),IF(M1523&gt;Z_THAZ,"Wurde die Tageshöchstarbeitszeit ("&amp;Z_THAZ&amp;" h) beachtet?",""),"")</f>
        <v/>
      </c>
      <c r="X1523" s="66" t="str">
        <f t="shared" si="256"/>
        <v/>
      </c>
    </row>
    <row r="1524" spans="1:24" x14ac:dyDescent="0.25">
      <c r="A1524" s="5"/>
      <c r="B1524" s="67" t="str">
        <f t="shared" si="255"/>
        <v/>
      </c>
      <c r="C1524" s="68" t="str">
        <f t="shared" si="257"/>
        <v/>
      </c>
      <c r="D1524" s="6"/>
      <c r="E1524" s="9"/>
      <c r="F1524" s="6"/>
      <c r="G1524" s="9"/>
      <c r="H1524" s="64" t="str">
        <f t="shared" si="264"/>
        <v/>
      </c>
      <c r="I1524" s="64" t="str">
        <f t="shared" si="265"/>
        <v/>
      </c>
      <c r="J1524" s="65" t="str">
        <f t="shared" si="258"/>
        <v/>
      </c>
      <c r="K1524" s="166" t="str">
        <f t="shared" si="259"/>
        <v/>
      </c>
      <c r="L1524" s="167" t="str">
        <f t="shared" si="260"/>
        <v/>
      </c>
      <c r="M1524" s="63" t="str">
        <f t="shared" si="261"/>
        <v/>
      </c>
      <c r="N1524" s="7"/>
      <c r="O1524" s="8"/>
      <c r="Q1524" s="69" t="str">
        <f t="shared" si="262"/>
        <v/>
      </c>
      <c r="T1524" s="66" t="str">
        <f>IF(AND(SU_Stufe&gt;=20,M1524&lt;&gt;"",ISBLANK(N1524)),"Zuweisung zu Arbeitspaket fehlt","")</f>
        <v/>
      </c>
      <c r="U1524" s="66" t="str">
        <f>IF(AND(M1524&lt;&gt;""),IF(ISBLANK(O1524),"Beschreibung der Tätigkeit fehlt!",IF(LEN(O1524)&lt;Z_BKU,"Beschreibung sehr kurz",IF(LEN(O1524)&lt;Z_BKN,"Beschreibung knapp",""))),"")</f>
        <v/>
      </c>
      <c r="V1524" s="66" t="str">
        <f t="shared" si="263"/>
        <v/>
      </c>
      <c r="W1524" s="66" t="str">
        <f>IF(AND(M1524&lt;&gt;""),IF(M1524&gt;Z_THAZ,"Wurde die Tageshöchstarbeitszeit ("&amp;Z_THAZ&amp;" h) beachtet?",""),"")</f>
        <v/>
      </c>
      <c r="X1524" s="66" t="str">
        <f t="shared" si="256"/>
        <v/>
      </c>
    </row>
    <row r="1525" spans="1:24" x14ac:dyDescent="0.25">
      <c r="A1525" s="5"/>
      <c r="B1525" s="67" t="str">
        <f t="shared" si="255"/>
        <v/>
      </c>
      <c r="C1525" s="68" t="str">
        <f t="shared" si="257"/>
        <v/>
      </c>
      <c r="D1525" s="6"/>
      <c r="E1525" s="9"/>
      <c r="F1525" s="6"/>
      <c r="G1525" s="9"/>
      <c r="H1525" s="64" t="str">
        <f t="shared" si="264"/>
        <v/>
      </c>
      <c r="I1525" s="64" t="str">
        <f t="shared" si="265"/>
        <v/>
      </c>
      <c r="J1525" s="65" t="str">
        <f t="shared" si="258"/>
        <v/>
      </c>
      <c r="K1525" s="166" t="str">
        <f t="shared" si="259"/>
        <v/>
      </c>
      <c r="L1525" s="167" t="str">
        <f t="shared" si="260"/>
        <v/>
      </c>
      <c r="M1525" s="63" t="str">
        <f t="shared" si="261"/>
        <v/>
      </c>
      <c r="N1525" s="7"/>
      <c r="O1525" s="8"/>
      <c r="Q1525" s="69" t="str">
        <f t="shared" si="262"/>
        <v/>
      </c>
      <c r="T1525" s="66" t="str">
        <f>IF(AND(SU_Stufe&gt;=20,M1525&lt;&gt;"",ISBLANK(N1525)),"Zuweisung zu Arbeitspaket fehlt","")</f>
        <v/>
      </c>
      <c r="U1525" s="66" t="str">
        <f>IF(AND(M1525&lt;&gt;""),IF(ISBLANK(O1525),"Beschreibung der Tätigkeit fehlt!",IF(LEN(O1525)&lt;Z_BKU,"Beschreibung sehr kurz",IF(LEN(O1525)&lt;Z_BKN,"Beschreibung knapp",""))),"")</f>
        <v/>
      </c>
      <c r="V1525" s="66" t="str">
        <f t="shared" si="263"/>
        <v/>
      </c>
      <c r="W1525" s="66" t="str">
        <f>IF(AND(M1525&lt;&gt;""),IF(M1525&gt;Z_THAZ,"Wurde die Tageshöchstarbeitszeit ("&amp;Z_THAZ&amp;" h) beachtet?",""),"")</f>
        <v/>
      </c>
      <c r="X1525" s="66" t="str">
        <f t="shared" si="256"/>
        <v/>
      </c>
    </row>
    <row r="1526" spans="1:24" x14ac:dyDescent="0.25">
      <c r="A1526" s="5"/>
      <c r="B1526" s="67" t="str">
        <f t="shared" si="255"/>
        <v/>
      </c>
      <c r="C1526" s="68" t="str">
        <f t="shared" si="257"/>
        <v/>
      </c>
      <c r="D1526" s="6"/>
      <c r="E1526" s="9"/>
      <c r="F1526" s="6"/>
      <c r="G1526" s="9"/>
      <c r="H1526" s="64" t="str">
        <f t="shared" si="264"/>
        <v/>
      </c>
      <c r="I1526" s="64" t="str">
        <f t="shared" si="265"/>
        <v/>
      </c>
      <c r="J1526" s="65" t="str">
        <f t="shared" si="258"/>
        <v/>
      </c>
      <c r="K1526" s="166" t="str">
        <f t="shared" si="259"/>
        <v/>
      </c>
      <c r="L1526" s="167" t="str">
        <f t="shared" si="260"/>
        <v/>
      </c>
      <c r="M1526" s="63" t="str">
        <f t="shared" si="261"/>
        <v/>
      </c>
      <c r="N1526" s="7"/>
      <c r="O1526" s="8"/>
      <c r="Q1526" s="69" t="str">
        <f t="shared" si="262"/>
        <v/>
      </c>
      <c r="T1526" s="66" t="str">
        <f>IF(AND(SU_Stufe&gt;=20,M1526&lt;&gt;"",ISBLANK(N1526)),"Zuweisung zu Arbeitspaket fehlt","")</f>
        <v/>
      </c>
      <c r="U1526" s="66" t="str">
        <f>IF(AND(M1526&lt;&gt;""),IF(ISBLANK(O1526),"Beschreibung der Tätigkeit fehlt!",IF(LEN(O1526)&lt;Z_BKU,"Beschreibung sehr kurz",IF(LEN(O1526)&lt;Z_BKN,"Beschreibung knapp",""))),"")</f>
        <v/>
      </c>
      <c r="V1526" s="66" t="str">
        <f t="shared" si="263"/>
        <v/>
      </c>
      <c r="W1526" s="66" t="str">
        <f>IF(AND(M1526&lt;&gt;""),IF(M1526&gt;Z_THAZ,"Wurde die Tageshöchstarbeitszeit ("&amp;Z_THAZ&amp;" h) beachtet?",""),"")</f>
        <v/>
      </c>
      <c r="X1526" s="66" t="str">
        <f t="shared" si="256"/>
        <v/>
      </c>
    </row>
    <row r="1527" spans="1:24" x14ac:dyDescent="0.25">
      <c r="A1527" s="5"/>
      <c r="B1527" s="67" t="str">
        <f t="shared" si="255"/>
        <v/>
      </c>
      <c r="C1527" s="68" t="str">
        <f t="shared" si="257"/>
        <v/>
      </c>
      <c r="D1527" s="6"/>
      <c r="E1527" s="9"/>
      <c r="F1527" s="6"/>
      <c r="G1527" s="9"/>
      <c r="H1527" s="64" t="str">
        <f t="shared" si="264"/>
        <v/>
      </c>
      <c r="I1527" s="64" t="str">
        <f t="shared" si="265"/>
        <v/>
      </c>
      <c r="J1527" s="65" t="str">
        <f t="shared" si="258"/>
        <v/>
      </c>
      <c r="K1527" s="166" t="str">
        <f t="shared" si="259"/>
        <v/>
      </c>
      <c r="L1527" s="167" t="str">
        <f t="shared" si="260"/>
        <v/>
      </c>
      <c r="M1527" s="63" t="str">
        <f t="shared" si="261"/>
        <v/>
      </c>
      <c r="N1527" s="7"/>
      <c r="O1527" s="8"/>
      <c r="Q1527" s="69" t="str">
        <f t="shared" si="262"/>
        <v/>
      </c>
      <c r="T1527" s="66" t="str">
        <f>IF(AND(SU_Stufe&gt;=20,M1527&lt;&gt;"",ISBLANK(N1527)),"Zuweisung zu Arbeitspaket fehlt","")</f>
        <v/>
      </c>
      <c r="U1527" s="66" t="str">
        <f>IF(AND(M1527&lt;&gt;""),IF(ISBLANK(O1527),"Beschreibung der Tätigkeit fehlt!",IF(LEN(O1527)&lt;Z_BKU,"Beschreibung sehr kurz",IF(LEN(O1527)&lt;Z_BKN,"Beschreibung knapp",""))),"")</f>
        <v/>
      </c>
      <c r="V1527" s="66" t="str">
        <f t="shared" si="263"/>
        <v/>
      </c>
      <c r="W1527" s="66" t="str">
        <f>IF(AND(M1527&lt;&gt;""),IF(M1527&gt;Z_THAZ,"Wurde die Tageshöchstarbeitszeit ("&amp;Z_THAZ&amp;" h) beachtet?",""),"")</f>
        <v/>
      </c>
      <c r="X1527" s="66" t="str">
        <f t="shared" si="256"/>
        <v/>
      </c>
    </row>
    <row r="1528" spans="1:24" x14ac:dyDescent="0.25">
      <c r="A1528" s="5"/>
      <c r="B1528" s="67" t="str">
        <f t="shared" si="255"/>
        <v/>
      </c>
      <c r="C1528" s="68" t="str">
        <f t="shared" si="257"/>
        <v/>
      </c>
      <c r="D1528" s="6"/>
      <c r="E1528" s="9"/>
      <c r="F1528" s="6"/>
      <c r="G1528" s="9"/>
      <c r="H1528" s="64" t="str">
        <f t="shared" si="264"/>
        <v/>
      </c>
      <c r="I1528" s="64" t="str">
        <f t="shared" si="265"/>
        <v/>
      </c>
      <c r="J1528" s="65" t="str">
        <f t="shared" si="258"/>
        <v/>
      </c>
      <c r="K1528" s="166" t="str">
        <f t="shared" si="259"/>
        <v/>
      </c>
      <c r="L1528" s="167" t="str">
        <f t="shared" si="260"/>
        <v/>
      </c>
      <c r="M1528" s="63" t="str">
        <f t="shared" si="261"/>
        <v/>
      </c>
      <c r="N1528" s="7"/>
      <c r="O1528" s="8"/>
      <c r="Q1528" s="69" t="str">
        <f t="shared" si="262"/>
        <v/>
      </c>
      <c r="T1528" s="66" t="str">
        <f>IF(AND(SU_Stufe&gt;=20,M1528&lt;&gt;"",ISBLANK(N1528)),"Zuweisung zu Arbeitspaket fehlt","")</f>
        <v/>
      </c>
      <c r="U1528" s="66" t="str">
        <f>IF(AND(M1528&lt;&gt;""),IF(ISBLANK(O1528),"Beschreibung der Tätigkeit fehlt!",IF(LEN(O1528)&lt;Z_BKU,"Beschreibung sehr kurz",IF(LEN(O1528)&lt;Z_BKN,"Beschreibung knapp",""))),"")</f>
        <v/>
      </c>
      <c r="V1528" s="66" t="str">
        <f t="shared" si="263"/>
        <v/>
      </c>
      <c r="W1528" s="66" t="str">
        <f>IF(AND(M1528&lt;&gt;""),IF(M1528&gt;Z_THAZ,"Wurde die Tageshöchstarbeitszeit ("&amp;Z_THAZ&amp;" h) beachtet?",""),"")</f>
        <v/>
      </c>
      <c r="X1528" s="66" t="str">
        <f t="shared" si="256"/>
        <v/>
      </c>
    </row>
    <row r="1529" spans="1:24" x14ac:dyDescent="0.25">
      <c r="A1529" s="5"/>
      <c r="B1529" s="67" t="str">
        <f t="shared" si="255"/>
        <v/>
      </c>
      <c r="C1529" s="68" t="str">
        <f t="shared" si="257"/>
        <v/>
      </c>
      <c r="D1529" s="6"/>
      <c r="E1529" s="9"/>
      <c r="F1529" s="6"/>
      <c r="G1529" s="9"/>
      <c r="H1529" s="64" t="str">
        <f t="shared" si="264"/>
        <v/>
      </c>
      <c r="I1529" s="64" t="str">
        <f t="shared" si="265"/>
        <v/>
      </c>
      <c r="J1529" s="65" t="str">
        <f t="shared" si="258"/>
        <v/>
      </c>
      <c r="K1529" s="166" t="str">
        <f t="shared" si="259"/>
        <v/>
      </c>
      <c r="L1529" s="167" t="str">
        <f t="shared" si="260"/>
        <v/>
      </c>
      <c r="M1529" s="63" t="str">
        <f t="shared" si="261"/>
        <v/>
      </c>
      <c r="N1529" s="7"/>
      <c r="O1529" s="8"/>
      <c r="Q1529" s="69" t="str">
        <f t="shared" si="262"/>
        <v/>
      </c>
      <c r="T1529" s="66" t="str">
        <f>IF(AND(SU_Stufe&gt;=20,M1529&lt;&gt;"",ISBLANK(N1529)),"Zuweisung zu Arbeitspaket fehlt","")</f>
        <v/>
      </c>
      <c r="U1529" s="66" t="str">
        <f>IF(AND(M1529&lt;&gt;""),IF(ISBLANK(O1529),"Beschreibung der Tätigkeit fehlt!",IF(LEN(O1529)&lt;Z_BKU,"Beschreibung sehr kurz",IF(LEN(O1529)&lt;Z_BKN,"Beschreibung knapp",""))),"")</f>
        <v/>
      </c>
      <c r="V1529" s="66" t="str">
        <f t="shared" si="263"/>
        <v/>
      </c>
      <c r="W1529" s="66" t="str">
        <f>IF(AND(M1529&lt;&gt;""),IF(M1529&gt;Z_THAZ,"Wurde die Tageshöchstarbeitszeit ("&amp;Z_THAZ&amp;" h) beachtet?",""),"")</f>
        <v/>
      </c>
      <c r="X1529" s="66" t="str">
        <f t="shared" si="256"/>
        <v/>
      </c>
    </row>
    <row r="1530" spans="1:24" x14ac:dyDescent="0.25">
      <c r="A1530" s="5"/>
      <c r="B1530" s="67" t="str">
        <f t="shared" si="255"/>
        <v/>
      </c>
      <c r="C1530" s="68" t="str">
        <f t="shared" si="257"/>
        <v/>
      </c>
      <c r="D1530" s="6"/>
      <c r="E1530" s="9"/>
      <c r="F1530" s="6"/>
      <c r="G1530" s="9"/>
      <c r="H1530" s="64" t="str">
        <f t="shared" si="264"/>
        <v/>
      </c>
      <c r="I1530" s="64" t="str">
        <f t="shared" si="265"/>
        <v/>
      </c>
      <c r="J1530" s="65" t="str">
        <f t="shared" si="258"/>
        <v/>
      </c>
      <c r="K1530" s="166" t="str">
        <f t="shared" si="259"/>
        <v/>
      </c>
      <c r="L1530" s="167" t="str">
        <f t="shared" si="260"/>
        <v/>
      </c>
      <c r="M1530" s="63" t="str">
        <f t="shared" si="261"/>
        <v/>
      </c>
      <c r="N1530" s="7"/>
      <c r="O1530" s="8"/>
      <c r="Q1530" s="69" t="str">
        <f t="shared" si="262"/>
        <v/>
      </c>
      <c r="T1530" s="66" t="str">
        <f>IF(AND(SU_Stufe&gt;=20,M1530&lt;&gt;"",ISBLANK(N1530)),"Zuweisung zu Arbeitspaket fehlt","")</f>
        <v/>
      </c>
      <c r="U1530" s="66" t="str">
        <f>IF(AND(M1530&lt;&gt;""),IF(ISBLANK(O1530),"Beschreibung der Tätigkeit fehlt!",IF(LEN(O1530)&lt;Z_BKU,"Beschreibung sehr kurz",IF(LEN(O1530)&lt;Z_BKN,"Beschreibung knapp",""))),"")</f>
        <v/>
      </c>
      <c r="V1530" s="66" t="str">
        <f t="shared" si="263"/>
        <v/>
      </c>
      <c r="W1530" s="66" t="str">
        <f>IF(AND(M1530&lt;&gt;""),IF(M1530&gt;Z_THAZ,"Wurde die Tageshöchstarbeitszeit ("&amp;Z_THAZ&amp;" h) beachtet?",""),"")</f>
        <v/>
      </c>
      <c r="X1530" s="66" t="str">
        <f t="shared" si="256"/>
        <v/>
      </c>
    </row>
    <row r="1531" spans="1:24" x14ac:dyDescent="0.25">
      <c r="A1531" s="5"/>
      <c r="B1531" s="67" t="str">
        <f t="shared" si="255"/>
        <v/>
      </c>
      <c r="C1531" s="68" t="str">
        <f t="shared" si="257"/>
        <v/>
      </c>
      <c r="D1531" s="6"/>
      <c r="E1531" s="9"/>
      <c r="F1531" s="6"/>
      <c r="G1531" s="9"/>
      <c r="H1531" s="64" t="str">
        <f t="shared" si="264"/>
        <v/>
      </c>
      <c r="I1531" s="64" t="str">
        <f t="shared" si="265"/>
        <v/>
      </c>
      <c r="J1531" s="65" t="str">
        <f t="shared" si="258"/>
        <v/>
      </c>
      <c r="K1531" s="166" t="str">
        <f t="shared" si="259"/>
        <v/>
      </c>
      <c r="L1531" s="167" t="str">
        <f t="shared" si="260"/>
        <v/>
      </c>
      <c r="M1531" s="63" t="str">
        <f t="shared" si="261"/>
        <v/>
      </c>
      <c r="N1531" s="7"/>
      <c r="O1531" s="8"/>
      <c r="Q1531" s="69" t="str">
        <f t="shared" si="262"/>
        <v/>
      </c>
      <c r="T1531" s="66" t="str">
        <f>IF(AND(SU_Stufe&gt;=20,M1531&lt;&gt;"",ISBLANK(N1531)),"Zuweisung zu Arbeitspaket fehlt","")</f>
        <v/>
      </c>
      <c r="U1531" s="66" t="str">
        <f>IF(AND(M1531&lt;&gt;""),IF(ISBLANK(O1531),"Beschreibung der Tätigkeit fehlt!",IF(LEN(O1531)&lt;Z_BKU,"Beschreibung sehr kurz",IF(LEN(O1531)&lt;Z_BKN,"Beschreibung knapp",""))),"")</f>
        <v/>
      </c>
      <c r="V1531" s="66" t="str">
        <f t="shared" si="263"/>
        <v/>
      </c>
      <c r="W1531" s="66" t="str">
        <f>IF(AND(M1531&lt;&gt;""),IF(M1531&gt;Z_THAZ,"Wurde die Tageshöchstarbeitszeit ("&amp;Z_THAZ&amp;" h) beachtet?",""),"")</f>
        <v/>
      </c>
      <c r="X1531" s="66" t="str">
        <f t="shared" si="256"/>
        <v/>
      </c>
    </row>
    <row r="1532" spans="1:24" x14ac:dyDescent="0.25">
      <c r="A1532" s="5"/>
      <c r="B1532" s="67" t="str">
        <f t="shared" si="255"/>
        <v/>
      </c>
      <c r="C1532" s="68" t="str">
        <f t="shared" si="257"/>
        <v/>
      </c>
      <c r="D1532" s="6"/>
      <c r="E1532" s="9"/>
      <c r="F1532" s="6"/>
      <c r="G1532" s="9"/>
      <c r="H1532" s="64" t="str">
        <f t="shared" si="264"/>
        <v/>
      </c>
      <c r="I1532" s="64" t="str">
        <f t="shared" si="265"/>
        <v/>
      </c>
      <c r="J1532" s="65" t="str">
        <f t="shared" si="258"/>
        <v/>
      </c>
      <c r="K1532" s="166" t="str">
        <f t="shared" si="259"/>
        <v/>
      </c>
      <c r="L1532" s="167" t="str">
        <f t="shared" si="260"/>
        <v/>
      </c>
      <c r="M1532" s="63" t="str">
        <f t="shared" si="261"/>
        <v/>
      </c>
      <c r="N1532" s="7"/>
      <c r="O1532" s="8"/>
      <c r="Q1532" s="69" t="str">
        <f t="shared" si="262"/>
        <v/>
      </c>
      <c r="T1532" s="66" t="str">
        <f>IF(AND(SU_Stufe&gt;=20,M1532&lt;&gt;"",ISBLANK(N1532)),"Zuweisung zu Arbeitspaket fehlt","")</f>
        <v/>
      </c>
      <c r="U1532" s="66" t="str">
        <f>IF(AND(M1532&lt;&gt;""),IF(ISBLANK(O1532),"Beschreibung der Tätigkeit fehlt!",IF(LEN(O1532)&lt;Z_BKU,"Beschreibung sehr kurz",IF(LEN(O1532)&lt;Z_BKN,"Beschreibung knapp",""))),"")</f>
        <v/>
      </c>
      <c r="V1532" s="66" t="str">
        <f t="shared" si="263"/>
        <v/>
      </c>
      <c r="W1532" s="66" t="str">
        <f>IF(AND(M1532&lt;&gt;""),IF(M1532&gt;Z_THAZ,"Wurde die Tageshöchstarbeitszeit ("&amp;Z_THAZ&amp;" h) beachtet?",""),"")</f>
        <v/>
      </c>
      <c r="X1532" s="66" t="str">
        <f t="shared" si="256"/>
        <v/>
      </c>
    </row>
    <row r="1533" spans="1:24" x14ac:dyDescent="0.25">
      <c r="A1533" s="5"/>
      <c r="B1533" s="67" t="str">
        <f t="shared" si="255"/>
        <v/>
      </c>
      <c r="C1533" s="68" t="str">
        <f t="shared" si="257"/>
        <v/>
      </c>
      <c r="D1533" s="6"/>
      <c r="E1533" s="9"/>
      <c r="F1533" s="6"/>
      <c r="G1533" s="9"/>
      <c r="H1533" s="64" t="str">
        <f t="shared" si="264"/>
        <v/>
      </c>
      <c r="I1533" s="64" t="str">
        <f t="shared" si="265"/>
        <v/>
      </c>
      <c r="J1533" s="65" t="str">
        <f t="shared" si="258"/>
        <v/>
      </c>
      <c r="K1533" s="166" t="str">
        <f t="shared" si="259"/>
        <v/>
      </c>
      <c r="L1533" s="167" t="str">
        <f t="shared" si="260"/>
        <v/>
      </c>
      <c r="M1533" s="63" t="str">
        <f t="shared" si="261"/>
        <v/>
      </c>
      <c r="N1533" s="7"/>
      <c r="O1533" s="8"/>
      <c r="Q1533" s="69" t="str">
        <f t="shared" si="262"/>
        <v/>
      </c>
      <c r="T1533" s="66" t="str">
        <f>IF(AND(SU_Stufe&gt;=20,M1533&lt;&gt;"",ISBLANK(N1533)),"Zuweisung zu Arbeitspaket fehlt","")</f>
        <v/>
      </c>
      <c r="U1533" s="66" t="str">
        <f>IF(AND(M1533&lt;&gt;""),IF(ISBLANK(O1533),"Beschreibung der Tätigkeit fehlt!",IF(LEN(O1533)&lt;Z_BKU,"Beschreibung sehr kurz",IF(LEN(O1533)&lt;Z_BKN,"Beschreibung knapp",""))),"")</f>
        <v/>
      </c>
      <c r="V1533" s="66" t="str">
        <f t="shared" si="263"/>
        <v/>
      </c>
      <c r="W1533" s="66" t="str">
        <f>IF(AND(M1533&lt;&gt;""),IF(M1533&gt;Z_THAZ,"Wurde die Tageshöchstarbeitszeit ("&amp;Z_THAZ&amp;" h) beachtet?",""),"")</f>
        <v/>
      </c>
      <c r="X1533" s="66" t="str">
        <f t="shared" si="256"/>
        <v/>
      </c>
    </row>
    <row r="1534" spans="1:24" x14ac:dyDescent="0.25">
      <c r="A1534" s="5"/>
      <c r="B1534" s="67" t="str">
        <f t="shared" si="255"/>
        <v/>
      </c>
      <c r="C1534" s="68" t="str">
        <f t="shared" si="257"/>
        <v/>
      </c>
      <c r="D1534" s="6"/>
      <c r="E1534" s="9"/>
      <c r="F1534" s="6"/>
      <c r="G1534" s="9"/>
      <c r="H1534" s="64" t="str">
        <f t="shared" si="264"/>
        <v/>
      </c>
      <c r="I1534" s="64" t="str">
        <f t="shared" si="265"/>
        <v/>
      </c>
      <c r="J1534" s="65" t="str">
        <f t="shared" si="258"/>
        <v/>
      </c>
      <c r="K1534" s="166" t="str">
        <f t="shared" si="259"/>
        <v/>
      </c>
      <c r="L1534" s="167" t="str">
        <f t="shared" si="260"/>
        <v/>
      </c>
      <c r="M1534" s="63" t="str">
        <f t="shared" si="261"/>
        <v/>
      </c>
      <c r="N1534" s="7"/>
      <c r="O1534" s="8"/>
      <c r="Q1534" s="69" t="str">
        <f t="shared" si="262"/>
        <v/>
      </c>
      <c r="T1534" s="66" t="str">
        <f>IF(AND(SU_Stufe&gt;=20,M1534&lt;&gt;"",ISBLANK(N1534)),"Zuweisung zu Arbeitspaket fehlt","")</f>
        <v/>
      </c>
      <c r="U1534" s="66" t="str">
        <f>IF(AND(M1534&lt;&gt;""),IF(ISBLANK(O1534),"Beschreibung der Tätigkeit fehlt!",IF(LEN(O1534)&lt;Z_BKU,"Beschreibung sehr kurz",IF(LEN(O1534)&lt;Z_BKN,"Beschreibung knapp",""))),"")</f>
        <v/>
      </c>
      <c r="V1534" s="66" t="str">
        <f t="shared" si="263"/>
        <v/>
      </c>
      <c r="W1534" s="66" t="str">
        <f>IF(AND(M1534&lt;&gt;""),IF(M1534&gt;Z_THAZ,"Wurde die Tageshöchstarbeitszeit ("&amp;Z_THAZ&amp;" h) beachtet?",""),"")</f>
        <v/>
      </c>
      <c r="X1534" s="66" t="str">
        <f t="shared" si="256"/>
        <v/>
      </c>
    </row>
    <row r="1535" spans="1:24" x14ac:dyDescent="0.25">
      <c r="A1535" s="5"/>
      <c r="B1535" s="67" t="str">
        <f t="shared" si="255"/>
        <v/>
      </c>
      <c r="C1535" s="68" t="str">
        <f t="shared" si="257"/>
        <v/>
      </c>
      <c r="D1535" s="6"/>
      <c r="E1535" s="9"/>
      <c r="F1535" s="6"/>
      <c r="G1535" s="9"/>
      <c r="H1535" s="64" t="str">
        <f t="shared" si="264"/>
        <v/>
      </c>
      <c r="I1535" s="64" t="str">
        <f t="shared" si="265"/>
        <v/>
      </c>
      <c r="J1535" s="65" t="str">
        <f t="shared" si="258"/>
        <v/>
      </c>
      <c r="K1535" s="166" t="str">
        <f t="shared" si="259"/>
        <v/>
      </c>
      <c r="L1535" s="167" t="str">
        <f t="shared" si="260"/>
        <v/>
      </c>
      <c r="M1535" s="63" t="str">
        <f t="shared" si="261"/>
        <v/>
      </c>
      <c r="N1535" s="7"/>
      <c r="O1535" s="8"/>
      <c r="Q1535" s="69" t="str">
        <f t="shared" si="262"/>
        <v/>
      </c>
      <c r="T1535" s="66" t="str">
        <f>IF(AND(SU_Stufe&gt;=20,M1535&lt;&gt;"",ISBLANK(N1535)),"Zuweisung zu Arbeitspaket fehlt","")</f>
        <v/>
      </c>
      <c r="U1535" s="66" t="str">
        <f>IF(AND(M1535&lt;&gt;""),IF(ISBLANK(O1535),"Beschreibung der Tätigkeit fehlt!",IF(LEN(O1535)&lt;Z_BKU,"Beschreibung sehr kurz",IF(LEN(O1535)&lt;Z_BKN,"Beschreibung knapp",""))),"")</f>
        <v/>
      </c>
      <c r="V1535" s="66" t="str">
        <f t="shared" si="263"/>
        <v/>
      </c>
      <c r="W1535" s="66" t="str">
        <f>IF(AND(M1535&lt;&gt;""),IF(M1535&gt;Z_THAZ,"Wurde die Tageshöchstarbeitszeit ("&amp;Z_THAZ&amp;" h) beachtet?",""),"")</f>
        <v/>
      </c>
      <c r="X1535" s="66" t="str">
        <f t="shared" si="256"/>
        <v/>
      </c>
    </row>
    <row r="1536" spans="1:24" x14ac:dyDescent="0.25">
      <c r="A1536" s="5"/>
      <c r="B1536" s="67" t="str">
        <f t="shared" si="255"/>
        <v/>
      </c>
      <c r="C1536" s="68" t="str">
        <f t="shared" si="257"/>
        <v/>
      </c>
      <c r="D1536" s="6"/>
      <c r="E1536" s="9"/>
      <c r="F1536" s="6"/>
      <c r="G1536" s="9"/>
      <c r="H1536" s="64" t="str">
        <f t="shared" si="264"/>
        <v/>
      </c>
      <c r="I1536" s="64" t="str">
        <f t="shared" si="265"/>
        <v/>
      </c>
      <c r="J1536" s="65" t="str">
        <f t="shared" si="258"/>
        <v/>
      </c>
      <c r="K1536" s="166" t="str">
        <f t="shared" si="259"/>
        <v/>
      </c>
      <c r="L1536" s="167" t="str">
        <f t="shared" si="260"/>
        <v/>
      </c>
      <c r="M1536" s="63" t="str">
        <f t="shared" si="261"/>
        <v/>
      </c>
      <c r="N1536" s="7"/>
      <c r="O1536" s="8"/>
      <c r="Q1536" s="69" t="str">
        <f t="shared" si="262"/>
        <v/>
      </c>
      <c r="T1536" s="66" t="str">
        <f>IF(AND(SU_Stufe&gt;=20,M1536&lt;&gt;"",ISBLANK(N1536)),"Zuweisung zu Arbeitspaket fehlt","")</f>
        <v/>
      </c>
      <c r="U1536" s="66" t="str">
        <f>IF(AND(M1536&lt;&gt;""),IF(ISBLANK(O1536),"Beschreibung der Tätigkeit fehlt!",IF(LEN(O1536)&lt;Z_BKU,"Beschreibung sehr kurz",IF(LEN(O1536)&lt;Z_BKN,"Beschreibung knapp",""))),"")</f>
        <v/>
      </c>
      <c r="V1536" s="66" t="str">
        <f t="shared" si="263"/>
        <v/>
      </c>
      <c r="W1536" s="66" t="str">
        <f>IF(AND(M1536&lt;&gt;""),IF(M1536&gt;Z_THAZ,"Wurde die Tageshöchstarbeitszeit ("&amp;Z_THAZ&amp;" h) beachtet?",""),"")</f>
        <v/>
      </c>
      <c r="X1536" s="66" t="str">
        <f t="shared" si="256"/>
        <v/>
      </c>
    </row>
    <row r="1537" spans="1:24" x14ac:dyDescent="0.25">
      <c r="A1537" s="5"/>
      <c r="B1537" s="67" t="str">
        <f t="shared" si="255"/>
        <v/>
      </c>
      <c r="C1537" s="68" t="str">
        <f t="shared" si="257"/>
        <v/>
      </c>
      <c r="D1537" s="6"/>
      <c r="E1537" s="9"/>
      <c r="F1537" s="6"/>
      <c r="G1537" s="9"/>
      <c r="H1537" s="64" t="str">
        <f t="shared" si="264"/>
        <v/>
      </c>
      <c r="I1537" s="64" t="str">
        <f t="shared" si="265"/>
        <v/>
      </c>
      <c r="J1537" s="65" t="str">
        <f t="shared" si="258"/>
        <v/>
      </c>
      <c r="K1537" s="166" t="str">
        <f t="shared" si="259"/>
        <v/>
      </c>
      <c r="L1537" s="167" t="str">
        <f t="shared" si="260"/>
        <v/>
      </c>
      <c r="M1537" s="63" t="str">
        <f t="shared" si="261"/>
        <v/>
      </c>
      <c r="N1537" s="7"/>
      <c r="O1537" s="8"/>
      <c r="Q1537" s="69" t="str">
        <f t="shared" si="262"/>
        <v/>
      </c>
      <c r="T1537" s="66" t="str">
        <f>IF(AND(SU_Stufe&gt;=20,M1537&lt;&gt;"",ISBLANK(N1537)),"Zuweisung zu Arbeitspaket fehlt","")</f>
        <v/>
      </c>
      <c r="U1537" s="66" t="str">
        <f>IF(AND(M1537&lt;&gt;""),IF(ISBLANK(O1537),"Beschreibung der Tätigkeit fehlt!",IF(LEN(O1537)&lt;Z_BKU,"Beschreibung sehr kurz",IF(LEN(O1537)&lt;Z_BKN,"Beschreibung knapp",""))),"")</f>
        <v/>
      </c>
      <c r="V1537" s="66" t="str">
        <f t="shared" si="263"/>
        <v/>
      </c>
      <c r="W1537" s="66" t="str">
        <f>IF(AND(M1537&lt;&gt;""),IF(M1537&gt;Z_THAZ,"Wurde die Tageshöchstarbeitszeit ("&amp;Z_THAZ&amp;" h) beachtet?",""),"")</f>
        <v/>
      </c>
      <c r="X1537" s="66" t="str">
        <f t="shared" si="256"/>
        <v/>
      </c>
    </row>
    <row r="1538" spans="1:24" x14ac:dyDescent="0.25">
      <c r="A1538" s="5"/>
      <c r="B1538" s="67" t="str">
        <f t="shared" si="255"/>
        <v/>
      </c>
      <c r="C1538" s="68" t="str">
        <f t="shared" si="257"/>
        <v/>
      </c>
      <c r="D1538" s="6"/>
      <c r="E1538" s="9"/>
      <c r="F1538" s="6"/>
      <c r="G1538" s="9"/>
      <c r="H1538" s="64" t="str">
        <f t="shared" si="264"/>
        <v/>
      </c>
      <c r="I1538" s="64" t="str">
        <f t="shared" si="265"/>
        <v/>
      </c>
      <c r="J1538" s="65" t="str">
        <f t="shared" si="258"/>
        <v/>
      </c>
      <c r="K1538" s="166" t="str">
        <f t="shared" si="259"/>
        <v/>
      </c>
      <c r="L1538" s="167" t="str">
        <f t="shared" si="260"/>
        <v/>
      </c>
      <c r="M1538" s="63" t="str">
        <f t="shared" si="261"/>
        <v/>
      </c>
      <c r="N1538" s="7"/>
      <c r="O1538" s="8"/>
      <c r="Q1538" s="69" t="str">
        <f t="shared" si="262"/>
        <v/>
      </c>
      <c r="T1538" s="66" t="str">
        <f>IF(AND(SU_Stufe&gt;=20,M1538&lt;&gt;"",ISBLANK(N1538)),"Zuweisung zu Arbeitspaket fehlt","")</f>
        <v/>
      </c>
      <c r="U1538" s="66" t="str">
        <f>IF(AND(M1538&lt;&gt;""),IF(ISBLANK(O1538),"Beschreibung der Tätigkeit fehlt!",IF(LEN(O1538)&lt;Z_BKU,"Beschreibung sehr kurz",IF(LEN(O1538)&lt;Z_BKN,"Beschreibung knapp",""))),"")</f>
        <v/>
      </c>
      <c r="V1538" s="66" t="str">
        <f t="shared" si="263"/>
        <v/>
      </c>
      <c r="W1538" s="66" t="str">
        <f>IF(AND(M1538&lt;&gt;""),IF(M1538&gt;Z_THAZ,"Wurde die Tageshöchstarbeitszeit ("&amp;Z_THAZ&amp;" h) beachtet?",""),"")</f>
        <v/>
      </c>
      <c r="X1538" s="66" t="str">
        <f t="shared" si="256"/>
        <v/>
      </c>
    </row>
    <row r="1539" spans="1:24" x14ac:dyDescent="0.25">
      <c r="A1539" s="5"/>
      <c r="B1539" s="67" t="str">
        <f t="shared" si="255"/>
        <v/>
      </c>
      <c r="C1539" s="68" t="str">
        <f t="shared" si="257"/>
        <v/>
      </c>
      <c r="D1539" s="6"/>
      <c r="E1539" s="9"/>
      <c r="F1539" s="6"/>
      <c r="G1539" s="9"/>
      <c r="H1539" s="64" t="str">
        <f t="shared" si="264"/>
        <v/>
      </c>
      <c r="I1539" s="64" t="str">
        <f t="shared" si="265"/>
        <v/>
      </c>
      <c r="J1539" s="65" t="str">
        <f t="shared" si="258"/>
        <v/>
      </c>
      <c r="K1539" s="166" t="str">
        <f t="shared" si="259"/>
        <v/>
      </c>
      <c r="L1539" s="167" t="str">
        <f t="shared" si="260"/>
        <v/>
      </c>
      <c r="M1539" s="63" t="str">
        <f t="shared" si="261"/>
        <v/>
      </c>
      <c r="N1539" s="7"/>
      <c r="O1539" s="8"/>
      <c r="Q1539" s="69" t="str">
        <f t="shared" si="262"/>
        <v/>
      </c>
      <c r="T1539" s="66" t="str">
        <f>IF(AND(SU_Stufe&gt;=20,M1539&lt;&gt;"",ISBLANK(N1539)),"Zuweisung zu Arbeitspaket fehlt","")</f>
        <v/>
      </c>
      <c r="U1539" s="66" t="str">
        <f>IF(AND(M1539&lt;&gt;""),IF(ISBLANK(O1539),"Beschreibung der Tätigkeit fehlt!",IF(LEN(O1539)&lt;Z_BKU,"Beschreibung sehr kurz",IF(LEN(O1539)&lt;Z_BKN,"Beschreibung knapp",""))),"")</f>
        <v/>
      </c>
      <c r="V1539" s="66" t="str">
        <f t="shared" si="263"/>
        <v/>
      </c>
      <c r="W1539" s="66" t="str">
        <f>IF(AND(M1539&lt;&gt;""),IF(M1539&gt;Z_THAZ,"Wurde die Tageshöchstarbeitszeit ("&amp;Z_THAZ&amp;" h) beachtet?",""),"")</f>
        <v/>
      </c>
      <c r="X1539" s="66" t="str">
        <f t="shared" si="256"/>
        <v/>
      </c>
    </row>
    <row r="1540" spans="1:24" x14ac:dyDescent="0.25">
      <c r="A1540" s="5"/>
      <c r="B1540" s="67" t="str">
        <f t="shared" si="255"/>
        <v/>
      </c>
      <c r="C1540" s="68" t="str">
        <f t="shared" si="257"/>
        <v/>
      </c>
      <c r="D1540" s="6"/>
      <c r="E1540" s="9"/>
      <c r="F1540" s="6"/>
      <c r="G1540" s="9"/>
      <c r="H1540" s="64" t="str">
        <f t="shared" si="264"/>
        <v/>
      </c>
      <c r="I1540" s="64" t="str">
        <f t="shared" si="265"/>
        <v/>
      </c>
      <c r="J1540" s="65" t="str">
        <f t="shared" si="258"/>
        <v/>
      </c>
      <c r="K1540" s="166" t="str">
        <f t="shared" si="259"/>
        <v/>
      </c>
      <c r="L1540" s="167" t="str">
        <f t="shared" si="260"/>
        <v/>
      </c>
      <c r="M1540" s="63" t="str">
        <f t="shared" si="261"/>
        <v/>
      </c>
      <c r="N1540" s="7"/>
      <c r="O1540" s="8"/>
      <c r="Q1540" s="69" t="str">
        <f t="shared" si="262"/>
        <v/>
      </c>
      <c r="T1540" s="66" t="str">
        <f>IF(AND(SU_Stufe&gt;=20,M1540&lt;&gt;"",ISBLANK(N1540)),"Zuweisung zu Arbeitspaket fehlt","")</f>
        <v/>
      </c>
      <c r="U1540" s="66" t="str">
        <f>IF(AND(M1540&lt;&gt;""),IF(ISBLANK(O1540),"Beschreibung der Tätigkeit fehlt!",IF(LEN(O1540)&lt;Z_BKU,"Beschreibung sehr kurz",IF(LEN(O1540)&lt;Z_BKN,"Beschreibung knapp",""))),"")</f>
        <v/>
      </c>
      <c r="V1540" s="66" t="str">
        <f t="shared" si="263"/>
        <v/>
      </c>
      <c r="W1540" s="66" t="str">
        <f>IF(AND(M1540&lt;&gt;""),IF(M1540&gt;Z_THAZ,"Wurde die Tageshöchstarbeitszeit ("&amp;Z_THAZ&amp;" h) beachtet?",""),"")</f>
        <v/>
      </c>
      <c r="X1540" s="66" t="str">
        <f t="shared" si="256"/>
        <v/>
      </c>
    </row>
    <row r="1541" spans="1:24" x14ac:dyDescent="0.25">
      <c r="A1541" s="5"/>
      <c r="B1541" s="67" t="str">
        <f t="shared" si="255"/>
        <v/>
      </c>
      <c r="C1541" s="68" t="str">
        <f t="shared" si="257"/>
        <v/>
      </c>
      <c r="D1541" s="6"/>
      <c r="E1541" s="9"/>
      <c r="F1541" s="6"/>
      <c r="G1541" s="9"/>
      <c r="H1541" s="64" t="str">
        <f t="shared" si="264"/>
        <v/>
      </c>
      <c r="I1541" s="64" t="str">
        <f t="shared" si="265"/>
        <v/>
      </c>
      <c r="J1541" s="65" t="str">
        <f t="shared" si="258"/>
        <v/>
      </c>
      <c r="K1541" s="166" t="str">
        <f t="shared" si="259"/>
        <v/>
      </c>
      <c r="L1541" s="167" t="str">
        <f t="shared" si="260"/>
        <v/>
      </c>
      <c r="M1541" s="63" t="str">
        <f t="shared" si="261"/>
        <v/>
      </c>
      <c r="N1541" s="7"/>
      <c r="O1541" s="8"/>
      <c r="Q1541" s="69" t="str">
        <f t="shared" si="262"/>
        <v/>
      </c>
      <c r="T1541" s="66" t="str">
        <f>IF(AND(SU_Stufe&gt;=20,M1541&lt;&gt;"",ISBLANK(N1541)),"Zuweisung zu Arbeitspaket fehlt","")</f>
        <v/>
      </c>
      <c r="U1541" s="66" t="str">
        <f>IF(AND(M1541&lt;&gt;""),IF(ISBLANK(O1541),"Beschreibung der Tätigkeit fehlt!",IF(LEN(O1541)&lt;Z_BKU,"Beschreibung sehr kurz",IF(LEN(O1541)&lt;Z_BKN,"Beschreibung knapp",""))),"")</f>
        <v/>
      </c>
      <c r="V1541" s="66" t="str">
        <f t="shared" si="263"/>
        <v/>
      </c>
      <c r="W1541" s="66" t="str">
        <f>IF(AND(M1541&lt;&gt;""),IF(M1541&gt;Z_THAZ,"Wurde die Tageshöchstarbeitszeit ("&amp;Z_THAZ&amp;" h) beachtet?",""),"")</f>
        <v/>
      </c>
      <c r="X1541" s="66" t="str">
        <f t="shared" si="256"/>
        <v/>
      </c>
    </row>
    <row r="1542" spans="1:24" x14ac:dyDescent="0.25">
      <c r="A1542" s="5"/>
      <c r="B1542" s="67" t="str">
        <f t="shared" si="255"/>
        <v/>
      </c>
      <c r="C1542" s="68" t="str">
        <f t="shared" si="257"/>
        <v/>
      </c>
      <c r="D1542" s="6"/>
      <c r="E1542" s="9"/>
      <c r="F1542" s="6"/>
      <c r="G1542" s="9"/>
      <c r="H1542" s="64" t="str">
        <f t="shared" si="264"/>
        <v/>
      </c>
      <c r="I1542" s="64" t="str">
        <f t="shared" si="265"/>
        <v/>
      </c>
      <c r="J1542" s="65" t="str">
        <f t="shared" si="258"/>
        <v/>
      </c>
      <c r="K1542" s="166" t="str">
        <f t="shared" si="259"/>
        <v/>
      </c>
      <c r="L1542" s="167" t="str">
        <f t="shared" si="260"/>
        <v/>
      </c>
      <c r="M1542" s="63" t="str">
        <f t="shared" si="261"/>
        <v/>
      </c>
      <c r="N1542" s="7"/>
      <c r="O1542" s="8"/>
      <c r="Q1542" s="69" t="str">
        <f t="shared" si="262"/>
        <v/>
      </c>
      <c r="T1542" s="66" t="str">
        <f>IF(AND(SU_Stufe&gt;=20,M1542&lt;&gt;"",ISBLANK(N1542)),"Zuweisung zu Arbeitspaket fehlt","")</f>
        <v/>
      </c>
      <c r="U1542" s="66" t="str">
        <f>IF(AND(M1542&lt;&gt;""),IF(ISBLANK(O1542),"Beschreibung der Tätigkeit fehlt!",IF(LEN(O1542)&lt;Z_BKU,"Beschreibung sehr kurz",IF(LEN(O1542)&lt;Z_BKN,"Beschreibung knapp",""))),"")</f>
        <v/>
      </c>
      <c r="V1542" s="66" t="str">
        <f t="shared" si="263"/>
        <v/>
      </c>
      <c r="W1542" s="66" t="str">
        <f>IF(AND(M1542&lt;&gt;""),IF(M1542&gt;Z_THAZ,"Wurde die Tageshöchstarbeitszeit ("&amp;Z_THAZ&amp;" h) beachtet?",""),"")</f>
        <v/>
      </c>
      <c r="X1542" s="66" t="str">
        <f t="shared" si="256"/>
        <v/>
      </c>
    </row>
    <row r="1543" spans="1:24" x14ac:dyDescent="0.25">
      <c r="A1543" s="5"/>
      <c r="B1543" s="67" t="str">
        <f t="shared" si="255"/>
        <v/>
      </c>
      <c r="C1543" s="68" t="str">
        <f t="shared" si="257"/>
        <v/>
      </c>
      <c r="D1543" s="6"/>
      <c r="E1543" s="9"/>
      <c r="F1543" s="6"/>
      <c r="G1543" s="9"/>
      <c r="H1543" s="64" t="str">
        <f t="shared" si="264"/>
        <v/>
      </c>
      <c r="I1543" s="64" t="str">
        <f t="shared" si="265"/>
        <v/>
      </c>
      <c r="J1543" s="65" t="str">
        <f t="shared" si="258"/>
        <v/>
      </c>
      <c r="K1543" s="166" t="str">
        <f t="shared" si="259"/>
        <v/>
      </c>
      <c r="L1543" s="167" t="str">
        <f t="shared" si="260"/>
        <v/>
      </c>
      <c r="M1543" s="63" t="str">
        <f t="shared" si="261"/>
        <v/>
      </c>
      <c r="N1543" s="7"/>
      <c r="O1543" s="8"/>
      <c r="Q1543" s="69" t="str">
        <f t="shared" si="262"/>
        <v/>
      </c>
      <c r="T1543" s="66" t="str">
        <f>IF(AND(SU_Stufe&gt;=20,M1543&lt;&gt;"",ISBLANK(N1543)),"Zuweisung zu Arbeitspaket fehlt","")</f>
        <v/>
      </c>
      <c r="U1543" s="66" t="str">
        <f>IF(AND(M1543&lt;&gt;""),IF(ISBLANK(O1543),"Beschreibung der Tätigkeit fehlt!",IF(LEN(O1543)&lt;Z_BKU,"Beschreibung sehr kurz",IF(LEN(O1543)&lt;Z_BKN,"Beschreibung knapp",""))),"")</f>
        <v/>
      </c>
      <c r="V1543" s="66" t="str">
        <f t="shared" si="263"/>
        <v/>
      </c>
      <c r="W1543" s="66" t="str">
        <f>IF(AND(M1543&lt;&gt;""),IF(M1543&gt;Z_THAZ,"Wurde die Tageshöchstarbeitszeit ("&amp;Z_THAZ&amp;" h) beachtet?",""),"")</f>
        <v/>
      </c>
      <c r="X1543" s="66" t="str">
        <f t="shared" si="256"/>
        <v/>
      </c>
    </row>
    <row r="1544" spans="1:24" x14ac:dyDescent="0.25">
      <c r="A1544" s="5"/>
      <c r="B1544" s="67" t="str">
        <f t="shared" si="255"/>
        <v/>
      </c>
      <c r="C1544" s="68" t="str">
        <f t="shared" si="257"/>
        <v/>
      </c>
      <c r="D1544" s="6"/>
      <c r="E1544" s="9"/>
      <c r="F1544" s="6"/>
      <c r="G1544" s="9"/>
      <c r="H1544" s="64" t="str">
        <f t="shared" si="264"/>
        <v/>
      </c>
      <c r="I1544" s="64" t="str">
        <f t="shared" si="265"/>
        <v/>
      </c>
      <c r="J1544" s="65" t="str">
        <f t="shared" si="258"/>
        <v/>
      </c>
      <c r="K1544" s="166" t="str">
        <f t="shared" si="259"/>
        <v/>
      </c>
      <c r="L1544" s="167" t="str">
        <f t="shared" si="260"/>
        <v/>
      </c>
      <c r="M1544" s="63" t="str">
        <f t="shared" si="261"/>
        <v/>
      </c>
      <c r="N1544" s="7"/>
      <c r="O1544" s="8"/>
      <c r="Q1544" s="69" t="str">
        <f t="shared" si="262"/>
        <v/>
      </c>
      <c r="T1544" s="66" t="str">
        <f>IF(AND(SU_Stufe&gt;=20,M1544&lt;&gt;"",ISBLANK(N1544)),"Zuweisung zu Arbeitspaket fehlt","")</f>
        <v/>
      </c>
      <c r="U1544" s="66" t="str">
        <f>IF(AND(M1544&lt;&gt;""),IF(ISBLANK(O1544),"Beschreibung der Tätigkeit fehlt!",IF(LEN(O1544)&lt;Z_BKU,"Beschreibung sehr kurz",IF(LEN(O1544)&lt;Z_BKN,"Beschreibung knapp",""))),"")</f>
        <v/>
      </c>
      <c r="V1544" s="66" t="str">
        <f t="shared" si="263"/>
        <v/>
      </c>
      <c r="W1544" s="66" t="str">
        <f>IF(AND(M1544&lt;&gt;""),IF(M1544&gt;Z_THAZ,"Wurde die Tageshöchstarbeitszeit ("&amp;Z_THAZ&amp;" h) beachtet?",""),"")</f>
        <v/>
      </c>
      <c r="X1544" s="66" t="str">
        <f t="shared" si="256"/>
        <v/>
      </c>
    </row>
    <row r="1545" spans="1:24" x14ac:dyDescent="0.25">
      <c r="A1545" s="5"/>
      <c r="B1545" s="67" t="str">
        <f t="shared" si="255"/>
        <v/>
      </c>
      <c r="C1545" s="68" t="str">
        <f t="shared" si="257"/>
        <v/>
      </c>
      <c r="D1545" s="6"/>
      <c r="E1545" s="9"/>
      <c r="F1545" s="6"/>
      <c r="G1545" s="9"/>
      <c r="H1545" s="64" t="str">
        <f t="shared" si="264"/>
        <v/>
      </c>
      <c r="I1545" s="64" t="str">
        <f t="shared" si="265"/>
        <v/>
      </c>
      <c r="J1545" s="65" t="str">
        <f t="shared" si="258"/>
        <v/>
      </c>
      <c r="K1545" s="166" t="str">
        <f t="shared" si="259"/>
        <v/>
      </c>
      <c r="L1545" s="167" t="str">
        <f t="shared" si="260"/>
        <v/>
      </c>
      <c r="M1545" s="63" t="str">
        <f t="shared" si="261"/>
        <v/>
      </c>
      <c r="N1545" s="7"/>
      <c r="O1545" s="8"/>
      <c r="Q1545" s="69" t="str">
        <f t="shared" si="262"/>
        <v/>
      </c>
      <c r="T1545" s="66" t="str">
        <f>IF(AND(SU_Stufe&gt;=20,M1545&lt;&gt;"",ISBLANK(N1545)),"Zuweisung zu Arbeitspaket fehlt","")</f>
        <v/>
      </c>
      <c r="U1545" s="66" t="str">
        <f>IF(AND(M1545&lt;&gt;""),IF(ISBLANK(O1545),"Beschreibung der Tätigkeit fehlt!",IF(LEN(O1545)&lt;Z_BKU,"Beschreibung sehr kurz",IF(LEN(O1545)&lt;Z_BKN,"Beschreibung knapp",""))),"")</f>
        <v/>
      </c>
      <c r="V1545" s="66" t="str">
        <f t="shared" si="263"/>
        <v/>
      </c>
      <c r="W1545" s="66" t="str">
        <f>IF(AND(M1545&lt;&gt;""),IF(M1545&gt;Z_THAZ,"Wurde die Tageshöchstarbeitszeit ("&amp;Z_THAZ&amp;" h) beachtet?",""),"")</f>
        <v/>
      </c>
      <c r="X1545" s="66" t="str">
        <f t="shared" si="256"/>
        <v/>
      </c>
    </row>
    <row r="1546" spans="1:24" x14ac:dyDescent="0.25">
      <c r="A1546" s="5"/>
      <c r="B1546" s="67" t="str">
        <f t="shared" si="255"/>
        <v/>
      </c>
      <c r="C1546" s="68" t="str">
        <f t="shared" si="257"/>
        <v/>
      </c>
      <c r="D1546" s="6"/>
      <c r="E1546" s="9"/>
      <c r="F1546" s="6"/>
      <c r="G1546" s="9"/>
      <c r="H1546" s="64" t="str">
        <f t="shared" si="264"/>
        <v/>
      </c>
      <c r="I1546" s="64" t="str">
        <f t="shared" si="265"/>
        <v/>
      </c>
      <c r="J1546" s="65" t="str">
        <f t="shared" si="258"/>
        <v/>
      </c>
      <c r="K1546" s="166" t="str">
        <f t="shared" si="259"/>
        <v/>
      </c>
      <c r="L1546" s="167" t="str">
        <f t="shared" si="260"/>
        <v/>
      </c>
      <c r="M1546" s="63" t="str">
        <f t="shared" si="261"/>
        <v/>
      </c>
      <c r="N1546" s="7"/>
      <c r="O1546" s="8"/>
      <c r="Q1546" s="69" t="str">
        <f t="shared" si="262"/>
        <v/>
      </c>
      <c r="T1546" s="66" t="str">
        <f>IF(AND(SU_Stufe&gt;=20,M1546&lt;&gt;"",ISBLANK(N1546)),"Zuweisung zu Arbeitspaket fehlt","")</f>
        <v/>
      </c>
      <c r="U1546" s="66" t="str">
        <f>IF(AND(M1546&lt;&gt;""),IF(ISBLANK(O1546),"Beschreibung der Tätigkeit fehlt!",IF(LEN(O1546)&lt;Z_BKU,"Beschreibung sehr kurz",IF(LEN(O1546)&lt;Z_BKN,"Beschreibung knapp",""))),"")</f>
        <v/>
      </c>
      <c r="V1546" s="66" t="str">
        <f t="shared" si="263"/>
        <v/>
      </c>
      <c r="W1546" s="66" t="str">
        <f>IF(AND(M1546&lt;&gt;""),IF(M1546&gt;Z_THAZ,"Wurde die Tageshöchstarbeitszeit ("&amp;Z_THAZ&amp;" h) beachtet?",""),"")</f>
        <v/>
      </c>
      <c r="X1546" s="66" t="str">
        <f t="shared" si="256"/>
        <v/>
      </c>
    </row>
    <row r="1547" spans="1:24" x14ac:dyDescent="0.25">
      <c r="A1547" s="5"/>
      <c r="B1547" s="67" t="str">
        <f t="shared" si="255"/>
        <v/>
      </c>
      <c r="C1547" s="68" t="str">
        <f t="shared" si="257"/>
        <v/>
      </c>
      <c r="D1547" s="6"/>
      <c r="E1547" s="9"/>
      <c r="F1547" s="6"/>
      <c r="G1547" s="9"/>
      <c r="H1547" s="64" t="str">
        <f t="shared" si="264"/>
        <v/>
      </c>
      <c r="I1547" s="64" t="str">
        <f t="shared" si="265"/>
        <v/>
      </c>
      <c r="J1547" s="65" t="str">
        <f t="shared" si="258"/>
        <v/>
      </c>
      <c r="K1547" s="166" t="str">
        <f t="shared" si="259"/>
        <v/>
      </c>
      <c r="L1547" s="167" t="str">
        <f t="shared" si="260"/>
        <v/>
      </c>
      <c r="M1547" s="63" t="str">
        <f t="shared" si="261"/>
        <v/>
      </c>
      <c r="N1547" s="7"/>
      <c r="O1547" s="8"/>
      <c r="Q1547" s="69" t="str">
        <f t="shared" si="262"/>
        <v/>
      </c>
      <c r="T1547" s="66" t="str">
        <f>IF(AND(SU_Stufe&gt;=20,M1547&lt;&gt;"",ISBLANK(N1547)),"Zuweisung zu Arbeitspaket fehlt","")</f>
        <v/>
      </c>
      <c r="U1547" s="66" t="str">
        <f>IF(AND(M1547&lt;&gt;""),IF(ISBLANK(O1547),"Beschreibung der Tätigkeit fehlt!",IF(LEN(O1547)&lt;Z_BKU,"Beschreibung sehr kurz",IF(LEN(O1547)&lt;Z_BKN,"Beschreibung knapp",""))),"")</f>
        <v/>
      </c>
      <c r="V1547" s="66" t="str">
        <f t="shared" si="263"/>
        <v/>
      </c>
      <c r="W1547" s="66" t="str">
        <f>IF(AND(M1547&lt;&gt;""),IF(M1547&gt;Z_THAZ,"Wurde die Tageshöchstarbeitszeit ("&amp;Z_THAZ&amp;" h) beachtet?",""),"")</f>
        <v/>
      </c>
      <c r="X1547" s="66" t="str">
        <f t="shared" si="256"/>
        <v/>
      </c>
    </row>
    <row r="1548" spans="1:24" x14ac:dyDescent="0.25">
      <c r="A1548" s="5"/>
      <c r="B1548" s="67" t="str">
        <f t="shared" si="255"/>
        <v/>
      </c>
      <c r="C1548" s="68" t="str">
        <f t="shared" si="257"/>
        <v/>
      </c>
      <c r="D1548" s="6"/>
      <c r="E1548" s="9"/>
      <c r="F1548" s="6"/>
      <c r="G1548" s="9"/>
      <c r="H1548" s="64" t="str">
        <f t="shared" si="264"/>
        <v/>
      </c>
      <c r="I1548" s="64" t="str">
        <f t="shared" si="265"/>
        <v/>
      </c>
      <c r="J1548" s="65" t="str">
        <f t="shared" si="258"/>
        <v/>
      </c>
      <c r="K1548" s="166" t="str">
        <f t="shared" si="259"/>
        <v/>
      </c>
      <c r="L1548" s="167" t="str">
        <f t="shared" si="260"/>
        <v/>
      </c>
      <c r="M1548" s="63" t="str">
        <f t="shared" si="261"/>
        <v/>
      </c>
      <c r="N1548" s="7"/>
      <c r="O1548" s="8"/>
      <c r="Q1548" s="69" t="str">
        <f t="shared" si="262"/>
        <v/>
      </c>
      <c r="T1548" s="66" t="str">
        <f>IF(AND(SU_Stufe&gt;=20,M1548&lt;&gt;"",ISBLANK(N1548)),"Zuweisung zu Arbeitspaket fehlt","")</f>
        <v/>
      </c>
      <c r="U1548" s="66" t="str">
        <f>IF(AND(M1548&lt;&gt;""),IF(ISBLANK(O1548),"Beschreibung der Tätigkeit fehlt!",IF(LEN(O1548)&lt;Z_BKU,"Beschreibung sehr kurz",IF(LEN(O1548)&lt;Z_BKN,"Beschreibung knapp",""))),"")</f>
        <v/>
      </c>
      <c r="V1548" s="66" t="str">
        <f t="shared" si="263"/>
        <v/>
      </c>
      <c r="W1548" s="66" t="str">
        <f>IF(AND(M1548&lt;&gt;""),IF(M1548&gt;Z_THAZ,"Wurde die Tageshöchstarbeitszeit ("&amp;Z_THAZ&amp;" h) beachtet?",""),"")</f>
        <v/>
      </c>
      <c r="X1548" s="66" t="str">
        <f t="shared" si="256"/>
        <v/>
      </c>
    </row>
    <row r="1549" spans="1:24" x14ac:dyDescent="0.25">
      <c r="A1549" s="5"/>
      <c r="B1549" s="67" t="str">
        <f t="shared" si="255"/>
        <v/>
      </c>
      <c r="C1549" s="68" t="str">
        <f t="shared" si="257"/>
        <v/>
      </c>
      <c r="D1549" s="6"/>
      <c r="E1549" s="9"/>
      <c r="F1549" s="6"/>
      <c r="G1549" s="9"/>
      <c r="H1549" s="64" t="str">
        <f t="shared" si="264"/>
        <v/>
      </c>
      <c r="I1549" s="64" t="str">
        <f t="shared" si="265"/>
        <v/>
      </c>
      <c r="J1549" s="65" t="str">
        <f t="shared" si="258"/>
        <v/>
      </c>
      <c r="K1549" s="166" t="str">
        <f t="shared" si="259"/>
        <v/>
      </c>
      <c r="L1549" s="167" t="str">
        <f t="shared" si="260"/>
        <v/>
      </c>
      <c r="M1549" s="63" t="str">
        <f t="shared" si="261"/>
        <v/>
      </c>
      <c r="N1549" s="7"/>
      <c r="O1549" s="8"/>
      <c r="Q1549" s="69" t="str">
        <f t="shared" si="262"/>
        <v/>
      </c>
      <c r="T1549" s="66" t="str">
        <f>IF(AND(SU_Stufe&gt;=20,M1549&lt;&gt;"",ISBLANK(N1549)),"Zuweisung zu Arbeitspaket fehlt","")</f>
        <v/>
      </c>
      <c r="U1549" s="66" t="str">
        <f>IF(AND(M1549&lt;&gt;""),IF(ISBLANK(O1549),"Beschreibung der Tätigkeit fehlt!",IF(LEN(O1549)&lt;Z_BKU,"Beschreibung sehr kurz",IF(LEN(O1549)&lt;Z_BKN,"Beschreibung knapp",""))),"")</f>
        <v/>
      </c>
      <c r="V1549" s="66" t="str">
        <f t="shared" si="263"/>
        <v/>
      </c>
      <c r="W1549" s="66" t="str">
        <f>IF(AND(M1549&lt;&gt;""),IF(M1549&gt;Z_THAZ,"Wurde die Tageshöchstarbeitszeit ("&amp;Z_THAZ&amp;" h) beachtet?",""),"")</f>
        <v/>
      </c>
      <c r="X1549" s="66" t="str">
        <f t="shared" si="256"/>
        <v/>
      </c>
    </row>
    <row r="1550" spans="1:24" x14ac:dyDescent="0.25">
      <c r="A1550" s="5"/>
      <c r="B1550" s="67" t="str">
        <f t="shared" ref="B1550:B1613" si="266">IF(ISNUMBER(A1550),ZU_Kuerzel,"")</f>
        <v/>
      </c>
      <c r="C1550" s="68" t="str">
        <f t="shared" si="257"/>
        <v/>
      </c>
      <c r="D1550" s="6"/>
      <c r="E1550" s="9"/>
      <c r="F1550" s="6"/>
      <c r="G1550" s="9"/>
      <c r="H1550" s="64" t="str">
        <f t="shared" si="264"/>
        <v/>
      </c>
      <c r="I1550" s="64" t="str">
        <f t="shared" si="265"/>
        <v/>
      </c>
      <c r="J1550" s="65" t="str">
        <f t="shared" si="258"/>
        <v/>
      </c>
      <c r="K1550" s="166" t="str">
        <f t="shared" si="259"/>
        <v/>
      </c>
      <c r="L1550" s="167" t="str">
        <f t="shared" si="260"/>
        <v/>
      </c>
      <c r="M1550" s="63" t="str">
        <f t="shared" si="261"/>
        <v/>
      </c>
      <c r="N1550" s="7"/>
      <c r="O1550" s="8"/>
      <c r="Q1550" s="69" t="str">
        <f t="shared" si="262"/>
        <v/>
      </c>
      <c r="T1550" s="66" t="str">
        <f>IF(AND(SU_Stufe&gt;=20,M1550&lt;&gt;"",ISBLANK(N1550)),"Zuweisung zu Arbeitspaket fehlt","")</f>
        <v/>
      </c>
      <c r="U1550" s="66" t="str">
        <f>IF(AND(M1550&lt;&gt;""),IF(ISBLANK(O1550),"Beschreibung der Tätigkeit fehlt!",IF(LEN(O1550)&lt;Z_BKU,"Beschreibung sehr kurz",IF(LEN(O1550)&lt;Z_BKN,"Beschreibung knapp",""))),"")</f>
        <v/>
      </c>
      <c r="V1550" s="66" t="str">
        <f t="shared" si="263"/>
        <v/>
      </c>
      <c r="W1550" s="66" t="str">
        <f>IF(AND(M1550&lt;&gt;""),IF(M1550&gt;Z_THAZ,"Wurde die Tageshöchstarbeitszeit ("&amp;Z_THAZ&amp;" h) beachtet?",""),"")</f>
        <v/>
      </c>
      <c r="X1550" s="66" t="str">
        <f t="shared" ref="X1550:X1613" si="267">IF(ISNUMBER(A1550),IF(YEAR(A1550)&lt;&gt;ZU_Jahr,"Jahr nicht zulässig",""),"")</f>
        <v/>
      </c>
    </row>
    <row r="1551" spans="1:24" x14ac:dyDescent="0.25">
      <c r="A1551" s="5"/>
      <c r="B1551" s="67" t="str">
        <f t="shared" si="266"/>
        <v/>
      </c>
      <c r="C1551" s="68" t="str">
        <f t="shared" ref="C1551:C1614" si="268">IF(ISBLANK(A1551),"",MONTH(A1551))</f>
        <v/>
      </c>
      <c r="D1551" s="6"/>
      <c r="E1551" s="9"/>
      <c r="F1551" s="6"/>
      <c r="G1551" s="9"/>
      <c r="H1551" s="64" t="str">
        <f t="shared" si="264"/>
        <v/>
      </c>
      <c r="I1551" s="64" t="str">
        <f t="shared" si="265"/>
        <v/>
      </c>
      <c r="J1551" s="65" t="str">
        <f t="shared" ref="J1551:J1614" si="269">IF(AND(ISNUMBER(D1551),ISNUMBER(E1551),ISNUMBER(F1551),ISNUMBER(G1551)),TIME(D1551,E1551,0),"")</f>
        <v/>
      </c>
      <c r="K1551" s="166" t="str">
        <f t="shared" ref="K1551:K1614" si="270">IF(AND(ISNUMBER(D1551),ISNUMBER(E1551),ISNUMBER(F1551),ISNUMBER(G1551)),TIME(F1551,G1551,0),"")</f>
        <v/>
      </c>
      <c r="L1551" s="167" t="str">
        <f t="shared" ref="L1551:L1614" si="271">IF(AND(ISNUMBER(D1551),ISNUMBER(E1551),ISNUMBER(F1551),ISNUMBER(G1551)),K1551-J1551,"")</f>
        <v/>
      </c>
      <c r="M1551" s="63" t="str">
        <f t="shared" ref="M1551:M1614" si="272">IF(AND(ISNUMBER(D1551),ISNUMBER(E1551),ISNUMBER(F1551),ISNUMBER(G1551)),HOUR(L1551)+MINUTE(L1551)/60,"")</f>
        <v/>
      </c>
      <c r="N1551" s="7"/>
      <c r="O1551" s="8"/>
      <c r="Q1551" s="69" t="str">
        <f t="shared" ref="Q1551:Q1614" si="273">T1551&amp;IF(U1551&lt;&gt;"","  "&amp;U1551,"")&amp;IF(V1551&lt;&gt;"","   "&amp;V1551,"")&amp;IF(W1551&lt;&gt;"","   "&amp;W1551,"")&amp;IF(X1551&lt;&gt;"","  "&amp;X1551,"")</f>
        <v/>
      </c>
      <c r="T1551" s="66" t="str">
        <f>IF(AND(SU_Stufe&gt;=20,M1551&lt;&gt;"",ISBLANK(N1551)),"Zuweisung zu Arbeitspaket fehlt","")</f>
        <v/>
      </c>
      <c r="U1551" s="66" t="str">
        <f>IF(AND(M1551&lt;&gt;""),IF(ISBLANK(O1551),"Beschreibung der Tätigkeit fehlt!",IF(LEN(O1551)&lt;Z_BKU,"Beschreibung sehr kurz",IF(LEN(O1551)&lt;Z_BKN,"Beschreibung knapp",""))),"")</f>
        <v/>
      </c>
      <c r="V1551" s="66" t="str">
        <f t="shared" ref="V1551:V1614" si="274">IF(AND(M1551&lt;&gt;""),IF(M1551&gt;6,"Wurde die Pausenregel (6 h) beachtet?",""),"")</f>
        <v/>
      </c>
      <c r="W1551" s="66" t="str">
        <f>IF(AND(M1551&lt;&gt;""),IF(M1551&gt;Z_THAZ,"Wurde die Tageshöchstarbeitszeit ("&amp;Z_THAZ&amp;" h) beachtet?",""),"")</f>
        <v/>
      </c>
      <c r="X1551" s="66" t="str">
        <f t="shared" si="267"/>
        <v/>
      </c>
    </row>
    <row r="1552" spans="1:24" x14ac:dyDescent="0.25">
      <c r="A1552" s="5"/>
      <c r="B1552" s="67" t="str">
        <f t="shared" si="266"/>
        <v/>
      </c>
      <c r="C1552" s="68" t="str">
        <f t="shared" si="268"/>
        <v/>
      </c>
      <c r="D1552" s="6"/>
      <c r="E1552" s="9"/>
      <c r="F1552" s="6"/>
      <c r="G1552" s="9"/>
      <c r="H1552" s="64" t="str">
        <f t="shared" ref="H1552:H1615" si="275">IF(AND(ISNUMBER(D1552),ISNUMBER(E1552),ISNUMBER(F1552),ISNUMBER(G1552)),TRUNC(((F1552*60+G1552)-(D1552*60+E1552))/60,0),"")</f>
        <v/>
      </c>
      <c r="I1552" s="64" t="str">
        <f t="shared" ref="I1552:I1615" si="276">IF(AND(ISNUMBER(D1552),ISNUMBER(E1552),ISNUMBER(F1552),ISNUMBER(G1552)),MOD(((F1552*60+G1552)-(D1552*60+E1552))/60,1)*60,"")</f>
        <v/>
      </c>
      <c r="J1552" s="65" t="str">
        <f t="shared" si="269"/>
        <v/>
      </c>
      <c r="K1552" s="166" t="str">
        <f t="shared" si="270"/>
        <v/>
      </c>
      <c r="L1552" s="167" t="str">
        <f t="shared" si="271"/>
        <v/>
      </c>
      <c r="M1552" s="63" t="str">
        <f t="shared" si="272"/>
        <v/>
      </c>
      <c r="N1552" s="7"/>
      <c r="O1552" s="8"/>
      <c r="Q1552" s="69" t="str">
        <f t="shared" si="273"/>
        <v/>
      </c>
      <c r="T1552" s="66" t="str">
        <f>IF(AND(SU_Stufe&gt;=20,M1552&lt;&gt;"",ISBLANK(N1552)),"Zuweisung zu Arbeitspaket fehlt","")</f>
        <v/>
      </c>
      <c r="U1552" s="66" t="str">
        <f>IF(AND(M1552&lt;&gt;""),IF(ISBLANK(O1552),"Beschreibung der Tätigkeit fehlt!",IF(LEN(O1552)&lt;Z_BKU,"Beschreibung sehr kurz",IF(LEN(O1552)&lt;Z_BKN,"Beschreibung knapp",""))),"")</f>
        <v/>
      </c>
      <c r="V1552" s="66" t="str">
        <f t="shared" si="274"/>
        <v/>
      </c>
      <c r="W1552" s="66" t="str">
        <f>IF(AND(M1552&lt;&gt;""),IF(M1552&gt;Z_THAZ,"Wurde die Tageshöchstarbeitszeit ("&amp;Z_THAZ&amp;" h) beachtet?",""),"")</f>
        <v/>
      </c>
      <c r="X1552" s="66" t="str">
        <f t="shared" si="267"/>
        <v/>
      </c>
    </row>
    <row r="1553" spans="1:24" x14ac:dyDescent="0.25">
      <c r="A1553" s="5"/>
      <c r="B1553" s="67" t="str">
        <f t="shared" si="266"/>
        <v/>
      </c>
      <c r="C1553" s="68" t="str">
        <f t="shared" si="268"/>
        <v/>
      </c>
      <c r="D1553" s="6"/>
      <c r="E1553" s="9"/>
      <c r="F1553" s="6"/>
      <c r="G1553" s="9"/>
      <c r="H1553" s="64" t="str">
        <f t="shared" si="275"/>
        <v/>
      </c>
      <c r="I1553" s="64" t="str">
        <f t="shared" si="276"/>
        <v/>
      </c>
      <c r="J1553" s="65" t="str">
        <f t="shared" si="269"/>
        <v/>
      </c>
      <c r="K1553" s="166" t="str">
        <f t="shared" si="270"/>
        <v/>
      </c>
      <c r="L1553" s="167" t="str">
        <f t="shared" si="271"/>
        <v/>
      </c>
      <c r="M1553" s="63" t="str">
        <f t="shared" si="272"/>
        <v/>
      </c>
      <c r="N1553" s="7"/>
      <c r="O1553" s="8"/>
      <c r="Q1553" s="69" t="str">
        <f t="shared" si="273"/>
        <v/>
      </c>
      <c r="T1553" s="66" t="str">
        <f>IF(AND(SU_Stufe&gt;=20,M1553&lt;&gt;"",ISBLANK(N1553)),"Zuweisung zu Arbeitspaket fehlt","")</f>
        <v/>
      </c>
      <c r="U1553" s="66" t="str">
        <f>IF(AND(M1553&lt;&gt;""),IF(ISBLANK(O1553),"Beschreibung der Tätigkeit fehlt!",IF(LEN(O1553)&lt;Z_BKU,"Beschreibung sehr kurz",IF(LEN(O1553)&lt;Z_BKN,"Beschreibung knapp",""))),"")</f>
        <v/>
      </c>
      <c r="V1553" s="66" t="str">
        <f t="shared" si="274"/>
        <v/>
      </c>
      <c r="W1553" s="66" t="str">
        <f>IF(AND(M1553&lt;&gt;""),IF(M1553&gt;Z_THAZ,"Wurde die Tageshöchstarbeitszeit ("&amp;Z_THAZ&amp;" h) beachtet?",""),"")</f>
        <v/>
      </c>
      <c r="X1553" s="66" t="str">
        <f t="shared" si="267"/>
        <v/>
      </c>
    </row>
    <row r="1554" spans="1:24" x14ac:dyDescent="0.25">
      <c r="A1554" s="5"/>
      <c r="B1554" s="67" t="str">
        <f t="shared" si="266"/>
        <v/>
      </c>
      <c r="C1554" s="68" t="str">
        <f t="shared" si="268"/>
        <v/>
      </c>
      <c r="D1554" s="6"/>
      <c r="E1554" s="9"/>
      <c r="F1554" s="6"/>
      <c r="G1554" s="9"/>
      <c r="H1554" s="64" t="str">
        <f t="shared" si="275"/>
        <v/>
      </c>
      <c r="I1554" s="64" t="str">
        <f t="shared" si="276"/>
        <v/>
      </c>
      <c r="J1554" s="65" t="str">
        <f t="shared" si="269"/>
        <v/>
      </c>
      <c r="K1554" s="166" t="str">
        <f t="shared" si="270"/>
        <v/>
      </c>
      <c r="L1554" s="167" t="str">
        <f t="shared" si="271"/>
        <v/>
      </c>
      <c r="M1554" s="63" t="str">
        <f t="shared" si="272"/>
        <v/>
      </c>
      <c r="N1554" s="7"/>
      <c r="O1554" s="8"/>
      <c r="Q1554" s="69" t="str">
        <f t="shared" si="273"/>
        <v/>
      </c>
      <c r="T1554" s="66" t="str">
        <f>IF(AND(SU_Stufe&gt;=20,M1554&lt;&gt;"",ISBLANK(N1554)),"Zuweisung zu Arbeitspaket fehlt","")</f>
        <v/>
      </c>
      <c r="U1554" s="66" t="str">
        <f>IF(AND(M1554&lt;&gt;""),IF(ISBLANK(O1554),"Beschreibung der Tätigkeit fehlt!",IF(LEN(O1554)&lt;Z_BKU,"Beschreibung sehr kurz",IF(LEN(O1554)&lt;Z_BKN,"Beschreibung knapp",""))),"")</f>
        <v/>
      </c>
      <c r="V1554" s="66" t="str">
        <f t="shared" si="274"/>
        <v/>
      </c>
      <c r="W1554" s="66" t="str">
        <f>IF(AND(M1554&lt;&gt;""),IF(M1554&gt;Z_THAZ,"Wurde die Tageshöchstarbeitszeit ("&amp;Z_THAZ&amp;" h) beachtet?",""),"")</f>
        <v/>
      </c>
      <c r="X1554" s="66" t="str">
        <f t="shared" si="267"/>
        <v/>
      </c>
    </row>
    <row r="1555" spans="1:24" x14ac:dyDescent="0.25">
      <c r="A1555" s="5"/>
      <c r="B1555" s="67" t="str">
        <f t="shared" si="266"/>
        <v/>
      </c>
      <c r="C1555" s="68" t="str">
        <f t="shared" si="268"/>
        <v/>
      </c>
      <c r="D1555" s="6"/>
      <c r="E1555" s="9"/>
      <c r="F1555" s="6"/>
      <c r="G1555" s="9"/>
      <c r="H1555" s="64" t="str">
        <f t="shared" si="275"/>
        <v/>
      </c>
      <c r="I1555" s="64" t="str">
        <f t="shared" si="276"/>
        <v/>
      </c>
      <c r="J1555" s="65" t="str">
        <f t="shared" si="269"/>
        <v/>
      </c>
      <c r="K1555" s="166" t="str">
        <f t="shared" si="270"/>
        <v/>
      </c>
      <c r="L1555" s="167" t="str">
        <f t="shared" si="271"/>
        <v/>
      </c>
      <c r="M1555" s="63" t="str">
        <f t="shared" si="272"/>
        <v/>
      </c>
      <c r="N1555" s="7"/>
      <c r="O1555" s="8"/>
      <c r="Q1555" s="69" t="str">
        <f t="shared" si="273"/>
        <v/>
      </c>
      <c r="T1555" s="66" t="str">
        <f>IF(AND(SU_Stufe&gt;=20,M1555&lt;&gt;"",ISBLANK(N1555)),"Zuweisung zu Arbeitspaket fehlt","")</f>
        <v/>
      </c>
      <c r="U1555" s="66" t="str">
        <f>IF(AND(M1555&lt;&gt;""),IF(ISBLANK(O1555),"Beschreibung der Tätigkeit fehlt!",IF(LEN(O1555)&lt;Z_BKU,"Beschreibung sehr kurz",IF(LEN(O1555)&lt;Z_BKN,"Beschreibung knapp",""))),"")</f>
        <v/>
      </c>
      <c r="V1555" s="66" t="str">
        <f t="shared" si="274"/>
        <v/>
      </c>
      <c r="W1555" s="66" t="str">
        <f>IF(AND(M1555&lt;&gt;""),IF(M1555&gt;Z_THAZ,"Wurde die Tageshöchstarbeitszeit ("&amp;Z_THAZ&amp;" h) beachtet?",""),"")</f>
        <v/>
      </c>
      <c r="X1555" s="66" t="str">
        <f t="shared" si="267"/>
        <v/>
      </c>
    </row>
    <row r="1556" spans="1:24" x14ac:dyDescent="0.25">
      <c r="A1556" s="5"/>
      <c r="B1556" s="67" t="str">
        <f t="shared" si="266"/>
        <v/>
      </c>
      <c r="C1556" s="68" t="str">
        <f t="shared" si="268"/>
        <v/>
      </c>
      <c r="D1556" s="6"/>
      <c r="E1556" s="9"/>
      <c r="F1556" s="6"/>
      <c r="G1556" s="9"/>
      <c r="H1556" s="64" t="str">
        <f t="shared" si="275"/>
        <v/>
      </c>
      <c r="I1556" s="64" t="str">
        <f t="shared" si="276"/>
        <v/>
      </c>
      <c r="J1556" s="65" t="str">
        <f t="shared" si="269"/>
        <v/>
      </c>
      <c r="K1556" s="166" t="str">
        <f t="shared" si="270"/>
        <v/>
      </c>
      <c r="L1556" s="167" t="str">
        <f t="shared" si="271"/>
        <v/>
      </c>
      <c r="M1556" s="63" t="str">
        <f t="shared" si="272"/>
        <v/>
      </c>
      <c r="N1556" s="7"/>
      <c r="O1556" s="8"/>
      <c r="Q1556" s="69" t="str">
        <f t="shared" si="273"/>
        <v/>
      </c>
      <c r="T1556" s="66" t="str">
        <f>IF(AND(SU_Stufe&gt;=20,M1556&lt;&gt;"",ISBLANK(N1556)),"Zuweisung zu Arbeitspaket fehlt","")</f>
        <v/>
      </c>
      <c r="U1556" s="66" t="str">
        <f>IF(AND(M1556&lt;&gt;""),IF(ISBLANK(O1556),"Beschreibung der Tätigkeit fehlt!",IF(LEN(O1556)&lt;Z_BKU,"Beschreibung sehr kurz",IF(LEN(O1556)&lt;Z_BKN,"Beschreibung knapp",""))),"")</f>
        <v/>
      </c>
      <c r="V1556" s="66" t="str">
        <f t="shared" si="274"/>
        <v/>
      </c>
      <c r="W1556" s="66" t="str">
        <f>IF(AND(M1556&lt;&gt;""),IF(M1556&gt;Z_THAZ,"Wurde die Tageshöchstarbeitszeit ("&amp;Z_THAZ&amp;" h) beachtet?",""),"")</f>
        <v/>
      </c>
      <c r="X1556" s="66" t="str">
        <f t="shared" si="267"/>
        <v/>
      </c>
    </row>
    <row r="1557" spans="1:24" x14ac:dyDescent="0.25">
      <c r="A1557" s="5"/>
      <c r="B1557" s="67" t="str">
        <f t="shared" si="266"/>
        <v/>
      </c>
      <c r="C1557" s="68" t="str">
        <f t="shared" si="268"/>
        <v/>
      </c>
      <c r="D1557" s="6"/>
      <c r="E1557" s="9"/>
      <c r="F1557" s="6"/>
      <c r="G1557" s="9"/>
      <c r="H1557" s="64" t="str">
        <f t="shared" si="275"/>
        <v/>
      </c>
      <c r="I1557" s="64" t="str">
        <f t="shared" si="276"/>
        <v/>
      </c>
      <c r="J1557" s="65" t="str">
        <f t="shared" si="269"/>
        <v/>
      </c>
      <c r="K1557" s="166" t="str">
        <f t="shared" si="270"/>
        <v/>
      </c>
      <c r="L1557" s="167" t="str">
        <f t="shared" si="271"/>
        <v/>
      </c>
      <c r="M1557" s="63" t="str">
        <f t="shared" si="272"/>
        <v/>
      </c>
      <c r="N1557" s="7"/>
      <c r="O1557" s="8"/>
      <c r="Q1557" s="69" t="str">
        <f t="shared" si="273"/>
        <v/>
      </c>
      <c r="T1557" s="66" t="str">
        <f>IF(AND(SU_Stufe&gt;=20,M1557&lt;&gt;"",ISBLANK(N1557)),"Zuweisung zu Arbeitspaket fehlt","")</f>
        <v/>
      </c>
      <c r="U1557" s="66" t="str">
        <f>IF(AND(M1557&lt;&gt;""),IF(ISBLANK(O1557),"Beschreibung der Tätigkeit fehlt!",IF(LEN(O1557)&lt;Z_BKU,"Beschreibung sehr kurz",IF(LEN(O1557)&lt;Z_BKN,"Beschreibung knapp",""))),"")</f>
        <v/>
      </c>
      <c r="V1557" s="66" t="str">
        <f t="shared" si="274"/>
        <v/>
      </c>
      <c r="W1557" s="66" t="str">
        <f>IF(AND(M1557&lt;&gt;""),IF(M1557&gt;Z_THAZ,"Wurde die Tageshöchstarbeitszeit ("&amp;Z_THAZ&amp;" h) beachtet?",""),"")</f>
        <v/>
      </c>
      <c r="X1557" s="66" t="str">
        <f t="shared" si="267"/>
        <v/>
      </c>
    </row>
    <row r="1558" spans="1:24" x14ac:dyDescent="0.25">
      <c r="A1558" s="5"/>
      <c r="B1558" s="67" t="str">
        <f t="shared" si="266"/>
        <v/>
      </c>
      <c r="C1558" s="68" t="str">
        <f t="shared" si="268"/>
        <v/>
      </c>
      <c r="D1558" s="6"/>
      <c r="E1558" s="9"/>
      <c r="F1558" s="6"/>
      <c r="G1558" s="9"/>
      <c r="H1558" s="64" t="str">
        <f t="shared" si="275"/>
        <v/>
      </c>
      <c r="I1558" s="64" t="str">
        <f t="shared" si="276"/>
        <v/>
      </c>
      <c r="J1558" s="65" t="str">
        <f t="shared" si="269"/>
        <v/>
      </c>
      <c r="K1558" s="166" t="str">
        <f t="shared" si="270"/>
        <v/>
      </c>
      <c r="L1558" s="167" t="str">
        <f t="shared" si="271"/>
        <v/>
      </c>
      <c r="M1558" s="63" t="str">
        <f t="shared" si="272"/>
        <v/>
      </c>
      <c r="N1558" s="7"/>
      <c r="O1558" s="8"/>
      <c r="Q1558" s="69" t="str">
        <f t="shared" si="273"/>
        <v/>
      </c>
      <c r="T1558" s="66" t="str">
        <f>IF(AND(SU_Stufe&gt;=20,M1558&lt;&gt;"",ISBLANK(N1558)),"Zuweisung zu Arbeitspaket fehlt","")</f>
        <v/>
      </c>
      <c r="U1558" s="66" t="str">
        <f>IF(AND(M1558&lt;&gt;""),IF(ISBLANK(O1558),"Beschreibung der Tätigkeit fehlt!",IF(LEN(O1558)&lt;Z_BKU,"Beschreibung sehr kurz",IF(LEN(O1558)&lt;Z_BKN,"Beschreibung knapp",""))),"")</f>
        <v/>
      </c>
      <c r="V1558" s="66" t="str">
        <f t="shared" si="274"/>
        <v/>
      </c>
      <c r="W1558" s="66" t="str">
        <f>IF(AND(M1558&lt;&gt;""),IF(M1558&gt;Z_THAZ,"Wurde die Tageshöchstarbeitszeit ("&amp;Z_THAZ&amp;" h) beachtet?",""),"")</f>
        <v/>
      </c>
      <c r="X1558" s="66" t="str">
        <f t="shared" si="267"/>
        <v/>
      </c>
    </row>
    <row r="1559" spans="1:24" x14ac:dyDescent="0.25">
      <c r="A1559" s="5"/>
      <c r="B1559" s="67" t="str">
        <f t="shared" si="266"/>
        <v/>
      </c>
      <c r="C1559" s="68" t="str">
        <f t="shared" si="268"/>
        <v/>
      </c>
      <c r="D1559" s="6"/>
      <c r="E1559" s="9"/>
      <c r="F1559" s="6"/>
      <c r="G1559" s="9"/>
      <c r="H1559" s="64" t="str">
        <f t="shared" si="275"/>
        <v/>
      </c>
      <c r="I1559" s="64" t="str">
        <f t="shared" si="276"/>
        <v/>
      </c>
      <c r="J1559" s="65" t="str">
        <f t="shared" si="269"/>
        <v/>
      </c>
      <c r="K1559" s="166" t="str">
        <f t="shared" si="270"/>
        <v/>
      </c>
      <c r="L1559" s="167" t="str">
        <f t="shared" si="271"/>
        <v/>
      </c>
      <c r="M1559" s="63" t="str">
        <f t="shared" si="272"/>
        <v/>
      </c>
      <c r="N1559" s="7"/>
      <c r="O1559" s="8"/>
      <c r="Q1559" s="69" t="str">
        <f t="shared" si="273"/>
        <v/>
      </c>
      <c r="T1559" s="66" t="str">
        <f>IF(AND(SU_Stufe&gt;=20,M1559&lt;&gt;"",ISBLANK(N1559)),"Zuweisung zu Arbeitspaket fehlt","")</f>
        <v/>
      </c>
      <c r="U1559" s="66" t="str">
        <f>IF(AND(M1559&lt;&gt;""),IF(ISBLANK(O1559),"Beschreibung der Tätigkeit fehlt!",IF(LEN(O1559)&lt;Z_BKU,"Beschreibung sehr kurz",IF(LEN(O1559)&lt;Z_BKN,"Beschreibung knapp",""))),"")</f>
        <v/>
      </c>
      <c r="V1559" s="66" t="str">
        <f t="shared" si="274"/>
        <v/>
      </c>
      <c r="W1559" s="66" t="str">
        <f>IF(AND(M1559&lt;&gt;""),IF(M1559&gt;Z_THAZ,"Wurde die Tageshöchstarbeitszeit ("&amp;Z_THAZ&amp;" h) beachtet?",""),"")</f>
        <v/>
      </c>
      <c r="X1559" s="66" t="str">
        <f t="shared" si="267"/>
        <v/>
      </c>
    </row>
    <row r="1560" spans="1:24" x14ac:dyDescent="0.25">
      <c r="A1560" s="5"/>
      <c r="B1560" s="67" t="str">
        <f t="shared" si="266"/>
        <v/>
      </c>
      <c r="C1560" s="68" t="str">
        <f t="shared" si="268"/>
        <v/>
      </c>
      <c r="D1560" s="6"/>
      <c r="E1560" s="9"/>
      <c r="F1560" s="6"/>
      <c r="G1560" s="9"/>
      <c r="H1560" s="64" t="str">
        <f t="shared" si="275"/>
        <v/>
      </c>
      <c r="I1560" s="64" t="str">
        <f t="shared" si="276"/>
        <v/>
      </c>
      <c r="J1560" s="65" t="str">
        <f t="shared" si="269"/>
        <v/>
      </c>
      <c r="K1560" s="166" t="str">
        <f t="shared" si="270"/>
        <v/>
      </c>
      <c r="L1560" s="167" t="str">
        <f t="shared" si="271"/>
        <v/>
      </c>
      <c r="M1560" s="63" t="str">
        <f t="shared" si="272"/>
        <v/>
      </c>
      <c r="N1560" s="7"/>
      <c r="O1560" s="8"/>
      <c r="Q1560" s="69" t="str">
        <f t="shared" si="273"/>
        <v/>
      </c>
      <c r="T1560" s="66" t="str">
        <f>IF(AND(SU_Stufe&gt;=20,M1560&lt;&gt;"",ISBLANK(N1560)),"Zuweisung zu Arbeitspaket fehlt","")</f>
        <v/>
      </c>
      <c r="U1560" s="66" t="str">
        <f>IF(AND(M1560&lt;&gt;""),IF(ISBLANK(O1560),"Beschreibung der Tätigkeit fehlt!",IF(LEN(O1560)&lt;Z_BKU,"Beschreibung sehr kurz",IF(LEN(O1560)&lt;Z_BKN,"Beschreibung knapp",""))),"")</f>
        <v/>
      </c>
      <c r="V1560" s="66" t="str">
        <f t="shared" si="274"/>
        <v/>
      </c>
      <c r="W1560" s="66" t="str">
        <f>IF(AND(M1560&lt;&gt;""),IF(M1560&gt;Z_THAZ,"Wurde die Tageshöchstarbeitszeit ("&amp;Z_THAZ&amp;" h) beachtet?",""),"")</f>
        <v/>
      </c>
      <c r="X1560" s="66" t="str">
        <f t="shared" si="267"/>
        <v/>
      </c>
    </row>
    <row r="1561" spans="1:24" x14ac:dyDescent="0.25">
      <c r="A1561" s="5"/>
      <c r="B1561" s="67" t="str">
        <f t="shared" si="266"/>
        <v/>
      </c>
      <c r="C1561" s="68" t="str">
        <f t="shared" si="268"/>
        <v/>
      </c>
      <c r="D1561" s="6"/>
      <c r="E1561" s="9"/>
      <c r="F1561" s="6"/>
      <c r="G1561" s="9"/>
      <c r="H1561" s="64" t="str">
        <f t="shared" si="275"/>
        <v/>
      </c>
      <c r="I1561" s="64" t="str">
        <f t="shared" si="276"/>
        <v/>
      </c>
      <c r="J1561" s="65" t="str">
        <f t="shared" si="269"/>
        <v/>
      </c>
      <c r="K1561" s="166" t="str">
        <f t="shared" si="270"/>
        <v/>
      </c>
      <c r="L1561" s="167" t="str">
        <f t="shared" si="271"/>
        <v/>
      </c>
      <c r="M1561" s="63" t="str">
        <f t="shared" si="272"/>
        <v/>
      </c>
      <c r="N1561" s="7"/>
      <c r="O1561" s="8"/>
      <c r="Q1561" s="69" t="str">
        <f t="shared" si="273"/>
        <v/>
      </c>
      <c r="T1561" s="66" t="str">
        <f>IF(AND(SU_Stufe&gt;=20,M1561&lt;&gt;"",ISBLANK(N1561)),"Zuweisung zu Arbeitspaket fehlt","")</f>
        <v/>
      </c>
      <c r="U1561" s="66" t="str">
        <f>IF(AND(M1561&lt;&gt;""),IF(ISBLANK(O1561),"Beschreibung der Tätigkeit fehlt!",IF(LEN(O1561)&lt;Z_BKU,"Beschreibung sehr kurz",IF(LEN(O1561)&lt;Z_BKN,"Beschreibung knapp",""))),"")</f>
        <v/>
      </c>
      <c r="V1561" s="66" t="str">
        <f t="shared" si="274"/>
        <v/>
      </c>
      <c r="W1561" s="66" t="str">
        <f>IF(AND(M1561&lt;&gt;""),IF(M1561&gt;Z_THAZ,"Wurde die Tageshöchstarbeitszeit ("&amp;Z_THAZ&amp;" h) beachtet?",""),"")</f>
        <v/>
      </c>
      <c r="X1561" s="66" t="str">
        <f t="shared" si="267"/>
        <v/>
      </c>
    </row>
    <row r="1562" spans="1:24" x14ac:dyDescent="0.25">
      <c r="A1562" s="5"/>
      <c r="B1562" s="67" t="str">
        <f t="shared" si="266"/>
        <v/>
      </c>
      <c r="C1562" s="68" t="str">
        <f t="shared" si="268"/>
        <v/>
      </c>
      <c r="D1562" s="6"/>
      <c r="E1562" s="9"/>
      <c r="F1562" s="6"/>
      <c r="G1562" s="9"/>
      <c r="H1562" s="64" t="str">
        <f t="shared" si="275"/>
        <v/>
      </c>
      <c r="I1562" s="64" t="str">
        <f t="shared" si="276"/>
        <v/>
      </c>
      <c r="J1562" s="65" t="str">
        <f t="shared" si="269"/>
        <v/>
      </c>
      <c r="K1562" s="166" t="str">
        <f t="shared" si="270"/>
        <v/>
      </c>
      <c r="L1562" s="167" t="str">
        <f t="shared" si="271"/>
        <v/>
      </c>
      <c r="M1562" s="63" t="str">
        <f t="shared" si="272"/>
        <v/>
      </c>
      <c r="N1562" s="7"/>
      <c r="O1562" s="8"/>
      <c r="Q1562" s="69" t="str">
        <f t="shared" si="273"/>
        <v/>
      </c>
      <c r="T1562" s="66" t="str">
        <f>IF(AND(SU_Stufe&gt;=20,M1562&lt;&gt;"",ISBLANK(N1562)),"Zuweisung zu Arbeitspaket fehlt","")</f>
        <v/>
      </c>
      <c r="U1562" s="66" t="str">
        <f>IF(AND(M1562&lt;&gt;""),IF(ISBLANK(O1562),"Beschreibung der Tätigkeit fehlt!",IF(LEN(O1562)&lt;Z_BKU,"Beschreibung sehr kurz",IF(LEN(O1562)&lt;Z_BKN,"Beschreibung knapp",""))),"")</f>
        <v/>
      </c>
      <c r="V1562" s="66" t="str">
        <f t="shared" si="274"/>
        <v/>
      </c>
      <c r="W1562" s="66" t="str">
        <f>IF(AND(M1562&lt;&gt;""),IF(M1562&gt;Z_THAZ,"Wurde die Tageshöchstarbeitszeit ("&amp;Z_THAZ&amp;" h) beachtet?",""),"")</f>
        <v/>
      </c>
      <c r="X1562" s="66" t="str">
        <f t="shared" si="267"/>
        <v/>
      </c>
    </row>
    <row r="1563" spans="1:24" x14ac:dyDescent="0.25">
      <c r="A1563" s="5"/>
      <c r="B1563" s="67" t="str">
        <f t="shared" si="266"/>
        <v/>
      </c>
      <c r="C1563" s="68" t="str">
        <f t="shared" si="268"/>
        <v/>
      </c>
      <c r="D1563" s="6"/>
      <c r="E1563" s="9"/>
      <c r="F1563" s="6"/>
      <c r="G1563" s="9"/>
      <c r="H1563" s="64" t="str">
        <f t="shared" si="275"/>
        <v/>
      </c>
      <c r="I1563" s="64" t="str">
        <f t="shared" si="276"/>
        <v/>
      </c>
      <c r="J1563" s="65" t="str">
        <f t="shared" si="269"/>
        <v/>
      </c>
      <c r="K1563" s="166" t="str">
        <f t="shared" si="270"/>
        <v/>
      </c>
      <c r="L1563" s="167" t="str">
        <f t="shared" si="271"/>
        <v/>
      </c>
      <c r="M1563" s="63" t="str">
        <f t="shared" si="272"/>
        <v/>
      </c>
      <c r="N1563" s="7"/>
      <c r="O1563" s="8"/>
      <c r="Q1563" s="69" t="str">
        <f t="shared" si="273"/>
        <v/>
      </c>
      <c r="T1563" s="66" t="str">
        <f>IF(AND(SU_Stufe&gt;=20,M1563&lt;&gt;"",ISBLANK(N1563)),"Zuweisung zu Arbeitspaket fehlt","")</f>
        <v/>
      </c>
      <c r="U1563" s="66" t="str">
        <f>IF(AND(M1563&lt;&gt;""),IF(ISBLANK(O1563),"Beschreibung der Tätigkeit fehlt!",IF(LEN(O1563)&lt;Z_BKU,"Beschreibung sehr kurz",IF(LEN(O1563)&lt;Z_BKN,"Beschreibung knapp",""))),"")</f>
        <v/>
      </c>
      <c r="V1563" s="66" t="str">
        <f t="shared" si="274"/>
        <v/>
      </c>
      <c r="W1563" s="66" t="str">
        <f>IF(AND(M1563&lt;&gt;""),IF(M1563&gt;Z_THAZ,"Wurde die Tageshöchstarbeitszeit ("&amp;Z_THAZ&amp;" h) beachtet?",""),"")</f>
        <v/>
      </c>
      <c r="X1563" s="66" t="str">
        <f t="shared" si="267"/>
        <v/>
      </c>
    </row>
    <row r="1564" spans="1:24" x14ac:dyDescent="0.25">
      <c r="A1564" s="5"/>
      <c r="B1564" s="67" t="str">
        <f t="shared" si="266"/>
        <v/>
      </c>
      <c r="C1564" s="68" t="str">
        <f t="shared" si="268"/>
        <v/>
      </c>
      <c r="D1564" s="6"/>
      <c r="E1564" s="9"/>
      <c r="F1564" s="6"/>
      <c r="G1564" s="9"/>
      <c r="H1564" s="64" t="str">
        <f t="shared" si="275"/>
        <v/>
      </c>
      <c r="I1564" s="64" t="str">
        <f t="shared" si="276"/>
        <v/>
      </c>
      <c r="J1564" s="65" t="str">
        <f t="shared" si="269"/>
        <v/>
      </c>
      <c r="K1564" s="166" t="str">
        <f t="shared" si="270"/>
        <v/>
      </c>
      <c r="L1564" s="167" t="str">
        <f t="shared" si="271"/>
        <v/>
      </c>
      <c r="M1564" s="63" t="str">
        <f t="shared" si="272"/>
        <v/>
      </c>
      <c r="N1564" s="7"/>
      <c r="O1564" s="8"/>
      <c r="Q1564" s="69" t="str">
        <f t="shared" si="273"/>
        <v/>
      </c>
      <c r="T1564" s="66" t="str">
        <f>IF(AND(SU_Stufe&gt;=20,M1564&lt;&gt;"",ISBLANK(N1564)),"Zuweisung zu Arbeitspaket fehlt","")</f>
        <v/>
      </c>
      <c r="U1564" s="66" t="str">
        <f>IF(AND(M1564&lt;&gt;""),IF(ISBLANK(O1564),"Beschreibung der Tätigkeit fehlt!",IF(LEN(O1564)&lt;Z_BKU,"Beschreibung sehr kurz",IF(LEN(O1564)&lt;Z_BKN,"Beschreibung knapp",""))),"")</f>
        <v/>
      </c>
      <c r="V1564" s="66" t="str">
        <f t="shared" si="274"/>
        <v/>
      </c>
      <c r="W1564" s="66" t="str">
        <f>IF(AND(M1564&lt;&gt;""),IF(M1564&gt;Z_THAZ,"Wurde die Tageshöchstarbeitszeit ("&amp;Z_THAZ&amp;" h) beachtet?",""),"")</f>
        <v/>
      </c>
      <c r="X1564" s="66" t="str">
        <f t="shared" si="267"/>
        <v/>
      </c>
    </row>
    <row r="1565" spans="1:24" x14ac:dyDescent="0.25">
      <c r="A1565" s="5"/>
      <c r="B1565" s="67" t="str">
        <f t="shared" si="266"/>
        <v/>
      </c>
      <c r="C1565" s="68" t="str">
        <f t="shared" si="268"/>
        <v/>
      </c>
      <c r="D1565" s="6"/>
      <c r="E1565" s="9"/>
      <c r="F1565" s="6"/>
      <c r="G1565" s="9"/>
      <c r="H1565" s="64" t="str">
        <f t="shared" si="275"/>
        <v/>
      </c>
      <c r="I1565" s="64" t="str">
        <f t="shared" si="276"/>
        <v/>
      </c>
      <c r="J1565" s="65" t="str">
        <f t="shared" si="269"/>
        <v/>
      </c>
      <c r="K1565" s="166" t="str">
        <f t="shared" si="270"/>
        <v/>
      </c>
      <c r="L1565" s="167" t="str">
        <f t="shared" si="271"/>
        <v/>
      </c>
      <c r="M1565" s="63" t="str">
        <f t="shared" si="272"/>
        <v/>
      </c>
      <c r="N1565" s="7"/>
      <c r="O1565" s="8"/>
      <c r="Q1565" s="69" t="str">
        <f t="shared" si="273"/>
        <v/>
      </c>
      <c r="T1565" s="66" t="str">
        <f>IF(AND(SU_Stufe&gt;=20,M1565&lt;&gt;"",ISBLANK(N1565)),"Zuweisung zu Arbeitspaket fehlt","")</f>
        <v/>
      </c>
      <c r="U1565" s="66" t="str">
        <f>IF(AND(M1565&lt;&gt;""),IF(ISBLANK(O1565),"Beschreibung der Tätigkeit fehlt!",IF(LEN(O1565)&lt;Z_BKU,"Beschreibung sehr kurz",IF(LEN(O1565)&lt;Z_BKN,"Beschreibung knapp",""))),"")</f>
        <v/>
      </c>
      <c r="V1565" s="66" t="str">
        <f t="shared" si="274"/>
        <v/>
      </c>
      <c r="W1565" s="66" t="str">
        <f>IF(AND(M1565&lt;&gt;""),IF(M1565&gt;Z_THAZ,"Wurde die Tageshöchstarbeitszeit ("&amp;Z_THAZ&amp;" h) beachtet?",""),"")</f>
        <v/>
      </c>
      <c r="X1565" s="66" t="str">
        <f t="shared" si="267"/>
        <v/>
      </c>
    </row>
    <row r="1566" spans="1:24" x14ac:dyDescent="0.25">
      <c r="A1566" s="5"/>
      <c r="B1566" s="67" t="str">
        <f t="shared" si="266"/>
        <v/>
      </c>
      <c r="C1566" s="68" t="str">
        <f t="shared" si="268"/>
        <v/>
      </c>
      <c r="D1566" s="6"/>
      <c r="E1566" s="9"/>
      <c r="F1566" s="6"/>
      <c r="G1566" s="9"/>
      <c r="H1566" s="64" t="str">
        <f t="shared" si="275"/>
        <v/>
      </c>
      <c r="I1566" s="64" t="str">
        <f t="shared" si="276"/>
        <v/>
      </c>
      <c r="J1566" s="65" t="str">
        <f t="shared" si="269"/>
        <v/>
      </c>
      <c r="K1566" s="166" t="str">
        <f t="shared" si="270"/>
        <v/>
      </c>
      <c r="L1566" s="167" t="str">
        <f t="shared" si="271"/>
        <v/>
      </c>
      <c r="M1566" s="63" t="str">
        <f t="shared" si="272"/>
        <v/>
      </c>
      <c r="N1566" s="7"/>
      <c r="O1566" s="8"/>
      <c r="Q1566" s="69" t="str">
        <f t="shared" si="273"/>
        <v/>
      </c>
      <c r="T1566" s="66" t="str">
        <f>IF(AND(SU_Stufe&gt;=20,M1566&lt;&gt;"",ISBLANK(N1566)),"Zuweisung zu Arbeitspaket fehlt","")</f>
        <v/>
      </c>
      <c r="U1566" s="66" t="str">
        <f>IF(AND(M1566&lt;&gt;""),IF(ISBLANK(O1566),"Beschreibung der Tätigkeit fehlt!",IF(LEN(O1566)&lt;Z_BKU,"Beschreibung sehr kurz",IF(LEN(O1566)&lt;Z_BKN,"Beschreibung knapp",""))),"")</f>
        <v/>
      </c>
      <c r="V1566" s="66" t="str">
        <f t="shared" si="274"/>
        <v/>
      </c>
      <c r="W1566" s="66" t="str">
        <f>IF(AND(M1566&lt;&gt;""),IF(M1566&gt;Z_THAZ,"Wurde die Tageshöchstarbeitszeit ("&amp;Z_THAZ&amp;" h) beachtet?",""),"")</f>
        <v/>
      </c>
      <c r="X1566" s="66" t="str">
        <f t="shared" si="267"/>
        <v/>
      </c>
    </row>
    <row r="1567" spans="1:24" x14ac:dyDescent="0.25">
      <c r="A1567" s="5"/>
      <c r="B1567" s="67" t="str">
        <f t="shared" si="266"/>
        <v/>
      </c>
      <c r="C1567" s="68" t="str">
        <f t="shared" si="268"/>
        <v/>
      </c>
      <c r="D1567" s="6"/>
      <c r="E1567" s="9"/>
      <c r="F1567" s="6"/>
      <c r="G1567" s="9"/>
      <c r="H1567" s="64" t="str">
        <f t="shared" si="275"/>
        <v/>
      </c>
      <c r="I1567" s="64" t="str">
        <f t="shared" si="276"/>
        <v/>
      </c>
      <c r="J1567" s="65" t="str">
        <f t="shared" si="269"/>
        <v/>
      </c>
      <c r="K1567" s="166" t="str">
        <f t="shared" si="270"/>
        <v/>
      </c>
      <c r="L1567" s="167" t="str">
        <f t="shared" si="271"/>
        <v/>
      </c>
      <c r="M1567" s="63" t="str">
        <f t="shared" si="272"/>
        <v/>
      </c>
      <c r="N1567" s="7"/>
      <c r="O1567" s="8"/>
      <c r="Q1567" s="69" t="str">
        <f t="shared" si="273"/>
        <v/>
      </c>
      <c r="T1567" s="66" t="str">
        <f>IF(AND(SU_Stufe&gt;=20,M1567&lt;&gt;"",ISBLANK(N1567)),"Zuweisung zu Arbeitspaket fehlt","")</f>
        <v/>
      </c>
      <c r="U1567" s="66" t="str">
        <f>IF(AND(M1567&lt;&gt;""),IF(ISBLANK(O1567),"Beschreibung der Tätigkeit fehlt!",IF(LEN(O1567)&lt;Z_BKU,"Beschreibung sehr kurz",IF(LEN(O1567)&lt;Z_BKN,"Beschreibung knapp",""))),"")</f>
        <v/>
      </c>
      <c r="V1567" s="66" t="str">
        <f t="shared" si="274"/>
        <v/>
      </c>
      <c r="W1567" s="66" t="str">
        <f>IF(AND(M1567&lt;&gt;""),IF(M1567&gt;Z_THAZ,"Wurde die Tageshöchstarbeitszeit ("&amp;Z_THAZ&amp;" h) beachtet?",""),"")</f>
        <v/>
      </c>
      <c r="X1567" s="66" t="str">
        <f t="shared" si="267"/>
        <v/>
      </c>
    </row>
    <row r="1568" spans="1:24" x14ac:dyDescent="0.25">
      <c r="A1568" s="5"/>
      <c r="B1568" s="67" t="str">
        <f t="shared" si="266"/>
        <v/>
      </c>
      <c r="C1568" s="68" t="str">
        <f t="shared" si="268"/>
        <v/>
      </c>
      <c r="D1568" s="6"/>
      <c r="E1568" s="9"/>
      <c r="F1568" s="6"/>
      <c r="G1568" s="9"/>
      <c r="H1568" s="64" t="str">
        <f t="shared" si="275"/>
        <v/>
      </c>
      <c r="I1568" s="64" t="str">
        <f t="shared" si="276"/>
        <v/>
      </c>
      <c r="J1568" s="65" t="str">
        <f t="shared" si="269"/>
        <v/>
      </c>
      <c r="K1568" s="166" t="str">
        <f t="shared" si="270"/>
        <v/>
      </c>
      <c r="L1568" s="167" t="str">
        <f t="shared" si="271"/>
        <v/>
      </c>
      <c r="M1568" s="63" t="str">
        <f t="shared" si="272"/>
        <v/>
      </c>
      <c r="N1568" s="7"/>
      <c r="O1568" s="8"/>
      <c r="Q1568" s="69" t="str">
        <f t="shared" si="273"/>
        <v/>
      </c>
      <c r="T1568" s="66" t="str">
        <f>IF(AND(SU_Stufe&gt;=20,M1568&lt;&gt;"",ISBLANK(N1568)),"Zuweisung zu Arbeitspaket fehlt","")</f>
        <v/>
      </c>
      <c r="U1568" s="66" t="str">
        <f>IF(AND(M1568&lt;&gt;""),IF(ISBLANK(O1568),"Beschreibung der Tätigkeit fehlt!",IF(LEN(O1568)&lt;Z_BKU,"Beschreibung sehr kurz",IF(LEN(O1568)&lt;Z_BKN,"Beschreibung knapp",""))),"")</f>
        <v/>
      </c>
      <c r="V1568" s="66" t="str">
        <f t="shared" si="274"/>
        <v/>
      </c>
      <c r="W1568" s="66" t="str">
        <f>IF(AND(M1568&lt;&gt;""),IF(M1568&gt;Z_THAZ,"Wurde die Tageshöchstarbeitszeit ("&amp;Z_THAZ&amp;" h) beachtet?",""),"")</f>
        <v/>
      </c>
      <c r="X1568" s="66" t="str">
        <f t="shared" si="267"/>
        <v/>
      </c>
    </row>
    <row r="1569" spans="1:24" x14ac:dyDescent="0.25">
      <c r="A1569" s="5"/>
      <c r="B1569" s="67" t="str">
        <f t="shared" si="266"/>
        <v/>
      </c>
      <c r="C1569" s="68" t="str">
        <f t="shared" si="268"/>
        <v/>
      </c>
      <c r="D1569" s="6"/>
      <c r="E1569" s="9"/>
      <c r="F1569" s="6"/>
      <c r="G1569" s="9"/>
      <c r="H1569" s="64" t="str">
        <f t="shared" si="275"/>
        <v/>
      </c>
      <c r="I1569" s="64" t="str">
        <f t="shared" si="276"/>
        <v/>
      </c>
      <c r="J1569" s="65" t="str">
        <f t="shared" si="269"/>
        <v/>
      </c>
      <c r="K1569" s="166" t="str">
        <f t="shared" si="270"/>
        <v/>
      </c>
      <c r="L1569" s="167" t="str">
        <f t="shared" si="271"/>
        <v/>
      </c>
      <c r="M1569" s="63" t="str">
        <f t="shared" si="272"/>
        <v/>
      </c>
      <c r="N1569" s="7"/>
      <c r="O1569" s="8"/>
      <c r="Q1569" s="69" t="str">
        <f t="shared" si="273"/>
        <v/>
      </c>
      <c r="T1569" s="66" t="str">
        <f>IF(AND(SU_Stufe&gt;=20,M1569&lt;&gt;"",ISBLANK(N1569)),"Zuweisung zu Arbeitspaket fehlt","")</f>
        <v/>
      </c>
      <c r="U1569" s="66" t="str">
        <f>IF(AND(M1569&lt;&gt;""),IF(ISBLANK(O1569),"Beschreibung der Tätigkeit fehlt!",IF(LEN(O1569)&lt;Z_BKU,"Beschreibung sehr kurz",IF(LEN(O1569)&lt;Z_BKN,"Beschreibung knapp",""))),"")</f>
        <v/>
      </c>
      <c r="V1569" s="66" t="str">
        <f t="shared" si="274"/>
        <v/>
      </c>
      <c r="W1569" s="66" t="str">
        <f>IF(AND(M1569&lt;&gt;""),IF(M1569&gt;Z_THAZ,"Wurde die Tageshöchstarbeitszeit ("&amp;Z_THAZ&amp;" h) beachtet?",""),"")</f>
        <v/>
      </c>
      <c r="X1569" s="66" t="str">
        <f t="shared" si="267"/>
        <v/>
      </c>
    </row>
    <row r="1570" spans="1:24" x14ac:dyDescent="0.25">
      <c r="A1570" s="5"/>
      <c r="B1570" s="67" t="str">
        <f t="shared" si="266"/>
        <v/>
      </c>
      <c r="C1570" s="68" t="str">
        <f t="shared" si="268"/>
        <v/>
      </c>
      <c r="D1570" s="6"/>
      <c r="E1570" s="9"/>
      <c r="F1570" s="6"/>
      <c r="G1570" s="9"/>
      <c r="H1570" s="64" t="str">
        <f t="shared" si="275"/>
        <v/>
      </c>
      <c r="I1570" s="64" t="str">
        <f t="shared" si="276"/>
        <v/>
      </c>
      <c r="J1570" s="65" t="str">
        <f t="shared" si="269"/>
        <v/>
      </c>
      <c r="K1570" s="166" t="str">
        <f t="shared" si="270"/>
        <v/>
      </c>
      <c r="L1570" s="167" t="str">
        <f t="shared" si="271"/>
        <v/>
      </c>
      <c r="M1570" s="63" t="str">
        <f t="shared" si="272"/>
        <v/>
      </c>
      <c r="N1570" s="7"/>
      <c r="O1570" s="8"/>
      <c r="Q1570" s="69" t="str">
        <f t="shared" si="273"/>
        <v/>
      </c>
      <c r="T1570" s="66" t="str">
        <f>IF(AND(SU_Stufe&gt;=20,M1570&lt;&gt;"",ISBLANK(N1570)),"Zuweisung zu Arbeitspaket fehlt","")</f>
        <v/>
      </c>
      <c r="U1570" s="66" t="str">
        <f>IF(AND(M1570&lt;&gt;""),IF(ISBLANK(O1570),"Beschreibung der Tätigkeit fehlt!",IF(LEN(O1570)&lt;Z_BKU,"Beschreibung sehr kurz",IF(LEN(O1570)&lt;Z_BKN,"Beschreibung knapp",""))),"")</f>
        <v/>
      </c>
      <c r="V1570" s="66" t="str">
        <f t="shared" si="274"/>
        <v/>
      </c>
      <c r="W1570" s="66" t="str">
        <f>IF(AND(M1570&lt;&gt;""),IF(M1570&gt;Z_THAZ,"Wurde die Tageshöchstarbeitszeit ("&amp;Z_THAZ&amp;" h) beachtet?",""),"")</f>
        <v/>
      </c>
      <c r="X1570" s="66" t="str">
        <f t="shared" si="267"/>
        <v/>
      </c>
    </row>
    <row r="1571" spans="1:24" x14ac:dyDescent="0.25">
      <c r="A1571" s="5"/>
      <c r="B1571" s="67" t="str">
        <f t="shared" si="266"/>
        <v/>
      </c>
      <c r="C1571" s="68" t="str">
        <f t="shared" si="268"/>
        <v/>
      </c>
      <c r="D1571" s="6"/>
      <c r="E1571" s="9"/>
      <c r="F1571" s="6"/>
      <c r="G1571" s="9"/>
      <c r="H1571" s="64" t="str">
        <f t="shared" si="275"/>
        <v/>
      </c>
      <c r="I1571" s="64" t="str">
        <f t="shared" si="276"/>
        <v/>
      </c>
      <c r="J1571" s="65" t="str">
        <f t="shared" si="269"/>
        <v/>
      </c>
      <c r="K1571" s="166" t="str">
        <f t="shared" si="270"/>
        <v/>
      </c>
      <c r="L1571" s="167" t="str">
        <f t="shared" si="271"/>
        <v/>
      </c>
      <c r="M1571" s="63" t="str">
        <f t="shared" si="272"/>
        <v/>
      </c>
      <c r="N1571" s="7"/>
      <c r="O1571" s="8"/>
      <c r="Q1571" s="69" t="str">
        <f t="shared" si="273"/>
        <v/>
      </c>
      <c r="T1571" s="66" t="str">
        <f>IF(AND(SU_Stufe&gt;=20,M1571&lt;&gt;"",ISBLANK(N1571)),"Zuweisung zu Arbeitspaket fehlt","")</f>
        <v/>
      </c>
      <c r="U1571" s="66" t="str">
        <f>IF(AND(M1571&lt;&gt;""),IF(ISBLANK(O1571),"Beschreibung der Tätigkeit fehlt!",IF(LEN(O1571)&lt;Z_BKU,"Beschreibung sehr kurz",IF(LEN(O1571)&lt;Z_BKN,"Beschreibung knapp",""))),"")</f>
        <v/>
      </c>
      <c r="V1571" s="66" t="str">
        <f t="shared" si="274"/>
        <v/>
      </c>
      <c r="W1571" s="66" t="str">
        <f>IF(AND(M1571&lt;&gt;""),IF(M1571&gt;Z_THAZ,"Wurde die Tageshöchstarbeitszeit ("&amp;Z_THAZ&amp;" h) beachtet?",""),"")</f>
        <v/>
      </c>
      <c r="X1571" s="66" t="str">
        <f t="shared" si="267"/>
        <v/>
      </c>
    </row>
    <row r="1572" spans="1:24" x14ac:dyDescent="0.25">
      <c r="A1572" s="5"/>
      <c r="B1572" s="67" t="str">
        <f t="shared" si="266"/>
        <v/>
      </c>
      <c r="C1572" s="68" t="str">
        <f t="shared" si="268"/>
        <v/>
      </c>
      <c r="D1572" s="6"/>
      <c r="E1572" s="9"/>
      <c r="F1572" s="6"/>
      <c r="G1572" s="9"/>
      <c r="H1572" s="64" t="str">
        <f t="shared" si="275"/>
        <v/>
      </c>
      <c r="I1572" s="64" t="str">
        <f t="shared" si="276"/>
        <v/>
      </c>
      <c r="J1572" s="65" t="str">
        <f t="shared" si="269"/>
        <v/>
      </c>
      <c r="K1572" s="166" t="str">
        <f t="shared" si="270"/>
        <v/>
      </c>
      <c r="L1572" s="167" t="str">
        <f t="shared" si="271"/>
        <v/>
      </c>
      <c r="M1572" s="63" t="str">
        <f t="shared" si="272"/>
        <v/>
      </c>
      <c r="N1572" s="7"/>
      <c r="O1572" s="8"/>
      <c r="Q1572" s="69" t="str">
        <f t="shared" si="273"/>
        <v/>
      </c>
      <c r="T1572" s="66" t="str">
        <f>IF(AND(SU_Stufe&gt;=20,M1572&lt;&gt;"",ISBLANK(N1572)),"Zuweisung zu Arbeitspaket fehlt","")</f>
        <v/>
      </c>
      <c r="U1572" s="66" t="str">
        <f>IF(AND(M1572&lt;&gt;""),IF(ISBLANK(O1572),"Beschreibung der Tätigkeit fehlt!",IF(LEN(O1572)&lt;Z_BKU,"Beschreibung sehr kurz",IF(LEN(O1572)&lt;Z_BKN,"Beschreibung knapp",""))),"")</f>
        <v/>
      </c>
      <c r="V1572" s="66" t="str">
        <f t="shared" si="274"/>
        <v/>
      </c>
      <c r="W1572" s="66" t="str">
        <f>IF(AND(M1572&lt;&gt;""),IF(M1572&gt;Z_THAZ,"Wurde die Tageshöchstarbeitszeit ("&amp;Z_THAZ&amp;" h) beachtet?",""),"")</f>
        <v/>
      </c>
      <c r="X1572" s="66" t="str">
        <f t="shared" si="267"/>
        <v/>
      </c>
    </row>
    <row r="1573" spans="1:24" x14ac:dyDescent="0.25">
      <c r="A1573" s="5"/>
      <c r="B1573" s="67" t="str">
        <f t="shared" si="266"/>
        <v/>
      </c>
      <c r="C1573" s="68" t="str">
        <f t="shared" si="268"/>
        <v/>
      </c>
      <c r="D1573" s="6"/>
      <c r="E1573" s="9"/>
      <c r="F1573" s="6"/>
      <c r="G1573" s="9"/>
      <c r="H1573" s="64" t="str">
        <f t="shared" si="275"/>
        <v/>
      </c>
      <c r="I1573" s="64" t="str">
        <f t="shared" si="276"/>
        <v/>
      </c>
      <c r="J1573" s="65" t="str">
        <f t="shared" si="269"/>
        <v/>
      </c>
      <c r="K1573" s="166" t="str">
        <f t="shared" si="270"/>
        <v/>
      </c>
      <c r="L1573" s="167" t="str">
        <f t="shared" si="271"/>
        <v/>
      </c>
      <c r="M1573" s="63" t="str">
        <f t="shared" si="272"/>
        <v/>
      </c>
      <c r="N1573" s="7"/>
      <c r="O1573" s="8"/>
      <c r="Q1573" s="69" t="str">
        <f t="shared" si="273"/>
        <v/>
      </c>
      <c r="T1573" s="66" t="str">
        <f>IF(AND(SU_Stufe&gt;=20,M1573&lt;&gt;"",ISBLANK(N1573)),"Zuweisung zu Arbeitspaket fehlt","")</f>
        <v/>
      </c>
      <c r="U1573" s="66" t="str">
        <f>IF(AND(M1573&lt;&gt;""),IF(ISBLANK(O1573),"Beschreibung der Tätigkeit fehlt!",IF(LEN(O1573)&lt;Z_BKU,"Beschreibung sehr kurz",IF(LEN(O1573)&lt;Z_BKN,"Beschreibung knapp",""))),"")</f>
        <v/>
      </c>
      <c r="V1573" s="66" t="str">
        <f t="shared" si="274"/>
        <v/>
      </c>
      <c r="W1573" s="66" t="str">
        <f>IF(AND(M1573&lt;&gt;""),IF(M1573&gt;Z_THAZ,"Wurde die Tageshöchstarbeitszeit ("&amp;Z_THAZ&amp;" h) beachtet?",""),"")</f>
        <v/>
      </c>
      <c r="X1573" s="66" t="str">
        <f t="shared" si="267"/>
        <v/>
      </c>
    </row>
    <row r="1574" spans="1:24" x14ac:dyDescent="0.25">
      <c r="A1574" s="5"/>
      <c r="B1574" s="67" t="str">
        <f t="shared" si="266"/>
        <v/>
      </c>
      <c r="C1574" s="68" t="str">
        <f t="shared" si="268"/>
        <v/>
      </c>
      <c r="D1574" s="6"/>
      <c r="E1574" s="9"/>
      <c r="F1574" s="6"/>
      <c r="G1574" s="9"/>
      <c r="H1574" s="64" t="str">
        <f t="shared" si="275"/>
        <v/>
      </c>
      <c r="I1574" s="64" t="str">
        <f t="shared" si="276"/>
        <v/>
      </c>
      <c r="J1574" s="65" t="str">
        <f t="shared" si="269"/>
        <v/>
      </c>
      <c r="K1574" s="166" t="str">
        <f t="shared" si="270"/>
        <v/>
      </c>
      <c r="L1574" s="167" t="str">
        <f t="shared" si="271"/>
        <v/>
      </c>
      <c r="M1574" s="63" t="str">
        <f t="shared" si="272"/>
        <v/>
      </c>
      <c r="N1574" s="7"/>
      <c r="O1574" s="8"/>
      <c r="Q1574" s="69" t="str">
        <f t="shared" si="273"/>
        <v/>
      </c>
      <c r="T1574" s="66" t="str">
        <f>IF(AND(SU_Stufe&gt;=20,M1574&lt;&gt;"",ISBLANK(N1574)),"Zuweisung zu Arbeitspaket fehlt","")</f>
        <v/>
      </c>
      <c r="U1574" s="66" t="str">
        <f>IF(AND(M1574&lt;&gt;""),IF(ISBLANK(O1574),"Beschreibung der Tätigkeit fehlt!",IF(LEN(O1574)&lt;Z_BKU,"Beschreibung sehr kurz",IF(LEN(O1574)&lt;Z_BKN,"Beschreibung knapp",""))),"")</f>
        <v/>
      </c>
      <c r="V1574" s="66" t="str">
        <f t="shared" si="274"/>
        <v/>
      </c>
      <c r="W1574" s="66" t="str">
        <f>IF(AND(M1574&lt;&gt;""),IF(M1574&gt;Z_THAZ,"Wurde die Tageshöchstarbeitszeit ("&amp;Z_THAZ&amp;" h) beachtet?",""),"")</f>
        <v/>
      </c>
      <c r="X1574" s="66" t="str">
        <f t="shared" si="267"/>
        <v/>
      </c>
    </row>
    <row r="1575" spans="1:24" x14ac:dyDescent="0.25">
      <c r="A1575" s="5"/>
      <c r="B1575" s="67" t="str">
        <f t="shared" si="266"/>
        <v/>
      </c>
      <c r="C1575" s="68" t="str">
        <f t="shared" si="268"/>
        <v/>
      </c>
      <c r="D1575" s="6"/>
      <c r="E1575" s="9"/>
      <c r="F1575" s="6"/>
      <c r="G1575" s="9"/>
      <c r="H1575" s="64" t="str">
        <f t="shared" si="275"/>
        <v/>
      </c>
      <c r="I1575" s="64" t="str">
        <f t="shared" si="276"/>
        <v/>
      </c>
      <c r="J1575" s="65" t="str">
        <f t="shared" si="269"/>
        <v/>
      </c>
      <c r="K1575" s="166" t="str">
        <f t="shared" si="270"/>
        <v/>
      </c>
      <c r="L1575" s="167" t="str">
        <f t="shared" si="271"/>
        <v/>
      </c>
      <c r="M1575" s="63" t="str">
        <f t="shared" si="272"/>
        <v/>
      </c>
      <c r="N1575" s="7"/>
      <c r="O1575" s="8"/>
      <c r="Q1575" s="69" t="str">
        <f t="shared" si="273"/>
        <v/>
      </c>
      <c r="T1575" s="66" t="str">
        <f>IF(AND(SU_Stufe&gt;=20,M1575&lt;&gt;"",ISBLANK(N1575)),"Zuweisung zu Arbeitspaket fehlt","")</f>
        <v/>
      </c>
      <c r="U1575" s="66" t="str">
        <f>IF(AND(M1575&lt;&gt;""),IF(ISBLANK(O1575),"Beschreibung der Tätigkeit fehlt!",IF(LEN(O1575)&lt;Z_BKU,"Beschreibung sehr kurz",IF(LEN(O1575)&lt;Z_BKN,"Beschreibung knapp",""))),"")</f>
        <v/>
      </c>
      <c r="V1575" s="66" t="str">
        <f t="shared" si="274"/>
        <v/>
      </c>
      <c r="W1575" s="66" t="str">
        <f>IF(AND(M1575&lt;&gt;""),IF(M1575&gt;Z_THAZ,"Wurde die Tageshöchstarbeitszeit ("&amp;Z_THAZ&amp;" h) beachtet?",""),"")</f>
        <v/>
      </c>
      <c r="X1575" s="66" t="str">
        <f t="shared" si="267"/>
        <v/>
      </c>
    </row>
    <row r="1576" spans="1:24" x14ac:dyDescent="0.25">
      <c r="A1576" s="5"/>
      <c r="B1576" s="67" t="str">
        <f t="shared" si="266"/>
        <v/>
      </c>
      <c r="C1576" s="68" t="str">
        <f t="shared" si="268"/>
        <v/>
      </c>
      <c r="D1576" s="6"/>
      <c r="E1576" s="9"/>
      <c r="F1576" s="6"/>
      <c r="G1576" s="9"/>
      <c r="H1576" s="64" t="str">
        <f t="shared" si="275"/>
        <v/>
      </c>
      <c r="I1576" s="64" t="str">
        <f t="shared" si="276"/>
        <v/>
      </c>
      <c r="J1576" s="65" t="str">
        <f t="shared" si="269"/>
        <v/>
      </c>
      <c r="K1576" s="166" t="str">
        <f t="shared" si="270"/>
        <v/>
      </c>
      <c r="L1576" s="167" t="str">
        <f t="shared" si="271"/>
        <v/>
      </c>
      <c r="M1576" s="63" t="str">
        <f t="shared" si="272"/>
        <v/>
      </c>
      <c r="N1576" s="7"/>
      <c r="O1576" s="8"/>
      <c r="Q1576" s="69" t="str">
        <f t="shared" si="273"/>
        <v/>
      </c>
      <c r="T1576" s="66" t="str">
        <f>IF(AND(SU_Stufe&gt;=20,M1576&lt;&gt;"",ISBLANK(N1576)),"Zuweisung zu Arbeitspaket fehlt","")</f>
        <v/>
      </c>
      <c r="U1576" s="66" t="str">
        <f>IF(AND(M1576&lt;&gt;""),IF(ISBLANK(O1576),"Beschreibung der Tätigkeit fehlt!",IF(LEN(O1576)&lt;Z_BKU,"Beschreibung sehr kurz",IF(LEN(O1576)&lt;Z_BKN,"Beschreibung knapp",""))),"")</f>
        <v/>
      </c>
      <c r="V1576" s="66" t="str">
        <f t="shared" si="274"/>
        <v/>
      </c>
      <c r="W1576" s="66" t="str">
        <f>IF(AND(M1576&lt;&gt;""),IF(M1576&gt;Z_THAZ,"Wurde die Tageshöchstarbeitszeit ("&amp;Z_THAZ&amp;" h) beachtet?",""),"")</f>
        <v/>
      </c>
      <c r="X1576" s="66" t="str">
        <f t="shared" si="267"/>
        <v/>
      </c>
    </row>
    <row r="1577" spans="1:24" x14ac:dyDescent="0.25">
      <c r="A1577" s="5"/>
      <c r="B1577" s="67" t="str">
        <f t="shared" si="266"/>
        <v/>
      </c>
      <c r="C1577" s="68" t="str">
        <f t="shared" si="268"/>
        <v/>
      </c>
      <c r="D1577" s="6"/>
      <c r="E1577" s="9"/>
      <c r="F1577" s="6"/>
      <c r="G1577" s="9"/>
      <c r="H1577" s="64" t="str">
        <f t="shared" si="275"/>
        <v/>
      </c>
      <c r="I1577" s="64" t="str">
        <f t="shared" si="276"/>
        <v/>
      </c>
      <c r="J1577" s="65" t="str">
        <f t="shared" si="269"/>
        <v/>
      </c>
      <c r="K1577" s="166" t="str">
        <f t="shared" si="270"/>
        <v/>
      </c>
      <c r="L1577" s="167" t="str">
        <f t="shared" si="271"/>
        <v/>
      </c>
      <c r="M1577" s="63" t="str">
        <f t="shared" si="272"/>
        <v/>
      </c>
      <c r="N1577" s="7"/>
      <c r="O1577" s="8"/>
      <c r="Q1577" s="69" t="str">
        <f t="shared" si="273"/>
        <v/>
      </c>
      <c r="T1577" s="66" t="str">
        <f>IF(AND(SU_Stufe&gt;=20,M1577&lt;&gt;"",ISBLANK(N1577)),"Zuweisung zu Arbeitspaket fehlt","")</f>
        <v/>
      </c>
      <c r="U1577" s="66" t="str">
        <f>IF(AND(M1577&lt;&gt;""),IF(ISBLANK(O1577),"Beschreibung der Tätigkeit fehlt!",IF(LEN(O1577)&lt;Z_BKU,"Beschreibung sehr kurz",IF(LEN(O1577)&lt;Z_BKN,"Beschreibung knapp",""))),"")</f>
        <v/>
      </c>
      <c r="V1577" s="66" t="str">
        <f t="shared" si="274"/>
        <v/>
      </c>
      <c r="W1577" s="66" t="str">
        <f>IF(AND(M1577&lt;&gt;""),IF(M1577&gt;Z_THAZ,"Wurde die Tageshöchstarbeitszeit ("&amp;Z_THAZ&amp;" h) beachtet?",""),"")</f>
        <v/>
      </c>
      <c r="X1577" s="66" t="str">
        <f t="shared" si="267"/>
        <v/>
      </c>
    </row>
    <row r="1578" spans="1:24" x14ac:dyDescent="0.25">
      <c r="A1578" s="5"/>
      <c r="B1578" s="67" t="str">
        <f t="shared" si="266"/>
        <v/>
      </c>
      <c r="C1578" s="68" t="str">
        <f t="shared" si="268"/>
        <v/>
      </c>
      <c r="D1578" s="6"/>
      <c r="E1578" s="9"/>
      <c r="F1578" s="6"/>
      <c r="G1578" s="9"/>
      <c r="H1578" s="64" t="str">
        <f t="shared" si="275"/>
        <v/>
      </c>
      <c r="I1578" s="64" t="str">
        <f t="shared" si="276"/>
        <v/>
      </c>
      <c r="J1578" s="65" t="str">
        <f t="shared" si="269"/>
        <v/>
      </c>
      <c r="K1578" s="166" t="str">
        <f t="shared" si="270"/>
        <v/>
      </c>
      <c r="L1578" s="167" t="str">
        <f t="shared" si="271"/>
        <v/>
      </c>
      <c r="M1578" s="63" t="str">
        <f t="shared" si="272"/>
        <v/>
      </c>
      <c r="N1578" s="7"/>
      <c r="O1578" s="8"/>
      <c r="Q1578" s="69" t="str">
        <f t="shared" si="273"/>
        <v/>
      </c>
      <c r="T1578" s="66" t="str">
        <f>IF(AND(SU_Stufe&gt;=20,M1578&lt;&gt;"",ISBLANK(N1578)),"Zuweisung zu Arbeitspaket fehlt","")</f>
        <v/>
      </c>
      <c r="U1578" s="66" t="str">
        <f>IF(AND(M1578&lt;&gt;""),IF(ISBLANK(O1578),"Beschreibung der Tätigkeit fehlt!",IF(LEN(O1578)&lt;Z_BKU,"Beschreibung sehr kurz",IF(LEN(O1578)&lt;Z_BKN,"Beschreibung knapp",""))),"")</f>
        <v/>
      </c>
      <c r="V1578" s="66" t="str">
        <f t="shared" si="274"/>
        <v/>
      </c>
      <c r="W1578" s="66" t="str">
        <f>IF(AND(M1578&lt;&gt;""),IF(M1578&gt;Z_THAZ,"Wurde die Tageshöchstarbeitszeit ("&amp;Z_THAZ&amp;" h) beachtet?",""),"")</f>
        <v/>
      </c>
      <c r="X1578" s="66" t="str">
        <f t="shared" si="267"/>
        <v/>
      </c>
    </row>
    <row r="1579" spans="1:24" x14ac:dyDescent="0.25">
      <c r="A1579" s="5"/>
      <c r="B1579" s="67" t="str">
        <f t="shared" si="266"/>
        <v/>
      </c>
      <c r="C1579" s="68" t="str">
        <f t="shared" si="268"/>
        <v/>
      </c>
      <c r="D1579" s="6"/>
      <c r="E1579" s="9"/>
      <c r="F1579" s="6"/>
      <c r="G1579" s="9"/>
      <c r="H1579" s="64" t="str">
        <f t="shared" si="275"/>
        <v/>
      </c>
      <c r="I1579" s="64" t="str">
        <f t="shared" si="276"/>
        <v/>
      </c>
      <c r="J1579" s="65" t="str">
        <f t="shared" si="269"/>
        <v/>
      </c>
      <c r="K1579" s="166" t="str">
        <f t="shared" si="270"/>
        <v/>
      </c>
      <c r="L1579" s="167" t="str">
        <f t="shared" si="271"/>
        <v/>
      </c>
      <c r="M1579" s="63" t="str">
        <f t="shared" si="272"/>
        <v/>
      </c>
      <c r="N1579" s="7"/>
      <c r="O1579" s="8"/>
      <c r="Q1579" s="69" t="str">
        <f t="shared" si="273"/>
        <v/>
      </c>
      <c r="T1579" s="66" t="str">
        <f>IF(AND(SU_Stufe&gt;=20,M1579&lt;&gt;"",ISBLANK(N1579)),"Zuweisung zu Arbeitspaket fehlt","")</f>
        <v/>
      </c>
      <c r="U1579" s="66" t="str">
        <f>IF(AND(M1579&lt;&gt;""),IF(ISBLANK(O1579),"Beschreibung der Tätigkeit fehlt!",IF(LEN(O1579)&lt;Z_BKU,"Beschreibung sehr kurz",IF(LEN(O1579)&lt;Z_BKN,"Beschreibung knapp",""))),"")</f>
        <v/>
      </c>
      <c r="V1579" s="66" t="str">
        <f t="shared" si="274"/>
        <v/>
      </c>
      <c r="W1579" s="66" t="str">
        <f>IF(AND(M1579&lt;&gt;""),IF(M1579&gt;Z_THAZ,"Wurde die Tageshöchstarbeitszeit ("&amp;Z_THAZ&amp;" h) beachtet?",""),"")</f>
        <v/>
      </c>
      <c r="X1579" s="66" t="str">
        <f t="shared" si="267"/>
        <v/>
      </c>
    </row>
    <row r="1580" spans="1:24" x14ac:dyDescent="0.25">
      <c r="A1580" s="5"/>
      <c r="B1580" s="67" t="str">
        <f t="shared" si="266"/>
        <v/>
      </c>
      <c r="C1580" s="68" t="str">
        <f t="shared" si="268"/>
        <v/>
      </c>
      <c r="D1580" s="6"/>
      <c r="E1580" s="9"/>
      <c r="F1580" s="6"/>
      <c r="G1580" s="9"/>
      <c r="H1580" s="64" t="str">
        <f t="shared" si="275"/>
        <v/>
      </c>
      <c r="I1580" s="64" t="str">
        <f t="shared" si="276"/>
        <v/>
      </c>
      <c r="J1580" s="65" t="str">
        <f t="shared" si="269"/>
        <v/>
      </c>
      <c r="K1580" s="166" t="str">
        <f t="shared" si="270"/>
        <v/>
      </c>
      <c r="L1580" s="167" t="str">
        <f t="shared" si="271"/>
        <v/>
      </c>
      <c r="M1580" s="63" t="str">
        <f t="shared" si="272"/>
        <v/>
      </c>
      <c r="N1580" s="7"/>
      <c r="O1580" s="8"/>
      <c r="Q1580" s="69" t="str">
        <f t="shared" si="273"/>
        <v/>
      </c>
      <c r="T1580" s="66" t="str">
        <f>IF(AND(SU_Stufe&gt;=20,M1580&lt;&gt;"",ISBLANK(N1580)),"Zuweisung zu Arbeitspaket fehlt","")</f>
        <v/>
      </c>
      <c r="U1580" s="66" t="str">
        <f>IF(AND(M1580&lt;&gt;""),IF(ISBLANK(O1580),"Beschreibung der Tätigkeit fehlt!",IF(LEN(O1580)&lt;Z_BKU,"Beschreibung sehr kurz",IF(LEN(O1580)&lt;Z_BKN,"Beschreibung knapp",""))),"")</f>
        <v/>
      </c>
      <c r="V1580" s="66" t="str">
        <f t="shared" si="274"/>
        <v/>
      </c>
      <c r="W1580" s="66" t="str">
        <f>IF(AND(M1580&lt;&gt;""),IF(M1580&gt;Z_THAZ,"Wurde die Tageshöchstarbeitszeit ("&amp;Z_THAZ&amp;" h) beachtet?",""),"")</f>
        <v/>
      </c>
      <c r="X1580" s="66" t="str">
        <f t="shared" si="267"/>
        <v/>
      </c>
    </row>
    <row r="1581" spans="1:24" x14ac:dyDescent="0.25">
      <c r="A1581" s="5"/>
      <c r="B1581" s="67" t="str">
        <f t="shared" si="266"/>
        <v/>
      </c>
      <c r="C1581" s="68" t="str">
        <f t="shared" si="268"/>
        <v/>
      </c>
      <c r="D1581" s="6"/>
      <c r="E1581" s="9"/>
      <c r="F1581" s="6"/>
      <c r="G1581" s="9"/>
      <c r="H1581" s="64" t="str">
        <f t="shared" si="275"/>
        <v/>
      </c>
      <c r="I1581" s="64" t="str">
        <f t="shared" si="276"/>
        <v/>
      </c>
      <c r="J1581" s="65" t="str">
        <f t="shared" si="269"/>
        <v/>
      </c>
      <c r="K1581" s="166" t="str">
        <f t="shared" si="270"/>
        <v/>
      </c>
      <c r="L1581" s="167" t="str">
        <f t="shared" si="271"/>
        <v/>
      </c>
      <c r="M1581" s="63" t="str">
        <f t="shared" si="272"/>
        <v/>
      </c>
      <c r="N1581" s="7"/>
      <c r="O1581" s="8"/>
      <c r="Q1581" s="69" t="str">
        <f t="shared" si="273"/>
        <v/>
      </c>
      <c r="T1581" s="66" t="str">
        <f>IF(AND(SU_Stufe&gt;=20,M1581&lt;&gt;"",ISBLANK(N1581)),"Zuweisung zu Arbeitspaket fehlt","")</f>
        <v/>
      </c>
      <c r="U1581" s="66" t="str">
        <f>IF(AND(M1581&lt;&gt;""),IF(ISBLANK(O1581),"Beschreibung der Tätigkeit fehlt!",IF(LEN(O1581)&lt;Z_BKU,"Beschreibung sehr kurz",IF(LEN(O1581)&lt;Z_BKN,"Beschreibung knapp",""))),"")</f>
        <v/>
      </c>
      <c r="V1581" s="66" t="str">
        <f t="shared" si="274"/>
        <v/>
      </c>
      <c r="W1581" s="66" t="str">
        <f>IF(AND(M1581&lt;&gt;""),IF(M1581&gt;Z_THAZ,"Wurde die Tageshöchstarbeitszeit ("&amp;Z_THAZ&amp;" h) beachtet?",""),"")</f>
        <v/>
      </c>
      <c r="X1581" s="66" t="str">
        <f t="shared" si="267"/>
        <v/>
      </c>
    </row>
    <row r="1582" spans="1:24" x14ac:dyDescent="0.25">
      <c r="A1582" s="5"/>
      <c r="B1582" s="67" t="str">
        <f t="shared" si="266"/>
        <v/>
      </c>
      <c r="C1582" s="68" t="str">
        <f t="shared" si="268"/>
        <v/>
      </c>
      <c r="D1582" s="6"/>
      <c r="E1582" s="9"/>
      <c r="F1582" s="6"/>
      <c r="G1582" s="9"/>
      <c r="H1582" s="64" t="str">
        <f t="shared" si="275"/>
        <v/>
      </c>
      <c r="I1582" s="64" t="str">
        <f t="shared" si="276"/>
        <v/>
      </c>
      <c r="J1582" s="65" t="str">
        <f t="shared" si="269"/>
        <v/>
      </c>
      <c r="K1582" s="166" t="str">
        <f t="shared" si="270"/>
        <v/>
      </c>
      <c r="L1582" s="167" t="str">
        <f t="shared" si="271"/>
        <v/>
      </c>
      <c r="M1582" s="63" t="str">
        <f t="shared" si="272"/>
        <v/>
      </c>
      <c r="N1582" s="7"/>
      <c r="O1582" s="8"/>
      <c r="Q1582" s="69" t="str">
        <f t="shared" si="273"/>
        <v/>
      </c>
      <c r="T1582" s="66" t="str">
        <f>IF(AND(SU_Stufe&gt;=20,M1582&lt;&gt;"",ISBLANK(N1582)),"Zuweisung zu Arbeitspaket fehlt","")</f>
        <v/>
      </c>
      <c r="U1582" s="66" t="str">
        <f>IF(AND(M1582&lt;&gt;""),IF(ISBLANK(O1582),"Beschreibung der Tätigkeit fehlt!",IF(LEN(O1582)&lt;Z_BKU,"Beschreibung sehr kurz",IF(LEN(O1582)&lt;Z_BKN,"Beschreibung knapp",""))),"")</f>
        <v/>
      </c>
      <c r="V1582" s="66" t="str">
        <f t="shared" si="274"/>
        <v/>
      </c>
      <c r="W1582" s="66" t="str">
        <f>IF(AND(M1582&lt;&gt;""),IF(M1582&gt;Z_THAZ,"Wurde die Tageshöchstarbeitszeit ("&amp;Z_THAZ&amp;" h) beachtet?",""),"")</f>
        <v/>
      </c>
      <c r="X1582" s="66" t="str">
        <f t="shared" si="267"/>
        <v/>
      </c>
    </row>
    <row r="1583" spans="1:24" x14ac:dyDescent="0.25">
      <c r="A1583" s="5"/>
      <c r="B1583" s="67" t="str">
        <f t="shared" si="266"/>
        <v/>
      </c>
      <c r="C1583" s="68" t="str">
        <f t="shared" si="268"/>
        <v/>
      </c>
      <c r="D1583" s="6"/>
      <c r="E1583" s="9"/>
      <c r="F1583" s="6"/>
      <c r="G1583" s="9"/>
      <c r="H1583" s="64" t="str">
        <f t="shared" si="275"/>
        <v/>
      </c>
      <c r="I1583" s="64" t="str">
        <f t="shared" si="276"/>
        <v/>
      </c>
      <c r="J1583" s="65" t="str">
        <f t="shared" si="269"/>
        <v/>
      </c>
      <c r="K1583" s="166" t="str">
        <f t="shared" si="270"/>
        <v/>
      </c>
      <c r="L1583" s="167" t="str">
        <f t="shared" si="271"/>
        <v/>
      </c>
      <c r="M1583" s="63" t="str">
        <f t="shared" si="272"/>
        <v/>
      </c>
      <c r="N1583" s="7"/>
      <c r="O1583" s="8"/>
      <c r="Q1583" s="69" t="str">
        <f t="shared" si="273"/>
        <v/>
      </c>
      <c r="T1583" s="66" t="str">
        <f>IF(AND(SU_Stufe&gt;=20,M1583&lt;&gt;"",ISBLANK(N1583)),"Zuweisung zu Arbeitspaket fehlt","")</f>
        <v/>
      </c>
      <c r="U1583" s="66" t="str">
        <f>IF(AND(M1583&lt;&gt;""),IF(ISBLANK(O1583),"Beschreibung der Tätigkeit fehlt!",IF(LEN(O1583)&lt;Z_BKU,"Beschreibung sehr kurz",IF(LEN(O1583)&lt;Z_BKN,"Beschreibung knapp",""))),"")</f>
        <v/>
      </c>
      <c r="V1583" s="66" t="str">
        <f t="shared" si="274"/>
        <v/>
      </c>
      <c r="W1583" s="66" t="str">
        <f>IF(AND(M1583&lt;&gt;""),IF(M1583&gt;Z_THAZ,"Wurde die Tageshöchstarbeitszeit ("&amp;Z_THAZ&amp;" h) beachtet?",""),"")</f>
        <v/>
      </c>
      <c r="X1583" s="66" t="str">
        <f t="shared" si="267"/>
        <v/>
      </c>
    </row>
    <row r="1584" spans="1:24" x14ac:dyDescent="0.25">
      <c r="A1584" s="5"/>
      <c r="B1584" s="67" t="str">
        <f t="shared" si="266"/>
        <v/>
      </c>
      <c r="C1584" s="68" t="str">
        <f t="shared" si="268"/>
        <v/>
      </c>
      <c r="D1584" s="6"/>
      <c r="E1584" s="9"/>
      <c r="F1584" s="6"/>
      <c r="G1584" s="9"/>
      <c r="H1584" s="64" t="str">
        <f t="shared" si="275"/>
        <v/>
      </c>
      <c r="I1584" s="64" t="str">
        <f t="shared" si="276"/>
        <v/>
      </c>
      <c r="J1584" s="65" t="str">
        <f t="shared" si="269"/>
        <v/>
      </c>
      <c r="K1584" s="166" t="str">
        <f t="shared" si="270"/>
        <v/>
      </c>
      <c r="L1584" s="167" t="str">
        <f t="shared" si="271"/>
        <v/>
      </c>
      <c r="M1584" s="63" t="str">
        <f t="shared" si="272"/>
        <v/>
      </c>
      <c r="N1584" s="7"/>
      <c r="O1584" s="8"/>
      <c r="Q1584" s="69" t="str">
        <f t="shared" si="273"/>
        <v/>
      </c>
      <c r="T1584" s="66" t="str">
        <f>IF(AND(SU_Stufe&gt;=20,M1584&lt;&gt;"",ISBLANK(N1584)),"Zuweisung zu Arbeitspaket fehlt","")</f>
        <v/>
      </c>
      <c r="U1584" s="66" t="str">
        <f>IF(AND(M1584&lt;&gt;""),IF(ISBLANK(O1584),"Beschreibung der Tätigkeit fehlt!",IF(LEN(O1584)&lt;Z_BKU,"Beschreibung sehr kurz",IF(LEN(O1584)&lt;Z_BKN,"Beschreibung knapp",""))),"")</f>
        <v/>
      </c>
      <c r="V1584" s="66" t="str">
        <f t="shared" si="274"/>
        <v/>
      </c>
      <c r="W1584" s="66" t="str">
        <f>IF(AND(M1584&lt;&gt;""),IF(M1584&gt;Z_THAZ,"Wurde die Tageshöchstarbeitszeit ("&amp;Z_THAZ&amp;" h) beachtet?",""),"")</f>
        <v/>
      </c>
      <c r="X1584" s="66" t="str">
        <f t="shared" si="267"/>
        <v/>
      </c>
    </row>
    <row r="1585" spans="1:24" x14ac:dyDescent="0.25">
      <c r="A1585" s="5"/>
      <c r="B1585" s="67" t="str">
        <f t="shared" si="266"/>
        <v/>
      </c>
      <c r="C1585" s="68" t="str">
        <f t="shared" si="268"/>
        <v/>
      </c>
      <c r="D1585" s="6"/>
      <c r="E1585" s="9"/>
      <c r="F1585" s="6"/>
      <c r="G1585" s="9"/>
      <c r="H1585" s="64" t="str">
        <f t="shared" si="275"/>
        <v/>
      </c>
      <c r="I1585" s="64" t="str">
        <f t="shared" si="276"/>
        <v/>
      </c>
      <c r="J1585" s="65" t="str">
        <f t="shared" si="269"/>
        <v/>
      </c>
      <c r="K1585" s="166" t="str">
        <f t="shared" si="270"/>
        <v/>
      </c>
      <c r="L1585" s="167" t="str">
        <f t="shared" si="271"/>
        <v/>
      </c>
      <c r="M1585" s="63" t="str">
        <f t="shared" si="272"/>
        <v/>
      </c>
      <c r="N1585" s="7"/>
      <c r="O1585" s="8"/>
      <c r="Q1585" s="69" t="str">
        <f t="shared" si="273"/>
        <v/>
      </c>
      <c r="T1585" s="66" t="str">
        <f>IF(AND(SU_Stufe&gt;=20,M1585&lt;&gt;"",ISBLANK(N1585)),"Zuweisung zu Arbeitspaket fehlt","")</f>
        <v/>
      </c>
      <c r="U1585" s="66" t="str">
        <f>IF(AND(M1585&lt;&gt;""),IF(ISBLANK(O1585),"Beschreibung der Tätigkeit fehlt!",IF(LEN(O1585)&lt;Z_BKU,"Beschreibung sehr kurz",IF(LEN(O1585)&lt;Z_BKN,"Beschreibung knapp",""))),"")</f>
        <v/>
      </c>
      <c r="V1585" s="66" t="str">
        <f t="shared" si="274"/>
        <v/>
      </c>
      <c r="W1585" s="66" t="str">
        <f>IF(AND(M1585&lt;&gt;""),IF(M1585&gt;Z_THAZ,"Wurde die Tageshöchstarbeitszeit ("&amp;Z_THAZ&amp;" h) beachtet?",""),"")</f>
        <v/>
      </c>
      <c r="X1585" s="66" t="str">
        <f t="shared" si="267"/>
        <v/>
      </c>
    </row>
    <row r="1586" spans="1:24" x14ac:dyDescent="0.25">
      <c r="A1586" s="5"/>
      <c r="B1586" s="67" t="str">
        <f t="shared" si="266"/>
        <v/>
      </c>
      <c r="C1586" s="68" t="str">
        <f t="shared" si="268"/>
        <v/>
      </c>
      <c r="D1586" s="6"/>
      <c r="E1586" s="9"/>
      <c r="F1586" s="6"/>
      <c r="G1586" s="9"/>
      <c r="H1586" s="64" t="str">
        <f t="shared" si="275"/>
        <v/>
      </c>
      <c r="I1586" s="64" t="str">
        <f t="shared" si="276"/>
        <v/>
      </c>
      <c r="J1586" s="65" t="str">
        <f t="shared" si="269"/>
        <v/>
      </c>
      <c r="K1586" s="166" t="str">
        <f t="shared" si="270"/>
        <v/>
      </c>
      <c r="L1586" s="167" t="str">
        <f t="shared" si="271"/>
        <v/>
      </c>
      <c r="M1586" s="63" t="str">
        <f t="shared" si="272"/>
        <v/>
      </c>
      <c r="N1586" s="7"/>
      <c r="O1586" s="8"/>
      <c r="Q1586" s="69" t="str">
        <f t="shared" si="273"/>
        <v/>
      </c>
      <c r="T1586" s="66" t="str">
        <f>IF(AND(SU_Stufe&gt;=20,M1586&lt;&gt;"",ISBLANK(N1586)),"Zuweisung zu Arbeitspaket fehlt","")</f>
        <v/>
      </c>
      <c r="U1586" s="66" t="str">
        <f>IF(AND(M1586&lt;&gt;""),IF(ISBLANK(O1586),"Beschreibung der Tätigkeit fehlt!",IF(LEN(O1586)&lt;Z_BKU,"Beschreibung sehr kurz",IF(LEN(O1586)&lt;Z_BKN,"Beschreibung knapp",""))),"")</f>
        <v/>
      </c>
      <c r="V1586" s="66" t="str">
        <f t="shared" si="274"/>
        <v/>
      </c>
      <c r="W1586" s="66" t="str">
        <f>IF(AND(M1586&lt;&gt;""),IF(M1586&gt;Z_THAZ,"Wurde die Tageshöchstarbeitszeit ("&amp;Z_THAZ&amp;" h) beachtet?",""),"")</f>
        <v/>
      </c>
      <c r="X1586" s="66" t="str">
        <f t="shared" si="267"/>
        <v/>
      </c>
    </row>
    <row r="1587" spans="1:24" x14ac:dyDescent="0.25">
      <c r="A1587" s="5"/>
      <c r="B1587" s="67" t="str">
        <f t="shared" si="266"/>
        <v/>
      </c>
      <c r="C1587" s="68" t="str">
        <f t="shared" si="268"/>
        <v/>
      </c>
      <c r="D1587" s="6"/>
      <c r="E1587" s="9"/>
      <c r="F1587" s="6"/>
      <c r="G1587" s="9"/>
      <c r="H1587" s="64" t="str">
        <f t="shared" si="275"/>
        <v/>
      </c>
      <c r="I1587" s="64" t="str">
        <f t="shared" si="276"/>
        <v/>
      </c>
      <c r="J1587" s="65" t="str">
        <f t="shared" si="269"/>
        <v/>
      </c>
      <c r="K1587" s="166" t="str">
        <f t="shared" si="270"/>
        <v/>
      </c>
      <c r="L1587" s="167" t="str">
        <f t="shared" si="271"/>
        <v/>
      </c>
      <c r="M1587" s="63" t="str">
        <f t="shared" si="272"/>
        <v/>
      </c>
      <c r="N1587" s="7"/>
      <c r="O1587" s="8"/>
      <c r="Q1587" s="69" t="str">
        <f t="shared" si="273"/>
        <v/>
      </c>
      <c r="T1587" s="66" t="str">
        <f>IF(AND(SU_Stufe&gt;=20,M1587&lt;&gt;"",ISBLANK(N1587)),"Zuweisung zu Arbeitspaket fehlt","")</f>
        <v/>
      </c>
      <c r="U1587" s="66" t="str">
        <f>IF(AND(M1587&lt;&gt;""),IF(ISBLANK(O1587),"Beschreibung der Tätigkeit fehlt!",IF(LEN(O1587)&lt;Z_BKU,"Beschreibung sehr kurz",IF(LEN(O1587)&lt;Z_BKN,"Beschreibung knapp",""))),"")</f>
        <v/>
      </c>
      <c r="V1587" s="66" t="str">
        <f t="shared" si="274"/>
        <v/>
      </c>
      <c r="W1587" s="66" t="str">
        <f>IF(AND(M1587&lt;&gt;""),IF(M1587&gt;Z_THAZ,"Wurde die Tageshöchstarbeitszeit ("&amp;Z_THAZ&amp;" h) beachtet?",""),"")</f>
        <v/>
      </c>
      <c r="X1587" s="66" t="str">
        <f t="shared" si="267"/>
        <v/>
      </c>
    </row>
    <row r="1588" spans="1:24" x14ac:dyDescent="0.25">
      <c r="A1588" s="5"/>
      <c r="B1588" s="67" t="str">
        <f t="shared" si="266"/>
        <v/>
      </c>
      <c r="C1588" s="68" t="str">
        <f t="shared" si="268"/>
        <v/>
      </c>
      <c r="D1588" s="6"/>
      <c r="E1588" s="9"/>
      <c r="F1588" s="6"/>
      <c r="G1588" s="9"/>
      <c r="H1588" s="64" t="str">
        <f t="shared" si="275"/>
        <v/>
      </c>
      <c r="I1588" s="64" t="str">
        <f t="shared" si="276"/>
        <v/>
      </c>
      <c r="J1588" s="65" t="str">
        <f t="shared" si="269"/>
        <v/>
      </c>
      <c r="K1588" s="166" t="str">
        <f t="shared" si="270"/>
        <v/>
      </c>
      <c r="L1588" s="167" t="str">
        <f t="shared" si="271"/>
        <v/>
      </c>
      <c r="M1588" s="63" t="str">
        <f t="shared" si="272"/>
        <v/>
      </c>
      <c r="N1588" s="7"/>
      <c r="O1588" s="8"/>
      <c r="Q1588" s="69" t="str">
        <f t="shared" si="273"/>
        <v/>
      </c>
      <c r="T1588" s="66" t="str">
        <f>IF(AND(SU_Stufe&gt;=20,M1588&lt;&gt;"",ISBLANK(N1588)),"Zuweisung zu Arbeitspaket fehlt","")</f>
        <v/>
      </c>
      <c r="U1588" s="66" t="str">
        <f>IF(AND(M1588&lt;&gt;""),IF(ISBLANK(O1588),"Beschreibung der Tätigkeit fehlt!",IF(LEN(O1588)&lt;Z_BKU,"Beschreibung sehr kurz",IF(LEN(O1588)&lt;Z_BKN,"Beschreibung knapp",""))),"")</f>
        <v/>
      </c>
      <c r="V1588" s="66" t="str">
        <f t="shared" si="274"/>
        <v/>
      </c>
      <c r="W1588" s="66" t="str">
        <f>IF(AND(M1588&lt;&gt;""),IF(M1588&gt;Z_THAZ,"Wurde die Tageshöchstarbeitszeit ("&amp;Z_THAZ&amp;" h) beachtet?",""),"")</f>
        <v/>
      </c>
      <c r="X1588" s="66" t="str">
        <f t="shared" si="267"/>
        <v/>
      </c>
    </row>
    <row r="1589" spans="1:24" x14ac:dyDescent="0.25">
      <c r="A1589" s="5"/>
      <c r="B1589" s="67" t="str">
        <f t="shared" si="266"/>
        <v/>
      </c>
      <c r="C1589" s="68" t="str">
        <f t="shared" si="268"/>
        <v/>
      </c>
      <c r="D1589" s="6"/>
      <c r="E1589" s="9"/>
      <c r="F1589" s="6"/>
      <c r="G1589" s="9"/>
      <c r="H1589" s="64" t="str">
        <f t="shared" si="275"/>
        <v/>
      </c>
      <c r="I1589" s="64" t="str">
        <f t="shared" si="276"/>
        <v/>
      </c>
      <c r="J1589" s="65" t="str">
        <f t="shared" si="269"/>
        <v/>
      </c>
      <c r="K1589" s="166" t="str">
        <f t="shared" si="270"/>
        <v/>
      </c>
      <c r="L1589" s="167" t="str">
        <f t="shared" si="271"/>
        <v/>
      </c>
      <c r="M1589" s="63" t="str">
        <f t="shared" si="272"/>
        <v/>
      </c>
      <c r="N1589" s="7"/>
      <c r="O1589" s="8"/>
      <c r="Q1589" s="69" t="str">
        <f t="shared" si="273"/>
        <v/>
      </c>
      <c r="T1589" s="66" t="str">
        <f>IF(AND(SU_Stufe&gt;=20,M1589&lt;&gt;"",ISBLANK(N1589)),"Zuweisung zu Arbeitspaket fehlt","")</f>
        <v/>
      </c>
      <c r="U1589" s="66" t="str">
        <f>IF(AND(M1589&lt;&gt;""),IF(ISBLANK(O1589),"Beschreibung der Tätigkeit fehlt!",IF(LEN(O1589)&lt;Z_BKU,"Beschreibung sehr kurz",IF(LEN(O1589)&lt;Z_BKN,"Beschreibung knapp",""))),"")</f>
        <v/>
      </c>
      <c r="V1589" s="66" t="str">
        <f t="shared" si="274"/>
        <v/>
      </c>
      <c r="W1589" s="66" t="str">
        <f>IF(AND(M1589&lt;&gt;""),IF(M1589&gt;Z_THAZ,"Wurde die Tageshöchstarbeitszeit ("&amp;Z_THAZ&amp;" h) beachtet?",""),"")</f>
        <v/>
      </c>
      <c r="X1589" s="66" t="str">
        <f t="shared" si="267"/>
        <v/>
      </c>
    </row>
    <row r="1590" spans="1:24" x14ac:dyDescent="0.25">
      <c r="A1590" s="5"/>
      <c r="B1590" s="67" t="str">
        <f t="shared" si="266"/>
        <v/>
      </c>
      <c r="C1590" s="68" t="str">
        <f t="shared" si="268"/>
        <v/>
      </c>
      <c r="D1590" s="6"/>
      <c r="E1590" s="9"/>
      <c r="F1590" s="6"/>
      <c r="G1590" s="9"/>
      <c r="H1590" s="64" t="str">
        <f t="shared" si="275"/>
        <v/>
      </c>
      <c r="I1590" s="64" t="str">
        <f t="shared" si="276"/>
        <v/>
      </c>
      <c r="J1590" s="65" t="str">
        <f t="shared" si="269"/>
        <v/>
      </c>
      <c r="K1590" s="166" t="str">
        <f t="shared" si="270"/>
        <v/>
      </c>
      <c r="L1590" s="167" t="str">
        <f t="shared" si="271"/>
        <v/>
      </c>
      <c r="M1590" s="63" t="str">
        <f t="shared" si="272"/>
        <v/>
      </c>
      <c r="N1590" s="7"/>
      <c r="O1590" s="8"/>
      <c r="Q1590" s="69" t="str">
        <f t="shared" si="273"/>
        <v/>
      </c>
      <c r="T1590" s="66" t="str">
        <f>IF(AND(SU_Stufe&gt;=20,M1590&lt;&gt;"",ISBLANK(N1590)),"Zuweisung zu Arbeitspaket fehlt","")</f>
        <v/>
      </c>
      <c r="U1590" s="66" t="str">
        <f>IF(AND(M1590&lt;&gt;""),IF(ISBLANK(O1590),"Beschreibung der Tätigkeit fehlt!",IF(LEN(O1590)&lt;Z_BKU,"Beschreibung sehr kurz",IF(LEN(O1590)&lt;Z_BKN,"Beschreibung knapp",""))),"")</f>
        <v/>
      </c>
      <c r="V1590" s="66" t="str">
        <f t="shared" si="274"/>
        <v/>
      </c>
      <c r="W1590" s="66" t="str">
        <f>IF(AND(M1590&lt;&gt;""),IF(M1590&gt;Z_THAZ,"Wurde die Tageshöchstarbeitszeit ("&amp;Z_THAZ&amp;" h) beachtet?",""),"")</f>
        <v/>
      </c>
      <c r="X1590" s="66" t="str">
        <f t="shared" si="267"/>
        <v/>
      </c>
    </row>
    <row r="1591" spans="1:24" x14ac:dyDescent="0.25">
      <c r="A1591" s="5"/>
      <c r="B1591" s="67" t="str">
        <f t="shared" si="266"/>
        <v/>
      </c>
      <c r="C1591" s="68" t="str">
        <f t="shared" si="268"/>
        <v/>
      </c>
      <c r="D1591" s="6"/>
      <c r="E1591" s="9"/>
      <c r="F1591" s="6"/>
      <c r="G1591" s="9"/>
      <c r="H1591" s="64" t="str">
        <f t="shared" si="275"/>
        <v/>
      </c>
      <c r="I1591" s="64" t="str">
        <f t="shared" si="276"/>
        <v/>
      </c>
      <c r="J1591" s="65" t="str">
        <f t="shared" si="269"/>
        <v/>
      </c>
      <c r="K1591" s="166" t="str">
        <f t="shared" si="270"/>
        <v/>
      </c>
      <c r="L1591" s="167" t="str">
        <f t="shared" si="271"/>
        <v/>
      </c>
      <c r="M1591" s="63" t="str">
        <f t="shared" si="272"/>
        <v/>
      </c>
      <c r="N1591" s="7"/>
      <c r="O1591" s="8"/>
      <c r="Q1591" s="69" t="str">
        <f t="shared" si="273"/>
        <v/>
      </c>
      <c r="T1591" s="66" t="str">
        <f>IF(AND(SU_Stufe&gt;=20,M1591&lt;&gt;"",ISBLANK(N1591)),"Zuweisung zu Arbeitspaket fehlt","")</f>
        <v/>
      </c>
      <c r="U1591" s="66" t="str">
        <f>IF(AND(M1591&lt;&gt;""),IF(ISBLANK(O1591),"Beschreibung der Tätigkeit fehlt!",IF(LEN(O1591)&lt;Z_BKU,"Beschreibung sehr kurz",IF(LEN(O1591)&lt;Z_BKN,"Beschreibung knapp",""))),"")</f>
        <v/>
      </c>
      <c r="V1591" s="66" t="str">
        <f t="shared" si="274"/>
        <v/>
      </c>
      <c r="W1591" s="66" t="str">
        <f>IF(AND(M1591&lt;&gt;""),IF(M1591&gt;Z_THAZ,"Wurde die Tageshöchstarbeitszeit ("&amp;Z_THAZ&amp;" h) beachtet?",""),"")</f>
        <v/>
      </c>
      <c r="X1591" s="66" t="str">
        <f t="shared" si="267"/>
        <v/>
      </c>
    </row>
    <row r="1592" spans="1:24" x14ac:dyDescent="0.25">
      <c r="A1592" s="5"/>
      <c r="B1592" s="67" t="str">
        <f t="shared" si="266"/>
        <v/>
      </c>
      <c r="C1592" s="68" t="str">
        <f t="shared" si="268"/>
        <v/>
      </c>
      <c r="D1592" s="6"/>
      <c r="E1592" s="9"/>
      <c r="F1592" s="6"/>
      <c r="G1592" s="9"/>
      <c r="H1592" s="64" t="str">
        <f t="shared" si="275"/>
        <v/>
      </c>
      <c r="I1592" s="64" t="str">
        <f t="shared" si="276"/>
        <v/>
      </c>
      <c r="J1592" s="65" t="str">
        <f t="shared" si="269"/>
        <v/>
      </c>
      <c r="K1592" s="166" t="str">
        <f t="shared" si="270"/>
        <v/>
      </c>
      <c r="L1592" s="167" t="str">
        <f t="shared" si="271"/>
        <v/>
      </c>
      <c r="M1592" s="63" t="str">
        <f t="shared" si="272"/>
        <v/>
      </c>
      <c r="N1592" s="7"/>
      <c r="O1592" s="8"/>
      <c r="Q1592" s="69" t="str">
        <f t="shared" si="273"/>
        <v/>
      </c>
      <c r="T1592" s="66" t="str">
        <f>IF(AND(SU_Stufe&gt;=20,M1592&lt;&gt;"",ISBLANK(N1592)),"Zuweisung zu Arbeitspaket fehlt","")</f>
        <v/>
      </c>
      <c r="U1592" s="66" t="str">
        <f>IF(AND(M1592&lt;&gt;""),IF(ISBLANK(O1592),"Beschreibung der Tätigkeit fehlt!",IF(LEN(O1592)&lt;Z_BKU,"Beschreibung sehr kurz",IF(LEN(O1592)&lt;Z_BKN,"Beschreibung knapp",""))),"")</f>
        <v/>
      </c>
      <c r="V1592" s="66" t="str">
        <f t="shared" si="274"/>
        <v/>
      </c>
      <c r="W1592" s="66" t="str">
        <f>IF(AND(M1592&lt;&gt;""),IF(M1592&gt;Z_THAZ,"Wurde die Tageshöchstarbeitszeit ("&amp;Z_THAZ&amp;" h) beachtet?",""),"")</f>
        <v/>
      </c>
      <c r="X1592" s="66" t="str">
        <f t="shared" si="267"/>
        <v/>
      </c>
    </row>
    <row r="1593" spans="1:24" x14ac:dyDescent="0.25">
      <c r="A1593" s="5"/>
      <c r="B1593" s="67" t="str">
        <f t="shared" si="266"/>
        <v/>
      </c>
      <c r="C1593" s="68" t="str">
        <f t="shared" si="268"/>
        <v/>
      </c>
      <c r="D1593" s="6"/>
      <c r="E1593" s="9"/>
      <c r="F1593" s="6"/>
      <c r="G1593" s="9"/>
      <c r="H1593" s="64" t="str">
        <f t="shared" si="275"/>
        <v/>
      </c>
      <c r="I1593" s="64" t="str">
        <f t="shared" si="276"/>
        <v/>
      </c>
      <c r="J1593" s="65" t="str">
        <f t="shared" si="269"/>
        <v/>
      </c>
      <c r="K1593" s="166" t="str">
        <f t="shared" si="270"/>
        <v/>
      </c>
      <c r="L1593" s="167" t="str">
        <f t="shared" si="271"/>
        <v/>
      </c>
      <c r="M1593" s="63" t="str">
        <f t="shared" si="272"/>
        <v/>
      </c>
      <c r="N1593" s="7"/>
      <c r="O1593" s="8"/>
      <c r="Q1593" s="69" t="str">
        <f t="shared" si="273"/>
        <v/>
      </c>
      <c r="T1593" s="66" t="str">
        <f>IF(AND(SU_Stufe&gt;=20,M1593&lt;&gt;"",ISBLANK(N1593)),"Zuweisung zu Arbeitspaket fehlt","")</f>
        <v/>
      </c>
      <c r="U1593" s="66" t="str">
        <f>IF(AND(M1593&lt;&gt;""),IF(ISBLANK(O1593),"Beschreibung der Tätigkeit fehlt!",IF(LEN(O1593)&lt;Z_BKU,"Beschreibung sehr kurz",IF(LEN(O1593)&lt;Z_BKN,"Beschreibung knapp",""))),"")</f>
        <v/>
      </c>
      <c r="V1593" s="66" t="str">
        <f t="shared" si="274"/>
        <v/>
      </c>
      <c r="W1593" s="66" t="str">
        <f>IF(AND(M1593&lt;&gt;""),IF(M1593&gt;Z_THAZ,"Wurde die Tageshöchstarbeitszeit ("&amp;Z_THAZ&amp;" h) beachtet?",""),"")</f>
        <v/>
      </c>
      <c r="X1593" s="66" t="str">
        <f t="shared" si="267"/>
        <v/>
      </c>
    </row>
    <row r="1594" spans="1:24" x14ac:dyDescent="0.25">
      <c r="A1594" s="5"/>
      <c r="B1594" s="67" t="str">
        <f t="shared" si="266"/>
        <v/>
      </c>
      <c r="C1594" s="68" t="str">
        <f t="shared" si="268"/>
        <v/>
      </c>
      <c r="D1594" s="6"/>
      <c r="E1594" s="9"/>
      <c r="F1594" s="6"/>
      <c r="G1594" s="9"/>
      <c r="H1594" s="64" t="str">
        <f t="shared" si="275"/>
        <v/>
      </c>
      <c r="I1594" s="64" t="str">
        <f t="shared" si="276"/>
        <v/>
      </c>
      <c r="J1594" s="65" t="str">
        <f t="shared" si="269"/>
        <v/>
      </c>
      <c r="K1594" s="166" t="str">
        <f t="shared" si="270"/>
        <v/>
      </c>
      <c r="L1594" s="167" t="str">
        <f t="shared" si="271"/>
        <v/>
      </c>
      <c r="M1594" s="63" t="str">
        <f t="shared" si="272"/>
        <v/>
      </c>
      <c r="N1594" s="7"/>
      <c r="O1594" s="8"/>
      <c r="Q1594" s="69" t="str">
        <f t="shared" si="273"/>
        <v/>
      </c>
      <c r="T1594" s="66" t="str">
        <f>IF(AND(SU_Stufe&gt;=20,M1594&lt;&gt;"",ISBLANK(N1594)),"Zuweisung zu Arbeitspaket fehlt","")</f>
        <v/>
      </c>
      <c r="U1594" s="66" t="str">
        <f>IF(AND(M1594&lt;&gt;""),IF(ISBLANK(O1594),"Beschreibung der Tätigkeit fehlt!",IF(LEN(O1594)&lt;Z_BKU,"Beschreibung sehr kurz",IF(LEN(O1594)&lt;Z_BKN,"Beschreibung knapp",""))),"")</f>
        <v/>
      </c>
      <c r="V1594" s="66" t="str">
        <f t="shared" si="274"/>
        <v/>
      </c>
      <c r="W1594" s="66" t="str">
        <f>IF(AND(M1594&lt;&gt;""),IF(M1594&gt;Z_THAZ,"Wurde die Tageshöchstarbeitszeit ("&amp;Z_THAZ&amp;" h) beachtet?",""),"")</f>
        <v/>
      </c>
      <c r="X1594" s="66" t="str">
        <f t="shared" si="267"/>
        <v/>
      </c>
    </row>
    <row r="1595" spans="1:24" x14ac:dyDescent="0.25">
      <c r="A1595" s="5"/>
      <c r="B1595" s="67" t="str">
        <f t="shared" si="266"/>
        <v/>
      </c>
      <c r="C1595" s="68" t="str">
        <f t="shared" si="268"/>
        <v/>
      </c>
      <c r="D1595" s="6"/>
      <c r="E1595" s="9"/>
      <c r="F1595" s="6"/>
      <c r="G1595" s="9"/>
      <c r="H1595" s="64" t="str">
        <f t="shared" si="275"/>
        <v/>
      </c>
      <c r="I1595" s="64" t="str">
        <f t="shared" si="276"/>
        <v/>
      </c>
      <c r="J1595" s="65" t="str">
        <f t="shared" si="269"/>
        <v/>
      </c>
      <c r="K1595" s="166" t="str">
        <f t="shared" si="270"/>
        <v/>
      </c>
      <c r="L1595" s="167" t="str">
        <f t="shared" si="271"/>
        <v/>
      </c>
      <c r="M1595" s="63" t="str">
        <f t="shared" si="272"/>
        <v/>
      </c>
      <c r="N1595" s="7"/>
      <c r="O1595" s="8"/>
      <c r="Q1595" s="69" t="str">
        <f t="shared" si="273"/>
        <v/>
      </c>
      <c r="T1595" s="66" t="str">
        <f>IF(AND(SU_Stufe&gt;=20,M1595&lt;&gt;"",ISBLANK(N1595)),"Zuweisung zu Arbeitspaket fehlt","")</f>
        <v/>
      </c>
      <c r="U1595" s="66" t="str">
        <f>IF(AND(M1595&lt;&gt;""),IF(ISBLANK(O1595),"Beschreibung der Tätigkeit fehlt!",IF(LEN(O1595)&lt;Z_BKU,"Beschreibung sehr kurz",IF(LEN(O1595)&lt;Z_BKN,"Beschreibung knapp",""))),"")</f>
        <v/>
      </c>
      <c r="V1595" s="66" t="str">
        <f t="shared" si="274"/>
        <v/>
      </c>
      <c r="W1595" s="66" t="str">
        <f>IF(AND(M1595&lt;&gt;""),IF(M1595&gt;Z_THAZ,"Wurde die Tageshöchstarbeitszeit ("&amp;Z_THAZ&amp;" h) beachtet?",""),"")</f>
        <v/>
      </c>
      <c r="X1595" s="66" t="str">
        <f t="shared" si="267"/>
        <v/>
      </c>
    </row>
    <row r="1596" spans="1:24" x14ac:dyDescent="0.25">
      <c r="A1596" s="5"/>
      <c r="B1596" s="67" t="str">
        <f t="shared" si="266"/>
        <v/>
      </c>
      <c r="C1596" s="68" t="str">
        <f t="shared" si="268"/>
        <v/>
      </c>
      <c r="D1596" s="6"/>
      <c r="E1596" s="9"/>
      <c r="F1596" s="6"/>
      <c r="G1596" s="9"/>
      <c r="H1596" s="64" t="str">
        <f t="shared" si="275"/>
        <v/>
      </c>
      <c r="I1596" s="64" t="str">
        <f t="shared" si="276"/>
        <v/>
      </c>
      <c r="J1596" s="65" t="str">
        <f t="shared" si="269"/>
        <v/>
      </c>
      <c r="K1596" s="166" t="str">
        <f t="shared" si="270"/>
        <v/>
      </c>
      <c r="L1596" s="167" t="str">
        <f t="shared" si="271"/>
        <v/>
      </c>
      <c r="M1596" s="63" t="str">
        <f t="shared" si="272"/>
        <v/>
      </c>
      <c r="N1596" s="7"/>
      <c r="O1596" s="8"/>
      <c r="Q1596" s="69" t="str">
        <f t="shared" si="273"/>
        <v/>
      </c>
      <c r="T1596" s="66" t="str">
        <f>IF(AND(SU_Stufe&gt;=20,M1596&lt;&gt;"",ISBLANK(N1596)),"Zuweisung zu Arbeitspaket fehlt","")</f>
        <v/>
      </c>
      <c r="U1596" s="66" t="str">
        <f>IF(AND(M1596&lt;&gt;""),IF(ISBLANK(O1596),"Beschreibung der Tätigkeit fehlt!",IF(LEN(O1596)&lt;Z_BKU,"Beschreibung sehr kurz",IF(LEN(O1596)&lt;Z_BKN,"Beschreibung knapp",""))),"")</f>
        <v/>
      </c>
      <c r="V1596" s="66" t="str">
        <f t="shared" si="274"/>
        <v/>
      </c>
      <c r="W1596" s="66" t="str">
        <f>IF(AND(M1596&lt;&gt;""),IF(M1596&gt;Z_THAZ,"Wurde die Tageshöchstarbeitszeit ("&amp;Z_THAZ&amp;" h) beachtet?",""),"")</f>
        <v/>
      </c>
      <c r="X1596" s="66" t="str">
        <f t="shared" si="267"/>
        <v/>
      </c>
    </row>
    <row r="1597" spans="1:24" x14ac:dyDescent="0.25">
      <c r="A1597" s="5"/>
      <c r="B1597" s="67" t="str">
        <f t="shared" si="266"/>
        <v/>
      </c>
      <c r="C1597" s="68" t="str">
        <f t="shared" si="268"/>
        <v/>
      </c>
      <c r="D1597" s="6"/>
      <c r="E1597" s="9"/>
      <c r="F1597" s="6"/>
      <c r="G1597" s="9"/>
      <c r="H1597" s="64" t="str">
        <f t="shared" si="275"/>
        <v/>
      </c>
      <c r="I1597" s="64" t="str">
        <f t="shared" si="276"/>
        <v/>
      </c>
      <c r="J1597" s="65" t="str">
        <f t="shared" si="269"/>
        <v/>
      </c>
      <c r="K1597" s="166" t="str">
        <f t="shared" si="270"/>
        <v/>
      </c>
      <c r="L1597" s="167" t="str">
        <f t="shared" si="271"/>
        <v/>
      </c>
      <c r="M1597" s="63" t="str">
        <f t="shared" si="272"/>
        <v/>
      </c>
      <c r="N1597" s="7"/>
      <c r="O1597" s="8"/>
      <c r="Q1597" s="69" t="str">
        <f t="shared" si="273"/>
        <v/>
      </c>
      <c r="T1597" s="66" t="str">
        <f>IF(AND(SU_Stufe&gt;=20,M1597&lt;&gt;"",ISBLANK(N1597)),"Zuweisung zu Arbeitspaket fehlt","")</f>
        <v/>
      </c>
      <c r="U1597" s="66" t="str">
        <f>IF(AND(M1597&lt;&gt;""),IF(ISBLANK(O1597),"Beschreibung der Tätigkeit fehlt!",IF(LEN(O1597)&lt;Z_BKU,"Beschreibung sehr kurz",IF(LEN(O1597)&lt;Z_BKN,"Beschreibung knapp",""))),"")</f>
        <v/>
      </c>
      <c r="V1597" s="66" t="str">
        <f t="shared" si="274"/>
        <v/>
      </c>
      <c r="W1597" s="66" t="str">
        <f>IF(AND(M1597&lt;&gt;""),IF(M1597&gt;Z_THAZ,"Wurde die Tageshöchstarbeitszeit ("&amp;Z_THAZ&amp;" h) beachtet?",""),"")</f>
        <v/>
      </c>
      <c r="X1597" s="66" t="str">
        <f t="shared" si="267"/>
        <v/>
      </c>
    </row>
    <row r="1598" spans="1:24" x14ac:dyDescent="0.25">
      <c r="A1598" s="5"/>
      <c r="B1598" s="67" t="str">
        <f t="shared" si="266"/>
        <v/>
      </c>
      <c r="C1598" s="68" t="str">
        <f t="shared" si="268"/>
        <v/>
      </c>
      <c r="D1598" s="6"/>
      <c r="E1598" s="9"/>
      <c r="F1598" s="6"/>
      <c r="G1598" s="9"/>
      <c r="H1598" s="64" t="str">
        <f t="shared" si="275"/>
        <v/>
      </c>
      <c r="I1598" s="64" t="str">
        <f t="shared" si="276"/>
        <v/>
      </c>
      <c r="J1598" s="65" t="str">
        <f t="shared" si="269"/>
        <v/>
      </c>
      <c r="K1598" s="166" t="str">
        <f t="shared" si="270"/>
        <v/>
      </c>
      <c r="L1598" s="167" t="str">
        <f t="shared" si="271"/>
        <v/>
      </c>
      <c r="M1598" s="63" t="str">
        <f t="shared" si="272"/>
        <v/>
      </c>
      <c r="N1598" s="7"/>
      <c r="O1598" s="8"/>
      <c r="Q1598" s="69" t="str">
        <f t="shared" si="273"/>
        <v/>
      </c>
      <c r="T1598" s="66" t="str">
        <f>IF(AND(SU_Stufe&gt;=20,M1598&lt;&gt;"",ISBLANK(N1598)),"Zuweisung zu Arbeitspaket fehlt","")</f>
        <v/>
      </c>
      <c r="U1598" s="66" t="str">
        <f>IF(AND(M1598&lt;&gt;""),IF(ISBLANK(O1598),"Beschreibung der Tätigkeit fehlt!",IF(LEN(O1598)&lt;Z_BKU,"Beschreibung sehr kurz",IF(LEN(O1598)&lt;Z_BKN,"Beschreibung knapp",""))),"")</f>
        <v/>
      </c>
      <c r="V1598" s="66" t="str">
        <f t="shared" si="274"/>
        <v/>
      </c>
      <c r="W1598" s="66" t="str">
        <f>IF(AND(M1598&lt;&gt;""),IF(M1598&gt;Z_THAZ,"Wurde die Tageshöchstarbeitszeit ("&amp;Z_THAZ&amp;" h) beachtet?",""),"")</f>
        <v/>
      </c>
      <c r="X1598" s="66" t="str">
        <f t="shared" si="267"/>
        <v/>
      </c>
    </row>
    <row r="1599" spans="1:24" x14ac:dyDescent="0.25">
      <c r="A1599" s="5"/>
      <c r="B1599" s="67" t="str">
        <f t="shared" si="266"/>
        <v/>
      </c>
      <c r="C1599" s="68" t="str">
        <f t="shared" si="268"/>
        <v/>
      </c>
      <c r="D1599" s="6"/>
      <c r="E1599" s="9"/>
      <c r="F1599" s="6"/>
      <c r="G1599" s="9"/>
      <c r="H1599" s="64" t="str">
        <f t="shared" si="275"/>
        <v/>
      </c>
      <c r="I1599" s="64" t="str">
        <f t="shared" si="276"/>
        <v/>
      </c>
      <c r="J1599" s="65" t="str">
        <f t="shared" si="269"/>
        <v/>
      </c>
      <c r="K1599" s="166" t="str">
        <f t="shared" si="270"/>
        <v/>
      </c>
      <c r="L1599" s="167" t="str">
        <f t="shared" si="271"/>
        <v/>
      </c>
      <c r="M1599" s="63" t="str">
        <f t="shared" si="272"/>
        <v/>
      </c>
      <c r="N1599" s="7"/>
      <c r="O1599" s="8"/>
      <c r="Q1599" s="69" t="str">
        <f t="shared" si="273"/>
        <v/>
      </c>
      <c r="T1599" s="66" t="str">
        <f>IF(AND(SU_Stufe&gt;=20,M1599&lt;&gt;"",ISBLANK(N1599)),"Zuweisung zu Arbeitspaket fehlt","")</f>
        <v/>
      </c>
      <c r="U1599" s="66" t="str">
        <f>IF(AND(M1599&lt;&gt;""),IF(ISBLANK(O1599),"Beschreibung der Tätigkeit fehlt!",IF(LEN(O1599)&lt;Z_BKU,"Beschreibung sehr kurz",IF(LEN(O1599)&lt;Z_BKN,"Beschreibung knapp",""))),"")</f>
        <v/>
      </c>
      <c r="V1599" s="66" t="str">
        <f t="shared" si="274"/>
        <v/>
      </c>
      <c r="W1599" s="66" t="str">
        <f>IF(AND(M1599&lt;&gt;""),IF(M1599&gt;Z_THAZ,"Wurde die Tageshöchstarbeitszeit ("&amp;Z_THAZ&amp;" h) beachtet?",""),"")</f>
        <v/>
      </c>
      <c r="X1599" s="66" t="str">
        <f t="shared" si="267"/>
        <v/>
      </c>
    </row>
    <row r="1600" spans="1:24" x14ac:dyDescent="0.25">
      <c r="A1600" s="5"/>
      <c r="B1600" s="67" t="str">
        <f t="shared" si="266"/>
        <v/>
      </c>
      <c r="C1600" s="68" t="str">
        <f t="shared" si="268"/>
        <v/>
      </c>
      <c r="D1600" s="6"/>
      <c r="E1600" s="9"/>
      <c r="F1600" s="6"/>
      <c r="G1600" s="9"/>
      <c r="H1600" s="64" t="str">
        <f t="shared" si="275"/>
        <v/>
      </c>
      <c r="I1600" s="64" t="str">
        <f t="shared" si="276"/>
        <v/>
      </c>
      <c r="J1600" s="65" t="str">
        <f t="shared" si="269"/>
        <v/>
      </c>
      <c r="K1600" s="166" t="str">
        <f t="shared" si="270"/>
        <v/>
      </c>
      <c r="L1600" s="167" t="str">
        <f t="shared" si="271"/>
        <v/>
      </c>
      <c r="M1600" s="63" t="str">
        <f t="shared" si="272"/>
        <v/>
      </c>
      <c r="N1600" s="7"/>
      <c r="O1600" s="8"/>
      <c r="Q1600" s="69" t="str">
        <f t="shared" si="273"/>
        <v/>
      </c>
      <c r="T1600" s="66" t="str">
        <f>IF(AND(SU_Stufe&gt;=20,M1600&lt;&gt;"",ISBLANK(N1600)),"Zuweisung zu Arbeitspaket fehlt","")</f>
        <v/>
      </c>
      <c r="U1600" s="66" t="str">
        <f>IF(AND(M1600&lt;&gt;""),IF(ISBLANK(O1600),"Beschreibung der Tätigkeit fehlt!",IF(LEN(O1600)&lt;Z_BKU,"Beschreibung sehr kurz",IF(LEN(O1600)&lt;Z_BKN,"Beschreibung knapp",""))),"")</f>
        <v/>
      </c>
      <c r="V1600" s="66" t="str">
        <f t="shared" si="274"/>
        <v/>
      </c>
      <c r="W1600" s="66" t="str">
        <f>IF(AND(M1600&lt;&gt;""),IF(M1600&gt;Z_THAZ,"Wurde die Tageshöchstarbeitszeit ("&amp;Z_THAZ&amp;" h) beachtet?",""),"")</f>
        <v/>
      </c>
      <c r="X1600" s="66" t="str">
        <f t="shared" si="267"/>
        <v/>
      </c>
    </row>
    <row r="1601" spans="1:24" x14ac:dyDescent="0.25">
      <c r="A1601" s="5"/>
      <c r="B1601" s="67" t="str">
        <f t="shared" si="266"/>
        <v/>
      </c>
      <c r="C1601" s="68" t="str">
        <f t="shared" si="268"/>
        <v/>
      </c>
      <c r="D1601" s="6"/>
      <c r="E1601" s="9"/>
      <c r="F1601" s="6"/>
      <c r="G1601" s="9"/>
      <c r="H1601" s="64" t="str">
        <f t="shared" si="275"/>
        <v/>
      </c>
      <c r="I1601" s="64" t="str">
        <f t="shared" si="276"/>
        <v/>
      </c>
      <c r="J1601" s="65" t="str">
        <f t="shared" si="269"/>
        <v/>
      </c>
      <c r="K1601" s="166" t="str">
        <f t="shared" si="270"/>
        <v/>
      </c>
      <c r="L1601" s="167" t="str">
        <f t="shared" si="271"/>
        <v/>
      </c>
      <c r="M1601" s="63" t="str">
        <f t="shared" si="272"/>
        <v/>
      </c>
      <c r="N1601" s="7"/>
      <c r="O1601" s="8"/>
      <c r="Q1601" s="69" t="str">
        <f t="shared" si="273"/>
        <v/>
      </c>
      <c r="T1601" s="66" t="str">
        <f>IF(AND(SU_Stufe&gt;=20,M1601&lt;&gt;"",ISBLANK(N1601)),"Zuweisung zu Arbeitspaket fehlt","")</f>
        <v/>
      </c>
      <c r="U1601" s="66" t="str">
        <f>IF(AND(M1601&lt;&gt;""),IF(ISBLANK(O1601),"Beschreibung der Tätigkeit fehlt!",IF(LEN(O1601)&lt;Z_BKU,"Beschreibung sehr kurz",IF(LEN(O1601)&lt;Z_BKN,"Beschreibung knapp",""))),"")</f>
        <v/>
      </c>
      <c r="V1601" s="66" t="str">
        <f t="shared" si="274"/>
        <v/>
      </c>
      <c r="W1601" s="66" t="str">
        <f>IF(AND(M1601&lt;&gt;""),IF(M1601&gt;Z_THAZ,"Wurde die Tageshöchstarbeitszeit ("&amp;Z_THAZ&amp;" h) beachtet?",""),"")</f>
        <v/>
      </c>
      <c r="X1601" s="66" t="str">
        <f t="shared" si="267"/>
        <v/>
      </c>
    </row>
    <row r="1602" spans="1:24" x14ac:dyDescent="0.25">
      <c r="A1602" s="5"/>
      <c r="B1602" s="67" t="str">
        <f t="shared" si="266"/>
        <v/>
      </c>
      <c r="C1602" s="68" t="str">
        <f t="shared" si="268"/>
        <v/>
      </c>
      <c r="D1602" s="6"/>
      <c r="E1602" s="9"/>
      <c r="F1602" s="6"/>
      <c r="G1602" s="9"/>
      <c r="H1602" s="64" t="str">
        <f t="shared" si="275"/>
        <v/>
      </c>
      <c r="I1602" s="64" t="str">
        <f t="shared" si="276"/>
        <v/>
      </c>
      <c r="J1602" s="65" t="str">
        <f t="shared" si="269"/>
        <v/>
      </c>
      <c r="K1602" s="166" t="str">
        <f t="shared" si="270"/>
        <v/>
      </c>
      <c r="L1602" s="167" t="str">
        <f t="shared" si="271"/>
        <v/>
      </c>
      <c r="M1602" s="63" t="str">
        <f t="shared" si="272"/>
        <v/>
      </c>
      <c r="N1602" s="7"/>
      <c r="O1602" s="8"/>
      <c r="Q1602" s="69" t="str">
        <f t="shared" si="273"/>
        <v/>
      </c>
      <c r="T1602" s="66" t="str">
        <f>IF(AND(SU_Stufe&gt;=20,M1602&lt;&gt;"",ISBLANK(N1602)),"Zuweisung zu Arbeitspaket fehlt","")</f>
        <v/>
      </c>
      <c r="U1602" s="66" t="str">
        <f>IF(AND(M1602&lt;&gt;""),IF(ISBLANK(O1602),"Beschreibung der Tätigkeit fehlt!",IF(LEN(O1602)&lt;Z_BKU,"Beschreibung sehr kurz",IF(LEN(O1602)&lt;Z_BKN,"Beschreibung knapp",""))),"")</f>
        <v/>
      </c>
      <c r="V1602" s="66" t="str">
        <f t="shared" si="274"/>
        <v/>
      </c>
      <c r="W1602" s="66" t="str">
        <f>IF(AND(M1602&lt;&gt;""),IF(M1602&gt;Z_THAZ,"Wurde die Tageshöchstarbeitszeit ("&amp;Z_THAZ&amp;" h) beachtet?",""),"")</f>
        <v/>
      </c>
      <c r="X1602" s="66" t="str">
        <f t="shared" si="267"/>
        <v/>
      </c>
    </row>
    <row r="1603" spans="1:24" x14ac:dyDescent="0.25">
      <c r="A1603" s="5"/>
      <c r="B1603" s="67" t="str">
        <f t="shared" si="266"/>
        <v/>
      </c>
      <c r="C1603" s="68" t="str">
        <f t="shared" si="268"/>
        <v/>
      </c>
      <c r="D1603" s="6"/>
      <c r="E1603" s="9"/>
      <c r="F1603" s="6"/>
      <c r="G1603" s="9"/>
      <c r="H1603" s="64" t="str">
        <f t="shared" si="275"/>
        <v/>
      </c>
      <c r="I1603" s="64" t="str">
        <f t="shared" si="276"/>
        <v/>
      </c>
      <c r="J1603" s="65" t="str">
        <f t="shared" si="269"/>
        <v/>
      </c>
      <c r="K1603" s="166" t="str">
        <f t="shared" si="270"/>
        <v/>
      </c>
      <c r="L1603" s="167" t="str">
        <f t="shared" si="271"/>
        <v/>
      </c>
      <c r="M1603" s="63" t="str">
        <f t="shared" si="272"/>
        <v/>
      </c>
      <c r="N1603" s="7"/>
      <c r="O1603" s="8"/>
      <c r="Q1603" s="69" t="str">
        <f t="shared" si="273"/>
        <v/>
      </c>
      <c r="T1603" s="66" t="str">
        <f>IF(AND(SU_Stufe&gt;=20,M1603&lt;&gt;"",ISBLANK(N1603)),"Zuweisung zu Arbeitspaket fehlt","")</f>
        <v/>
      </c>
      <c r="U1603" s="66" t="str">
        <f>IF(AND(M1603&lt;&gt;""),IF(ISBLANK(O1603),"Beschreibung der Tätigkeit fehlt!",IF(LEN(O1603)&lt;Z_BKU,"Beschreibung sehr kurz",IF(LEN(O1603)&lt;Z_BKN,"Beschreibung knapp",""))),"")</f>
        <v/>
      </c>
      <c r="V1603" s="66" t="str">
        <f t="shared" si="274"/>
        <v/>
      </c>
      <c r="W1603" s="66" t="str">
        <f>IF(AND(M1603&lt;&gt;""),IF(M1603&gt;Z_THAZ,"Wurde die Tageshöchstarbeitszeit ("&amp;Z_THAZ&amp;" h) beachtet?",""),"")</f>
        <v/>
      </c>
      <c r="X1603" s="66" t="str">
        <f t="shared" si="267"/>
        <v/>
      </c>
    </row>
    <row r="1604" spans="1:24" x14ac:dyDescent="0.25">
      <c r="A1604" s="5"/>
      <c r="B1604" s="67" t="str">
        <f t="shared" si="266"/>
        <v/>
      </c>
      <c r="C1604" s="68" t="str">
        <f t="shared" si="268"/>
        <v/>
      </c>
      <c r="D1604" s="6"/>
      <c r="E1604" s="9"/>
      <c r="F1604" s="6"/>
      <c r="G1604" s="9"/>
      <c r="H1604" s="64" t="str">
        <f t="shared" si="275"/>
        <v/>
      </c>
      <c r="I1604" s="64" t="str">
        <f t="shared" si="276"/>
        <v/>
      </c>
      <c r="J1604" s="65" t="str">
        <f t="shared" si="269"/>
        <v/>
      </c>
      <c r="K1604" s="166" t="str">
        <f t="shared" si="270"/>
        <v/>
      </c>
      <c r="L1604" s="167" t="str">
        <f t="shared" si="271"/>
        <v/>
      </c>
      <c r="M1604" s="63" t="str">
        <f t="shared" si="272"/>
        <v/>
      </c>
      <c r="N1604" s="7"/>
      <c r="O1604" s="8"/>
      <c r="Q1604" s="69" t="str">
        <f t="shared" si="273"/>
        <v/>
      </c>
      <c r="T1604" s="66" t="str">
        <f>IF(AND(SU_Stufe&gt;=20,M1604&lt;&gt;"",ISBLANK(N1604)),"Zuweisung zu Arbeitspaket fehlt","")</f>
        <v/>
      </c>
      <c r="U1604" s="66" t="str">
        <f>IF(AND(M1604&lt;&gt;""),IF(ISBLANK(O1604),"Beschreibung der Tätigkeit fehlt!",IF(LEN(O1604)&lt;Z_BKU,"Beschreibung sehr kurz",IF(LEN(O1604)&lt;Z_BKN,"Beschreibung knapp",""))),"")</f>
        <v/>
      </c>
      <c r="V1604" s="66" t="str">
        <f t="shared" si="274"/>
        <v/>
      </c>
      <c r="W1604" s="66" t="str">
        <f>IF(AND(M1604&lt;&gt;""),IF(M1604&gt;Z_THAZ,"Wurde die Tageshöchstarbeitszeit ("&amp;Z_THAZ&amp;" h) beachtet?",""),"")</f>
        <v/>
      </c>
      <c r="X1604" s="66" t="str">
        <f t="shared" si="267"/>
        <v/>
      </c>
    </row>
    <row r="1605" spans="1:24" x14ac:dyDescent="0.25">
      <c r="A1605" s="5"/>
      <c r="B1605" s="67" t="str">
        <f t="shared" si="266"/>
        <v/>
      </c>
      <c r="C1605" s="68" t="str">
        <f t="shared" si="268"/>
        <v/>
      </c>
      <c r="D1605" s="6"/>
      <c r="E1605" s="9"/>
      <c r="F1605" s="6"/>
      <c r="G1605" s="9"/>
      <c r="H1605" s="64" t="str">
        <f t="shared" si="275"/>
        <v/>
      </c>
      <c r="I1605" s="64" t="str">
        <f t="shared" si="276"/>
        <v/>
      </c>
      <c r="J1605" s="65" t="str">
        <f t="shared" si="269"/>
        <v/>
      </c>
      <c r="K1605" s="166" t="str">
        <f t="shared" si="270"/>
        <v/>
      </c>
      <c r="L1605" s="167" t="str">
        <f t="shared" si="271"/>
        <v/>
      </c>
      <c r="M1605" s="63" t="str">
        <f t="shared" si="272"/>
        <v/>
      </c>
      <c r="N1605" s="7"/>
      <c r="O1605" s="8"/>
      <c r="Q1605" s="69" t="str">
        <f t="shared" si="273"/>
        <v/>
      </c>
      <c r="T1605" s="66" t="str">
        <f>IF(AND(SU_Stufe&gt;=20,M1605&lt;&gt;"",ISBLANK(N1605)),"Zuweisung zu Arbeitspaket fehlt","")</f>
        <v/>
      </c>
      <c r="U1605" s="66" t="str">
        <f>IF(AND(M1605&lt;&gt;""),IF(ISBLANK(O1605),"Beschreibung der Tätigkeit fehlt!",IF(LEN(O1605)&lt;Z_BKU,"Beschreibung sehr kurz",IF(LEN(O1605)&lt;Z_BKN,"Beschreibung knapp",""))),"")</f>
        <v/>
      </c>
      <c r="V1605" s="66" t="str">
        <f t="shared" si="274"/>
        <v/>
      </c>
      <c r="W1605" s="66" t="str">
        <f>IF(AND(M1605&lt;&gt;""),IF(M1605&gt;Z_THAZ,"Wurde die Tageshöchstarbeitszeit ("&amp;Z_THAZ&amp;" h) beachtet?",""),"")</f>
        <v/>
      </c>
      <c r="X1605" s="66" t="str">
        <f t="shared" si="267"/>
        <v/>
      </c>
    </row>
    <row r="1606" spans="1:24" x14ac:dyDescent="0.25">
      <c r="A1606" s="5"/>
      <c r="B1606" s="67" t="str">
        <f t="shared" si="266"/>
        <v/>
      </c>
      <c r="C1606" s="68" t="str">
        <f t="shared" si="268"/>
        <v/>
      </c>
      <c r="D1606" s="6"/>
      <c r="E1606" s="9"/>
      <c r="F1606" s="6"/>
      <c r="G1606" s="9"/>
      <c r="H1606" s="64" t="str">
        <f t="shared" si="275"/>
        <v/>
      </c>
      <c r="I1606" s="64" t="str">
        <f t="shared" si="276"/>
        <v/>
      </c>
      <c r="J1606" s="65" t="str">
        <f t="shared" si="269"/>
        <v/>
      </c>
      <c r="K1606" s="166" t="str">
        <f t="shared" si="270"/>
        <v/>
      </c>
      <c r="L1606" s="167" t="str">
        <f t="shared" si="271"/>
        <v/>
      </c>
      <c r="M1606" s="63" t="str">
        <f t="shared" si="272"/>
        <v/>
      </c>
      <c r="N1606" s="7"/>
      <c r="O1606" s="8"/>
      <c r="Q1606" s="69" t="str">
        <f t="shared" si="273"/>
        <v/>
      </c>
      <c r="T1606" s="66" t="str">
        <f>IF(AND(SU_Stufe&gt;=20,M1606&lt;&gt;"",ISBLANK(N1606)),"Zuweisung zu Arbeitspaket fehlt","")</f>
        <v/>
      </c>
      <c r="U1606" s="66" t="str">
        <f>IF(AND(M1606&lt;&gt;""),IF(ISBLANK(O1606),"Beschreibung der Tätigkeit fehlt!",IF(LEN(O1606)&lt;Z_BKU,"Beschreibung sehr kurz",IF(LEN(O1606)&lt;Z_BKN,"Beschreibung knapp",""))),"")</f>
        <v/>
      </c>
      <c r="V1606" s="66" t="str">
        <f t="shared" si="274"/>
        <v/>
      </c>
      <c r="W1606" s="66" t="str">
        <f>IF(AND(M1606&lt;&gt;""),IF(M1606&gt;Z_THAZ,"Wurde die Tageshöchstarbeitszeit ("&amp;Z_THAZ&amp;" h) beachtet?",""),"")</f>
        <v/>
      </c>
      <c r="X1606" s="66" t="str">
        <f t="shared" si="267"/>
        <v/>
      </c>
    </row>
    <row r="1607" spans="1:24" x14ac:dyDescent="0.25">
      <c r="A1607" s="5"/>
      <c r="B1607" s="67" t="str">
        <f t="shared" si="266"/>
        <v/>
      </c>
      <c r="C1607" s="68" t="str">
        <f t="shared" si="268"/>
        <v/>
      </c>
      <c r="D1607" s="6"/>
      <c r="E1607" s="9"/>
      <c r="F1607" s="6"/>
      <c r="G1607" s="9"/>
      <c r="H1607" s="64" t="str">
        <f t="shared" si="275"/>
        <v/>
      </c>
      <c r="I1607" s="64" t="str">
        <f t="shared" si="276"/>
        <v/>
      </c>
      <c r="J1607" s="65" t="str">
        <f t="shared" si="269"/>
        <v/>
      </c>
      <c r="K1607" s="166" t="str">
        <f t="shared" si="270"/>
        <v/>
      </c>
      <c r="L1607" s="167" t="str">
        <f t="shared" si="271"/>
        <v/>
      </c>
      <c r="M1607" s="63" t="str">
        <f t="shared" si="272"/>
        <v/>
      </c>
      <c r="N1607" s="7"/>
      <c r="O1607" s="8"/>
      <c r="Q1607" s="69" t="str">
        <f t="shared" si="273"/>
        <v/>
      </c>
      <c r="T1607" s="66" t="str">
        <f>IF(AND(SU_Stufe&gt;=20,M1607&lt;&gt;"",ISBLANK(N1607)),"Zuweisung zu Arbeitspaket fehlt","")</f>
        <v/>
      </c>
      <c r="U1607" s="66" t="str">
        <f>IF(AND(M1607&lt;&gt;""),IF(ISBLANK(O1607),"Beschreibung der Tätigkeit fehlt!",IF(LEN(O1607)&lt;Z_BKU,"Beschreibung sehr kurz",IF(LEN(O1607)&lt;Z_BKN,"Beschreibung knapp",""))),"")</f>
        <v/>
      </c>
      <c r="V1607" s="66" t="str">
        <f t="shared" si="274"/>
        <v/>
      </c>
      <c r="W1607" s="66" t="str">
        <f>IF(AND(M1607&lt;&gt;""),IF(M1607&gt;Z_THAZ,"Wurde die Tageshöchstarbeitszeit ("&amp;Z_THAZ&amp;" h) beachtet?",""),"")</f>
        <v/>
      </c>
      <c r="X1607" s="66" t="str">
        <f t="shared" si="267"/>
        <v/>
      </c>
    </row>
    <row r="1608" spans="1:24" x14ac:dyDescent="0.25">
      <c r="A1608" s="5"/>
      <c r="B1608" s="67" t="str">
        <f t="shared" si="266"/>
        <v/>
      </c>
      <c r="C1608" s="68" t="str">
        <f t="shared" si="268"/>
        <v/>
      </c>
      <c r="D1608" s="6"/>
      <c r="E1608" s="9"/>
      <c r="F1608" s="6"/>
      <c r="G1608" s="9"/>
      <c r="H1608" s="64" t="str">
        <f t="shared" si="275"/>
        <v/>
      </c>
      <c r="I1608" s="64" t="str">
        <f t="shared" si="276"/>
        <v/>
      </c>
      <c r="J1608" s="65" t="str">
        <f t="shared" si="269"/>
        <v/>
      </c>
      <c r="K1608" s="166" t="str">
        <f t="shared" si="270"/>
        <v/>
      </c>
      <c r="L1608" s="167" t="str">
        <f t="shared" si="271"/>
        <v/>
      </c>
      <c r="M1608" s="63" t="str">
        <f t="shared" si="272"/>
        <v/>
      </c>
      <c r="N1608" s="7"/>
      <c r="O1608" s="8"/>
      <c r="Q1608" s="69" t="str">
        <f t="shared" si="273"/>
        <v/>
      </c>
      <c r="T1608" s="66" t="str">
        <f>IF(AND(SU_Stufe&gt;=20,M1608&lt;&gt;"",ISBLANK(N1608)),"Zuweisung zu Arbeitspaket fehlt","")</f>
        <v/>
      </c>
      <c r="U1608" s="66" t="str">
        <f>IF(AND(M1608&lt;&gt;""),IF(ISBLANK(O1608),"Beschreibung der Tätigkeit fehlt!",IF(LEN(O1608)&lt;Z_BKU,"Beschreibung sehr kurz",IF(LEN(O1608)&lt;Z_BKN,"Beschreibung knapp",""))),"")</f>
        <v/>
      </c>
      <c r="V1608" s="66" t="str">
        <f t="shared" si="274"/>
        <v/>
      </c>
      <c r="W1608" s="66" t="str">
        <f>IF(AND(M1608&lt;&gt;""),IF(M1608&gt;Z_THAZ,"Wurde die Tageshöchstarbeitszeit ("&amp;Z_THAZ&amp;" h) beachtet?",""),"")</f>
        <v/>
      </c>
      <c r="X1608" s="66" t="str">
        <f t="shared" si="267"/>
        <v/>
      </c>
    </row>
    <row r="1609" spans="1:24" x14ac:dyDescent="0.25">
      <c r="A1609" s="5"/>
      <c r="B1609" s="67" t="str">
        <f t="shared" si="266"/>
        <v/>
      </c>
      <c r="C1609" s="68" t="str">
        <f t="shared" si="268"/>
        <v/>
      </c>
      <c r="D1609" s="6"/>
      <c r="E1609" s="9"/>
      <c r="F1609" s="6"/>
      <c r="G1609" s="9"/>
      <c r="H1609" s="64" t="str">
        <f t="shared" si="275"/>
        <v/>
      </c>
      <c r="I1609" s="64" t="str">
        <f t="shared" si="276"/>
        <v/>
      </c>
      <c r="J1609" s="65" t="str">
        <f t="shared" si="269"/>
        <v/>
      </c>
      <c r="K1609" s="166" t="str">
        <f t="shared" si="270"/>
        <v/>
      </c>
      <c r="L1609" s="167" t="str">
        <f t="shared" si="271"/>
        <v/>
      </c>
      <c r="M1609" s="63" t="str">
        <f t="shared" si="272"/>
        <v/>
      </c>
      <c r="N1609" s="7"/>
      <c r="O1609" s="8"/>
      <c r="Q1609" s="69" t="str">
        <f t="shared" si="273"/>
        <v/>
      </c>
      <c r="T1609" s="66" t="str">
        <f>IF(AND(SU_Stufe&gt;=20,M1609&lt;&gt;"",ISBLANK(N1609)),"Zuweisung zu Arbeitspaket fehlt","")</f>
        <v/>
      </c>
      <c r="U1609" s="66" t="str">
        <f>IF(AND(M1609&lt;&gt;""),IF(ISBLANK(O1609),"Beschreibung der Tätigkeit fehlt!",IF(LEN(O1609)&lt;Z_BKU,"Beschreibung sehr kurz",IF(LEN(O1609)&lt;Z_BKN,"Beschreibung knapp",""))),"")</f>
        <v/>
      </c>
      <c r="V1609" s="66" t="str">
        <f t="shared" si="274"/>
        <v/>
      </c>
      <c r="W1609" s="66" t="str">
        <f>IF(AND(M1609&lt;&gt;""),IF(M1609&gt;Z_THAZ,"Wurde die Tageshöchstarbeitszeit ("&amp;Z_THAZ&amp;" h) beachtet?",""),"")</f>
        <v/>
      </c>
      <c r="X1609" s="66" t="str">
        <f t="shared" si="267"/>
        <v/>
      </c>
    </row>
    <row r="1610" spans="1:24" x14ac:dyDescent="0.25">
      <c r="A1610" s="5"/>
      <c r="B1610" s="67" t="str">
        <f t="shared" si="266"/>
        <v/>
      </c>
      <c r="C1610" s="68" t="str">
        <f t="shared" si="268"/>
        <v/>
      </c>
      <c r="D1610" s="6"/>
      <c r="E1610" s="9"/>
      <c r="F1610" s="6"/>
      <c r="G1610" s="9"/>
      <c r="H1610" s="64" t="str">
        <f t="shared" si="275"/>
        <v/>
      </c>
      <c r="I1610" s="64" t="str">
        <f t="shared" si="276"/>
        <v/>
      </c>
      <c r="J1610" s="65" t="str">
        <f t="shared" si="269"/>
        <v/>
      </c>
      <c r="K1610" s="166" t="str">
        <f t="shared" si="270"/>
        <v/>
      </c>
      <c r="L1610" s="167" t="str">
        <f t="shared" si="271"/>
        <v/>
      </c>
      <c r="M1610" s="63" t="str">
        <f t="shared" si="272"/>
        <v/>
      </c>
      <c r="N1610" s="7"/>
      <c r="O1610" s="8"/>
      <c r="Q1610" s="69" t="str">
        <f t="shared" si="273"/>
        <v/>
      </c>
      <c r="T1610" s="66" t="str">
        <f>IF(AND(SU_Stufe&gt;=20,M1610&lt;&gt;"",ISBLANK(N1610)),"Zuweisung zu Arbeitspaket fehlt","")</f>
        <v/>
      </c>
      <c r="U1610" s="66" t="str">
        <f>IF(AND(M1610&lt;&gt;""),IF(ISBLANK(O1610),"Beschreibung der Tätigkeit fehlt!",IF(LEN(O1610)&lt;Z_BKU,"Beschreibung sehr kurz",IF(LEN(O1610)&lt;Z_BKN,"Beschreibung knapp",""))),"")</f>
        <v/>
      </c>
      <c r="V1610" s="66" t="str">
        <f t="shared" si="274"/>
        <v/>
      </c>
      <c r="W1610" s="66" t="str">
        <f>IF(AND(M1610&lt;&gt;""),IF(M1610&gt;Z_THAZ,"Wurde die Tageshöchstarbeitszeit ("&amp;Z_THAZ&amp;" h) beachtet?",""),"")</f>
        <v/>
      </c>
      <c r="X1610" s="66" t="str">
        <f t="shared" si="267"/>
        <v/>
      </c>
    </row>
    <row r="1611" spans="1:24" x14ac:dyDescent="0.25">
      <c r="A1611" s="5"/>
      <c r="B1611" s="67" t="str">
        <f t="shared" si="266"/>
        <v/>
      </c>
      <c r="C1611" s="68" t="str">
        <f t="shared" si="268"/>
        <v/>
      </c>
      <c r="D1611" s="6"/>
      <c r="E1611" s="9"/>
      <c r="F1611" s="6"/>
      <c r="G1611" s="9"/>
      <c r="H1611" s="64" t="str">
        <f t="shared" si="275"/>
        <v/>
      </c>
      <c r="I1611" s="64" t="str">
        <f t="shared" si="276"/>
        <v/>
      </c>
      <c r="J1611" s="65" t="str">
        <f t="shared" si="269"/>
        <v/>
      </c>
      <c r="K1611" s="166" t="str">
        <f t="shared" si="270"/>
        <v/>
      </c>
      <c r="L1611" s="167" t="str">
        <f t="shared" si="271"/>
        <v/>
      </c>
      <c r="M1611" s="63" t="str">
        <f t="shared" si="272"/>
        <v/>
      </c>
      <c r="N1611" s="7"/>
      <c r="O1611" s="8"/>
      <c r="Q1611" s="69" t="str">
        <f t="shared" si="273"/>
        <v/>
      </c>
      <c r="T1611" s="66" t="str">
        <f>IF(AND(SU_Stufe&gt;=20,M1611&lt;&gt;"",ISBLANK(N1611)),"Zuweisung zu Arbeitspaket fehlt","")</f>
        <v/>
      </c>
      <c r="U1611" s="66" t="str">
        <f>IF(AND(M1611&lt;&gt;""),IF(ISBLANK(O1611),"Beschreibung der Tätigkeit fehlt!",IF(LEN(O1611)&lt;Z_BKU,"Beschreibung sehr kurz",IF(LEN(O1611)&lt;Z_BKN,"Beschreibung knapp",""))),"")</f>
        <v/>
      </c>
      <c r="V1611" s="66" t="str">
        <f t="shared" si="274"/>
        <v/>
      </c>
      <c r="W1611" s="66" t="str">
        <f>IF(AND(M1611&lt;&gt;""),IF(M1611&gt;Z_THAZ,"Wurde die Tageshöchstarbeitszeit ("&amp;Z_THAZ&amp;" h) beachtet?",""),"")</f>
        <v/>
      </c>
      <c r="X1611" s="66" t="str">
        <f t="shared" si="267"/>
        <v/>
      </c>
    </row>
    <row r="1612" spans="1:24" x14ac:dyDescent="0.25">
      <c r="A1612" s="5"/>
      <c r="B1612" s="67" t="str">
        <f t="shared" si="266"/>
        <v/>
      </c>
      <c r="C1612" s="68" t="str">
        <f t="shared" si="268"/>
        <v/>
      </c>
      <c r="D1612" s="6"/>
      <c r="E1612" s="9"/>
      <c r="F1612" s="6"/>
      <c r="G1612" s="9"/>
      <c r="H1612" s="64" t="str">
        <f t="shared" si="275"/>
        <v/>
      </c>
      <c r="I1612" s="64" t="str">
        <f t="shared" si="276"/>
        <v/>
      </c>
      <c r="J1612" s="65" t="str">
        <f t="shared" si="269"/>
        <v/>
      </c>
      <c r="K1612" s="166" t="str">
        <f t="shared" si="270"/>
        <v/>
      </c>
      <c r="L1612" s="167" t="str">
        <f t="shared" si="271"/>
        <v/>
      </c>
      <c r="M1612" s="63" t="str">
        <f t="shared" si="272"/>
        <v/>
      </c>
      <c r="N1612" s="7"/>
      <c r="O1612" s="8"/>
      <c r="Q1612" s="69" t="str">
        <f t="shared" si="273"/>
        <v/>
      </c>
      <c r="T1612" s="66" t="str">
        <f>IF(AND(SU_Stufe&gt;=20,M1612&lt;&gt;"",ISBLANK(N1612)),"Zuweisung zu Arbeitspaket fehlt","")</f>
        <v/>
      </c>
      <c r="U1612" s="66" t="str">
        <f>IF(AND(M1612&lt;&gt;""),IF(ISBLANK(O1612),"Beschreibung der Tätigkeit fehlt!",IF(LEN(O1612)&lt;Z_BKU,"Beschreibung sehr kurz",IF(LEN(O1612)&lt;Z_BKN,"Beschreibung knapp",""))),"")</f>
        <v/>
      </c>
      <c r="V1612" s="66" t="str">
        <f t="shared" si="274"/>
        <v/>
      </c>
      <c r="W1612" s="66" t="str">
        <f>IF(AND(M1612&lt;&gt;""),IF(M1612&gt;Z_THAZ,"Wurde die Tageshöchstarbeitszeit ("&amp;Z_THAZ&amp;" h) beachtet?",""),"")</f>
        <v/>
      </c>
      <c r="X1612" s="66" t="str">
        <f t="shared" si="267"/>
        <v/>
      </c>
    </row>
    <row r="1613" spans="1:24" x14ac:dyDescent="0.25">
      <c r="A1613" s="5"/>
      <c r="B1613" s="67" t="str">
        <f t="shared" si="266"/>
        <v/>
      </c>
      <c r="C1613" s="68" t="str">
        <f t="shared" si="268"/>
        <v/>
      </c>
      <c r="D1613" s="6"/>
      <c r="E1613" s="9"/>
      <c r="F1613" s="6"/>
      <c r="G1613" s="9"/>
      <c r="H1613" s="64" t="str">
        <f t="shared" si="275"/>
        <v/>
      </c>
      <c r="I1613" s="64" t="str">
        <f t="shared" si="276"/>
        <v/>
      </c>
      <c r="J1613" s="65" t="str">
        <f t="shared" si="269"/>
        <v/>
      </c>
      <c r="K1613" s="166" t="str">
        <f t="shared" si="270"/>
        <v/>
      </c>
      <c r="L1613" s="167" t="str">
        <f t="shared" si="271"/>
        <v/>
      </c>
      <c r="M1613" s="63" t="str">
        <f t="shared" si="272"/>
        <v/>
      </c>
      <c r="N1613" s="7"/>
      <c r="O1613" s="8"/>
      <c r="Q1613" s="69" t="str">
        <f t="shared" si="273"/>
        <v/>
      </c>
      <c r="T1613" s="66" t="str">
        <f>IF(AND(SU_Stufe&gt;=20,M1613&lt;&gt;"",ISBLANK(N1613)),"Zuweisung zu Arbeitspaket fehlt","")</f>
        <v/>
      </c>
      <c r="U1613" s="66" t="str">
        <f>IF(AND(M1613&lt;&gt;""),IF(ISBLANK(O1613),"Beschreibung der Tätigkeit fehlt!",IF(LEN(O1613)&lt;Z_BKU,"Beschreibung sehr kurz",IF(LEN(O1613)&lt;Z_BKN,"Beschreibung knapp",""))),"")</f>
        <v/>
      </c>
      <c r="V1613" s="66" t="str">
        <f t="shared" si="274"/>
        <v/>
      </c>
      <c r="W1613" s="66" t="str">
        <f>IF(AND(M1613&lt;&gt;""),IF(M1613&gt;Z_THAZ,"Wurde die Tageshöchstarbeitszeit ("&amp;Z_THAZ&amp;" h) beachtet?",""),"")</f>
        <v/>
      </c>
      <c r="X1613" s="66" t="str">
        <f t="shared" si="267"/>
        <v/>
      </c>
    </row>
    <row r="1614" spans="1:24" x14ac:dyDescent="0.25">
      <c r="A1614" s="5"/>
      <c r="B1614" s="67" t="str">
        <f t="shared" ref="B1614:B1677" si="277">IF(ISNUMBER(A1614),ZU_Kuerzel,"")</f>
        <v/>
      </c>
      <c r="C1614" s="68" t="str">
        <f t="shared" si="268"/>
        <v/>
      </c>
      <c r="D1614" s="6"/>
      <c r="E1614" s="9"/>
      <c r="F1614" s="6"/>
      <c r="G1614" s="9"/>
      <c r="H1614" s="64" t="str">
        <f t="shared" si="275"/>
        <v/>
      </c>
      <c r="I1614" s="64" t="str">
        <f t="shared" si="276"/>
        <v/>
      </c>
      <c r="J1614" s="65" t="str">
        <f t="shared" si="269"/>
        <v/>
      </c>
      <c r="K1614" s="166" t="str">
        <f t="shared" si="270"/>
        <v/>
      </c>
      <c r="L1614" s="167" t="str">
        <f t="shared" si="271"/>
        <v/>
      </c>
      <c r="M1614" s="63" t="str">
        <f t="shared" si="272"/>
        <v/>
      </c>
      <c r="N1614" s="7"/>
      <c r="O1614" s="8"/>
      <c r="Q1614" s="69" t="str">
        <f t="shared" si="273"/>
        <v/>
      </c>
      <c r="T1614" s="66" t="str">
        <f>IF(AND(SU_Stufe&gt;=20,M1614&lt;&gt;"",ISBLANK(N1614)),"Zuweisung zu Arbeitspaket fehlt","")</f>
        <v/>
      </c>
      <c r="U1614" s="66" t="str">
        <f>IF(AND(M1614&lt;&gt;""),IF(ISBLANK(O1614),"Beschreibung der Tätigkeit fehlt!",IF(LEN(O1614)&lt;Z_BKU,"Beschreibung sehr kurz",IF(LEN(O1614)&lt;Z_BKN,"Beschreibung knapp",""))),"")</f>
        <v/>
      </c>
      <c r="V1614" s="66" t="str">
        <f t="shared" si="274"/>
        <v/>
      </c>
      <c r="W1614" s="66" t="str">
        <f>IF(AND(M1614&lt;&gt;""),IF(M1614&gt;Z_THAZ,"Wurde die Tageshöchstarbeitszeit ("&amp;Z_THAZ&amp;" h) beachtet?",""),"")</f>
        <v/>
      </c>
      <c r="X1614" s="66" t="str">
        <f t="shared" ref="X1614:X1677" si="278">IF(ISNUMBER(A1614),IF(YEAR(A1614)&lt;&gt;ZU_Jahr,"Jahr nicht zulässig",""),"")</f>
        <v/>
      </c>
    </row>
    <row r="1615" spans="1:24" x14ac:dyDescent="0.25">
      <c r="A1615" s="5"/>
      <c r="B1615" s="67" t="str">
        <f t="shared" si="277"/>
        <v/>
      </c>
      <c r="C1615" s="68" t="str">
        <f t="shared" ref="C1615:C1678" si="279">IF(ISBLANK(A1615),"",MONTH(A1615))</f>
        <v/>
      </c>
      <c r="D1615" s="6"/>
      <c r="E1615" s="9"/>
      <c r="F1615" s="6"/>
      <c r="G1615" s="9"/>
      <c r="H1615" s="64" t="str">
        <f t="shared" si="275"/>
        <v/>
      </c>
      <c r="I1615" s="64" t="str">
        <f t="shared" si="276"/>
        <v/>
      </c>
      <c r="J1615" s="65" t="str">
        <f t="shared" ref="J1615:J1678" si="280">IF(AND(ISNUMBER(D1615),ISNUMBER(E1615),ISNUMBER(F1615),ISNUMBER(G1615)),TIME(D1615,E1615,0),"")</f>
        <v/>
      </c>
      <c r="K1615" s="166" t="str">
        <f t="shared" ref="K1615:K1678" si="281">IF(AND(ISNUMBER(D1615),ISNUMBER(E1615),ISNUMBER(F1615),ISNUMBER(G1615)),TIME(F1615,G1615,0),"")</f>
        <v/>
      </c>
      <c r="L1615" s="167" t="str">
        <f t="shared" ref="L1615:L1678" si="282">IF(AND(ISNUMBER(D1615),ISNUMBER(E1615),ISNUMBER(F1615),ISNUMBER(G1615)),K1615-J1615,"")</f>
        <v/>
      </c>
      <c r="M1615" s="63" t="str">
        <f t="shared" ref="M1615:M1678" si="283">IF(AND(ISNUMBER(D1615),ISNUMBER(E1615),ISNUMBER(F1615),ISNUMBER(G1615)),HOUR(L1615)+MINUTE(L1615)/60,"")</f>
        <v/>
      </c>
      <c r="N1615" s="7"/>
      <c r="O1615" s="8"/>
      <c r="Q1615" s="69" t="str">
        <f t="shared" ref="Q1615:Q1678" si="284">T1615&amp;IF(U1615&lt;&gt;"","  "&amp;U1615,"")&amp;IF(V1615&lt;&gt;"","   "&amp;V1615,"")&amp;IF(W1615&lt;&gt;"","   "&amp;W1615,"")&amp;IF(X1615&lt;&gt;"","  "&amp;X1615,"")</f>
        <v/>
      </c>
      <c r="T1615" s="66" t="str">
        <f>IF(AND(SU_Stufe&gt;=20,M1615&lt;&gt;"",ISBLANK(N1615)),"Zuweisung zu Arbeitspaket fehlt","")</f>
        <v/>
      </c>
      <c r="U1615" s="66" t="str">
        <f>IF(AND(M1615&lt;&gt;""),IF(ISBLANK(O1615),"Beschreibung der Tätigkeit fehlt!",IF(LEN(O1615)&lt;Z_BKU,"Beschreibung sehr kurz",IF(LEN(O1615)&lt;Z_BKN,"Beschreibung knapp",""))),"")</f>
        <v/>
      </c>
      <c r="V1615" s="66" t="str">
        <f t="shared" ref="V1615:V1678" si="285">IF(AND(M1615&lt;&gt;""),IF(M1615&gt;6,"Wurde die Pausenregel (6 h) beachtet?",""),"")</f>
        <v/>
      </c>
      <c r="W1615" s="66" t="str">
        <f>IF(AND(M1615&lt;&gt;""),IF(M1615&gt;Z_THAZ,"Wurde die Tageshöchstarbeitszeit ("&amp;Z_THAZ&amp;" h) beachtet?",""),"")</f>
        <v/>
      </c>
      <c r="X1615" s="66" t="str">
        <f t="shared" si="278"/>
        <v/>
      </c>
    </row>
    <row r="1616" spans="1:24" x14ac:dyDescent="0.25">
      <c r="A1616" s="5"/>
      <c r="B1616" s="67" t="str">
        <f t="shared" si="277"/>
        <v/>
      </c>
      <c r="C1616" s="68" t="str">
        <f t="shared" si="279"/>
        <v/>
      </c>
      <c r="D1616" s="6"/>
      <c r="E1616" s="9"/>
      <c r="F1616" s="6"/>
      <c r="G1616" s="9"/>
      <c r="H1616" s="64" t="str">
        <f t="shared" ref="H1616:H1679" si="286">IF(AND(ISNUMBER(D1616),ISNUMBER(E1616),ISNUMBER(F1616),ISNUMBER(G1616)),TRUNC(((F1616*60+G1616)-(D1616*60+E1616))/60,0),"")</f>
        <v/>
      </c>
      <c r="I1616" s="64" t="str">
        <f t="shared" ref="I1616:I1679" si="287">IF(AND(ISNUMBER(D1616),ISNUMBER(E1616),ISNUMBER(F1616),ISNUMBER(G1616)),MOD(((F1616*60+G1616)-(D1616*60+E1616))/60,1)*60,"")</f>
        <v/>
      </c>
      <c r="J1616" s="65" t="str">
        <f t="shared" si="280"/>
        <v/>
      </c>
      <c r="K1616" s="166" t="str">
        <f t="shared" si="281"/>
        <v/>
      </c>
      <c r="L1616" s="167" t="str">
        <f t="shared" si="282"/>
        <v/>
      </c>
      <c r="M1616" s="63" t="str">
        <f t="shared" si="283"/>
        <v/>
      </c>
      <c r="N1616" s="7"/>
      <c r="O1616" s="8"/>
      <c r="Q1616" s="69" t="str">
        <f t="shared" si="284"/>
        <v/>
      </c>
      <c r="T1616" s="66" t="str">
        <f>IF(AND(SU_Stufe&gt;=20,M1616&lt;&gt;"",ISBLANK(N1616)),"Zuweisung zu Arbeitspaket fehlt","")</f>
        <v/>
      </c>
      <c r="U1616" s="66" t="str">
        <f>IF(AND(M1616&lt;&gt;""),IF(ISBLANK(O1616),"Beschreibung der Tätigkeit fehlt!",IF(LEN(O1616)&lt;Z_BKU,"Beschreibung sehr kurz",IF(LEN(O1616)&lt;Z_BKN,"Beschreibung knapp",""))),"")</f>
        <v/>
      </c>
      <c r="V1616" s="66" t="str">
        <f t="shared" si="285"/>
        <v/>
      </c>
      <c r="W1616" s="66" t="str">
        <f>IF(AND(M1616&lt;&gt;""),IF(M1616&gt;Z_THAZ,"Wurde die Tageshöchstarbeitszeit ("&amp;Z_THAZ&amp;" h) beachtet?",""),"")</f>
        <v/>
      </c>
      <c r="X1616" s="66" t="str">
        <f t="shared" si="278"/>
        <v/>
      </c>
    </row>
    <row r="1617" spans="1:24" x14ac:dyDescent="0.25">
      <c r="A1617" s="5"/>
      <c r="B1617" s="67" t="str">
        <f t="shared" si="277"/>
        <v/>
      </c>
      <c r="C1617" s="68" t="str">
        <f t="shared" si="279"/>
        <v/>
      </c>
      <c r="D1617" s="6"/>
      <c r="E1617" s="9"/>
      <c r="F1617" s="6"/>
      <c r="G1617" s="9"/>
      <c r="H1617" s="64" t="str">
        <f t="shared" si="286"/>
        <v/>
      </c>
      <c r="I1617" s="64" t="str">
        <f t="shared" si="287"/>
        <v/>
      </c>
      <c r="J1617" s="65" t="str">
        <f t="shared" si="280"/>
        <v/>
      </c>
      <c r="K1617" s="166" t="str">
        <f t="shared" si="281"/>
        <v/>
      </c>
      <c r="L1617" s="167" t="str">
        <f t="shared" si="282"/>
        <v/>
      </c>
      <c r="M1617" s="63" t="str">
        <f t="shared" si="283"/>
        <v/>
      </c>
      <c r="N1617" s="7"/>
      <c r="O1617" s="8"/>
      <c r="Q1617" s="69" t="str">
        <f t="shared" si="284"/>
        <v/>
      </c>
      <c r="T1617" s="66" t="str">
        <f>IF(AND(SU_Stufe&gt;=20,M1617&lt;&gt;"",ISBLANK(N1617)),"Zuweisung zu Arbeitspaket fehlt","")</f>
        <v/>
      </c>
      <c r="U1617" s="66" t="str">
        <f>IF(AND(M1617&lt;&gt;""),IF(ISBLANK(O1617),"Beschreibung der Tätigkeit fehlt!",IF(LEN(O1617)&lt;Z_BKU,"Beschreibung sehr kurz",IF(LEN(O1617)&lt;Z_BKN,"Beschreibung knapp",""))),"")</f>
        <v/>
      </c>
      <c r="V1617" s="66" t="str">
        <f t="shared" si="285"/>
        <v/>
      </c>
      <c r="W1617" s="66" t="str">
        <f>IF(AND(M1617&lt;&gt;""),IF(M1617&gt;Z_THAZ,"Wurde die Tageshöchstarbeitszeit ("&amp;Z_THAZ&amp;" h) beachtet?",""),"")</f>
        <v/>
      </c>
      <c r="X1617" s="66" t="str">
        <f t="shared" si="278"/>
        <v/>
      </c>
    </row>
    <row r="1618" spans="1:24" x14ac:dyDescent="0.25">
      <c r="A1618" s="5"/>
      <c r="B1618" s="67" t="str">
        <f t="shared" si="277"/>
        <v/>
      </c>
      <c r="C1618" s="68" t="str">
        <f t="shared" si="279"/>
        <v/>
      </c>
      <c r="D1618" s="6"/>
      <c r="E1618" s="9"/>
      <c r="F1618" s="6"/>
      <c r="G1618" s="9"/>
      <c r="H1618" s="64" t="str">
        <f t="shared" si="286"/>
        <v/>
      </c>
      <c r="I1618" s="64" t="str">
        <f t="shared" si="287"/>
        <v/>
      </c>
      <c r="J1618" s="65" t="str">
        <f t="shared" si="280"/>
        <v/>
      </c>
      <c r="K1618" s="166" t="str">
        <f t="shared" si="281"/>
        <v/>
      </c>
      <c r="L1618" s="167" t="str">
        <f t="shared" si="282"/>
        <v/>
      </c>
      <c r="M1618" s="63" t="str">
        <f t="shared" si="283"/>
        <v/>
      </c>
      <c r="N1618" s="7"/>
      <c r="O1618" s="8"/>
      <c r="Q1618" s="69" t="str">
        <f t="shared" si="284"/>
        <v/>
      </c>
      <c r="T1618" s="66" t="str">
        <f>IF(AND(SU_Stufe&gt;=20,M1618&lt;&gt;"",ISBLANK(N1618)),"Zuweisung zu Arbeitspaket fehlt","")</f>
        <v/>
      </c>
      <c r="U1618" s="66" t="str">
        <f>IF(AND(M1618&lt;&gt;""),IF(ISBLANK(O1618),"Beschreibung der Tätigkeit fehlt!",IF(LEN(O1618)&lt;Z_BKU,"Beschreibung sehr kurz",IF(LEN(O1618)&lt;Z_BKN,"Beschreibung knapp",""))),"")</f>
        <v/>
      </c>
      <c r="V1618" s="66" t="str">
        <f t="shared" si="285"/>
        <v/>
      </c>
      <c r="W1618" s="66" t="str">
        <f>IF(AND(M1618&lt;&gt;""),IF(M1618&gt;Z_THAZ,"Wurde die Tageshöchstarbeitszeit ("&amp;Z_THAZ&amp;" h) beachtet?",""),"")</f>
        <v/>
      </c>
      <c r="X1618" s="66" t="str">
        <f t="shared" si="278"/>
        <v/>
      </c>
    </row>
    <row r="1619" spans="1:24" x14ac:dyDescent="0.25">
      <c r="A1619" s="5"/>
      <c r="B1619" s="67" t="str">
        <f t="shared" si="277"/>
        <v/>
      </c>
      <c r="C1619" s="68" t="str">
        <f t="shared" si="279"/>
        <v/>
      </c>
      <c r="D1619" s="6"/>
      <c r="E1619" s="9"/>
      <c r="F1619" s="6"/>
      <c r="G1619" s="9"/>
      <c r="H1619" s="64" t="str">
        <f t="shared" si="286"/>
        <v/>
      </c>
      <c r="I1619" s="64" t="str">
        <f t="shared" si="287"/>
        <v/>
      </c>
      <c r="J1619" s="65" t="str">
        <f t="shared" si="280"/>
        <v/>
      </c>
      <c r="K1619" s="166" t="str">
        <f t="shared" si="281"/>
        <v/>
      </c>
      <c r="L1619" s="167" t="str">
        <f t="shared" si="282"/>
        <v/>
      </c>
      <c r="M1619" s="63" t="str">
        <f t="shared" si="283"/>
        <v/>
      </c>
      <c r="N1619" s="7"/>
      <c r="O1619" s="8"/>
      <c r="Q1619" s="69" t="str">
        <f t="shared" si="284"/>
        <v/>
      </c>
      <c r="T1619" s="66" t="str">
        <f>IF(AND(SU_Stufe&gt;=20,M1619&lt;&gt;"",ISBLANK(N1619)),"Zuweisung zu Arbeitspaket fehlt","")</f>
        <v/>
      </c>
      <c r="U1619" s="66" t="str">
        <f>IF(AND(M1619&lt;&gt;""),IF(ISBLANK(O1619),"Beschreibung der Tätigkeit fehlt!",IF(LEN(O1619)&lt;Z_BKU,"Beschreibung sehr kurz",IF(LEN(O1619)&lt;Z_BKN,"Beschreibung knapp",""))),"")</f>
        <v/>
      </c>
      <c r="V1619" s="66" t="str">
        <f t="shared" si="285"/>
        <v/>
      </c>
      <c r="W1619" s="66" t="str">
        <f>IF(AND(M1619&lt;&gt;""),IF(M1619&gt;Z_THAZ,"Wurde die Tageshöchstarbeitszeit ("&amp;Z_THAZ&amp;" h) beachtet?",""),"")</f>
        <v/>
      </c>
      <c r="X1619" s="66" t="str">
        <f t="shared" si="278"/>
        <v/>
      </c>
    </row>
    <row r="1620" spans="1:24" x14ac:dyDescent="0.25">
      <c r="A1620" s="5"/>
      <c r="B1620" s="67" t="str">
        <f t="shared" si="277"/>
        <v/>
      </c>
      <c r="C1620" s="68" t="str">
        <f t="shared" si="279"/>
        <v/>
      </c>
      <c r="D1620" s="6"/>
      <c r="E1620" s="9"/>
      <c r="F1620" s="6"/>
      <c r="G1620" s="9"/>
      <c r="H1620" s="64" t="str">
        <f t="shared" si="286"/>
        <v/>
      </c>
      <c r="I1620" s="64" t="str">
        <f t="shared" si="287"/>
        <v/>
      </c>
      <c r="J1620" s="65" t="str">
        <f t="shared" si="280"/>
        <v/>
      </c>
      <c r="K1620" s="166" t="str">
        <f t="shared" si="281"/>
        <v/>
      </c>
      <c r="L1620" s="167" t="str">
        <f t="shared" si="282"/>
        <v/>
      </c>
      <c r="M1620" s="63" t="str">
        <f t="shared" si="283"/>
        <v/>
      </c>
      <c r="N1620" s="7"/>
      <c r="O1620" s="8"/>
      <c r="Q1620" s="69" t="str">
        <f t="shared" si="284"/>
        <v/>
      </c>
      <c r="T1620" s="66" t="str">
        <f>IF(AND(SU_Stufe&gt;=20,M1620&lt;&gt;"",ISBLANK(N1620)),"Zuweisung zu Arbeitspaket fehlt","")</f>
        <v/>
      </c>
      <c r="U1620" s="66" t="str">
        <f>IF(AND(M1620&lt;&gt;""),IF(ISBLANK(O1620),"Beschreibung der Tätigkeit fehlt!",IF(LEN(O1620)&lt;Z_BKU,"Beschreibung sehr kurz",IF(LEN(O1620)&lt;Z_BKN,"Beschreibung knapp",""))),"")</f>
        <v/>
      </c>
      <c r="V1620" s="66" t="str">
        <f t="shared" si="285"/>
        <v/>
      </c>
      <c r="W1620" s="66" t="str">
        <f>IF(AND(M1620&lt;&gt;""),IF(M1620&gt;Z_THAZ,"Wurde die Tageshöchstarbeitszeit ("&amp;Z_THAZ&amp;" h) beachtet?",""),"")</f>
        <v/>
      </c>
      <c r="X1620" s="66" t="str">
        <f t="shared" si="278"/>
        <v/>
      </c>
    </row>
    <row r="1621" spans="1:24" x14ac:dyDescent="0.25">
      <c r="A1621" s="5"/>
      <c r="B1621" s="67" t="str">
        <f t="shared" si="277"/>
        <v/>
      </c>
      <c r="C1621" s="68" t="str">
        <f t="shared" si="279"/>
        <v/>
      </c>
      <c r="D1621" s="6"/>
      <c r="E1621" s="9"/>
      <c r="F1621" s="6"/>
      <c r="G1621" s="9"/>
      <c r="H1621" s="64" t="str">
        <f t="shared" si="286"/>
        <v/>
      </c>
      <c r="I1621" s="64" t="str">
        <f t="shared" si="287"/>
        <v/>
      </c>
      <c r="J1621" s="65" t="str">
        <f t="shared" si="280"/>
        <v/>
      </c>
      <c r="K1621" s="166" t="str">
        <f t="shared" si="281"/>
        <v/>
      </c>
      <c r="L1621" s="167" t="str">
        <f t="shared" si="282"/>
        <v/>
      </c>
      <c r="M1621" s="63" t="str">
        <f t="shared" si="283"/>
        <v/>
      </c>
      <c r="N1621" s="7"/>
      <c r="O1621" s="8"/>
      <c r="Q1621" s="69" t="str">
        <f t="shared" si="284"/>
        <v/>
      </c>
      <c r="T1621" s="66" t="str">
        <f>IF(AND(SU_Stufe&gt;=20,M1621&lt;&gt;"",ISBLANK(N1621)),"Zuweisung zu Arbeitspaket fehlt","")</f>
        <v/>
      </c>
      <c r="U1621" s="66" t="str">
        <f>IF(AND(M1621&lt;&gt;""),IF(ISBLANK(O1621),"Beschreibung der Tätigkeit fehlt!",IF(LEN(O1621)&lt;Z_BKU,"Beschreibung sehr kurz",IF(LEN(O1621)&lt;Z_BKN,"Beschreibung knapp",""))),"")</f>
        <v/>
      </c>
      <c r="V1621" s="66" t="str">
        <f t="shared" si="285"/>
        <v/>
      </c>
      <c r="W1621" s="66" t="str">
        <f>IF(AND(M1621&lt;&gt;""),IF(M1621&gt;Z_THAZ,"Wurde die Tageshöchstarbeitszeit ("&amp;Z_THAZ&amp;" h) beachtet?",""),"")</f>
        <v/>
      </c>
      <c r="X1621" s="66" t="str">
        <f t="shared" si="278"/>
        <v/>
      </c>
    </row>
    <row r="1622" spans="1:24" x14ac:dyDescent="0.25">
      <c r="A1622" s="5"/>
      <c r="B1622" s="67" t="str">
        <f t="shared" si="277"/>
        <v/>
      </c>
      <c r="C1622" s="68" t="str">
        <f t="shared" si="279"/>
        <v/>
      </c>
      <c r="D1622" s="6"/>
      <c r="E1622" s="9"/>
      <c r="F1622" s="6"/>
      <c r="G1622" s="9"/>
      <c r="H1622" s="64" t="str">
        <f t="shared" si="286"/>
        <v/>
      </c>
      <c r="I1622" s="64" t="str">
        <f t="shared" si="287"/>
        <v/>
      </c>
      <c r="J1622" s="65" t="str">
        <f t="shared" si="280"/>
        <v/>
      </c>
      <c r="K1622" s="166" t="str">
        <f t="shared" si="281"/>
        <v/>
      </c>
      <c r="L1622" s="167" t="str">
        <f t="shared" si="282"/>
        <v/>
      </c>
      <c r="M1622" s="63" t="str">
        <f t="shared" si="283"/>
        <v/>
      </c>
      <c r="N1622" s="7"/>
      <c r="O1622" s="8"/>
      <c r="Q1622" s="69" t="str">
        <f t="shared" si="284"/>
        <v/>
      </c>
      <c r="T1622" s="66" t="str">
        <f>IF(AND(SU_Stufe&gt;=20,M1622&lt;&gt;"",ISBLANK(N1622)),"Zuweisung zu Arbeitspaket fehlt","")</f>
        <v/>
      </c>
      <c r="U1622" s="66" t="str">
        <f>IF(AND(M1622&lt;&gt;""),IF(ISBLANK(O1622),"Beschreibung der Tätigkeit fehlt!",IF(LEN(O1622)&lt;Z_BKU,"Beschreibung sehr kurz",IF(LEN(O1622)&lt;Z_BKN,"Beschreibung knapp",""))),"")</f>
        <v/>
      </c>
      <c r="V1622" s="66" t="str">
        <f t="shared" si="285"/>
        <v/>
      </c>
      <c r="W1622" s="66" t="str">
        <f>IF(AND(M1622&lt;&gt;""),IF(M1622&gt;Z_THAZ,"Wurde die Tageshöchstarbeitszeit ("&amp;Z_THAZ&amp;" h) beachtet?",""),"")</f>
        <v/>
      </c>
      <c r="X1622" s="66" t="str">
        <f t="shared" si="278"/>
        <v/>
      </c>
    </row>
    <row r="1623" spans="1:24" x14ac:dyDescent="0.25">
      <c r="A1623" s="5"/>
      <c r="B1623" s="67" t="str">
        <f t="shared" si="277"/>
        <v/>
      </c>
      <c r="C1623" s="68" t="str">
        <f t="shared" si="279"/>
        <v/>
      </c>
      <c r="D1623" s="6"/>
      <c r="E1623" s="9"/>
      <c r="F1623" s="6"/>
      <c r="G1623" s="9"/>
      <c r="H1623" s="64" t="str">
        <f t="shared" si="286"/>
        <v/>
      </c>
      <c r="I1623" s="64" t="str">
        <f t="shared" si="287"/>
        <v/>
      </c>
      <c r="J1623" s="65" t="str">
        <f t="shared" si="280"/>
        <v/>
      </c>
      <c r="K1623" s="166" t="str">
        <f t="shared" si="281"/>
        <v/>
      </c>
      <c r="L1623" s="167" t="str">
        <f t="shared" si="282"/>
        <v/>
      </c>
      <c r="M1623" s="63" t="str">
        <f t="shared" si="283"/>
        <v/>
      </c>
      <c r="N1623" s="7"/>
      <c r="O1623" s="8"/>
      <c r="Q1623" s="69" t="str">
        <f t="shared" si="284"/>
        <v/>
      </c>
      <c r="T1623" s="66" t="str">
        <f>IF(AND(SU_Stufe&gt;=20,M1623&lt;&gt;"",ISBLANK(N1623)),"Zuweisung zu Arbeitspaket fehlt","")</f>
        <v/>
      </c>
      <c r="U1623" s="66" t="str">
        <f>IF(AND(M1623&lt;&gt;""),IF(ISBLANK(O1623),"Beschreibung der Tätigkeit fehlt!",IF(LEN(O1623)&lt;Z_BKU,"Beschreibung sehr kurz",IF(LEN(O1623)&lt;Z_BKN,"Beschreibung knapp",""))),"")</f>
        <v/>
      </c>
      <c r="V1623" s="66" t="str">
        <f t="shared" si="285"/>
        <v/>
      </c>
      <c r="W1623" s="66" t="str">
        <f>IF(AND(M1623&lt;&gt;""),IF(M1623&gt;Z_THAZ,"Wurde die Tageshöchstarbeitszeit ("&amp;Z_THAZ&amp;" h) beachtet?",""),"")</f>
        <v/>
      </c>
      <c r="X1623" s="66" t="str">
        <f t="shared" si="278"/>
        <v/>
      </c>
    </row>
    <row r="1624" spans="1:24" x14ac:dyDescent="0.25">
      <c r="A1624" s="5"/>
      <c r="B1624" s="67" t="str">
        <f t="shared" si="277"/>
        <v/>
      </c>
      <c r="C1624" s="68" t="str">
        <f t="shared" si="279"/>
        <v/>
      </c>
      <c r="D1624" s="6"/>
      <c r="E1624" s="9"/>
      <c r="F1624" s="6"/>
      <c r="G1624" s="9"/>
      <c r="H1624" s="64" t="str">
        <f t="shared" si="286"/>
        <v/>
      </c>
      <c r="I1624" s="64" t="str">
        <f t="shared" si="287"/>
        <v/>
      </c>
      <c r="J1624" s="65" t="str">
        <f t="shared" si="280"/>
        <v/>
      </c>
      <c r="K1624" s="166" t="str">
        <f t="shared" si="281"/>
        <v/>
      </c>
      <c r="L1624" s="167" t="str">
        <f t="shared" si="282"/>
        <v/>
      </c>
      <c r="M1624" s="63" t="str">
        <f t="shared" si="283"/>
        <v/>
      </c>
      <c r="N1624" s="7"/>
      <c r="O1624" s="8"/>
      <c r="Q1624" s="69" t="str">
        <f t="shared" si="284"/>
        <v/>
      </c>
      <c r="T1624" s="66" t="str">
        <f>IF(AND(SU_Stufe&gt;=20,M1624&lt;&gt;"",ISBLANK(N1624)),"Zuweisung zu Arbeitspaket fehlt","")</f>
        <v/>
      </c>
      <c r="U1624" s="66" t="str">
        <f>IF(AND(M1624&lt;&gt;""),IF(ISBLANK(O1624),"Beschreibung der Tätigkeit fehlt!",IF(LEN(O1624)&lt;Z_BKU,"Beschreibung sehr kurz",IF(LEN(O1624)&lt;Z_BKN,"Beschreibung knapp",""))),"")</f>
        <v/>
      </c>
      <c r="V1624" s="66" t="str">
        <f t="shared" si="285"/>
        <v/>
      </c>
      <c r="W1624" s="66" t="str">
        <f>IF(AND(M1624&lt;&gt;""),IF(M1624&gt;Z_THAZ,"Wurde die Tageshöchstarbeitszeit ("&amp;Z_THAZ&amp;" h) beachtet?",""),"")</f>
        <v/>
      </c>
      <c r="X1624" s="66" t="str">
        <f t="shared" si="278"/>
        <v/>
      </c>
    </row>
    <row r="1625" spans="1:24" x14ac:dyDescent="0.25">
      <c r="A1625" s="5"/>
      <c r="B1625" s="67" t="str">
        <f t="shared" si="277"/>
        <v/>
      </c>
      <c r="C1625" s="68" t="str">
        <f t="shared" si="279"/>
        <v/>
      </c>
      <c r="D1625" s="6"/>
      <c r="E1625" s="9"/>
      <c r="F1625" s="6"/>
      <c r="G1625" s="9"/>
      <c r="H1625" s="64" t="str">
        <f t="shared" si="286"/>
        <v/>
      </c>
      <c r="I1625" s="64" t="str">
        <f t="shared" si="287"/>
        <v/>
      </c>
      <c r="J1625" s="65" t="str">
        <f t="shared" si="280"/>
        <v/>
      </c>
      <c r="K1625" s="166" t="str">
        <f t="shared" si="281"/>
        <v/>
      </c>
      <c r="L1625" s="167" t="str">
        <f t="shared" si="282"/>
        <v/>
      </c>
      <c r="M1625" s="63" t="str">
        <f t="shared" si="283"/>
        <v/>
      </c>
      <c r="N1625" s="7"/>
      <c r="O1625" s="8"/>
      <c r="Q1625" s="69" t="str">
        <f t="shared" si="284"/>
        <v/>
      </c>
      <c r="T1625" s="66" t="str">
        <f>IF(AND(SU_Stufe&gt;=20,M1625&lt;&gt;"",ISBLANK(N1625)),"Zuweisung zu Arbeitspaket fehlt","")</f>
        <v/>
      </c>
      <c r="U1625" s="66" t="str">
        <f>IF(AND(M1625&lt;&gt;""),IF(ISBLANK(O1625),"Beschreibung der Tätigkeit fehlt!",IF(LEN(O1625)&lt;Z_BKU,"Beschreibung sehr kurz",IF(LEN(O1625)&lt;Z_BKN,"Beschreibung knapp",""))),"")</f>
        <v/>
      </c>
      <c r="V1625" s="66" t="str">
        <f t="shared" si="285"/>
        <v/>
      </c>
      <c r="W1625" s="66" t="str">
        <f>IF(AND(M1625&lt;&gt;""),IF(M1625&gt;Z_THAZ,"Wurde die Tageshöchstarbeitszeit ("&amp;Z_THAZ&amp;" h) beachtet?",""),"")</f>
        <v/>
      </c>
      <c r="X1625" s="66" t="str">
        <f t="shared" si="278"/>
        <v/>
      </c>
    </row>
    <row r="1626" spans="1:24" x14ac:dyDescent="0.25">
      <c r="A1626" s="5"/>
      <c r="B1626" s="67" t="str">
        <f t="shared" si="277"/>
        <v/>
      </c>
      <c r="C1626" s="68" t="str">
        <f t="shared" si="279"/>
        <v/>
      </c>
      <c r="D1626" s="6"/>
      <c r="E1626" s="9"/>
      <c r="F1626" s="6"/>
      <c r="G1626" s="9"/>
      <c r="H1626" s="64" t="str">
        <f t="shared" si="286"/>
        <v/>
      </c>
      <c r="I1626" s="64" t="str">
        <f t="shared" si="287"/>
        <v/>
      </c>
      <c r="J1626" s="65" t="str">
        <f t="shared" si="280"/>
        <v/>
      </c>
      <c r="K1626" s="166" t="str">
        <f t="shared" si="281"/>
        <v/>
      </c>
      <c r="L1626" s="167" t="str">
        <f t="shared" si="282"/>
        <v/>
      </c>
      <c r="M1626" s="63" t="str">
        <f t="shared" si="283"/>
        <v/>
      </c>
      <c r="N1626" s="7"/>
      <c r="O1626" s="8"/>
      <c r="Q1626" s="69" t="str">
        <f t="shared" si="284"/>
        <v/>
      </c>
      <c r="T1626" s="66" t="str">
        <f>IF(AND(SU_Stufe&gt;=20,M1626&lt;&gt;"",ISBLANK(N1626)),"Zuweisung zu Arbeitspaket fehlt","")</f>
        <v/>
      </c>
      <c r="U1626" s="66" t="str">
        <f>IF(AND(M1626&lt;&gt;""),IF(ISBLANK(O1626),"Beschreibung der Tätigkeit fehlt!",IF(LEN(O1626)&lt;Z_BKU,"Beschreibung sehr kurz",IF(LEN(O1626)&lt;Z_BKN,"Beschreibung knapp",""))),"")</f>
        <v/>
      </c>
      <c r="V1626" s="66" t="str">
        <f t="shared" si="285"/>
        <v/>
      </c>
      <c r="W1626" s="66" t="str">
        <f>IF(AND(M1626&lt;&gt;""),IF(M1626&gt;Z_THAZ,"Wurde die Tageshöchstarbeitszeit ("&amp;Z_THAZ&amp;" h) beachtet?",""),"")</f>
        <v/>
      </c>
      <c r="X1626" s="66" t="str">
        <f t="shared" si="278"/>
        <v/>
      </c>
    </row>
    <row r="1627" spans="1:24" x14ac:dyDescent="0.25">
      <c r="A1627" s="5"/>
      <c r="B1627" s="67" t="str">
        <f t="shared" si="277"/>
        <v/>
      </c>
      <c r="C1627" s="68" t="str">
        <f t="shared" si="279"/>
        <v/>
      </c>
      <c r="D1627" s="6"/>
      <c r="E1627" s="9"/>
      <c r="F1627" s="6"/>
      <c r="G1627" s="9"/>
      <c r="H1627" s="64" t="str">
        <f t="shared" si="286"/>
        <v/>
      </c>
      <c r="I1627" s="64" t="str">
        <f t="shared" si="287"/>
        <v/>
      </c>
      <c r="J1627" s="65" t="str">
        <f t="shared" si="280"/>
        <v/>
      </c>
      <c r="K1627" s="166" t="str">
        <f t="shared" si="281"/>
        <v/>
      </c>
      <c r="L1627" s="167" t="str">
        <f t="shared" si="282"/>
        <v/>
      </c>
      <c r="M1627" s="63" t="str">
        <f t="shared" si="283"/>
        <v/>
      </c>
      <c r="N1627" s="7"/>
      <c r="O1627" s="8"/>
      <c r="Q1627" s="69" t="str">
        <f t="shared" si="284"/>
        <v/>
      </c>
      <c r="T1627" s="66" t="str">
        <f>IF(AND(SU_Stufe&gt;=20,M1627&lt;&gt;"",ISBLANK(N1627)),"Zuweisung zu Arbeitspaket fehlt","")</f>
        <v/>
      </c>
      <c r="U1627" s="66" t="str">
        <f>IF(AND(M1627&lt;&gt;""),IF(ISBLANK(O1627),"Beschreibung der Tätigkeit fehlt!",IF(LEN(O1627)&lt;Z_BKU,"Beschreibung sehr kurz",IF(LEN(O1627)&lt;Z_BKN,"Beschreibung knapp",""))),"")</f>
        <v/>
      </c>
      <c r="V1627" s="66" t="str">
        <f t="shared" si="285"/>
        <v/>
      </c>
      <c r="W1627" s="66" t="str">
        <f>IF(AND(M1627&lt;&gt;""),IF(M1627&gt;Z_THAZ,"Wurde die Tageshöchstarbeitszeit ("&amp;Z_THAZ&amp;" h) beachtet?",""),"")</f>
        <v/>
      </c>
      <c r="X1627" s="66" t="str">
        <f t="shared" si="278"/>
        <v/>
      </c>
    </row>
    <row r="1628" spans="1:24" x14ac:dyDescent="0.25">
      <c r="A1628" s="5"/>
      <c r="B1628" s="67" t="str">
        <f t="shared" si="277"/>
        <v/>
      </c>
      <c r="C1628" s="68" t="str">
        <f t="shared" si="279"/>
        <v/>
      </c>
      <c r="D1628" s="6"/>
      <c r="E1628" s="9"/>
      <c r="F1628" s="6"/>
      <c r="G1628" s="9"/>
      <c r="H1628" s="64" t="str">
        <f t="shared" si="286"/>
        <v/>
      </c>
      <c r="I1628" s="64" t="str">
        <f t="shared" si="287"/>
        <v/>
      </c>
      <c r="J1628" s="65" t="str">
        <f t="shared" si="280"/>
        <v/>
      </c>
      <c r="K1628" s="166" t="str">
        <f t="shared" si="281"/>
        <v/>
      </c>
      <c r="L1628" s="167" t="str">
        <f t="shared" si="282"/>
        <v/>
      </c>
      <c r="M1628" s="63" t="str">
        <f t="shared" si="283"/>
        <v/>
      </c>
      <c r="N1628" s="7"/>
      <c r="O1628" s="8"/>
      <c r="Q1628" s="69" t="str">
        <f t="shared" si="284"/>
        <v/>
      </c>
      <c r="T1628" s="66" t="str">
        <f>IF(AND(SU_Stufe&gt;=20,M1628&lt;&gt;"",ISBLANK(N1628)),"Zuweisung zu Arbeitspaket fehlt","")</f>
        <v/>
      </c>
      <c r="U1628" s="66" t="str">
        <f>IF(AND(M1628&lt;&gt;""),IF(ISBLANK(O1628),"Beschreibung der Tätigkeit fehlt!",IF(LEN(O1628)&lt;Z_BKU,"Beschreibung sehr kurz",IF(LEN(O1628)&lt;Z_BKN,"Beschreibung knapp",""))),"")</f>
        <v/>
      </c>
      <c r="V1628" s="66" t="str">
        <f t="shared" si="285"/>
        <v/>
      </c>
      <c r="W1628" s="66" t="str">
        <f>IF(AND(M1628&lt;&gt;""),IF(M1628&gt;Z_THAZ,"Wurde die Tageshöchstarbeitszeit ("&amp;Z_THAZ&amp;" h) beachtet?",""),"")</f>
        <v/>
      </c>
      <c r="X1628" s="66" t="str">
        <f t="shared" si="278"/>
        <v/>
      </c>
    </row>
    <row r="1629" spans="1:24" x14ac:dyDescent="0.25">
      <c r="A1629" s="5"/>
      <c r="B1629" s="67" t="str">
        <f t="shared" si="277"/>
        <v/>
      </c>
      <c r="C1629" s="68" t="str">
        <f t="shared" si="279"/>
        <v/>
      </c>
      <c r="D1629" s="6"/>
      <c r="E1629" s="9"/>
      <c r="F1629" s="6"/>
      <c r="G1629" s="9"/>
      <c r="H1629" s="64" t="str">
        <f t="shared" si="286"/>
        <v/>
      </c>
      <c r="I1629" s="64" t="str">
        <f t="shared" si="287"/>
        <v/>
      </c>
      <c r="J1629" s="65" t="str">
        <f t="shared" si="280"/>
        <v/>
      </c>
      <c r="K1629" s="166" t="str">
        <f t="shared" si="281"/>
        <v/>
      </c>
      <c r="L1629" s="167" t="str">
        <f t="shared" si="282"/>
        <v/>
      </c>
      <c r="M1629" s="63" t="str">
        <f t="shared" si="283"/>
        <v/>
      </c>
      <c r="N1629" s="7"/>
      <c r="O1629" s="8"/>
      <c r="Q1629" s="69" t="str">
        <f t="shared" si="284"/>
        <v/>
      </c>
      <c r="T1629" s="66" t="str">
        <f>IF(AND(SU_Stufe&gt;=20,M1629&lt;&gt;"",ISBLANK(N1629)),"Zuweisung zu Arbeitspaket fehlt","")</f>
        <v/>
      </c>
      <c r="U1629" s="66" t="str">
        <f>IF(AND(M1629&lt;&gt;""),IF(ISBLANK(O1629),"Beschreibung der Tätigkeit fehlt!",IF(LEN(O1629)&lt;Z_BKU,"Beschreibung sehr kurz",IF(LEN(O1629)&lt;Z_BKN,"Beschreibung knapp",""))),"")</f>
        <v/>
      </c>
      <c r="V1629" s="66" t="str">
        <f t="shared" si="285"/>
        <v/>
      </c>
      <c r="W1629" s="66" t="str">
        <f>IF(AND(M1629&lt;&gt;""),IF(M1629&gt;Z_THAZ,"Wurde die Tageshöchstarbeitszeit ("&amp;Z_THAZ&amp;" h) beachtet?",""),"")</f>
        <v/>
      </c>
      <c r="X1629" s="66" t="str">
        <f t="shared" si="278"/>
        <v/>
      </c>
    </row>
    <row r="1630" spans="1:24" x14ac:dyDescent="0.25">
      <c r="A1630" s="5"/>
      <c r="B1630" s="67" t="str">
        <f t="shared" si="277"/>
        <v/>
      </c>
      <c r="C1630" s="68" t="str">
        <f t="shared" si="279"/>
        <v/>
      </c>
      <c r="D1630" s="6"/>
      <c r="E1630" s="9"/>
      <c r="F1630" s="6"/>
      <c r="G1630" s="9"/>
      <c r="H1630" s="64" t="str">
        <f t="shared" si="286"/>
        <v/>
      </c>
      <c r="I1630" s="64" t="str">
        <f t="shared" si="287"/>
        <v/>
      </c>
      <c r="J1630" s="65" t="str">
        <f t="shared" si="280"/>
        <v/>
      </c>
      <c r="K1630" s="166" t="str">
        <f t="shared" si="281"/>
        <v/>
      </c>
      <c r="L1630" s="167" t="str">
        <f t="shared" si="282"/>
        <v/>
      </c>
      <c r="M1630" s="63" t="str">
        <f t="shared" si="283"/>
        <v/>
      </c>
      <c r="N1630" s="7"/>
      <c r="O1630" s="8"/>
      <c r="Q1630" s="69" t="str">
        <f t="shared" si="284"/>
        <v/>
      </c>
      <c r="T1630" s="66" t="str">
        <f>IF(AND(SU_Stufe&gt;=20,M1630&lt;&gt;"",ISBLANK(N1630)),"Zuweisung zu Arbeitspaket fehlt","")</f>
        <v/>
      </c>
      <c r="U1630" s="66" t="str">
        <f>IF(AND(M1630&lt;&gt;""),IF(ISBLANK(O1630),"Beschreibung der Tätigkeit fehlt!",IF(LEN(O1630)&lt;Z_BKU,"Beschreibung sehr kurz",IF(LEN(O1630)&lt;Z_BKN,"Beschreibung knapp",""))),"")</f>
        <v/>
      </c>
      <c r="V1630" s="66" t="str">
        <f t="shared" si="285"/>
        <v/>
      </c>
      <c r="W1630" s="66" t="str">
        <f>IF(AND(M1630&lt;&gt;""),IF(M1630&gt;Z_THAZ,"Wurde die Tageshöchstarbeitszeit ("&amp;Z_THAZ&amp;" h) beachtet?",""),"")</f>
        <v/>
      </c>
      <c r="X1630" s="66" t="str">
        <f t="shared" si="278"/>
        <v/>
      </c>
    </row>
    <row r="1631" spans="1:24" x14ac:dyDescent="0.25">
      <c r="A1631" s="5"/>
      <c r="B1631" s="67" t="str">
        <f t="shared" si="277"/>
        <v/>
      </c>
      <c r="C1631" s="68" t="str">
        <f t="shared" si="279"/>
        <v/>
      </c>
      <c r="D1631" s="6"/>
      <c r="E1631" s="9"/>
      <c r="F1631" s="6"/>
      <c r="G1631" s="9"/>
      <c r="H1631" s="64" t="str">
        <f t="shared" si="286"/>
        <v/>
      </c>
      <c r="I1631" s="64" t="str">
        <f t="shared" si="287"/>
        <v/>
      </c>
      <c r="J1631" s="65" t="str">
        <f t="shared" si="280"/>
        <v/>
      </c>
      <c r="K1631" s="166" t="str">
        <f t="shared" si="281"/>
        <v/>
      </c>
      <c r="L1631" s="167" t="str">
        <f t="shared" si="282"/>
        <v/>
      </c>
      <c r="M1631" s="63" t="str">
        <f t="shared" si="283"/>
        <v/>
      </c>
      <c r="N1631" s="7"/>
      <c r="O1631" s="8"/>
      <c r="Q1631" s="69" t="str">
        <f t="shared" si="284"/>
        <v/>
      </c>
      <c r="T1631" s="66" t="str">
        <f>IF(AND(SU_Stufe&gt;=20,M1631&lt;&gt;"",ISBLANK(N1631)),"Zuweisung zu Arbeitspaket fehlt","")</f>
        <v/>
      </c>
      <c r="U1631" s="66" t="str">
        <f>IF(AND(M1631&lt;&gt;""),IF(ISBLANK(O1631),"Beschreibung der Tätigkeit fehlt!",IF(LEN(O1631)&lt;Z_BKU,"Beschreibung sehr kurz",IF(LEN(O1631)&lt;Z_BKN,"Beschreibung knapp",""))),"")</f>
        <v/>
      </c>
      <c r="V1631" s="66" t="str">
        <f t="shared" si="285"/>
        <v/>
      </c>
      <c r="W1631" s="66" t="str">
        <f>IF(AND(M1631&lt;&gt;""),IF(M1631&gt;Z_THAZ,"Wurde die Tageshöchstarbeitszeit ("&amp;Z_THAZ&amp;" h) beachtet?",""),"")</f>
        <v/>
      </c>
      <c r="X1631" s="66" t="str">
        <f t="shared" si="278"/>
        <v/>
      </c>
    </row>
    <row r="1632" spans="1:24" x14ac:dyDescent="0.25">
      <c r="A1632" s="5"/>
      <c r="B1632" s="67" t="str">
        <f t="shared" si="277"/>
        <v/>
      </c>
      <c r="C1632" s="68" t="str">
        <f t="shared" si="279"/>
        <v/>
      </c>
      <c r="D1632" s="6"/>
      <c r="E1632" s="9"/>
      <c r="F1632" s="6"/>
      <c r="G1632" s="9"/>
      <c r="H1632" s="64" t="str">
        <f t="shared" si="286"/>
        <v/>
      </c>
      <c r="I1632" s="64" t="str">
        <f t="shared" si="287"/>
        <v/>
      </c>
      <c r="J1632" s="65" t="str">
        <f t="shared" si="280"/>
        <v/>
      </c>
      <c r="K1632" s="166" t="str">
        <f t="shared" si="281"/>
        <v/>
      </c>
      <c r="L1632" s="167" t="str">
        <f t="shared" si="282"/>
        <v/>
      </c>
      <c r="M1632" s="63" t="str">
        <f t="shared" si="283"/>
        <v/>
      </c>
      <c r="N1632" s="7"/>
      <c r="O1632" s="8"/>
      <c r="Q1632" s="69" t="str">
        <f t="shared" si="284"/>
        <v/>
      </c>
      <c r="T1632" s="66" t="str">
        <f>IF(AND(SU_Stufe&gt;=20,M1632&lt;&gt;"",ISBLANK(N1632)),"Zuweisung zu Arbeitspaket fehlt","")</f>
        <v/>
      </c>
      <c r="U1632" s="66" t="str">
        <f>IF(AND(M1632&lt;&gt;""),IF(ISBLANK(O1632),"Beschreibung der Tätigkeit fehlt!",IF(LEN(O1632)&lt;Z_BKU,"Beschreibung sehr kurz",IF(LEN(O1632)&lt;Z_BKN,"Beschreibung knapp",""))),"")</f>
        <v/>
      </c>
      <c r="V1632" s="66" t="str">
        <f t="shared" si="285"/>
        <v/>
      </c>
      <c r="W1632" s="66" t="str">
        <f>IF(AND(M1632&lt;&gt;""),IF(M1632&gt;Z_THAZ,"Wurde die Tageshöchstarbeitszeit ("&amp;Z_THAZ&amp;" h) beachtet?",""),"")</f>
        <v/>
      </c>
      <c r="X1632" s="66" t="str">
        <f t="shared" si="278"/>
        <v/>
      </c>
    </row>
    <row r="1633" spans="1:24" x14ac:dyDescent="0.25">
      <c r="A1633" s="5"/>
      <c r="B1633" s="67" t="str">
        <f t="shared" si="277"/>
        <v/>
      </c>
      <c r="C1633" s="68" t="str">
        <f t="shared" si="279"/>
        <v/>
      </c>
      <c r="D1633" s="6"/>
      <c r="E1633" s="9"/>
      <c r="F1633" s="6"/>
      <c r="G1633" s="9"/>
      <c r="H1633" s="64" t="str">
        <f t="shared" si="286"/>
        <v/>
      </c>
      <c r="I1633" s="64" t="str">
        <f t="shared" si="287"/>
        <v/>
      </c>
      <c r="J1633" s="65" t="str">
        <f t="shared" si="280"/>
        <v/>
      </c>
      <c r="K1633" s="166" t="str">
        <f t="shared" si="281"/>
        <v/>
      </c>
      <c r="L1633" s="167" t="str">
        <f t="shared" si="282"/>
        <v/>
      </c>
      <c r="M1633" s="63" t="str">
        <f t="shared" si="283"/>
        <v/>
      </c>
      <c r="N1633" s="7"/>
      <c r="O1633" s="8"/>
      <c r="Q1633" s="69" t="str">
        <f t="shared" si="284"/>
        <v/>
      </c>
      <c r="T1633" s="66" t="str">
        <f>IF(AND(SU_Stufe&gt;=20,M1633&lt;&gt;"",ISBLANK(N1633)),"Zuweisung zu Arbeitspaket fehlt","")</f>
        <v/>
      </c>
      <c r="U1633" s="66" t="str">
        <f>IF(AND(M1633&lt;&gt;""),IF(ISBLANK(O1633),"Beschreibung der Tätigkeit fehlt!",IF(LEN(O1633)&lt;Z_BKU,"Beschreibung sehr kurz",IF(LEN(O1633)&lt;Z_BKN,"Beschreibung knapp",""))),"")</f>
        <v/>
      </c>
      <c r="V1633" s="66" t="str">
        <f t="shared" si="285"/>
        <v/>
      </c>
      <c r="W1633" s="66" t="str">
        <f>IF(AND(M1633&lt;&gt;""),IF(M1633&gt;Z_THAZ,"Wurde die Tageshöchstarbeitszeit ("&amp;Z_THAZ&amp;" h) beachtet?",""),"")</f>
        <v/>
      </c>
      <c r="X1633" s="66" t="str">
        <f t="shared" si="278"/>
        <v/>
      </c>
    </row>
    <row r="1634" spans="1:24" x14ac:dyDescent="0.25">
      <c r="A1634" s="5"/>
      <c r="B1634" s="67" t="str">
        <f t="shared" si="277"/>
        <v/>
      </c>
      <c r="C1634" s="68" t="str">
        <f t="shared" si="279"/>
        <v/>
      </c>
      <c r="D1634" s="6"/>
      <c r="E1634" s="9"/>
      <c r="F1634" s="6"/>
      <c r="G1634" s="9"/>
      <c r="H1634" s="64" t="str">
        <f t="shared" si="286"/>
        <v/>
      </c>
      <c r="I1634" s="64" t="str">
        <f t="shared" si="287"/>
        <v/>
      </c>
      <c r="J1634" s="65" t="str">
        <f t="shared" si="280"/>
        <v/>
      </c>
      <c r="K1634" s="166" t="str">
        <f t="shared" si="281"/>
        <v/>
      </c>
      <c r="L1634" s="167" t="str">
        <f t="shared" si="282"/>
        <v/>
      </c>
      <c r="M1634" s="63" t="str">
        <f t="shared" si="283"/>
        <v/>
      </c>
      <c r="N1634" s="7"/>
      <c r="O1634" s="8"/>
      <c r="Q1634" s="69" t="str">
        <f t="shared" si="284"/>
        <v/>
      </c>
      <c r="T1634" s="66" t="str">
        <f>IF(AND(SU_Stufe&gt;=20,M1634&lt;&gt;"",ISBLANK(N1634)),"Zuweisung zu Arbeitspaket fehlt","")</f>
        <v/>
      </c>
      <c r="U1634" s="66" t="str">
        <f>IF(AND(M1634&lt;&gt;""),IF(ISBLANK(O1634),"Beschreibung der Tätigkeit fehlt!",IF(LEN(O1634)&lt;Z_BKU,"Beschreibung sehr kurz",IF(LEN(O1634)&lt;Z_BKN,"Beschreibung knapp",""))),"")</f>
        <v/>
      </c>
      <c r="V1634" s="66" t="str">
        <f t="shared" si="285"/>
        <v/>
      </c>
      <c r="W1634" s="66" t="str">
        <f>IF(AND(M1634&lt;&gt;""),IF(M1634&gt;Z_THAZ,"Wurde die Tageshöchstarbeitszeit ("&amp;Z_THAZ&amp;" h) beachtet?",""),"")</f>
        <v/>
      </c>
      <c r="X1634" s="66" t="str">
        <f t="shared" si="278"/>
        <v/>
      </c>
    </row>
    <row r="1635" spans="1:24" x14ac:dyDescent="0.25">
      <c r="A1635" s="5"/>
      <c r="B1635" s="67" t="str">
        <f t="shared" si="277"/>
        <v/>
      </c>
      <c r="C1635" s="68" t="str">
        <f t="shared" si="279"/>
        <v/>
      </c>
      <c r="D1635" s="6"/>
      <c r="E1635" s="9"/>
      <c r="F1635" s="6"/>
      <c r="G1635" s="9"/>
      <c r="H1635" s="64" t="str">
        <f t="shared" si="286"/>
        <v/>
      </c>
      <c r="I1635" s="64" t="str">
        <f t="shared" si="287"/>
        <v/>
      </c>
      <c r="J1635" s="65" t="str">
        <f t="shared" si="280"/>
        <v/>
      </c>
      <c r="K1635" s="166" t="str">
        <f t="shared" si="281"/>
        <v/>
      </c>
      <c r="L1635" s="167" t="str">
        <f t="shared" si="282"/>
        <v/>
      </c>
      <c r="M1635" s="63" t="str">
        <f t="shared" si="283"/>
        <v/>
      </c>
      <c r="N1635" s="7"/>
      <c r="O1635" s="8"/>
      <c r="Q1635" s="69" t="str">
        <f t="shared" si="284"/>
        <v/>
      </c>
      <c r="T1635" s="66" t="str">
        <f>IF(AND(SU_Stufe&gt;=20,M1635&lt;&gt;"",ISBLANK(N1635)),"Zuweisung zu Arbeitspaket fehlt","")</f>
        <v/>
      </c>
      <c r="U1635" s="66" t="str">
        <f>IF(AND(M1635&lt;&gt;""),IF(ISBLANK(O1635),"Beschreibung der Tätigkeit fehlt!",IF(LEN(O1635)&lt;Z_BKU,"Beschreibung sehr kurz",IF(LEN(O1635)&lt;Z_BKN,"Beschreibung knapp",""))),"")</f>
        <v/>
      </c>
      <c r="V1635" s="66" t="str">
        <f t="shared" si="285"/>
        <v/>
      </c>
      <c r="W1635" s="66" t="str">
        <f>IF(AND(M1635&lt;&gt;""),IF(M1635&gt;Z_THAZ,"Wurde die Tageshöchstarbeitszeit ("&amp;Z_THAZ&amp;" h) beachtet?",""),"")</f>
        <v/>
      </c>
      <c r="X1635" s="66" t="str">
        <f t="shared" si="278"/>
        <v/>
      </c>
    </row>
    <row r="1636" spans="1:24" x14ac:dyDescent="0.25">
      <c r="A1636" s="5"/>
      <c r="B1636" s="67" t="str">
        <f t="shared" si="277"/>
        <v/>
      </c>
      <c r="C1636" s="68" t="str">
        <f t="shared" si="279"/>
        <v/>
      </c>
      <c r="D1636" s="6"/>
      <c r="E1636" s="9"/>
      <c r="F1636" s="6"/>
      <c r="G1636" s="9"/>
      <c r="H1636" s="64" t="str">
        <f t="shared" si="286"/>
        <v/>
      </c>
      <c r="I1636" s="64" t="str">
        <f t="shared" si="287"/>
        <v/>
      </c>
      <c r="J1636" s="65" t="str">
        <f t="shared" si="280"/>
        <v/>
      </c>
      <c r="K1636" s="166" t="str">
        <f t="shared" si="281"/>
        <v/>
      </c>
      <c r="L1636" s="167" t="str">
        <f t="shared" si="282"/>
        <v/>
      </c>
      <c r="M1636" s="63" t="str">
        <f t="shared" si="283"/>
        <v/>
      </c>
      <c r="N1636" s="7"/>
      <c r="O1636" s="8"/>
      <c r="Q1636" s="69" t="str">
        <f t="shared" si="284"/>
        <v/>
      </c>
      <c r="T1636" s="66" t="str">
        <f>IF(AND(SU_Stufe&gt;=20,M1636&lt;&gt;"",ISBLANK(N1636)),"Zuweisung zu Arbeitspaket fehlt","")</f>
        <v/>
      </c>
      <c r="U1636" s="66" t="str">
        <f>IF(AND(M1636&lt;&gt;""),IF(ISBLANK(O1636),"Beschreibung der Tätigkeit fehlt!",IF(LEN(O1636)&lt;Z_BKU,"Beschreibung sehr kurz",IF(LEN(O1636)&lt;Z_BKN,"Beschreibung knapp",""))),"")</f>
        <v/>
      </c>
      <c r="V1636" s="66" t="str">
        <f t="shared" si="285"/>
        <v/>
      </c>
      <c r="W1636" s="66" t="str">
        <f>IF(AND(M1636&lt;&gt;""),IF(M1636&gt;Z_THAZ,"Wurde die Tageshöchstarbeitszeit ("&amp;Z_THAZ&amp;" h) beachtet?",""),"")</f>
        <v/>
      </c>
      <c r="X1636" s="66" t="str">
        <f t="shared" si="278"/>
        <v/>
      </c>
    </row>
    <row r="1637" spans="1:24" x14ac:dyDescent="0.25">
      <c r="A1637" s="5"/>
      <c r="B1637" s="67" t="str">
        <f t="shared" si="277"/>
        <v/>
      </c>
      <c r="C1637" s="68" t="str">
        <f t="shared" si="279"/>
        <v/>
      </c>
      <c r="D1637" s="6"/>
      <c r="E1637" s="9"/>
      <c r="F1637" s="6"/>
      <c r="G1637" s="9"/>
      <c r="H1637" s="64" t="str">
        <f t="shared" si="286"/>
        <v/>
      </c>
      <c r="I1637" s="64" t="str">
        <f t="shared" si="287"/>
        <v/>
      </c>
      <c r="J1637" s="65" t="str">
        <f t="shared" si="280"/>
        <v/>
      </c>
      <c r="K1637" s="166" t="str">
        <f t="shared" si="281"/>
        <v/>
      </c>
      <c r="L1637" s="167" t="str">
        <f t="shared" si="282"/>
        <v/>
      </c>
      <c r="M1637" s="63" t="str">
        <f t="shared" si="283"/>
        <v/>
      </c>
      <c r="N1637" s="7"/>
      <c r="O1637" s="8"/>
      <c r="Q1637" s="69" t="str">
        <f t="shared" si="284"/>
        <v/>
      </c>
      <c r="T1637" s="66" t="str">
        <f>IF(AND(SU_Stufe&gt;=20,M1637&lt;&gt;"",ISBLANK(N1637)),"Zuweisung zu Arbeitspaket fehlt","")</f>
        <v/>
      </c>
      <c r="U1637" s="66" t="str">
        <f>IF(AND(M1637&lt;&gt;""),IF(ISBLANK(O1637),"Beschreibung der Tätigkeit fehlt!",IF(LEN(O1637)&lt;Z_BKU,"Beschreibung sehr kurz",IF(LEN(O1637)&lt;Z_BKN,"Beschreibung knapp",""))),"")</f>
        <v/>
      </c>
      <c r="V1637" s="66" t="str">
        <f t="shared" si="285"/>
        <v/>
      </c>
      <c r="W1637" s="66" t="str">
        <f>IF(AND(M1637&lt;&gt;""),IF(M1637&gt;Z_THAZ,"Wurde die Tageshöchstarbeitszeit ("&amp;Z_THAZ&amp;" h) beachtet?",""),"")</f>
        <v/>
      </c>
      <c r="X1637" s="66" t="str">
        <f t="shared" si="278"/>
        <v/>
      </c>
    </row>
    <row r="1638" spans="1:24" x14ac:dyDescent="0.25">
      <c r="A1638" s="5"/>
      <c r="B1638" s="67" t="str">
        <f t="shared" si="277"/>
        <v/>
      </c>
      <c r="C1638" s="68" t="str">
        <f t="shared" si="279"/>
        <v/>
      </c>
      <c r="D1638" s="6"/>
      <c r="E1638" s="9"/>
      <c r="F1638" s="6"/>
      <c r="G1638" s="9"/>
      <c r="H1638" s="64" t="str">
        <f t="shared" si="286"/>
        <v/>
      </c>
      <c r="I1638" s="64" t="str">
        <f t="shared" si="287"/>
        <v/>
      </c>
      <c r="J1638" s="65" t="str">
        <f t="shared" si="280"/>
        <v/>
      </c>
      <c r="K1638" s="166" t="str">
        <f t="shared" si="281"/>
        <v/>
      </c>
      <c r="L1638" s="167" t="str">
        <f t="shared" si="282"/>
        <v/>
      </c>
      <c r="M1638" s="63" t="str">
        <f t="shared" si="283"/>
        <v/>
      </c>
      <c r="N1638" s="7"/>
      <c r="O1638" s="8"/>
      <c r="Q1638" s="69" t="str">
        <f t="shared" si="284"/>
        <v/>
      </c>
      <c r="T1638" s="66" t="str">
        <f>IF(AND(SU_Stufe&gt;=20,M1638&lt;&gt;"",ISBLANK(N1638)),"Zuweisung zu Arbeitspaket fehlt","")</f>
        <v/>
      </c>
      <c r="U1638" s="66" t="str">
        <f>IF(AND(M1638&lt;&gt;""),IF(ISBLANK(O1638),"Beschreibung der Tätigkeit fehlt!",IF(LEN(O1638)&lt;Z_BKU,"Beschreibung sehr kurz",IF(LEN(O1638)&lt;Z_BKN,"Beschreibung knapp",""))),"")</f>
        <v/>
      </c>
      <c r="V1638" s="66" t="str">
        <f t="shared" si="285"/>
        <v/>
      </c>
      <c r="W1638" s="66" t="str">
        <f>IF(AND(M1638&lt;&gt;""),IF(M1638&gt;Z_THAZ,"Wurde die Tageshöchstarbeitszeit ("&amp;Z_THAZ&amp;" h) beachtet?",""),"")</f>
        <v/>
      </c>
      <c r="X1638" s="66" t="str">
        <f t="shared" si="278"/>
        <v/>
      </c>
    </row>
    <row r="1639" spans="1:24" x14ac:dyDescent="0.25">
      <c r="A1639" s="5"/>
      <c r="B1639" s="67" t="str">
        <f t="shared" si="277"/>
        <v/>
      </c>
      <c r="C1639" s="68" t="str">
        <f t="shared" si="279"/>
        <v/>
      </c>
      <c r="D1639" s="6"/>
      <c r="E1639" s="9"/>
      <c r="F1639" s="6"/>
      <c r="G1639" s="9"/>
      <c r="H1639" s="64" t="str">
        <f t="shared" si="286"/>
        <v/>
      </c>
      <c r="I1639" s="64" t="str">
        <f t="shared" si="287"/>
        <v/>
      </c>
      <c r="J1639" s="65" t="str">
        <f t="shared" si="280"/>
        <v/>
      </c>
      <c r="K1639" s="166" t="str">
        <f t="shared" si="281"/>
        <v/>
      </c>
      <c r="L1639" s="167" t="str">
        <f t="shared" si="282"/>
        <v/>
      </c>
      <c r="M1639" s="63" t="str">
        <f t="shared" si="283"/>
        <v/>
      </c>
      <c r="N1639" s="7"/>
      <c r="O1639" s="8"/>
      <c r="Q1639" s="69" t="str">
        <f t="shared" si="284"/>
        <v/>
      </c>
      <c r="T1639" s="66" t="str">
        <f>IF(AND(SU_Stufe&gt;=20,M1639&lt;&gt;"",ISBLANK(N1639)),"Zuweisung zu Arbeitspaket fehlt","")</f>
        <v/>
      </c>
      <c r="U1639" s="66" t="str">
        <f>IF(AND(M1639&lt;&gt;""),IF(ISBLANK(O1639),"Beschreibung der Tätigkeit fehlt!",IF(LEN(O1639)&lt;Z_BKU,"Beschreibung sehr kurz",IF(LEN(O1639)&lt;Z_BKN,"Beschreibung knapp",""))),"")</f>
        <v/>
      </c>
      <c r="V1639" s="66" t="str">
        <f t="shared" si="285"/>
        <v/>
      </c>
      <c r="W1639" s="66" t="str">
        <f>IF(AND(M1639&lt;&gt;""),IF(M1639&gt;Z_THAZ,"Wurde die Tageshöchstarbeitszeit ("&amp;Z_THAZ&amp;" h) beachtet?",""),"")</f>
        <v/>
      </c>
      <c r="X1639" s="66" t="str">
        <f t="shared" si="278"/>
        <v/>
      </c>
    </row>
    <row r="1640" spans="1:24" x14ac:dyDescent="0.25">
      <c r="A1640" s="5"/>
      <c r="B1640" s="67" t="str">
        <f t="shared" si="277"/>
        <v/>
      </c>
      <c r="C1640" s="68" t="str">
        <f t="shared" si="279"/>
        <v/>
      </c>
      <c r="D1640" s="6"/>
      <c r="E1640" s="9"/>
      <c r="F1640" s="6"/>
      <c r="G1640" s="9"/>
      <c r="H1640" s="64" t="str">
        <f t="shared" si="286"/>
        <v/>
      </c>
      <c r="I1640" s="64" t="str">
        <f t="shared" si="287"/>
        <v/>
      </c>
      <c r="J1640" s="65" t="str">
        <f t="shared" si="280"/>
        <v/>
      </c>
      <c r="K1640" s="166" t="str">
        <f t="shared" si="281"/>
        <v/>
      </c>
      <c r="L1640" s="167" t="str">
        <f t="shared" si="282"/>
        <v/>
      </c>
      <c r="M1640" s="63" t="str">
        <f t="shared" si="283"/>
        <v/>
      </c>
      <c r="N1640" s="7"/>
      <c r="O1640" s="8"/>
      <c r="Q1640" s="69" t="str">
        <f t="shared" si="284"/>
        <v/>
      </c>
      <c r="T1640" s="66" t="str">
        <f>IF(AND(SU_Stufe&gt;=20,M1640&lt;&gt;"",ISBLANK(N1640)),"Zuweisung zu Arbeitspaket fehlt","")</f>
        <v/>
      </c>
      <c r="U1640" s="66" t="str">
        <f>IF(AND(M1640&lt;&gt;""),IF(ISBLANK(O1640),"Beschreibung der Tätigkeit fehlt!",IF(LEN(O1640)&lt;Z_BKU,"Beschreibung sehr kurz",IF(LEN(O1640)&lt;Z_BKN,"Beschreibung knapp",""))),"")</f>
        <v/>
      </c>
      <c r="V1640" s="66" t="str">
        <f t="shared" si="285"/>
        <v/>
      </c>
      <c r="W1640" s="66" t="str">
        <f>IF(AND(M1640&lt;&gt;""),IF(M1640&gt;Z_THAZ,"Wurde die Tageshöchstarbeitszeit ("&amp;Z_THAZ&amp;" h) beachtet?",""),"")</f>
        <v/>
      </c>
      <c r="X1640" s="66" t="str">
        <f t="shared" si="278"/>
        <v/>
      </c>
    </row>
    <row r="1641" spans="1:24" x14ac:dyDescent="0.25">
      <c r="A1641" s="5"/>
      <c r="B1641" s="67" t="str">
        <f t="shared" si="277"/>
        <v/>
      </c>
      <c r="C1641" s="68" t="str">
        <f t="shared" si="279"/>
        <v/>
      </c>
      <c r="D1641" s="6"/>
      <c r="E1641" s="9"/>
      <c r="F1641" s="6"/>
      <c r="G1641" s="9"/>
      <c r="H1641" s="64" t="str">
        <f t="shared" si="286"/>
        <v/>
      </c>
      <c r="I1641" s="64" t="str">
        <f t="shared" si="287"/>
        <v/>
      </c>
      <c r="J1641" s="65" t="str">
        <f t="shared" si="280"/>
        <v/>
      </c>
      <c r="K1641" s="166" t="str">
        <f t="shared" si="281"/>
        <v/>
      </c>
      <c r="L1641" s="167" t="str">
        <f t="shared" si="282"/>
        <v/>
      </c>
      <c r="M1641" s="63" t="str">
        <f t="shared" si="283"/>
        <v/>
      </c>
      <c r="N1641" s="7"/>
      <c r="O1641" s="8"/>
      <c r="Q1641" s="69" t="str">
        <f t="shared" si="284"/>
        <v/>
      </c>
      <c r="T1641" s="66" t="str">
        <f>IF(AND(SU_Stufe&gt;=20,M1641&lt;&gt;"",ISBLANK(N1641)),"Zuweisung zu Arbeitspaket fehlt","")</f>
        <v/>
      </c>
      <c r="U1641" s="66" t="str">
        <f>IF(AND(M1641&lt;&gt;""),IF(ISBLANK(O1641),"Beschreibung der Tätigkeit fehlt!",IF(LEN(O1641)&lt;Z_BKU,"Beschreibung sehr kurz",IF(LEN(O1641)&lt;Z_BKN,"Beschreibung knapp",""))),"")</f>
        <v/>
      </c>
      <c r="V1641" s="66" t="str">
        <f t="shared" si="285"/>
        <v/>
      </c>
      <c r="W1641" s="66" t="str">
        <f>IF(AND(M1641&lt;&gt;""),IF(M1641&gt;Z_THAZ,"Wurde die Tageshöchstarbeitszeit ("&amp;Z_THAZ&amp;" h) beachtet?",""),"")</f>
        <v/>
      </c>
      <c r="X1641" s="66" t="str">
        <f t="shared" si="278"/>
        <v/>
      </c>
    </row>
    <row r="1642" spans="1:24" x14ac:dyDescent="0.25">
      <c r="A1642" s="5"/>
      <c r="B1642" s="67" t="str">
        <f t="shared" si="277"/>
        <v/>
      </c>
      <c r="C1642" s="68" t="str">
        <f t="shared" si="279"/>
        <v/>
      </c>
      <c r="D1642" s="6"/>
      <c r="E1642" s="9"/>
      <c r="F1642" s="6"/>
      <c r="G1642" s="9"/>
      <c r="H1642" s="64" t="str">
        <f t="shared" si="286"/>
        <v/>
      </c>
      <c r="I1642" s="64" t="str">
        <f t="shared" si="287"/>
        <v/>
      </c>
      <c r="J1642" s="65" t="str">
        <f t="shared" si="280"/>
        <v/>
      </c>
      <c r="K1642" s="166" t="str">
        <f t="shared" si="281"/>
        <v/>
      </c>
      <c r="L1642" s="167" t="str">
        <f t="shared" si="282"/>
        <v/>
      </c>
      <c r="M1642" s="63" t="str">
        <f t="shared" si="283"/>
        <v/>
      </c>
      <c r="N1642" s="7"/>
      <c r="O1642" s="8"/>
      <c r="Q1642" s="69" t="str">
        <f t="shared" si="284"/>
        <v/>
      </c>
      <c r="T1642" s="66" t="str">
        <f>IF(AND(SU_Stufe&gt;=20,M1642&lt;&gt;"",ISBLANK(N1642)),"Zuweisung zu Arbeitspaket fehlt","")</f>
        <v/>
      </c>
      <c r="U1642" s="66" t="str">
        <f>IF(AND(M1642&lt;&gt;""),IF(ISBLANK(O1642),"Beschreibung der Tätigkeit fehlt!",IF(LEN(O1642)&lt;Z_BKU,"Beschreibung sehr kurz",IF(LEN(O1642)&lt;Z_BKN,"Beschreibung knapp",""))),"")</f>
        <v/>
      </c>
      <c r="V1642" s="66" t="str">
        <f t="shared" si="285"/>
        <v/>
      </c>
      <c r="W1642" s="66" t="str">
        <f>IF(AND(M1642&lt;&gt;""),IF(M1642&gt;Z_THAZ,"Wurde die Tageshöchstarbeitszeit ("&amp;Z_THAZ&amp;" h) beachtet?",""),"")</f>
        <v/>
      </c>
      <c r="X1642" s="66" t="str">
        <f t="shared" si="278"/>
        <v/>
      </c>
    </row>
    <row r="1643" spans="1:24" x14ac:dyDescent="0.25">
      <c r="A1643" s="5"/>
      <c r="B1643" s="67" t="str">
        <f t="shared" si="277"/>
        <v/>
      </c>
      <c r="C1643" s="68" t="str">
        <f t="shared" si="279"/>
        <v/>
      </c>
      <c r="D1643" s="6"/>
      <c r="E1643" s="9"/>
      <c r="F1643" s="6"/>
      <c r="G1643" s="9"/>
      <c r="H1643" s="64" t="str">
        <f t="shared" si="286"/>
        <v/>
      </c>
      <c r="I1643" s="64" t="str">
        <f t="shared" si="287"/>
        <v/>
      </c>
      <c r="J1643" s="65" t="str">
        <f t="shared" si="280"/>
        <v/>
      </c>
      <c r="K1643" s="166" t="str">
        <f t="shared" si="281"/>
        <v/>
      </c>
      <c r="L1643" s="167" t="str">
        <f t="shared" si="282"/>
        <v/>
      </c>
      <c r="M1643" s="63" t="str">
        <f t="shared" si="283"/>
        <v/>
      </c>
      <c r="N1643" s="7"/>
      <c r="O1643" s="8"/>
      <c r="Q1643" s="69" t="str">
        <f t="shared" si="284"/>
        <v/>
      </c>
      <c r="T1643" s="66" t="str">
        <f>IF(AND(SU_Stufe&gt;=20,M1643&lt;&gt;"",ISBLANK(N1643)),"Zuweisung zu Arbeitspaket fehlt","")</f>
        <v/>
      </c>
      <c r="U1643" s="66" t="str">
        <f>IF(AND(M1643&lt;&gt;""),IF(ISBLANK(O1643),"Beschreibung der Tätigkeit fehlt!",IF(LEN(O1643)&lt;Z_BKU,"Beschreibung sehr kurz",IF(LEN(O1643)&lt;Z_BKN,"Beschreibung knapp",""))),"")</f>
        <v/>
      </c>
      <c r="V1643" s="66" t="str">
        <f t="shared" si="285"/>
        <v/>
      </c>
      <c r="W1643" s="66" t="str">
        <f>IF(AND(M1643&lt;&gt;""),IF(M1643&gt;Z_THAZ,"Wurde die Tageshöchstarbeitszeit ("&amp;Z_THAZ&amp;" h) beachtet?",""),"")</f>
        <v/>
      </c>
      <c r="X1643" s="66" t="str">
        <f t="shared" si="278"/>
        <v/>
      </c>
    </row>
    <row r="1644" spans="1:24" x14ac:dyDescent="0.25">
      <c r="A1644" s="5"/>
      <c r="B1644" s="67" t="str">
        <f t="shared" si="277"/>
        <v/>
      </c>
      <c r="C1644" s="68" t="str">
        <f t="shared" si="279"/>
        <v/>
      </c>
      <c r="D1644" s="6"/>
      <c r="E1644" s="9"/>
      <c r="F1644" s="6"/>
      <c r="G1644" s="9"/>
      <c r="H1644" s="64" t="str">
        <f t="shared" si="286"/>
        <v/>
      </c>
      <c r="I1644" s="64" t="str">
        <f t="shared" si="287"/>
        <v/>
      </c>
      <c r="J1644" s="65" t="str">
        <f t="shared" si="280"/>
        <v/>
      </c>
      <c r="K1644" s="166" t="str">
        <f t="shared" si="281"/>
        <v/>
      </c>
      <c r="L1644" s="167" t="str">
        <f t="shared" si="282"/>
        <v/>
      </c>
      <c r="M1644" s="63" t="str">
        <f t="shared" si="283"/>
        <v/>
      </c>
      <c r="N1644" s="7"/>
      <c r="O1644" s="8"/>
      <c r="Q1644" s="69" t="str">
        <f t="shared" si="284"/>
        <v/>
      </c>
      <c r="T1644" s="66" t="str">
        <f>IF(AND(SU_Stufe&gt;=20,M1644&lt;&gt;"",ISBLANK(N1644)),"Zuweisung zu Arbeitspaket fehlt","")</f>
        <v/>
      </c>
      <c r="U1644" s="66" t="str">
        <f>IF(AND(M1644&lt;&gt;""),IF(ISBLANK(O1644),"Beschreibung der Tätigkeit fehlt!",IF(LEN(O1644)&lt;Z_BKU,"Beschreibung sehr kurz",IF(LEN(O1644)&lt;Z_BKN,"Beschreibung knapp",""))),"")</f>
        <v/>
      </c>
      <c r="V1644" s="66" t="str">
        <f t="shared" si="285"/>
        <v/>
      </c>
      <c r="W1644" s="66" t="str">
        <f>IF(AND(M1644&lt;&gt;""),IF(M1644&gt;Z_THAZ,"Wurde die Tageshöchstarbeitszeit ("&amp;Z_THAZ&amp;" h) beachtet?",""),"")</f>
        <v/>
      </c>
      <c r="X1644" s="66" t="str">
        <f t="shared" si="278"/>
        <v/>
      </c>
    </row>
    <row r="1645" spans="1:24" x14ac:dyDescent="0.25">
      <c r="A1645" s="5"/>
      <c r="B1645" s="67" t="str">
        <f t="shared" si="277"/>
        <v/>
      </c>
      <c r="C1645" s="68" t="str">
        <f t="shared" si="279"/>
        <v/>
      </c>
      <c r="D1645" s="6"/>
      <c r="E1645" s="9"/>
      <c r="F1645" s="6"/>
      <c r="G1645" s="9"/>
      <c r="H1645" s="64" t="str">
        <f t="shared" si="286"/>
        <v/>
      </c>
      <c r="I1645" s="64" t="str">
        <f t="shared" si="287"/>
        <v/>
      </c>
      <c r="J1645" s="65" t="str">
        <f t="shared" si="280"/>
        <v/>
      </c>
      <c r="K1645" s="166" t="str">
        <f t="shared" si="281"/>
        <v/>
      </c>
      <c r="L1645" s="167" t="str">
        <f t="shared" si="282"/>
        <v/>
      </c>
      <c r="M1645" s="63" t="str">
        <f t="shared" si="283"/>
        <v/>
      </c>
      <c r="N1645" s="7"/>
      <c r="O1645" s="8"/>
      <c r="Q1645" s="69" t="str">
        <f t="shared" si="284"/>
        <v/>
      </c>
      <c r="T1645" s="66" t="str">
        <f>IF(AND(SU_Stufe&gt;=20,M1645&lt;&gt;"",ISBLANK(N1645)),"Zuweisung zu Arbeitspaket fehlt","")</f>
        <v/>
      </c>
      <c r="U1645" s="66" t="str">
        <f>IF(AND(M1645&lt;&gt;""),IF(ISBLANK(O1645),"Beschreibung der Tätigkeit fehlt!",IF(LEN(O1645)&lt;Z_BKU,"Beschreibung sehr kurz",IF(LEN(O1645)&lt;Z_BKN,"Beschreibung knapp",""))),"")</f>
        <v/>
      </c>
      <c r="V1645" s="66" t="str">
        <f t="shared" si="285"/>
        <v/>
      </c>
      <c r="W1645" s="66" t="str">
        <f>IF(AND(M1645&lt;&gt;""),IF(M1645&gt;Z_THAZ,"Wurde die Tageshöchstarbeitszeit ("&amp;Z_THAZ&amp;" h) beachtet?",""),"")</f>
        <v/>
      </c>
      <c r="X1645" s="66" t="str">
        <f t="shared" si="278"/>
        <v/>
      </c>
    </row>
    <row r="1646" spans="1:24" x14ac:dyDescent="0.25">
      <c r="A1646" s="5"/>
      <c r="B1646" s="67" t="str">
        <f t="shared" si="277"/>
        <v/>
      </c>
      <c r="C1646" s="68" t="str">
        <f t="shared" si="279"/>
        <v/>
      </c>
      <c r="D1646" s="6"/>
      <c r="E1646" s="9"/>
      <c r="F1646" s="6"/>
      <c r="G1646" s="9"/>
      <c r="H1646" s="64" t="str">
        <f t="shared" si="286"/>
        <v/>
      </c>
      <c r="I1646" s="64" t="str">
        <f t="shared" si="287"/>
        <v/>
      </c>
      <c r="J1646" s="65" t="str">
        <f t="shared" si="280"/>
        <v/>
      </c>
      <c r="K1646" s="166" t="str">
        <f t="shared" si="281"/>
        <v/>
      </c>
      <c r="L1646" s="167" t="str">
        <f t="shared" si="282"/>
        <v/>
      </c>
      <c r="M1646" s="63" t="str">
        <f t="shared" si="283"/>
        <v/>
      </c>
      <c r="N1646" s="7"/>
      <c r="O1646" s="8"/>
      <c r="Q1646" s="69" t="str">
        <f t="shared" si="284"/>
        <v/>
      </c>
      <c r="T1646" s="66" t="str">
        <f>IF(AND(SU_Stufe&gt;=20,M1646&lt;&gt;"",ISBLANK(N1646)),"Zuweisung zu Arbeitspaket fehlt","")</f>
        <v/>
      </c>
      <c r="U1646" s="66" t="str">
        <f>IF(AND(M1646&lt;&gt;""),IF(ISBLANK(O1646),"Beschreibung der Tätigkeit fehlt!",IF(LEN(O1646)&lt;Z_BKU,"Beschreibung sehr kurz",IF(LEN(O1646)&lt;Z_BKN,"Beschreibung knapp",""))),"")</f>
        <v/>
      </c>
      <c r="V1646" s="66" t="str">
        <f t="shared" si="285"/>
        <v/>
      </c>
      <c r="W1646" s="66" t="str">
        <f>IF(AND(M1646&lt;&gt;""),IF(M1646&gt;Z_THAZ,"Wurde die Tageshöchstarbeitszeit ("&amp;Z_THAZ&amp;" h) beachtet?",""),"")</f>
        <v/>
      </c>
      <c r="X1646" s="66" t="str">
        <f t="shared" si="278"/>
        <v/>
      </c>
    </row>
    <row r="1647" spans="1:24" x14ac:dyDescent="0.25">
      <c r="A1647" s="5"/>
      <c r="B1647" s="67" t="str">
        <f t="shared" si="277"/>
        <v/>
      </c>
      <c r="C1647" s="68" t="str">
        <f t="shared" si="279"/>
        <v/>
      </c>
      <c r="D1647" s="6"/>
      <c r="E1647" s="9"/>
      <c r="F1647" s="6"/>
      <c r="G1647" s="9"/>
      <c r="H1647" s="64" t="str">
        <f t="shared" si="286"/>
        <v/>
      </c>
      <c r="I1647" s="64" t="str">
        <f t="shared" si="287"/>
        <v/>
      </c>
      <c r="J1647" s="65" t="str">
        <f t="shared" si="280"/>
        <v/>
      </c>
      <c r="K1647" s="166" t="str">
        <f t="shared" si="281"/>
        <v/>
      </c>
      <c r="L1647" s="167" t="str">
        <f t="shared" si="282"/>
        <v/>
      </c>
      <c r="M1647" s="63" t="str">
        <f t="shared" si="283"/>
        <v/>
      </c>
      <c r="N1647" s="7"/>
      <c r="O1647" s="8"/>
      <c r="Q1647" s="69" t="str">
        <f t="shared" si="284"/>
        <v/>
      </c>
      <c r="T1647" s="66" t="str">
        <f>IF(AND(SU_Stufe&gt;=20,M1647&lt;&gt;"",ISBLANK(N1647)),"Zuweisung zu Arbeitspaket fehlt","")</f>
        <v/>
      </c>
      <c r="U1647" s="66" t="str">
        <f>IF(AND(M1647&lt;&gt;""),IF(ISBLANK(O1647),"Beschreibung der Tätigkeit fehlt!",IF(LEN(O1647)&lt;Z_BKU,"Beschreibung sehr kurz",IF(LEN(O1647)&lt;Z_BKN,"Beschreibung knapp",""))),"")</f>
        <v/>
      </c>
      <c r="V1647" s="66" t="str">
        <f t="shared" si="285"/>
        <v/>
      </c>
      <c r="W1647" s="66" t="str">
        <f>IF(AND(M1647&lt;&gt;""),IF(M1647&gt;Z_THAZ,"Wurde die Tageshöchstarbeitszeit ("&amp;Z_THAZ&amp;" h) beachtet?",""),"")</f>
        <v/>
      </c>
      <c r="X1647" s="66" t="str">
        <f t="shared" si="278"/>
        <v/>
      </c>
    </row>
    <row r="1648" spans="1:24" x14ac:dyDescent="0.25">
      <c r="A1648" s="5"/>
      <c r="B1648" s="67" t="str">
        <f t="shared" si="277"/>
        <v/>
      </c>
      <c r="C1648" s="68" t="str">
        <f t="shared" si="279"/>
        <v/>
      </c>
      <c r="D1648" s="6"/>
      <c r="E1648" s="9"/>
      <c r="F1648" s="6"/>
      <c r="G1648" s="9"/>
      <c r="H1648" s="64" t="str">
        <f t="shared" si="286"/>
        <v/>
      </c>
      <c r="I1648" s="64" t="str">
        <f t="shared" si="287"/>
        <v/>
      </c>
      <c r="J1648" s="65" t="str">
        <f t="shared" si="280"/>
        <v/>
      </c>
      <c r="K1648" s="166" t="str">
        <f t="shared" si="281"/>
        <v/>
      </c>
      <c r="L1648" s="167" t="str">
        <f t="shared" si="282"/>
        <v/>
      </c>
      <c r="M1648" s="63" t="str">
        <f t="shared" si="283"/>
        <v/>
      </c>
      <c r="N1648" s="7"/>
      <c r="O1648" s="8"/>
      <c r="Q1648" s="69" t="str">
        <f t="shared" si="284"/>
        <v/>
      </c>
      <c r="T1648" s="66" t="str">
        <f>IF(AND(SU_Stufe&gt;=20,M1648&lt;&gt;"",ISBLANK(N1648)),"Zuweisung zu Arbeitspaket fehlt","")</f>
        <v/>
      </c>
      <c r="U1648" s="66" t="str">
        <f>IF(AND(M1648&lt;&gt;""),IF(ISBLANK(O1648),"Beschreibung der Tätigkeit fehlt!",IF(LEN(O1648)&lt;Z_BKU,"Beschreibung sehr kurz",IF(LEN(O1648)&lt;Z_BKN,"Beschreibung knapp",""))),"")</f>
        <v/>
      </c>
      <c r="V1648" s="66" t="str">
        <f t="shared" si="285"/>
        <v/>
      </c>
      <c r="W1648" s="66" t="str">
        <f>IF(AND(M1648&lt;&gt;""),IF(M1648&gt;Z_THAZ,"Wurde die Tageshöchstarbeitszeit ("&amp;Z_THAZ&amp;" h) beachtet?",""),"")</f>
        <v/>
      </c>
      <c r="X1648" s="66" t="str">
        <f t="shared" si="278"/>
        <v/>
      </c>
    </row>
    <row r="1649" spans="1:24" x14ac:dyDescent="0.25">
      <c r="A1649" s="5"/>
      <c r="B1649" s="67" t="str">
        <f t="shared" si="277"/>
        <v/>
      </c>
      <c r="C1649" s="68" t="str">
        <f t="shared" si="279"/>
        <v/>
      </c>
      <c r="D1649" s="6"/>
      <c r="E1649" s="9"/>
      <c r="F1649" s="6"/>
      <c r="G1649" s="9"/>
      <c r="H1649" s="64" t="str">
        <f t="shared" si="286"/>
        <v/>
      </c>
      <c r="I1649" s="64" t="str">
        <f t="shared" si="287"/>
        <v/>
      </c>
      <c r="J1649" s="65" t="str">
        <f t="shared" si="280"/>
        <v/>
      </c>
      <c r="K1649" s="166" t="str">
        <f t="shared" si="281"/>
        <v/>
      </c>
      <c r="L1649" s="167" t="str">
        <f t="shared" si="282"/>
        <v/>
      </c>
      <c r="M1649" s="63" t="str">
        <f t="shared" si="283"/>
        <v/>
      </c>
      <c r="N1649" s="7"/>
      <c r="O1649" s="8"/>
      <c r="Q1649" s="69" t="str">
        <f t="shared" si="284"/>
        <v/>
      </c>
      <c r="T1649" s="66" t="str">
        <f>IF(AND(SU_Stufe&gt;=20,M1649&lt;&gt;"",ISBLANK(N1649)),"Zuweisung zu Arbeitspaket fehlt","")</f>
        <v/>
      </c>
      <c r="U1649" s="66" t="str">
        <f>IF(AND(M1649&lt;&gt;""),IF(ISBLANK(O1649),"Beschreibung der Tätigkeit fehlt!",IF(LEN(O1649)&lt;Z_BKU,"Beschreibung sehr kurz",IF(LEN(O1649)&lt;Z_BKN,"Beschreibung knapp",""))),"")</f>
        <v/>
      </c>
      <c r="V1649" s="66" t="str">
        <f t="shared" si="285"/>
        <v/>
      </c>
      <c r="W1649" s="66" t="str">
        <f>IF(AND(M1649&lt;&gt;""),IF(M1649&gt;Z_THAZ,"Wurde die Tageshöchstarbeitszeit ("&amp;Z_THAZ&amp;" h) beachtet?",""),"")</f>
        <v/>
      </c>
      <c r="X1649" s="66" t="str">
        <f t="shared" si="278"/>
        <v/>
      </c>
    </row>
    <row r="1650" spans="1:24" x14ac:dyDescent="0.25">
      <c r="A1650" s="5"/>
      <c r="B1650" s="67" t="str">
        <f t="shared" si="277"/>
        <v/>
      </c>
      <c r="C1650" s="68" t="str">
        <f t="shared" si="279"/>
        <v/>
      </c>
      <c r="D1650" s="6"/>
      <c r="E1650" s="9"/>
      <c r="F1650" s="6"/>
      <c r="G1650" s="9"/>
      <c r="H1650" s="64" t="str">
        <f t="shared" si="286"/>
        <v/>
      </c>
      <c r="I1650" s="64" t="str">
        <f t="shared" si="287"/>
        <v/>
      </c>
      <c r="J1650" s="65" t="str">
        <f t="shared" si="280"/>
        <v/>
      </c>
      <c r="K1650" s="166" t="str">
        <f t="shared" si="281"/>
        <v/>
      </c>
      <c r="L1650" s="167" t="str">
        <f t="shared" si="282"/>
        <v/>
      </c>
      <c r="M1650" s="63" t="str">
        <f t="shared" si="283"/>
        <v/>
      </c>
      <c r="N1650" s="7"/>
      <c r="O1650" s="8"/>
      <c r="Q1650" s="69" t="str">
        <f t="shared" si="284"/>
        <v/>
      </c>
      <c r="T1650" s="66" t="str">
        <f>IF(AND(SU_Stufe&gt;=20,M1650&lt;&gt;"",ISBLANK(N1650)),"Zuweisung zu Arbeitspaket fehlt","")</f>
        <v/>
      </c>
      <c r="U1650" s="66" t="str">
        <f>IF(AND(M1650&lt;&gt;""),IF(ISBLANK(O1650),"Beschreibung der Tätigkeit fehlt!",IF(LEN(O1650)&lt;Z_BKU,"Beschreibung sehr kurz",IF(LEN(O1650)&lt;Z_BKN,"Beschreibung knapp",""))),"")</f>
        <v/>
      </c>
      <c r="V1650" s="66" t="str">
        <f t="shared" si="285"/>
        <v/>
      </c>
      <c r="W1650" s="66" t="str">
        <f>IF(AND(M1650&lt;&gt;""),IF(M1650&gt;Z_THAZ,"Wurde die Tageshöchstarbeitszeit ("&amp;Z_THAZ&amp;" h) beachtet?",""),"")</f>
        <v/>
      </c>
      <c r="X1650" s="66" t="str">
        <f t="shared" si="278"/>
        <v/>
      </c>
    </row>
    <row r="1651" spans="1:24" x14ac:dyDescent="0.25">
      <c r="A1651" s="5"/>
      <c r="B1651" s="67" t="str">
        <f t="shared" si="277"/>
        <v/>
      </c>
      <c r="C1651" s="68" t="str">
        <f t="shared" si="279"/>
        <v/>
      </c>
      <c r="D1651" s="6"/>
      <c r="E1651" s="9"/>
      <c r="F1651" s="6"/>
      <c r="G1651" s="9"/>
      <c r="H1651" s="64" t="str">
        <f t="shared" si="286"/>
        <v/>
      </c>
      <c r="I1651" s="64" t="str">
        <f t="shared" si="287"/>
        <v/>
      </c>
      <c r="J1651" s="65" t="str">
        <f t="shared" si="280"/>
        <v/>
      </c>
      <c r="K1651" s="166" t="str">
        <f t="shared" si="281"/>
        <v/>
      </c>
      <c r="L1651" s="167" t="str">
        <f t="shared" si="282"/>
        <v/>
      </c>
      <c r="M1651" s="63" t="str">
        <f t="shared" si="283"/>
        <v/>
      </c>
      <c r="N1651" s="7"/>
      <c r="O1651" s="8"/>
      <c r="Q1651" s="69" t="str">
        <f t="shared" si="284"/>
        <v/>
      </c>
      <c r="T1651" s="66" t="str">
        <f>IF(AND(SU_Stufe&gt;=20,M1651&lt;&gt;"",ISBLANK(N1651)),"Zuweisung zu Arbeitspaket fehlt","")</f>
        <v/>
      </c>
      <c r="U1651" s="66" t="str">
        <f>IF(AND(M1651&lt;&gt;""),IF(ISBLANK(O1651),"Beschreibung der Tätigkeit fehlt!",IF(LEN(O1651)&lt;Z_BKU,"Beschreibung sehr kurz",IF(LEN(O1651)&lt;Z_BKN,"Beschreibung knapp",""))),"")</f>
        <v/>
      </c>
      <c r="V1651" s="66" t="str">
        <f t="shared" si="285"/>
        <v/>
      </c>
      <c r="W1651" s="66" t="str">
        <f>IF(AND(M1651&lt;&gt;""),IF(M1651&gt;Z_THAZ,"Wurde die Tageshöchstarbeitszeit ("&amp;Z_THAZ&amp;" h) beachtet?",""),"")</f>
        <v/>
      </c>
      <c r="X1651" s="66" t="str">
        <f t="shared" si="278"/>
        <v/>
      </c>
    </row>
    <row r="1652" spans="1:24" x14ac:dyDescent="0.25">
      <c r="A1652" s="5"/>
      <c r="B1652" s="67" t="str">
        <f t="shared" si="277"/>
        <v/>
      </c>
      <c r="C1652" s="68" t="str">
        <f t="shared" si="279"/>
        <v/>
      </c>
      <c r="D1652" s="6"/>
      <c r="E1652" s="9"/>
      <c r="F1652" s="6"/>
      <c r="G1652" s="9"/>
      <c r="H1652" s="64" t="str">
        <f t="shared" si="286"/>
        <v/>
      </c>
      <c r="I1652" s="64" t="str">
        <f t="shared" si="287"/>
        <v/>
      </c>
      <c r="J1652" s="65" t="str">
        <f t="shared" si="280"/>
        <v/>
      </c>
      <c r="K1652" s="166" t="str">
        <f t="shared" si="281"/>
        <v/>
      </c>
      <c r="L1652" s="167" t="str">
        <f t="shared" si="282"/>
        <v/>
      </c>
      <c r="M1652" s="63" t="str">
        <f t="shared" si="283"/>
        <v/>
      </c>
      <c r="N1652" s="7"/>
      <c r="O1652" s="8"/>
      <c r="Q1652" s="69" t="str">
        <f t="shared" si="284"/>
        <v/>
      </c>
      <c r="T1652" s="66" t="str">
        <f>IF(AND(SU_Stufe&gt;=20,M1652&lt;&gt;"",ISBLANK(N1652)),"Zuweisung zu Arbeitspaket fehlt","")</f>
        <v/>
      </c>
      <c r="U1652" s="66" t="str">
        <f>IF(AND(M1652&lt;&gt;""),IF(ISBLANK(O1652),"Beschreibung der Tätigkeit fehlt!",IF(LEN(O1652)&lt;Z_BKU,"Beschreibung sehr kurz",IF(LEN(O1652)&lt;Z_BKN,"Beschreibung knapp",""))),"")</f>
        <v/>
      </c>
      <c r="V1652" s="66" t="str">
        <f t="shared" si="285"/>
        <v/>
      </c>
      <c r="W1652" s="66" t="str">
        <f>IF(AND(M1652&lt;&gt;""),IF(M1652&gt;Z_THAZ,"Wurde die Tageshöchstarbeitszeit ("&amp;Z_THAZ&amp;" h) beachtet?",""),"")</f>
        <v/>
      </c>
      <c r="X1652" s="66" t="str">
        <f t="shared" si="278"/>
        <v/>
      </c>
    </row>
    <row r="1653" spans="1:24" x14ac:dyDescent="0.25">
      <c r="A1653" s="5"/>
      <c r="B1653" s="67" t="str">
        <f t="shared" si="277"/>
        <v/>
      </c>
      <c r="C1653" s="68" t="str">
        <f t="shared" si="279"/>
        <v/>
      </c>
      <c r="D1653" s="6"/>
      <c r="E1653" s="9"/>
      <c r="F1653" s="6"/>
      <c r="G1653" s="9"/>
      <c r="H1653" s="64" t="str">
        <f t="shared" si="286"/>
        <v/>
      </c>
      <c r="I1653" s="64" t="str">
        <f t="shared" si="287"/>
        <v/>
      </c>
      <c r="J1653" s="65" t="str">
        <f t="shared" si="280"/>
        <v/>
      </c>
      <c r="K1653" s="166" t="str">
        <f t="shared" si="281"/>
        <v/>
      </c>
      <c r="L1653" s="167" t="str">
        <f t="shared" si="282"/>
        <v/>
      </c>
      <c r="M1653" s="63" t="str">
        <f t="shared" si="283"/>
        <v/>
      </c>
      <c r="N1653" s="7"/>
      <c r="O1653" s="8"/>
      <c r="Q1653" s="69" t="str">
        <f t="shared" si="284"/>
        <v/>
      </c>
      <c r="T1653" s="66" t="str">
        <f>IF(AND(SU_Stufe&gt;=20,M1653&lt;&gt;"",ISBLANK(N1653)),"Zuweisung zu Arbeitspaket fehlt","")</f>
        <v/>
      </c>
      <c r="U1653" s="66" t="str">
        <f>IF(AND(M1653&lt;&gt;""),IF(ISBLANK(O1653),"Beschreibung der Tätigkeit fehlt!",IF(LEN(O1653)&lt;Z_BKU,"Beschreibung sehr kurz",IF(LEN(O1653)&lt;Z_BKN,"Beschreibung knapp",""))),"")</f>
        <v/>
      </c>
      <c r="V1653" s="66" t="str">
        <f t="shared" si="285"/>
        <v/>
      </c>
      <c r="W1653" s="66" t="str">
        <f>IF(AND(M1653&lt;&gt;""),IF(M1653&gt;Z_THAZ,"Wurde die Tageshöchstarbeitszeit ("&amp;Z_THAZ&amp;" h) beachtet?",""),"")</f>
        <v/>
      </c>
      <c r="X1653" s="66" t="str">
        <f t="shared" si="278"/>
        <v/>
      </c>
    </row>
    <row r="1654" spans="1:24" x14ac:dyDescent="0.25">
      <c r="A1654" s="5"/>
      <c r="B1654" s="67" t="str">
        <f t="shared" si="277"/>
        <v/>
      </c>
      <c r="C1654" s="68" t="str">
        <f t="shared" si="279"/>
        <v/>
      </c>
      <c r="D1654" s="6"/>
      <c r="E1654" s="9"/>
      <c r="F1654" s="6"/>
      <c r="G1654" s="9"/>
      <c r="H1654" s="64" t="str">
        <f t="shared" si="286"/>
        <v/>
      </c>
      <c r="I1654" s="64" t="str">
        <f t="shared" si="287"/>
        <v/>
      </c>
      <c r="J1654" s="65" t="str">
        <f t="shared" si="280"/>
        <v/>
      </c>
      <c r="K1654" s="166" t="str">
        <f t="shared" si="281"/>
        <v/>
      </c>
      <c r="L1654" s="167" t="str">
        <f t="shared" si="282"/>
        <v/>
      </c>
      <c r="M1654" s="63" t="str">
        <f t="shared" si="283"/>
        <v/>
      </c>
      <c r="N1654" s="7"/>
      <c r="O1654" s="8"/>
      <c r="Q1654" s="69" t="str">
        <f t="shared" si="284"/>
        <v/>
      </c>
      <c r="T1654" s="66" t="str">
        <f>IF(AND(SU_Stufe&gt;=20,M1654&lt;&gt;"",ISBLANK(N1654)),"Zuweisung zu Arbeitspaket fehlt","")</f>
        <v/>
      </c>
      <c r="U1654" s="66" t="str">
        <f>IF(AND(M1654&lt;&gt;""),IF(ISBLANK(O1654),"Beschreibung der Tätigkeit fehlt!",IF(LEN(O1654)&lt;Z_BKU,"Beschreibung sehr kurz",IF(LEN(O1654)&lt;Z_BKN,"Beschreibung knapp",""))),"")</f>
        <v/>
      </c>
      <c r="V1654" s="66" t="str">
        <f t="shared" si="285"/>
        <v/>
      </c>
      <c r="W1654" s="66" t="str">
        <f>IF(AND(M1654&lt;&gt;""),IF(M1654&gt;Z_THAZ,"Wurde die Tageshöchstarbeitszeit ("&amp;Z_THAZ&amp;" h) beachtet?",""),"")</f>
        <v/>
      </c>
      <c r="X1654" s="66" t="str">
        <f t="shared" si="278"/>
        <v/>
      </c>
    </row>
    <row r="1655" spans="1:24" x14ac:dyDescent="0.25">
      <c r="A1655" s="5"/>
      <c r="B1655" s="67" t="str">
        <f t="shared" si="277"/>
        <v/>
      </c>
      <c r="C1655" s="68" t="str">
        <f t="shared" si="279"/>
        <v/>
      </c>
      <c r="D1655" s="6"/>
      <c r="E1655" s="9"/>
      <c r="F1655" s="6"/>
      <c r="G1655" s="9"/>
      <c r="H1655" s="64" t="str">
        <f t="shared" si="286"/>
        <v/>
      </c>
      <c r="I1655" s="64" t="str">
        <f t="shared" si="287"/>
        <v/>
      </c>
      <c r="J1655" s="65" t="str">
        <f t="shared" si="280"/>
        <v/>
      </c>
      <c r="K1655" s="166" t="str">
        <f t="shared" si="281"/>
        <v/>
      </c>
      <c r="L1655" s="167" t="str">
        <f t="shared" si="282"/>
        <v/>
      </c>
      <c r="M1655" s="63" t="str">
        <f t="shared" si="283"/>
        <v/>
      </c>
      <c r="N1655" s="7"/>
      <c r="O1655" s="8"/>
      <c r="Q1655" s="69" t="str">
        <f t="shared" si="284"/>
        <v/>
      </c>
      <c r="T1655" s="66" t="str">
        <f>IF(AND(SU_Stufe&gt;=20,M1655&lt;&gt;"",ISBLANK(N1655)),"Zuweisung zu Arbeitspaket fehlt","")</f>
        <v/>
      </c>
      <c r="U1655" s="66" t="str">
        <f>IF(AND(M1655&lt;&gt;""),IF(ISBLANK(O1655),"Beschreibung der Tätigkeit fehlt!",IF(LEN(O1655)&lt;Z_BKU,"Beschreibung sehr kurz",IF(LEN(O1655)&lt;Z_BKN,"Beschreibung knapp",""))),"")</f>
        <v/>
      </c>
      <c r="V1655" s="66" t="str">
        <f t="shared" si="285"/>
        <v/>
      </c>
      <c r="W1655" s="66" t="str">
        <f>IF(AND(M1655&lt;&gt;""),IF(M1655&gt;Z_THAZ,"Wurde die Tageshöchstarbeitszeit ("&amp;Z_THAZ&amp;" h) beachtet?",""),"")</f>
        <v/>
      </c>
      <c r="X1655" s="66" t="str">
        <f t="shared" si="278"/>
        <v/>
      </c>
    </row>
    <row r="1656" spans="1:24" x14ac:dyDescent="0.25">
      <c r="A1656" s="5"/>
      <c r="B1656" s="67" t="str">
        <f t="shared" si="277"/>
        <v/>
      </c>
      <c r="C1656" s="68" t="str">
        <f t="shared" si="279"/>
        <v/>
      </c>
      <c r="D1656" s="6"/>
      <c r="E1656" s="9"/>
      <c r="F1656" s="6"/>
      <c r="G1656" s="9"/>
      <c r="H1656" s="64" t="str">
        <f t="shared" si="286"/>
        <v/>
      </c>
      <c r="I1656" s="64" t="str">
        <f t="shared" si="287"/>
        <v/>
      </c>
      <c r="J1656" s="65" t="str">
        <f t="shared" si="280"/>
        <v/>
      </c>
      <c r="K1656" s="166" t="str">
        <f t="shared" si="281"/>
        <v/>
      </c>
      <c r="L1656" s="167" t="str">
        <f t="shared" si="282"/>
        <v/>
      </c>
      <c r="M1656" s="63" t="str">
        <f t="shared" si="283"/>
        <v/>
      </c>
      <c r="N1656" s="7"/>
      <c r="O1656" s="8"/>
      <c r="Q1656" s="69" t="str">
        <f t="shared" si="284"/>
        <v/>
      </c>
      <c r="T1656" s="66" t="str">
        <f>IF(AND(SU_Stufe&gt;=20,M1656&lt;&gt;"",ISBLANK(N1656)),"Zuweisung zu Arbeitspaket fehlt","")</f>
        <v/>
      </c>
      <c r="U1656" s="66" t="str">
        <f>IF(AND(M1656&lt;&gt;""),IF(ISBLANK(O1656),"Beschreibung der Tätigkeit fehlt!",IF(LEN(O1656)&lt;Z_BKU,"Beschreibung sehr kurz",IF(LEN(O1656)&lt;Z_BKN,"Beschreibung knapp",""))),"")</f>
        <v/>
      </c>
      <c r="V1656" s="66" t="str">
        <f t="shared" si="285"/>
        <v/>
      </c>
      <c r="W1656" s="66" t="str">
        <f>IF(AND(M1656&lt;&gt;""),IF(M1656&gt;Z_THAZ,"Wurde die Tageshöchstarbeitszeit ("&amp;Z_THAZ&amp;" h) beachtet?",""),"")</f>
        <v/>
      </c>
      <c r="X1656" s="66" t="str">
        <f t="shared" si="278"/>
        <v/>
      </c>
    </row>
    <row r="1657" spans="1:24" x14ac:dyDescent="0.25">
      <c r="A1657" s="5"/>
      <c r="B1657" s="67" t="str">
        <f t="shared" si="277"/>
        <v/>
      </c>
      <c r="C1657" s="68" t="str">
        <f t="shared" si="279"/>
        <v/>
      </c>
      <c r="D1657" s="6"/>
      <c r="E1657" s="9"/>
      <c r="F1657" s="6"/>
      <c r="G1657" s="9"/>
      <c r="H1657" s="64" t="str">
        <f t="shared" si="286"/>
        <v/>
      </c>
      <c r="I1657" s="64" t="str">
        <f t="shared" si="287"/>
        <v/>
      </c>
      <c r="J1657" s="65" t="str">
        <f t="shared" si="280"/>
        <v/>
      </c>
      <c r="K1657" s="166" t="str">
        <f t="shared" si="281"/>
        <v/>
      </c>
      <c r="L1657" s="167" t="str">
        <f t="shared" si="282"/>
        <v/>
      </c>
      <c r="M1657" s="63" t="str">
        <f t="shared" si="283"/>
        <v/>
      </c>
      <c r="N1657" s="7"/>
      <c r="O1657" s="8"/>
      <c r="Q1657" s="69" t="str">
        <f t="shared" si="284"/>
        <v/>
      </c>
      <c r="T1657" s="66" t="str">
        <f>IF(AND(SU_Stufe&gt;=20,M1657&lt;&gt;"",ISBLANK(N1657)),"Zuweisung zu Arbeitspaket fehlt","")</f>
        <v/>
      </c>
      <c r="U1657" s="66" t="str">
        <f>IF(AND(M1657&lt;&gt;""),IF(ISBLANK(O1657),"Beschreibung der Tätigkeit fehlt!",IF(LEN(O1657)&lt;Z_BKU,"Beschreibung sehr kurz",IF(LEN(O1657)&lt;Z_BKN,"Beschreibung knapp",""))),"")</f>
        <v/>
      </c>
      <c r="V1657" s="66" t="str">
        <f t="shared" si="285"/>
        <v/>
      </c>
      <c r="W1657" s="66" t="str">
        <f>IF(AND(M1657&lt;&gt;""),IF(M1657&gt;Z_THAZ,"Wurde die Tageshöchstarbeitszeit ("&amp;Z_THAZ&amp;" h) beachtet?",""),"")</f>
        <v/>
      </c>
      <c r="X1657" s="66" t="str">
        <f t="shared" si="278"/>
        <v/>
      </c>
    </row>
    <row r="1658" spans="1:24" x14ac:dyDescent="0.25">
      <c r="A1658" s="5"/>
      <c r="B1658" s="67" t="str">
        <f t="shared" si="277"/>
        <v/>
      </c>
      <c r="C1658" s="68" t="str">
        <f t="shared" si="279"/>
        <v/>
      </c>
      <c r="D1658" s="6"/>
      <c r="E1658" s="9"/>
      <c r="F1658" s="6"/>
      <c r="G1658" s="9"/>
      <c r="H1658" s="64" t="str">
        <f t="shared" si="286"/>
        <v/>
      </c>
      <c r="I1658" s="64" t="str">
        <f t="shared" si="287"/>
        <v/>
      </c>
      <c r="J1658" s="65" t="str">
        <f t="shared" si="280"/>
        <v/>
      </c>
      <c r="K1658" s="166" t="str">
        <f t="shared" si="281"/>
        <v/>
      </c>
      <c r="L1658" s="167" t="str">
        <f t="shared" si="282"/>
        <v/>
      </c>
      <c r="M1658" s="63" t="str">
        <f t="shared" si="283"/>
        <v/>
      </c>
      <c r="N1658" s="7"/>
      <c r="O1658" s="8"/>
      <c r="Q1658" s="69" t="str">
        <f t="shared" si="284"/>
        <v/>
      </c>
      <c r="T1658" s="66" t="str">
        <f>IF(AND(SU_Stufe&gt;=20,M1658&lt;&gt;"",ISBLANK(N1658)),"Zuweisung zu Arbeitspaket fehlt","")</f>
        <v/>
      </c>
      <c r="U1658" s="66" t="str">
        <f>IF(AND(M1658&lt;&gt;""),IF(ISBLANK(O1658),"Beschreibung der Tätigkeit fehlt!",IF(LEN(O1658)&lt;Z_BKU,"Beschreibung sehr kurz",IF(LEN(O1658)&lt;Z_BKN,"Beschreibung knapp",""))),"")</f>
        <v/>
      </c>
      <c r="V1658" s="66" t="str">
        <f t="shared" si="285"/>
        <v/>
      </c>
      <c r="W1658" s="66" t="str">
        <f>IF(AND(M1658&lt;&gt;""),IF(M1658&gt;Z_THAZ,"Wurde die Tageshöchstarbeitszeit ("&amp;Z_THAZ&amp;" h) beachtet?",""),"")</f>
        <v/>
      </c>
      <c r="X1658" s="66" t="str">
        <f t="shared" si="278"/>
        <v/>
      </c>
    </row>
    <row r="1659" spans="1:24" x14ac:dyDescent="0.25">
      <c r="A1659" s="5"/>
      <c r="B1659" s="67" t="str">
        <f t="shared" si="277"/>
        <v/>
      </c>
      <c r="C1659" s="68" t="str">
        <f t="shared" si="279"/>
        <v/>
      </c>
      <c r="D1659" s="6"/>
      <c r="E1659" s="9"/>
      <c r="F1659" s="6"/>
      <c r="G1659" s="9"/>
      <c r="H1659" s="64" t="str">
        <f t="shared" si="286"/>
        <v/>
      </c>
      <c r="I1659" s="64" t="str">
        <f t="shared" si="287"/>
        <v/>
      </c>
      <c r="J1659" s="65" t="str">
        <f t="shared" si="280"/>
        <v/>
      </c>
      <c r="K1659" s="166" t="str">
        <f t="shared" si="281"/>
        <v/>
      </c>
      <c r="L1659" s="167" t="str">
        <f t="shared" si="282"/>
        <v/>
      </c>
      <c r="M1659" s="63" t="str">
        <f t="shared" si="283"/>
        <v/>
      </c>
      <c r="N1659" s="7"/>
      <c r="O1659" s="8"/>
      <c r="Q1659" s="69" t="str">
        <f t="shared" si="284"/>
        <v/>
      </c>
      <c r="T1659" s="66" t="str">
        <f>IF(AND(SU_Stufe&gt;=20,M1659&lt;&gt;"",ISBLANK(N1659)),"Zuweisung zu Arbeitspaket fehlt","")</f>
        <v/>
      </c>
      <c r="U1659" s="66" t="str">
        <f>IF(AND(M1659&lt;&gt;""),IF(ISBLANK(O1659),"Beschreibung der Tätigkeit fehlt!",IF(LEN(O1659)&lt;Z_BKU,"Beschreibung sehr kurz",IF(LEN(O1659)&lt;Z_BKN,"Beschreibung knapp",""))),"")</f>
        <v/>
      </c>
      <c r="V1659" s="66" t="str">
        <f t="shared" si="285"/>
        <v/>
      </c>
      <c r="W1659" s="66" t="str">
        <f>IF(AND(M1659&lt;&gt;""),IF(M1659&gt;Z_THAZ,"Wurde die Tageshöchstarbeitszeit ("&amp;Z_THAZ&amp;" h) beachtet?",""),"")</f>
        <v/>
      </c>
      <c r="X1659" s="66" t="str">
        <f t="shared" si="278"/>
        <v/>
      </c>
    </row>
    <row r="1660" spans="1:24" x14ac:dyDescent="0.25">
      <c r="A1660" s="5"/>
      <c r="B1660" s="67" t="str">
        <f t="shared" si="277"/>
        <v/>
      </c>
      <c r="C1660" s="68" t="str">
        <f t="shared" si="279"/>
        <v/>
      </c>
      <c r="D1660" s="6"/>
      <c r="E1660" s="9"/>
      <c r="F1660" s="6"/>
      <c r="G1660" s="9"/>
      <c r="H1660" s="64" t="str">
        <f t="shared" si="286"/>
        <v/>
      </c>
      <c r="I1660" s="64" t="str">
        <f t="shared" si="287"/>
        <v/>
      </c>
      <c r="J1660" s="65" t="str">
        <f t="shared" si="280"/>
        <v/>
      </c>
      <c r="K1660" s="166" t="str">
        <f t="shared" si="281"/>
        <v/>
      </c>
      <c r="L1660" s="167" t="str">
        <f t="shared" si="282"/>
        <v/>
      </c>
      <c r="M1660" s="63" t="str">
        <f t="shared" si="283"/>
        <v/>
      </c>
      <c r="N1660" s="7"/>
      <c r="O1660" s="8"/>
      <c r="Q1660" s="69" t="str">
        <f t="shared" si="284"/>
        <v/>
      </c>
      <c r="T1660" s="66" t="str">
        <f>IF(AND(SU_Stufe&gt;=20,M1660&lt;&gt;"",ISBLANK(N1660)),"Zuweisung zu Arbeitspaket fehlt","")</f>
        <v/>
      </c>
      <c r="U1660" s="66" t="str">
        <f>IF(AND(M1660&lt;&gt;""),IF(ISBLANK(O1660),"Beschreibung der Tätigkeit fehlt!",IF(LEN(O1660)&lt;Z_BKU,"Beschreibung sehr kurz",IF(LEN(O1660)&lt;Z_BKN,"Beschreibung knapp",""))),"")</f>
        <v/>
      </c>
      <c r="V1660" s="66" t="str">
        <f t="shared" si="285"/>
        <v/>
      </c>
      <c r="W1660" s="66" t="str">
        <f>IF(AND(M1660&lt;&gt;""),IF(M1660&gt;Z_THAZ,"Wurde die Tageshöchstarbeitszeit ("&amp;Z_THAZ&amp;" h) beachtet?",""),"")</f>
        <v/>
      </c>
      <c r="X1660" s="66" t="str">
        <f t="shared" si="278"/>
        <v/>
      </c>
    </row>
    <row r="1661" spans="1:24" x14ac:dyDescent="0.25">
      <c r="A1661" s="5"/>
      <c r="B1661" s="67" t="str">
        <f t="shared" si="277"/>
        <v/>
      </c>
      <c r="C1661" s="68" t="str">
        <f t="shared" si="279"/>
        <v/>
      </c>
      <c r="D1661" s="6"/>
      <c r="E1661" s="9"/>
      <c r="F1661" s="6"/>
      <c r="G1661" s="9"/>
      <c r="H1661" s="64" t="str">
        <f t="shared" si="286"/>
        <v/>
      </c>
      <c r="I1661" s="64" t="str">
        <f t="shared" si="287"/>
        <v/>
      </c>
      <c r="J1661" s="65" t="str">
        <f t="shared" si="280"/>
        <v/>
      </c>
      <c r="K1661" s="166" t="str">
        <f t="shared" si="281"/>
        <v/>
      </c>
      <c r="L1661" s="167" t="str">
        <f t="shared" si="282"/>
        <v/>
      </c>
      <c r="M1661" s="63" t="str">
        <f t="shared" si="283"/>
        <v/>
      </c>
      <c r="N1661" s="7"/>
      <c r="O1661" s="8"/>
      <c r="Q1661" s="69" t="str">
        <f t="shared" si="284"/>
        <v/>
      </c>
      <c r="T1661" s="66" t="str">
        <f>IF(AND(SU_Stufe&gt;=20,M1661&lt;&gt;"",ISBLANK(N1661)),"Zuweisung zu Arbeitspaket fehlt","")</f>
        <v/>
      </c>
      <c r="U1661" s="66" t="str">
        <f>IF(AND(M1661&lt;&gt;""),IF(ISBLANK(O1661),"Beschreibung der Tätigkeit fehlt!",IF(LEN(O1661)&lt;Z_BKU,"Beschreibung sehr kurz",IF(LEN(O1661)&lt;Z_BKN,"Beschreibung knapp",""))),"")</f>
        <v/>
      </c>
      <c r="V1661" s="66" t="str">
        <f t="shared" si="285"/>
        <v/>
      </c>
      <c r="W1661" s="66" t="str">
        <f>IF(AND(M1661&lt;&gt;""),IF(M1661&gt;Z_THAZ,"Wurde die Tageshöchstarbeitszeit ("&amp;Z_THAZ&amp;" h) beachtet?",""),"")</f>
        <v/>
      </c>
      <c r="X1661" s="66" t="str">
        <f t="shared" si="278"/>
        <v/>
      </c>
    </row>
    <row r="1662" spans="1:24" x14ac:dyDescent="0.25">
      <c r="A1662" s="5"/>
      <c r="B1662" s="67" t="str">
        <f t="shared" si="277"/>
        <v/>
      </c>
      <c r="C1662" s="68" t="str">
        <f t="shared" si="279"/>
        <v/>
      </c>
      <c r="D1662" s="6"/>
      <c r="E1662" s="9"/>
      <c r="F1662" s="6"/>
      <c r="G1662" s="9"/>
      <c r="H1662" s="64" t="str">
        <f t="shared" si="286"/>
        <v/>
      </c>
      <c r="I1662" s="64" t="str">
        <f t="shared" si="287"/>
        <v/>
      </c>
      <c r="J1662" s="65" t="str">
        <f t="shared" si="280"/>
        <v/>
      </c>
      <c r="K1662" s="166" t="str">
        <f t="shared" si="281"/>
        <v/>
      </c>
      <c r="L1662" s="167" t="str">
        <f t="shared" si="282"/>
        <v/>
      </c>
      <c r="M1662" s="63" t="str">
        <f t="shared" si="283"/>
        <v/>
      </c>
      <c r="N1662" s="7"/>
      <c r="O1662" s="8"/>
      <c r="Q1662" s="69" t="str">
        <f t="shared" si="284"/>
        <v/>
      </c>
      <c r="T1662" s="66" t="str">
        <f>IF(AND(SU_Stufe&gt;=20,M1662&lt;&gt;"",ISBLANK(N1662)),"Zuweisung zu Arbeitspaket fehlt","")</f>
        <v/>
      </c>
      <c r="U1662" s="66" t="str">
        <f>IF(AND(M1662&lt;&gt;""),IF(ISBLANK(O1662),"Beschreibung der Tätigkeit fehlt!",IF(LEN(O1662)&lt;Z_BKU,"Beschreibung sehr kurz",IF(LEN(O1662)&lt;Z_BKN,"Beschreibung knapp",""))),"")</f>
        <v/>
      </c>
      <c r="V1662" s="66" t="str">
        <f t="shared" si="285"/>
        <v/>
      </c>
      <c r="W1662" s="66" t="str">
        <f>IF(AND(M1662&lt;&gt;""),IF(M1662&gt;Z_THAZ,"Wurde die Tageshöchstarbeitszeit ("&amp;Z_THAZ&amp;" h) beachtet?",""),"")</f>
        <v/>
      </c>
      <c r="X1662" s="66" t="str">
        <f t="shared" si="278"/>
        <v/>
      </c>
    </row>
    <row r="1663" spans="1:24" x14ac:dyDescent="0.25">
      <c r="A1663" s="5"/>
      <c r="B1663" s="67" t="str">
        <f t="shared" si="277"/>
        <v/>
      </c>
      <c r="C1663" s="68" t="str">
        <f t="shared" si="279"/>
        <v/>
      </c>
      <c r="D1663" s="6"/>
      <c r="E1663" s="9"/>
      <c r="F1663" s="6"/>
      <c r="G1663" s="9"/>
      <c r="H1663" s="64" t="str">
        <f t="shared" si="286"/>
        <v/>
      </c>
      <c r="I1663" s="64" t="str">
        <f t="shared" si="287"/>
        <v/>
      </c>
      <c r="J1663" s="65" t="str">
        <f t="shared" si="280"/>
        <v/>
      </c>
      <c r="K1663" s="166" t="str">
        <f t="shared" si="281"/>
        <v/>
      </c>
      <c r="L1663" s="167" t="str">
        <f t="shared" si="282"/>
        <v/>
      </c>
      <c r="M1663" s="63" t="str">
        <f t="shared" si="283"/>
        <v/>
      </c>
      <c r="N1663" s="7"/>
      <c r="O1663" s="8"/>
      <c r="Q1663" s="69" t="str">
        <f t="shared" si="284"/>
        <v/>
      </c>
      <c r="T1663" s="66" t="str">
        <f>IF(AND(SU_Stufe&gt;=20,M1663&lt;&gt;"",ISBLANK(N1663)),"Zuweisung zu Arbeitspaket fehlt","")</f>
        <v/>
      </c>
      <c r="U1663" s="66" t="str">
        <f>IF(AND(M1663&lt;&gt;""),IF(ISBLANK(O1663),"Beschreibung der Tätigkeit fehlt!",IF(LEN(O1663)&lt;Z_BKU,"Beschreibung sehr kurz",IF(LEN(O1663)&lt;Z_BKN,"Beschreibung knapp",""))),"")</f>
        <v/>
      </c>
      <c r="V1663" s="66" t="str">
        <f t="shared" si="285"/>
        <v/>
      </c>
      <c r="W1663" s="66" t="str">
        <f>IF(AND(M1663&lt;&gt;""),IF(M1663&gt;Z_THAZ,"Wurde die Tageshöchstarbeitszeit ("&amp;Z_THAZ&amp;" h) beachtet?",""),"")</f>
        <v/>
      </c>
      <c r="X1663" s="66" t="str">
        <f t="shared" si="278"/>
        <v/>
      </c>
    </row>
    <row r="1664" spans="1:24" x14ac:dyDescent="0.25">
      <c r="A1664" s="5"/>
      <c r="B1664" s="67" t="str">
        <f t="shared" si="277"/>
        <v/>
      </c>
      <c r="C1664" s="68" t="str">
        <f t="shared" si="279"/>
        <v/>
      </c>
      <c r="D1664" s="6"/>
      <c r="E1664" s="9"/>
      <c r="F1664" s="6"/>
      <c r="G1664" s="9"/>
      <c r="H1664" s="64" t="str">
        <f t="shared" si="286"/>
        <v/>
      </c>
      <c r="I1664" s="64" t="str">
        <f t="shared" si="287"/>
        <v/>
      </c>
      <c r="J1664" s="65" t="str">
        <f t="shared" si="280"/>
        <v/>
      </c>
      <c r="K1664" s="166" t="str">
        <f t="shared" si="281"/>
        <v/>
      </c>
      <c r="L1664" s="167" t="str">
        <f t="shared" si="282"/>
        <v/>
      </c>
      <c r="M1664" s="63" t="str">
        <f t="shared" si="283"/>
        <v/>
      </c>
      <c r="N1664" s="7"/>
      <c r="O1664" s="8"/>
      <c r="Q1664" s="69" t="str">
        <f t="shared" si="284"/>
        <v/>
      </c>
      <c r="T1664" s="66" t="str">
        <f>IF(AND(SU_Stufe&gt;=20,M1664&lt;&gt;"",ISBLANK(N1664)),"Zuweisung zu Arbeitspaket fehlt","")</f>
        <v/>
      </c>
      <c r="U1664" s="66" t="str">
        <f>IF(AND(M1664&lt;&gt;""),IF(ISBLANK(O1664),"Beschreibung der Tätigkeit fehlt!",IF(LEN(O1664)&lt;Z_BKU,"Beschreibung sehr kurz",IF(LEN(O1664)&lt;Z_BKN,"Beschreibung knapp",""))),"")</f>
        <v/>
      </c>
      <c r="V1664" s="66" t="str">
        <f t="shared" si="285"/>
        <v/>
      </c>
      <c r="W1664" s="66" t="str">
        <f>IF(AND(M1664&lt;&gt;""),IF(M1664&gt;Z_THAZ,"Wurde die Tageshöchstarbeitszeit ("&amp;Z_THAZ&amp;" h) beachtet?",""),"")</f>
        <v/>
      </c>
      <c r="X1664" s="66" t="str">
        <f t="shared" si="278"/>
        <v/>
      </c>
    </row>
    <row r="1665" spans="1:24" x14ac:dyDescent="0.25">
      <c r="A1665" s="5"/>
      <c r="B1665" s="67" t="str">
        <f t="shared" si="277"/>
        <v/>
      </c>
      <c r="C1665" s="68" t="str">
        <f t="shared" si="279"/>
        <v/>
      </c>
      <c r="D1665" s="6"/>
      <c r="E1665" s="9"/>
      <c r="F1665" s="6"/>
      <c r="G1665" s="9"/>
      <c r="H1665" s="64" t="str">
        <f t="shared" si="286"/>
        <v/>
      </c>
      <c r="I1665" s="64" t="str">
        <f t="shared" si="287"/>
        <v/>
      </c>
      <c r="J1665" s="65" t="str">
        <f t="shared" si="280"/>
        <v/>
      </c>
      <c r="K1665" s="166" t="str">
        <f t="shared" si="281"/>
        <v/>
      </c>
      <c r="L1665" s="167" t="str">
        <f t="shared" si="282"/>
        <v/>
      </c>
      <c r="M1665" s="63" t="str">
        <f t="shared" si="283"/>
        <v/>
      </c>
      <c r="N1665" s="7"/>
      <c r="O1665" s="8"/>
      <c r="Q1665" s="69" t="str">
        <f t="shared" si="284"/>
        <v/>
      </c>
      <c r="T1665" s="66" t="str">
        <f>IF(AND(SU_Stufe&gt;=20,M1665&lt;&gt;"",ISBLANK(N1665)),"Zuweisung zu Arbeitspaket fehlt","")</f>
        <v/>
      </c>
      <c r="U1665" s="66" t="str">
        <f>IF(AND(M1665&lt;&gt;""),IF(ISBLANK(O1665),"Beschreibung der Tätigkeit fehlt!",IF(LEN(O1665)&lt;Z_BKU,"Beschreibung sehr kurz",IF(LEN(O1665)&lt;Z_BKN,"Beschreibung knapp",""))),"")</f>
        <v/>
      </c>
      <c r="V1665" s="66" t="str">
        <f t="shared" si="285"/>
        <v/>
      </c>
      <c r="W1665" s="66" t="str">
        <f>IF(AND(M1665&lt;&gt;""),IF(M1665&gt;Z_THAZ,"Wurde die Tageshöchstarbeitszeit ("&amp;Z_THAZ&amp;" h) beachtet?",""),"")</f>
        <v/>
      </c>
      <c r="X1665" s="66" t="str">
        <f t="shared" si="278"/>
        <v/>
      </c>
    </row>
    <row r="1666" spans="1:24" x14ac:dyDescent="0.25">
      <c r="A1666" s="5"/>
      <c r="B1666" s="67" t="str">
        <f t="shared" si="277"/>
        <v/>
      </c>
      <c r="C1666" s="68" t="str">
        <f t="shared" si="279"/>
        <v/>
      </c>
      <c r="D1666" s="6"/>
      <c r="E1666" s="9"/>
      <c r="F1666" s="6"/>
      <c r="G1666" s="9"/>
      <c r="H1666" s="64" t="str">
        <f t="shared" si="286"/>
        <v/>
      </c>
      <c r="I1666" s="64" t="str">
        <f t="shared" si="287"/>
        <v/>
      </c>
      <c r="J1666" s="65" t="str">
        <f t="shared" si="280"/>
        <v/>
      </c>
      <c r="K1666" s="166" t="str">
        <f t="shared" si="281"/>
        <v/>
      </c>
      <c r="L1666" s="167" t="str">
        <f t="shared" si="282"/>
        <v/>
      </c>
      <c r="M1666" s="63" t="str">
        <f t="shared" si="283"/>
        <v/>
      </c>
      <c r="N1666" s="7"/>
      <c r="O1666" s="8"/>
      <c r="Q1666" s="69" t="str">
        <f t="shared" si="284"/>
        <v/>
      </c>
      <c r="T1666" s="66" t="str">
        <f>IF(AND(SU_Stufe&gt;=20,M1666&lt;&gt;"",ISBLANK(N1666)),"Zuweisung zu Arbeitspaket fehlt","")</f>
        <v/>
      </c>
      <c r="U1666" s="66" t="str">
        <f>IF(AND(M1666&lt;&gt;""),IF(ISBLANK(O1666),"Beschreibung der Tätigkeit fehlt!",IF(LEN(O1666)&lt;Z_BKU,"Beschreibung sehr kurz",IF(LEN(O1666)&lt;Z_BKN,"Beschreibung knapp",""))),"")</f>
        <v/>
      </c>
      <c r="V1666" s="66" t="str">
        <f t="shared" si="285"/>
        <v/>
      </c>
      <c r="W1666" s="66" t="str">
        <f>IF(AND(M1666&lt;&gt;""),IF(M1666&gt;Z_THAZ,"Wurde die Tageshöchstarbeitszeit ("&amp;Z_THAZ&amp;" h) beachtet?",""),"")</f>
        <v/>
      </c>
      <c r="X1666" s="66" t="str">
        <f t="shared" si="278"/>
        <v/>
      </c>
    </row>
    <row r="1667" spans="1:24" x14ac:dyDescent="0.25">
      <c r="A1667" s="5"/>
      <c r="B1667" s="67" t="str">
        <f t="shared" si="277"/>
        <v/>
      </c>
      <c r="C1667" s="68" t="str">
        <f t="shared" si="279"/>
        <v/>
      </c>
      <c r="D1667" s="6"/>
      <c r="E1667" s="9"/>
      <c r="F1667" s="6"/>
      <c r="G1667" s="9"/>
      <c r="H1667" s="64" t="str">
        <f t="shared" si="286"/>
        <v/>
      </c>
      <c r="I1667" s="64" t="str">
        <f t="shared" si="287"/>
        <v/>
      </c>
      <c r="J1667" s="65" t="str">
        <f t="shared" si="280"/>
        <v/>
      </c>
      <c r="K1667" s="166" t="str">
        <f t="shared" si="281"/>
        <v/>
      </c>
      <c r="L1667" s="167" t="str">
        <f t="shared" si="282"/>
        <v/>
      </c>
      <c r="M1667" s="63" t="str">
        <f t="shared" si="283"/>
        <v/>
      </c>
      <c r="N1667" s="7"/>
      <c r="O1667" s="8"/>
      <c r="Q1667" s="69" t="str">
        <f t="shared" si="284"/>
        <v/>
      </c>
      <c r="T1667" s="66" t="str">
        <f>IF(AND(SU_Stufe&gt;=20,M1667&lt;&gt;"",ISBLANK(N1667)),"Zuweisung zu Arbeitspaket fehlt","")</f>
        <v/>
      </c>
      <c r="U1667" s="66" t="str">
        <f>IF(AND(M1667&lt;&gt;""),IF(ISBLANK(O1667),"Beschreibung der Tätigkeit fehlt!",IF(LEN(O1667)&lt;Z_BKU,"Beschreibung sehr kurz",IF(LEN(O1667)&lt;Z_BKN,"Beschreibung knapp",""))),"")</f>
        <v/>
      </c>
      <c r="V1667" s="66" t="str">
        <f t="shared" si="285"/>
        <v/>
      </c>
      <c r="W1667" s="66" t="str">
        <f>IF(AND(M1667&lt;&gt;""),IF(M1667&gt;Z_THAZ,"Wurde die Tageshöchstarbeitszeit ("&amp;Z_THAZ&amp;" h) beachtet?",""),"")</f>
        <v/>
      </c>
      <c r="X1667" s="66" t="str">
        <f t="shared" si="278"/>
        <v/>
      </c>
    </row>
    <row r="1668" spans="1:24" x14ac:dyDescent="0.25">
      <c r="A1668" s="5"/>
      <c r="B1668" s="67" t="str">
        <f t="shared" si="277"/>
        <v/>
      </c>
      <c r="C1668" s="68" t="str">
        <f t="shared" si="279"/>
        <v/>
      </c>
      <c r="D1668" s="6"/>
      <c r="E1668" s="9"/>
      <c r="F1668" s="6"/>
      <c r="G1668" s="9"/>
      <c r="H1668" s="64" t="str">
        <f t="shared" si="286"/>
        <v/>
      </c>
      <c r="I1668" s="64" t="str">
        <f t="shared" si="287"/>
        <v/>
      </c>
      <c r="J1668" s="65" t="str">
        <f t="shared" si="280"/>
        <v/>
      </c>
      <c r="K1668" s="166" t="str">
        <f t="shared" si="281"/>
        <v/>
      </c>
      <c r="L1668" s="167" t="str">
        <f t="shared" si="282"/>
        <v/>
      </c>
      <c r="M1668" s="63" t="str">
        <f t="shared" si="283"/>
        <v/>
      </c>
      <c r="N1668" s="7"/>
      <c r="O1668" s="8"/>
      <c r="Q1668" s="69" t="str">
        <f t="shared" si="284"/>
        <v/>
      </c>
      <c r="T1668" s="66" t="str">
        <f>IF(AND(SU_Stufe&gt;=20,M1668&lt;&gt;"",ISBLANK(N1668)),"Zuweisung zu Arbeitspaket fehlt","")</f>
        <v/>
      </c>
      <c r="U1668" s="66" t="str">
        <f>IF(AND(M1668&lt;&gt;""),IF(ISBLANK(O1668),"Beschreibung der Tätigkeit fehlt!",IF(LEN(O1668)&lt;Z_BKU,"Beschreibung sehr kurz",IF(LEN(O1668)&lt;Z_BKN,"Beschreibung knapp",""))),"")</f>
        <v/>
      </c>
      <c r="V1668" s="66" t="str">
        <f t="shared" si="285"/>
        <v/>
      </c>
      <c r="W1668" s="66" t="str">
        <f>IF(AND(M1668&lt;&gt;""),IF(M1668&gt;Z_THAZ,"Wurde die Tageshöchstarbeitszeit ("&amp;Z_THAZ&amp;" h) beachtet?",""),"")</f>
        <v/>
      </c>
      <c r="X1668" s="66" t="str">
        <f t="shared" si="278"/>
        <v/>
      </c>
    </row>
    <row r="1669" spans="1:24" x14ac:dyDescent="0.25">
      <c r="A1669" s="5"/>
      <c r="B1669" s="67" t="str">
        <f t="shared" si="277"/>
        <v/>
      </c>
      <c r="C1669" s="68" t="str">
        <f t="shared" si="279"/>
        <v/>
      </c>
      <c r="D1669" s="6"/>
      <c r="E1669" s="9"/>
      <c r="F1669" s="6"/>
      <c r="G1669" s="9"/>
      <c r="H1669" s="64" t="str">
        <f t="shared" si="286"/>
        <v/>
      </c>
      <c r="I1669" s="64" t="str">
        <f t="shared" si="287"/>
        <v/>
      </c>
      <c r="J1669" s="65" t="str">
        <f t="shared" si="280"/>
        <v/>
      </c>
      <c r="K1669" s="166" t="str">
        <f t="shared" si="281"/>
        <v/>
      </c>
      <c r="L1669" s="167" t="str">
        <f t="shared" si="282"/>
        <v/>
      </c>
      <c r="M1669" s="63" t="str">
        <f t="shared" si="283"/>
        <v/>
      </c>
      <c r="N1669" s="7"/>
      <c r="O1669" s="8"/>
      <c r="Q1669" s="69" t="str">
        <f t="shared" si="284"/>
        <v/>
      </c>
      <c r="T1669" s="66" t="str">
        <f>IF(AND(SU_Stufe&gt;=20,M1669&lt;&gt;"",ISBLANK(N1669)),"Zuweisung zu Arbeitspaket fehlt","")</f>
        <v/>
      </c>
      <c r="U1669" s="66" t="str">
        <f>IF(AND(M1669&lt;&gt;""),IF(ISBLANK(O1669),"Beschreibung der Tätigkeit fehlt!",IF(LEN(O1669)&lt;Z_BKU,"Beschreibung sehr kurz",IF(LEN(O1669)&lt;Z_BKN,"Beschreibung knapp",""))),"")</f>
        <v/>
      </c>
      <c r="V1669" s="66" t="str">
        <f t="shared" si="285"/>
        <v/>
      </c>
      <c r="W1669" s="66" t="str">
        <f>IF(AND(M1669&lt;&gt;""),IF(M1669&gt;Z_THAZ,"Wurde die Tageshöchstarbeitszeit ("&amp;Z_THAZ&amp;" h) beachtet?",""),"")</f>
        <v/>
      </c>
      <c r="X1669" s="66" t="str">
        <f t="shared" si="278"/>
        <v/>
      </c>
    </row>
    <row r="1670" spans="1:24" x14ac:dyDescent="0.25">
      <c r="A1670" s="5"/>
      <c r="B1670" s="67" t="str">
        <f t="shared" si="277"/>
        <v/>
      </c>
      <c r="C1670" s="68" t="str">
        <f t="shared" si="279"/>
        <v/>
      </c>
      <c r="D1670" s="6"/>
      <c r="E1670" s="9"/>
      <c r="F1670" s="6"/>
      <c r="G1670" s="9"/>
      <c r="H1670" s="64" t="str">
        <f t="shared" si="286"/>
        <v/>
      </c>
      <c r="I1670" s="64" t="str">
        <f t="shared" si="287"/>
        <v/>
      </c>
      <c r="J1670" s="65" t="str">
        <f t="shared" si="280"/>
        <v/>
      </c>
      <c r="K1670" s="166" t="str">
        <f t="shared" si="281"/>
        <v/>
      </c>
      <c r="L1670" s="167" t="str">
        <f t="shared" si="282"/>
        <v/>
      </c>
      <c r="M1670" s="63" t="str">
        <f t="shared" si="283"/>
        <v/>
      </c>
      <c r="N1670" s="7"/>
      <c r="O1670" s="8"/>
      <c r="Q1670" s="69" t="str">
        <f t="shared" si="284"/>
        <v/>
      </c>
      <c r="T1670" s="66" t="str">
        <f>IF(AND(SU_Stufe&gt;=20,M1670&lt;&gt;"",ISBLANK(N1670)),"Zuweisung zu Arbeitspaket fehlt","")</f>
        <v/>
      </c>
      <c r="U1670" s="66" t="str">
        <f>IF(AND(M1670&lt;&gt;""),IF(ISBLANK(O1670),"Beschreibung der Tätigkeit fehlt!",IF(LEN(O1670)&lt;Z_BKU,"Beschreibung sehr kurz",IF(LEN(O1670)&lt;Z_BKN,"Beschreibung knapp",""))),"")</f>
        <v/>
      </c>
      <c r="V1670" s="66" t="str">
        <f t="shared" si="285"/>
        <v/>
      </c>
      <c r="W1670" s="66" t="str">
        <f>IF(AND(M1670&lt;&gt;""),IF(M1670&gt;Z_THAZ,"Wurde die Tageshöchstarbeitszeit ("&amp;Z_THAZ&amp;" h) beachtet?",""),"")</f>
        <v/>
      </c>
      <c r="X1670" s="66" t="str">
        <f t="shared" si="278"/>
        <v/>
      </c>
    </row>
    <row r="1671" spans="1:24" x14ac:dyDescent="0.25">
      <c r="A1671" s="5"/>
      <c r="B1671" s="67" t="str">
        <f t="shared" si="277"/>
        <v/>
      </c>
      <c r="C1671" s="68" t="str">
        <f t="shared" si="279"/>
        <v/>
      </c>
      <c r="D1671" s="6"/>
      <c r="E1671" s="9"/>
      <c r="F1671" s="6"/>
      <c r="G1671" s="9"/>
      <c r="H1671" s="64" t="str">
        <f t="shared" si="286"/>
        <v/>
      </c>
      <c r="I1671" s="64" t="str">
        <f t="shared" si="287"/>
        <v/>
      </c>
      <c r="J1671" s="65" t="str">
        <f t="shared" si="280"/>
        <v/>
      </c>
      <c r="K1671" s="166" t="str">
        <f t="shared" si="281"/>
        <v/>
      </c>
      <c r="L1671" s="167" t="str">
        <f t="shared" si="282"/>
        <v/>
      </c>
      <c r="M1671" s="63" t="str">
        <f t="shared" si="283"/>
        <v/>
      </c>
      <c r="N1671" s="7"/>
      <c r="O1671" s="8"/>
      <c r="Q1671" s="69" t="str">
        <f t="shared" si="284"/>
        <v/>
      </c>
      <c r="T1671" s="66" t="str">
        <f>IF(AND(SU_Stufe&gt;=20,M1671&lt;&gt;"",ISBLANK(N1671)),"Zuweisung zu Arbeitspaket fehlt","")</f>
        <v/>
      </c>
      <c r="U1671" s="66" t="str">
        <f>IF(AND(M1671&lt;&gt;""),IF(ISBLANK(O1671),"Beschreibung der Tätigkeit fehlt!",IF(LEN(O1671)&lt;Z_BKU,"Beschreibung sehr kurz",IF(LEN(O1671)&lt;Z_BKN,"Beschreibung knapp",""))),"")</f>
        <v/>
      </c>
      <c r="V1671" s="66" t="str">
        <f t="shared" si="285"/>
        <v/>
      </c>
      <c r="W1671" s="66" t="str">
        <f>IF(AND(M1671&lt;&gt;""),IF(M1671&gt;Z_THAZ,"Wurde die Tageshöchstarbeitszeit ("&amp;Z_THAZ&amp;" h) beachtet?",""),"")</f>
        <v/>
      </c>
      <c r="X1671" s="66" t="str">
        <f t="shared" si="278"/>
        <v/>
      </c>
    </row>
    <row r="1672" spans="1:24" x14ac:dyDescent="0.25">
      <c r="A1672" s="5"/>
      <c r="B1672" s="67" t="str">
        <f t="shared" si="277"/>
        <v/>
      </c>
      <c r="C1672" s="68" t="str">
        <f t="shared" si="279"/>
        <v/>
      </c>
      <c r="D1672" s="6"/>
      <c r="E1672" s="9"/>
      <c r="F1672" s="6"/>
      <c r="G1672" s="9"/>
      <c r="H1672" s="64" t="str">
        <f t="shared" si="286"/>
        <v/>
      </c>
      <c r="I1672" s="64" t="str">
        <f t="shared" si="287"/>
        <v/>
      </c>
      <c r="J1672" s="65" t="str">
        <f t="shared" si="280"/>
        <v/>
      </c>
      <c r="K1672" s="166" t="str">
        <f t="shared" si="281"/>
        <v/>
      </c>
      <c r="L1672" s="167" t="str">
        <f t="shared" si="282"/>
        <v/>
      </c>
      <c r="M1672" s="63" t="str">
        <f t="shared" si="283"/>
        <v/>
      </c>
      <c r="N1672" s="7"/>
      <c r="O1672" s="8"/>
      <c r="Q1672" s="69" t="str">
        <f t="shared" si="284"/>
        <v/>
      </c>
      <c r="T1672" s="66" t="str">
        <f>IF(AND(SU_Stufe&gt;=20,M1672&lt;&gt;"",ISBLANK(N1672)),"Zuweisung zu Arbeitspaket fehlt","")</f>
        <v/>
      </c>
      <c r="U1672" s="66" t="str">
        <f>IF(AND(M1672&lt;&gt;""),IF(ISBLANK(O1672),"Beschreibung der Tätigkeit fehlt!",IF(LEN(O1672)&lt;Z_BKU,"Beschreibung sehr kurz",IF(LEN(O1672)&lt;Z_BKN,"Beschreibung knapp",""))),"")</f>
        <v/>
      </c>
      <c r="V1672" s="66" t="str">
        <f t="shared" si="285"/>
        <v/>
      </c>
      <c r="W1672" s="66" t="str">
        <f>IF(AND(M1672&lt;&gt;""),IF(M1672&gt;Z_THAZ,"Wurde die Tageshöchstarbeitszeit ("&amp;Z_THAZ&amp;" h) beachtet?",""),"")</f>
        <v/>
      </c>
      <c r="X1672" s="66" t="str">
        <f t="shared" si="278"/>
        <v/>
      </c>
    </row>
    <row r="1673" spans="1:24" x14ac:dyDescent="0.25">
      <c r="A1673" s="5"/>
      <c r="B1673" s="67" t="str">
        <f t="shared" si="277"/>
        <v/>
      </c>
      <c r="C1673" s="68" t="str">
        <f t="shared" si="279"/>
        <v/>
      </c>
      <c r="D1673" s="6"/>
      <c r="E1673" s="9"/>
      <c r="F1673" s="6"/>
      <c r="G1673" s="9"/>
      <c r="H1673" s="64" t="str">
        <f t="shared" si="286"/>
        <v/>
      </c>
      <c r="I1673" s="64" t="str">
        <f t="shared" si="287"/>
        <v/>
      </c>
      <c r="J1673" s="65" t="str">
        <f t="shared" si="280"/>
        <v/>
      </c>
      <c r="K1673" s="166" t="str">
        <f t="shared" si="281"/>
        <v/>
      </c>
      <c r="L1673" s="167" t="str">
        <f t="shared" si="282"/>
        <v/>
      </c>
      <c r="M1673" s="63" t="str">
        <f t="shared" si="283"/>
        <v/>
      </c>
      <c r="N1673" s="7"/>
      <c r="O1673" s="8"/>
      <c r="Q1673" s="69" t="str">
        <f t="shared" si="284"/>
        <v/>
      </c>
      <c r="T1673" s="66" t="str">
        <f>IF(AND(SU_Stufe&gt;=20,M1673&lt;&gt;"",ISBLANK(N1673)),"Zuweisung zu Arbeitspaket fehlt","")</f>
        <v/>
      </c>
      <c r="U1673" s="66" t="str">
        <f>IF(AND(M1673&lt;&gt;""),IF(ISBLANK(O1673),"Beschreibung der Tätigkeit fehlt!",IF(LEN(O1673)&lt;Z_BKU,"Beschreibung sehr kurz",IF(LEN(O1673)&lt;Z_BKN,"Beschreibung knapp",""))),"")</f>
        <v/>
      </c>
      <c r="V1673" s="66" t="str">
        <f t="shared" si="285"/>
        <v/>
      </c>
      <c r="W1673" s="66" t="str">
        <f>IF(AND(M1673&lt;&gt;""),IF(M1673&gt;Z_THAZ,"Wurde die Tageshöchstarbeitszeit ("&amp;Z_THAZ&amp;" h) beachtet?",""),"")</f>
        <v/>
      </c>
      <c r="X1673" s="66" t="str">
        <f t="shared" si="278"/>
        <v/>
      </c>
    </row>
    <row r="1674" spans="1:24" x14ac:dyDescent="0.25">
      <c r="A1674" s="5"/>
      <c r="B1674" s="67" t="str">
        <f t="shared" si="277"/>
        <v/>
      </c>
      <c r="C1674" s="68" t="str">
        <f t="shared" si="279"/>
        <v/>
      </c>
      <c r="D1674" s="6"/>
      <c r="E1674" s="9"/>
      <c r="F1674" s="6"/>
      <c r="G1674" s="9"/>
      <c r="H1674" s="64" t="str">
        <f t="shared" si="286"/>
        <v/>
      </c>
      <c r="I1674" s="64" t="str">
        <f t="shared" si="287"/>
        <v/>
      </c>
      <c r="J1674" s="65" t="str">
        <f t="shared" si="280"/>
        <v/>
      </c>
      <c r="K1674" s="166" t="str">
        <f t="shared" si="281"/>
        <v/>
      </c>
      <c r="L1674" s="167" t="str">
        <f t="shared" si="282"/>
        <v/>
      </c>
      <c r="M1674" s="63" t="str">
        <f t="shared" si="283"/>
        <v/>
      </c>
      <c r="N1674" s="7"/>
      <c r="O1674" s="8"/>
      <c r="Q1674" s="69" t="str">
        <f t="shared" si="284"/>
        <v/>
      </c>
      <c r="T1674" s="66" t="str">
        <f>IF(AND(SU_Stufe&gt;=20,M1674&lt;&gt;"",ISBLANK(N1674)),"Zuweisung zu Arbeitspaket fehlt","")</f>
        <v/>
      </c>
      <c r="U1674" s="66" t="str">
        <f>IF(AND(M1674&lt;&gt;""),IF(ISBLANK(O1674),"Beschreibung der Tätigkeit fehlt!",IF(LEN(O1674)&lt;Z_BKU,"Beschreibung sehr kurz",IF(LEN(O1674)&lt;Z_BKN,"Beschreibung knapp",""))),"")</f>
        <v/>
      </c>
      <c r="V1674" s="66" t="str">
        <f t="shared" si="285"/>
        <v/>
      </c>
      <c r="W1674" s="66" t="str">
        <f>IF(AND(M1674&lt;&gt;""),IF(M1674&gt;Z_THAZ,"Wurde die Tageshöchstarbeitszeit ("&amp;Z_THAZ&amp;" h) beachtet?",""),"")</f>
        <v/>
      </c>
      <c r="X1674" s="66" t="str">
        <f t="shared" si="278"/>
        <v/>
      </c>
    </row>
    <row r="1675" spans="1:24" x14ac:dyDescent="0.25">
      <c r="A1675" s="5"/>
      <c r="B1675" s="67" t="str">
        <f t="shared" si="277"/>
        <v/>
      </c>
      <c r="C1675" s="68" t="str">
        <f t="shared" si="279"/>
        <v/>
      </c>
      <c r="D1675" s="6"/>
      <c r="E1675" s="9"/>
      <c r="F1675" s="6"/>
      <c r="G1675" s="9"/>
      <c r="H1675" s="64" t="str">
        <f t="shared" si="286"/>
        <v/>
      </c>
      <c r="I1675" s="64" t="str">
        <f t="shared" si="287"/>
        <v/>
      </c>
      <c r="J1675" s="65" t="str">
        <f t="shared" si="280"/>
        <v/>
      </c>
      <c r="K1675" s="166" t="str">
        <f t="shared" si="281"/>
        <v/>
      </c>
      <c r="L1675" s="167" t="str">
        <f t="shared" si="282"/>
        <v/>
      </c>
      <c r="M1675" s="63" t="str">
        <f t="shared" si="283"/>
        <v/>
      </c>
      <c r="N1675" s="7"/>
      <c r="O1675" s="8"/>
      <c r="Q1675" s="69" t="str">
        <f t="shared" si="284"/>
        <v/>
      </c>
      <c r="T1675" s="66" t="str">
        <f>IF(AND(SU_Stufe&gt;=20,M1675&lt;&gt;"",ISBLANK(N1675)),"Zuweisung zu Arbeitspaket fehlt","")</f>
        <v/>
      </c>
      <c r="U1675" s="66" t="str">
        <f>IF(AND(M1675&lt;&gt;""),IF(ISBLANK(O1675),"Beschreibung der Tätigkeit fehlt!",IF(LEN(O1675)&lt;Z_BKU,"Beschreibung sehr kurz",IF(LEN(O1675)&lt;Z_BKN,"Beschreibung knapp",""))),"")</f>
        <v/>
      </c>
      <c r="V1675" s="66" t="str">
        <f t="shared" si="285"/>
        <v/>
      </c>
      <c r="W1675" s="66" t="str">
        <f>IF(AND(M1675&lt;&gt;""),IF(M1675&gt;Z_THAZ,"Wurde die Tageshöchstarbeitszeit ("&amp;Z_THAZ&amp;" h) beachtet?",""),"")</f>
        <v/>
      </c>
      <c r="X1675" s="66" t="str">
        <f t="shared" si="278"/>
        <v/>
      </c>
    </row>
    <row r="1676" spans="1:24" x14ac:dyDescent="0.25">
      <c r="A1676" s="5"/>
      <c r="B1676" s="67" t="str">
        <f t="shared" si="277"/>
        <v/>
      </c>
      <c r="C1676" s="68" t="str">
        <f t="shared" si="279"/>
        <v/>
      </c>
      <c r="D1676" s="6"/>
      <c r="E1676" s="9"/>
      <c r="F1676" s="6"/>
      <c r="G1676" s="9"/>
      <c r="H1676" s="64" t="str">
        <f t="shared" si="286"/>
        <v/>
      </c>
      <c r="I1676" s="64" t="str">
        <f t="shared" si="287"/>
        <v/>
      </c>
      <c r="J1676" s="65" t="str">
        <f t="shared" si="280"/>
        <v/>
      </c>
      <c r="K1676" s="166" t="str">
        <f t="shared" si="281"/>
        <v/>
      </c>
      <c r="L1676" s="167" t="str">
        <f t="shared" si="282"/>
        <v/>
      </c>
      <c r="M1676" s="63" t="str">
        <f t="shared" si="283"/>
        <v/>
      </c>
      <c r="N1676" s="7"/>
      <c r="O1676" s="8"/>
      <c r="Q1676" s="69" t="str">
        <f t="shared" si="284"/>
        <v/>
      </c>
      <c r="T1676" s="66" t="str">
        <f>IF(AND(SU_Stufe&gt;=20,M1676&lt;&gt;"",ISBLANK(N1676)),"Zuweisung zu Arbeitspaket fehlt","")</f>
        <v/>
      </c>
      <c r="U1676" s="66" t="str">
        <f>IF(AND(M1676&lt;&gt;""),IF(ISBLANK(O1676),"Beschreibung der Tätigkeit fehlt!",IF(LEN(O1676)&lt;Z_BKU,"Beschreibung sehr kurz",IF(LEN(O1676)&lt;Z_BKN,"Beschreibung knapp",""))),"")</f>
        <v/>
      </c>
      <c r="V1676" s="66" t="str">
        <f t="shared" si="285"/>
        <v/>
      </c>
      <c r="W1676" s="66" t="str">
        <f>IF(AND(M1676&lt;&gt;""),IF(M1676&gt;Z_THAZ,"Wurde die Tageshöchstarbeitszeit ("&amp;Z_THAZ&amp;" h) beachtet?",""),"")</f>
        <v/>
      </c>
      <c r="X1676" s="66" t="str">
        <f t="shared" si="278"/>
        <v/>
      </c>
    </row>
    <row r="1677" spans="1:24" x14ac:dyDescent="0.25">
      <c r="A1677" s="5"/>
      <c r="B1677" s="67" t="str">
        <f t="shared" si="277"/>
        <v/>
      </c>
      <c r="C1677" s="68" t="str">
        <f t="shared" si="279"/>
        <v/>
      </c>
      <c r="D1677" s="6"/>
      <c r="E1677" s="9"/>
      <c r="F1677" s="6"/>
      <c r="G1677" s="9"/>
      <c r="H1677" s="64" t="str">
        <f t="shared" si="286"/>
        <v/>
      </c>
      <c r="I1677" s="64" t="str">
        <f t="shared" si="287"/>
        <v/>
      </c>
      <c r="J1677" s="65" t="str">
        <f t="shared" si="280"/>
        <v/>
      </c>
      <c r="K1677" s="166" t="str">
        <f t="shared" si="281"/>
        <v/>
      </c>
      <c r="L1677" s="167" t="str">
        <f t="shared" si="282"/>
        <v/>
      </c>
      <c r="M1677" s="63" t="str">
        <f t="shared" si="283"/>
        <v/>
      </c>
      <c r="N1677" s="7"/>
      <c r="O1677" s="8"/>
      <c r="Q1677" s="69" t="str">
        <f t="shared" si="284"/>
        <v/>
      </c>
      <c r="T1677" s="66" t="str">
        <f>IF(AND(SU_Stufe&gt;=20,M1677&lt;&gt;"",ISBLANK(N1677)),"Zuweisung zu Arbeitspaket fehlt","")</f>
        <v/>
      </c>
      <c r="U1677" s="66" t="str">
        <f>IF(AND(M1677&lt;&gt;""),IF(ISBLANK(O1677),"Beschreibung der Tätigkeit fehlt!",IF(LEN(O1677)&lt;Z_BKU,"Beschreibung sehr kurz",IF(LEN(O1677)&lt;Z_BKN,"Beschreibung knapp",""))),"")</f>
        <v/>
      </c>
      <c r="V1677" s="66" t="str">
        <f t="shared" si="285"/>
        <v/>
      </c>
      <c r="W1677" s="66" t="str">
        <f>IF(AND(M1677&lt;&gt;""),IF(M1677&gt;Z_THAZ,"Wurde die Tageshöchstarbeitszeit ("&amp;Z_THAZ&amp;" h) beachtet?",""),"")</f>
        <v/>
      </c>
      <c r="X1677" s="66" t="str">
        <f t="shared" si="278"/>
        <v/>
      </c>
    </row>
    <row r="1678" spans="1:24" x14ac:dyDescent="0.25">
      <c r="A1678" s="5"/>
      <c r="B1678" s="67" t="str">
        <f t="shared" ref="B1678:B1741" si="288">IF(ISNUMBER(A1678),ZU_Kuerzel,"")</f>
        <v/>
      </c>
      <c r="C1678" s="68" t="str">
        <f t="shared" si="279"/>
        <v/>
      </c>
      <c r="D1678" s="6"/>
      <c r="E1678" s="9"/>
      <c r="F1678" s="6"/>
      <c r="G1678" s="9"/>
      <c r="H1678" s="64" t="str">
        <f t="shared" si="286"/>
        <v/>
      </c>
      <c r="I1678" s="64" t="str">
        <f t="shared" si="287"/>
        <v/>
      </c>
      <c r="J1678" s="65" t="str">
        <f t="shared" si="280"/>
        <v/>
      </c>
      <c r="K1678" s="166" t="str">
        <f t="shared" si="281"/>
        <v/>
      </c>
      <c r="L1678" s="167" t="str">
        <f t="shared" si="282"/>
        <v/>
      </c>
      <c r="M1678" s="63" t="str">
        <f t="shared" si="283"/>
        <v/>
      </c>
      <c r="N1678" s="7"/>
      <c r="O1678" s="8"/>
      <c r="Q1678" s="69" t="str">
        <f t="shared" si="284"/>
        <v/>
      </c>
      <c r="T1678" s="66" t="str">
        <f>IF(AND(SU_Stufe&gt;=20,M1678&lt;&gt;"",ISBLANK(N1678)),"Zuweisung zu Arbeitspaket fehlt","")</f>
        <v/>
      </c>
      <c r="U1678" s="66" t="str">
        <f>IF(AND(M1678&lt;&gt;""),IF(ISBLANK(O1678),"Beschreibung der Tätigkeit fehlt!",IF(LEN(O1678)&lt;Z_BKU,"Beschreibung sehr kurz",IF(LEN(O1678)&lt;Z_BKN,"Beschreibung knapp",""))),"")</f>
        <v/>
      </c>
      <c r="V1678" s="66" t="str">
        <f t="shared" si="285"/>
        <v/>
      </c>
      <c r="W1678" s="66" t="str">
        <f>IF(AND(M1678&lt;&gt;""),IF(M1678&gt;Z_THAZ,"Wurde die Tageshöchstarbeitszeit ("&amp;Z_THAZ&amp;" h) beachtet?",""),"")</f>
        <v/>
      </c>
      <c r="X1678" s="66" t="str">
        <f t="shared" ref="X1678:X1741" si="289">IF(ISNUMBER(A1678),IF(YEAR(A1678)&lt;&gt;ZU_Jahr,"Jahr nicht zulässig",""),"")</f>
        <v/>
      </c>
    </row>
    <row r="1679" spans="1:24" x14ac:dyDescent="0.25">
      <c r="A1679" s="5"/>
      <c r="B1679" s="67" t="str">
        <f t="shared" si="288"/>
        <v/>
      </c>
      <c r="C1679" s="68" t="str">
        <f t="shared" ref="C1679:C1742" si="290">IF(ISBLANK(A1679),"",MONTH(A1679))</f>
        <v/>
      </c>
      <c r="D1679" s="6"/>
      <c r="E1679" s="9"/>
      <c r="F1679" s="6"/>
      <c r="G1679" s="9"/>
      <c r="H1679" s="64" t="str">
        <f t="shared" si="286"/>
        <v/>
      </c>
      <c r="I1679" s="64" t="str">
        <f t="shared" si="287"/>
        <v/>
      </c>
      <c r="J1679" s="65" t="str">
        <f t="shared" ref="J1679:J1742" si="291">IF(AND(ISNUMBER(D1679),ISNUMBER(E1679),ISNUMBER(F1679),ISNUMBER(G1679)),TIME(D1679,E1679,0),"")</f>
        <v/>
      </c>
      <c r="K1679" s="166" t="str">
        <f t="shared" ref="K1679:K1742" si="292">IF(AND(ISNUMBER(D1679),ISNUMBER(E1679),ISNUMBER(F1679),ISNUMBER(G1679)),TIME(F1679,G1679,0),"")</f>
        <v/>
      </c>
      <c r="L1679" s="167" t="str">
        <f t="shared" ref="L1679:L1742" si="293">IF(AND(ISNUMBER(D1679),ISNUMBER(E1679),ISNUMBER(F1679),ISNUMBER(G1679)),K1679-J1679,"")</f>
        <v/>
      </c>
      <c r="M1679" s="63" t="str">
        <f t="shared" ref="M1679:M1742" si="294">IF(AND(ISNUMBER(D1679),ISNUMBER(E1679),ISNUMBER(F1679),ISNUMBER(G1679)),HOUR(L1679)+MINUTE(L1679)/60,"")</f>
        <v/>
      </c>
      <c r="N1679" s="7"/>
      <c r="O1679" s="8"/>
      <c r="Q1679" s="69" t="str">
        <f t="shared" ref="Q1679:Q1742" si="295">T1679&amp;IF(U1679&lt;&gt;"","  "&amp;U1679,"")&amp;IF(V1679&lt;&gt;"","   "&amp;V1679,"")&amp;IF(W1679&lt;&gt;"","   "&amp;W1679,"")&amp;IF(X1679&lt;&gt;"","  "&amp;X1679,"")</f>
        <v/>
      </c>
      <c r="T1679" s="66" t="str">
        <f>IF(AND(SU_Stufe&gt;=20,M1679&lt;&gt;"",ISBLANK(N1679)),"Zuweisung zu Arbeitspaket fehlt","")</f>
        <v/>
      </c>
      <c r="U1679" s="66" t="str">
        <f>IF(AND(M1679&lt;&gt;""),IF(ISBLANK(O1679),"Beschreibung der Tätigkeit fehlt!",IF(LEN(O1679)&lt;Z_BKU,"Beschreibung sehr kurz",IF(LEN(O1679)&lt;Z_BKN,"Beschreibung knapp",""))),"")</f>
        <v/>
      </c>
      <c r="V1679" s="66" t="str">
        <f t="shared" ref="V1679:V1742" si="296">IF(AND(M1679&lt;&gt;""),IF(M1679&gt;6,"Wurde die Pausenregel (6 h) beachtet?",""),"")</f>
        <v/>
      </c>
      <c r="W1679" s="66" t="str">
        <f>IF(AND(M1679&lt;&gt;""),IF(M1679&gt;Z_THAZ,"Wurde die Tageshöchstarbeitszeit ("&amp;Z_THAZ&amp;" h) beachtet?",""),"")</f>
        <v/>
      </c>
      <c r="X1679" s="66" t="str">
        <f t="shared" si="289"/>
        <v/>
      </c>
    </row>
    <row r="1680" spans="1:24" x14ac:dyDescent="0.25">
      <c r="A1680" s="5"/>
      <c r="B1680" s="67" t="str">
        <f t="shared" si="288"/>
        <v/>
      </c>
      <c r="C1680" s="68" t="str">
        <f t="shared" si="290"/>
        <v/>
      </c>
      <c r="D1680" s="6"/>
      <c r="E1680" s="9"/>
      <c r="F1680" s="6"/>
      <c r="G1680" s="9"/>
      <c r="H1680" s="64" t="str">
        <f t="shared" ref="H1680:H1743" si="297">IF(AND(ISNUMBER(D1680),ISNUMBER(E1680),ISNUMBER(F1680),ISNUMBER(G1680)),TRUNC(((F1680*60+G1680)-(D1680*60+E1680))/60,0),"")</f>
        <v/>
      </c>
      <c r="I1680" s="64" t="str">
        <f t="shared" ref="I1680:I1743" si="298">IF(AND(ISNUMBER(D1680),ISNUMBER(E1680),ISNUMBER(F1680),ISNUMBER(G1680)),MOD(((F1680*60+G1680)-(D1680*60+E1680))/60,1)*60,"")</f>
        <v/>
      </c>
      <c r="J1680" s="65" t="str">
        <f t="shared" si="291"/>
        <v/>
      </c>
      <c r="K1680" s="166" t="str">
        <f t="shared" si="292"/>
        <v/>
      </c>
      <c r="L1680" s="167" t="str">
        <f t="shared" si="293"/>
        <v/>
      </c>
      <c r="M1680" s="63" t="str">
        <f t="shared" si="294"/>
        <v/>
      </c>
      <c r="N1680" s="7"/>
      <c r="O1680" s="8"/>
      <c r="Q1680" s="69" t="str">
        <f t="shared" si="295"/>
        <v/>
      </c>
      <c r="T1680" s="66" t="str">
        <f>IF(AND(SU_Stufe&gt;=20,M1680&lt;&gt;"",ISBLANK(N1680)),"Zuweisung zu Arbeitspaket fehlt","")</f>
        <v/>
      </c>
      <c r="U1680" s="66" t="str">
        <f>IF(AND(M1680&lt;&gt;""),IF(ISBLANK(O1680),"Beschreibung der Tätigkeit fehlt!",IF(LEN(O1680)&lt;Z_BKU,"Beschreibung sehr kurz",IF(LEN(O1680)&lt;Z_BKN,"Beschreibung knapp",""))),"")</f>
        <v/>
      </c>
      <c r="V1680" s="66" t="str">
        <f t="shared" si="296"/>
        <v/>
      </c>
      <c r="W1680" s="66" t="str">
        <f>IF(AND(M1680&lt;&gt;""),IF(M1680&gt;Z_THAZ,"Wurde die Tageshöchstarbeitszeit ("&amp;Z_THAZ&amp;" h) beachtet?",""),"")</f>
        <v/>
      </c>
      <c r="X1680" s="66" t="str">
        <f t="shared" si="289"/>
        <v/>
      </c>
    </row>
    <row r="1681" spans="1:24" x14ac:dyDescent="0.25">
      <c r="A1681" s="5"/>
      <c r="B1681" s="67" t="str">
        <f t="shared" si="288"/>
        <v/>
      </c>
      <c r="C1681" s="68" t="str">
        <f t="shared" si="290"/>
        <v/>
      </c>
      <c r="D1681" s="6"/>
      <c r="E1681" s="9"/>
      <c r="F1681" s="6"/>
      <c r="G1681" s="9"/>
      <c r="H1681" s="64" t="str">
        <f t="shared" si="297"/>
        <v/>
      </c>
      <c r="I1681" s="64" t="str">
        <f t="shared" si="298"/>
        <v/>
      </c>
      <c r="J1681" s="65" t="str">
        <f t="shared" si="291"/>
        <v/>
      </c>
      <c r="K1681" s="166" t="str">
        <f t="shared" si="292"/>
        <v/>
      </c>
      <c r="L1681" s="167" t="str">
        <f t="shared" si="293"/>
        <v/>
      </c>
      <c r="M1681" s="63" t="str">
        <f t="shared" si="294"/>
        <v/>
      </c>
      <c r="N1681" s="7"/>
      <c r="O1681" s="8"/>
      <c r="Q1681" s="69" t="str">
        <f t="shared" si="295"/>
        <v/>
      </c>
      <c r="T1681" s="66" t="str">
        <f>IF(AND(SU_Stufe&gt;=20,M1681&lt;&gt;"",ISBLANK(N1681)),"Zuweisung zu Arbeitspaket fehlt","")</f>
        <v/>
      </c>
      <c r="U1681" s="66" t="str">
        <f>IF(AND(M1681&lt;&gt;""),IF(ISBLANK(O1681),"Beschreibung der Tätigkeit fehlt!",IF(LEN(O1681)&lt;Z_BKU,"Beschreibung sehr kurz",IF(LEN(O1681)&lt;Z_BKN,"Beschreibung knapp",""))),"")</f>
        <v/>
      </c>
      <c r="V1681" s="66" t="str">
        <f t="shared" si="296"/>
        <v/>
      </c>
      <c r="W1681" s="66" t="str">
        <f>IF(AND(M1681&lt;&gt;""),IF(M1681&gt;Z_THAZ,"Wurde die Tageshöchstarbeitszeit ("&amp;Z_THAZ&amp;" h) beachtet?",""),"")</f>
        <v/>
      </c>
      <c r="X1681" s="66" t="str">
        <f t="shared" si="289"/>
        <v/>
      </c>
    </row>
    <row r="1682" spans="1:24" x14ac:dyDescent="0.25">
      <c r="A1682" s="5"/>
      <c r="B1682" s="67" t="str">
        <f t="shared" si="288"/>
        <v/>
      </c>
      <c r="C1682" s="68" t="str">
        <f t="shared" si="290"/>
        <v/>
      </c>
      <c r="D1682" s="6"/>
      <c r="E1682" s="9"/>
      <c r="F1682" s="6"/>
      <c r="G1682" s="9"/>
      <c r="H1682" s="64" t="str">
        <f t="shared" si="297"/>
        <v/>
      </c>
      <c r="I1682" s="64" t="str">
        <f t="shared" si="298"/>
        <v/>
      </c>
      <c r="J1682" s="65" t="str">
        <f t="shared" si="291"/>
        <v/>
      </c>
      <c r="K1682" s="166" t="str">
        <f t="shared" si="292"/>
        <v/>
      </c>
      <c r="L1682" s="167" t="str">
        <f t="shared" si="293"/>
        <v/>
      </c>
      <c r="M1682" s="63" t="str">
        <f t="shared" si="294"/>
        <v/>
      </c>
      <c r="N1682" s="7"/>
      <c r="O1682" s="8"/>
      <c r="Q1682" s="69" t="str">
        <f t="shared" si="295"/>
        <v/>
      </c>
      <c r="T1682" s="66" t="str">
        <f>IF(AND(SU_Stufe&gt;=20,M1682&lt;&gt;"",ISBLANK(N1682)),"Zuweisung zu Arbeitspaket fehlt","")</f>
        <v/>
      </c>
      <c r="U1682" s="66" t="str">
        <f>IF(AND(M1682&lt;&gt;""),IF(ISBLANK(O1682),"Beschreibung der Tätigkeit fehlt!",IF(LEN(O1682)&lt;Z_BKU,"Beschreibung sehr kurz",IF(LEN(O1682)&lt;Z_BKN,"Beschreibung knapp",""))),"")</f>
        <v/>
      </c>
      <c r="V1682" s="66" t="str">
        <f t="shared" si="296"/>
        <v/>
      </c>
      <c r="W1682" s="66" t="str">
        <f>IF(AND(M1682&lt;&gt;""),IF(M1682&gt;Z_THAZ,"Wurde die Tageshöchstarbeitszeit ("&amp;Z_THAZ&amp;" h) beachtet?",""),"")</f>
        <v/>
      </c>
      <c r="X1682" s="66" t="str">
        <f t="shared" si="289"/>
        <v/>
      </c>
    </row>
    <row r="1683" spans="1:24" x14ac:dyDescent="0.25">
      <c r="A1683" s="5"/>
      <c r="B1683" s="67" t="str">
        <f t="shared" si="288"/>
        <v/>
      </c>
      <c r="C1683" s="68" t="str">
        <f t="shared" si="290"/>
        <v/>
      </c>
      <c r="D1683" s="6"/>
      <c r="E1683" s="9"/>
      <c r="F1683" s="6"/>
      <c r="G1683" s="9"/>
      <c r="H1683" s="64" t="str">
        <f t="shared" si="297"/>
        <v/>
      </c>
      <c r="I1683" s="64" t="str">
        <f t="shared" si="298"/>
        <v/>
      </c>
      <c r="J1683" s="65" t="str">
        <f t="shared" si="291"/>
        <v/>
      </c>
      <c r="K1683" s="166" t="str">
        <f t="shared" si="292"/>
        <v/>
      </c>
      <c r="L1683" s="167" t="str">
        <f t="shared" si="293"/>
        <v/>
      </c>
      <c r="M1683" s="63" t="str">
        <f t="shared" si="294"/>
        <v/>
      </c>
      <c r="N1683" s="7"/>
      <c r="O1683" s="8"/>
      <c r="Q1683" s="69" t="str">
        <f t="shared" si="295"/>
        <v/>
      </c>
      <c r="T1683" s="66" t="str">
        <f>IF(AND(SU_Stufe&gt;=20,M1683&lt;&gt;"",ISBLANK(N1683)),"Zuweisung zu Arbeitspaket fehlt","")</f>
        <v/>
      </c>
      <c r="U1683" s="66" t="str">
        <f>IF(AND(M1683&lt;&gt;""),IF(ISBLANK(O1683),"Beschreibung der Tätigkeit fehlt!",IF(LEN(O1683)&lt;Z_BKU,"Beschreibung sehr kurz",IF(LEN(O1683)&lt;Z_BKN,"Beschreibung knapp",""))),"")</f>
        <v/>
      </c>
      <c r="V1683" s="66" t="str">
        <f t="shared" si="296"/>
        <v/>
      </c>
      <c r="W1683" s="66" t="str">
        <f>IF(AND(M1683&lt;&gt;""),IF(M1683&gt;Z_THAZ,"Wurde die Tageshöchstarbeitszeit ("&amp;Z_THAZ&amp;" h) beachtet?",""),"")</f>
        <v/>
      </c>
      <c r="X1683" s="66" t="str">
        <f t="shared" si="289"/>
        <v/>
      </c>
    </row>
    <row r="1684" spans="1:24" x14ac:dyDescent="0.25">
      <c r="A1684" s="5"/>
      <c r="B1684" s="67" t="str">
        <f t="shared" si="288"/>
        <v/>
      </c>
      <c r="C1684" s="68" t="str">
        <f t="shared" si="290"/>
        <v/>
      </c>
      <c r="D1684" s="6"/>
      <c r="E1684" s="9"/>
      <c r="F1684" s="6"/>
      <c r="G1684" s="9"/>
      <c r="H1684" s="64" t="str">
        <f t="shared" si="297"/>
        <v/>
      </c>
      <c r="I1684" s="64" t="str">
        <f t="shared" si="298"/>
        <v/>
      </c>
      <c r="J1684" s="65" t="str">
        <f t="shared" si="291"/>
        <v/>
      </c>
      <c r="K1684" s="166" t="str">
        <f t="shared" si="292"/>
        <v/>
      </c>
      <c r="L1684" s="167" t="str">
        <f t="shared" si="293"/>
        <v/>
      </c>
      <c r="M1684" s="63" t="str">
        <f t="shared" si="294"/>
        <v/>
      </c>
      <c r="N1684" s="7"/>
      <c r="O1684" s="8"/>
      <c r="Q1684" s="69" t="str">
        <f t="shared" si="295"/>
        <v/>
      </c>
      <c r="T1684" s="66" t="str">
        <f>IF(AND(SU_Stufe&gt;=20,M1684&lt;&gt;"",ISBLANK(N1684)),"Zuweisung zu Arbeitspaket fehlt","")</f>
        <v/>
      </c>
      <c r="U1684" s="66" t="str">
        <f>IF(AND(M1684&lt;&gt;""),IF(ISBLANK(O1684),"Beschreibung der Tätigkeit fehlt!",IF(LEN(O1684)&lt;Z_BKU,"Beschreibung sehr kurz",IF(LEN(O1684)&lt;Z_BKN,"Beschreibung knapp",""))),"")</f>
        <v/>
      </c>
      <c r="V1684" s="66" t="str">
        <f t="shared" si="296"/>
        <v/>
      </c>
      <c r="W1684" s="66" t="str">
        <f>IF(AND(M1684&lt;&gt;""),IF(M1684&gt;Z_THAZ,"Wurde die Tageshöchstarbeitszeit ("&amp;Z_THAZ&amp;" h) beachtet?",""),"")</f>
        <v/>
      </c>
      <c r="X1684" s="66" t="str">
        <f t="shared" si="289"/>
        <v/>
      </c>
    </row>
    <row r="1685" spans="1:24" x14ac:dyDescent="0.25">
      <c r="A1685" s="5"/>
      <c r="B1685" s="67" t="str">
        <f t="shared" si="288"/>
        <v/>
      </c>
      <c r="C1685" s="68" t="str">
        <f t="shared" si="290"/>
        <v/>
      </c>
      <c r="D1685" s="6"/>
      <c r="E1685" s="9"/>
      <c r="F1685" s="6"/>
      <c r="G1685" s="9"/>
      <c r="H1685" s="64" t="str">
        <f t="shared" si="297"/>
        <v/>
      </c>
      <c r="I1685" s="64" t="str">
        <f t="shared" si="298"/>
        <v/>
      </c>
      <c r="J1685" s="65" t="str">
        <f t="shared" si="291"/>
        <v/>
      </c>
      <c r="K1685" s="166" t="str">
        <f t="shared" si="292"/>
        <v/>
      </c>
      <c r="L1685" s="167" t="str">
        <f t="shared" si="293"/>
        <v/>
      </c>
      <c r="M1685" s="63" t="str">
        <f t="shared" si="294"/>
        <v/>
      </c>
      <c r="N1685" s="7"/>
      <c r="O1685" s="8"/>
      <c r="Q1685" s="69" t="str">
        <f t="shared" si="295"/>
        <v/>
      </c>
      <c r="T1685" s="66" t="str">
        <f>IF(AND(SU_Stufe&gt;=20,M1685&lt;&gt;"",ISBLANK(N1685)),"Zuweisung zu Arbeitspaket fehlt","")</f>
        <v/>
      </c>
      <c r="U1685" s="66" t="str">
        <f>IF(AND(M1685&lt;&gt;""),IF(ISBLANK(O1685),"Beschreibung der Tätigkeit fehlt!",IF(LEN(O1685)&lt;Z_BKU,"Beschreibung sehr kurz",IF(LEN(O1685)&lt;Z_BKN,"Beschreibung knapp",""))),"")</f>
        <v/>
      </c>
      <c r="V1685" s="66" t="str">
        <f t="shared" si="296"/>
        <v/>
      </c>
      <c r="W1685" s="66" t="str">
        <f>IF(AND(M1685&lt;&gt;""),IF(M1685&gt;Z_THAZ,"Wurde die Tageshöchstarbeitszeit ("&amp;Z_THAZ&amp;" h) beachtet?",""),"")</f>
        <v/>
      </c>
      <c r="X1685" s="66" t="str">
        <f t="shared" si="289"/>
        <v/>
      </c>
    </row>
    <row r="1686" spans="1:24" x14ac:dyDescent="0.25">
      <c r="A1686" s="5"/>
      <c r="B1686" s="67" t="str">
        <f t="shared" si="288"/>
        <v/>
      </c>
      <c r="C1686" s="68" t="str">
        <f t="shared" si="290"/>
        <v/>
      </c>
      <c r="D1686" s="6"/>
      <c r="E1686" s="9"/>
      <c r="F1686" s="6"/>
      <c r="G1686" s="9"/>
      <c r="H1686" s="64" t="str">
        <f t="shared" si="297"/>
        <v/>
      </c>
      <c r="I1686" s="64" t="str">
        <f t="shared" si="298"/>
        <v/>
      </c>
      <c r="J1686" s="65" t="str">
        <f t="shared" si="291"/>
        <v/>
      </c>
      <c r="K1686" s="166" t="str">
        <f t="shared" si="292"/>
        <v/>
      </c>
      <c r="L1686" s="167" t="str">
        <f t="shared" si="293"/>
        <v/>
      </c>
      <c r="M1686" s="63" t="str">
        <f t="shared" si="294"/>
        <v/>
      </c>
      <c r="N1686" s="7"/>
      <c r="O1686" s="8"/>
      <c r="Q1686" s="69" t="str">
        <f t="shared" si="295"/>
        <v/>
      </c>
      <c r="T1686" s="66" t="str">
        <f>IF(AND(SU_Stufe&gt;=20,M1686&lt;&gt;"",ISBLANK(N1686)),"Zuweisung zu Arbeitspaket fehlt","")</f>
        <v/>
      </c>
      <c r="U1686" s="66" t="str">
        <f>IF(AND(M1686&lt;&gt;""),IF(ISBLANK(O1686),"Beschreibung der Tätigkeit fehlt!",IF(LEN(O1686)&lt;Z_BKU,"Beschreibung sehr kurz",IF(LEN(O1686)&lt;Z_BKN,"Beschreibung knapp",""))),"")</f>
        <v/>
      </c>
      <c r="V1686" s="66" t="str">
        <f t="shared" si="296"/>
        <v/>
      </c>
      <c r="W1686" s="66" t="str">
        <f>IF(AND(M1686&lt;&gt;""),IF(M1686&gt;Z_THAZ,"Wurde die Tageshöchstarbeitszeit ("&amp;Z_THAZ&amp;" h) beachtet?",""),"")</f>
        <v/>
      </c>
      <c r="X1686" s="66" t="str">
        <f t="shared" si="289"/>
        <v/>
      </c>
    </row>
    <row r="1687" spans="1:24" x14ac:dyDescent="0.25">
      <c r="A1687" s="5"/>
      <c r="B1687" s="67" t="str">
        <f t="shared" si="288"/>
        <v/>
      </c>
      <c r="C1687" s="68" t="str">
        <f t="shared" si="290"/>
        <v/>
      </c>
      <c r="D1687" s="6"/>
      <c r="E1687" s="9"/>
      <c r="F1687" s="6"/>
      <c r="G1687" s="9"/>
      <c r="H1687" s="64" t="str">
        <f t="shared" si="297"/>
        <v/>
      </c>
      <c r="I1687" s="64" t="str">
        <f t="shared" si="298"/>
        <v/>
      </c>
      <c r="J1687" s="65" t="str">
        <f t="shared" si="291"/>
        <v/>
      </c>
      <c r="K1687" s="166" t="str">
        <f t="shared" si="292"/>
        <v/>
      </c>
      <c r="L1687" s="167" t="str">
        <f t="shared" si="293"/>
        <v/>
      </c>
      <c r="M1687" s="63" t="str">
        <f t="shared" si="294"/>
        <v/>
      </c>
      <c r="N1687" s="7"/>
      <c r="O1687" s="8"/>
      <c r="Q1687" s="69" t="str">
        <f t="shared" si="295"/>
        <v/>
      </c>
      <c r="T1687" s="66" t="str">
        <f>IF(AND(SU_Stufe&gt;=20,M1687&lt;&gt;"",ISBLANK(N1687)),"Zuweisung zu Arbeitspaket fehlt","")</f>
        <v/>
      </c>
      <c r="U1687" s="66" t="str">
        <f>IF(AND(M1687&lt;&gt;""),IF(ISBLANK(O1687),"Beschreibung der Tätigkeit fehlt!",IF(LEN(O1687)&lt;Z_BKU,"Beschreibung sehr kurz",IF(LEN(O1687)&lt;Z_BKN,"Beschreibung knapp",""))),"")</f>
        <v/>
      </c>
      <c r="V1687" s="66" t="str">
        <f t="shared" si="296"/>
        <v/>
      </c>
      <c r="W1687" s="66" t="str">
        <f>IF(AND(M1687&lt;&gt;""),IF(M1687&gt;Z_THAZ,"Wurde die Tageshöchstarbeitszeit ("&amp;Z_THAZ&amp;" h) beachtet?",""),"")</f>
        <v/>
      </c>
      <c r="X1687" s="66" t="str">
        <f t="shared" si="289"/>
        <v/>
      </c>
    </row>
    <row r="1688" spans="1:24" x14ac:dyDescent="0.25">
      <c r="A1688" s="5"/>
      <c r="B1688" s="67" t="str">
        <f t="shared" si="288"/>
        <v/>
      </c>
      <c r="C1688" s="68" t="str">
        <f t="shared" si="290"/>
        <v/>
      </c>
      <c r="D1688" s="6"/>
      <c r="E1688" s="9"/>
      <c r="F1688" s="6"/>
      <c r="G1688" s="9"/>
      <c r="H1688" s="64" t="str">
        <f t="shared" si="297"/>
        <v/>
      </c>
      <c r="I1688" s="64" t="str">
        <f t="shared" si="298"/>
        <v/>
      </c>
      <c r="J1688" s="65" t="str">
        <f t="shared" si="291"/>
        <v/>
      </c>
      <c r="K1688" s="166" t="str">
        <f t="shared" si="292"/>
        <v/>
      </c>
      <c r="L1688" s="167" t="str">
        <f t="shared" si="293"/>
        <v/>
      </c>
      <c r="M1688" s="63" t="str">
        <f t="shared" si="294"/>
        <v/>
      </c>
      <c r="N1688" s="7"/>
      <c r="O1688" s="8"/>
      <c r="Q1688" s="69" t="str">
        <f t="shared" si="295"/>
        <v/>
      </c>
      <c r="T1688" s="66" t="str">
        <f>IF(AND(SU_Stufe&gt;=20,M1688&lt;&gt;"",ISBLANK(N1688)),"Zuweisung zu Arbeitspaket fehlt","")</f>
        <v/>
      </c>
      <c r="U1688" s="66" t="str">
        <f>IF(AND(M1688&lt;&gt;""),IF(ISBLANK(O1688),"Beschreibung der Tätigkeit fehlt!",IF(LEN(O1688)&lt;Z_BKU,"Beschreibung sehr kurz",IF(LEN(O1688)&lt;Z_BKN,"Beschreibung knapp",""))),"")</f>
        <v/>
      </c>
      <c r="V1688" s="66" t="str">
        <f t="shared" si="296"/>
        <v/>
      </c>
      <c r="W1688" s="66" t="str">
        <f>IF(AND(M1688&lt;&gt;""),IF(M1688&gt;Z_THAZ,"Wurde die Tageshöchstarbeitszeit ("&amp;Z_THAZ&amp;" h) beachtet?",""),"")</f>
        <v/>
      </c>
      <c r="X1688" s="66" t="str">
        <f t="shared" si="289"/>
        <v/>
      </c>
    </row>
    <row r="1689" spans="1:24" x14ac:dyDescent="0.25">
      <c r="A1689" s="5"/>
      <c r="B1689" s="67" t="str">
        <f t="shared" si="288"/>
        <v/>
      </c>
      <c r="C1689" s="68" t="str">
        <f t="shared" si="290"/>
        <v/>
      </c>
      <c r="D1689" s="6"/>
      <c r="E1689" s="9"/>
      <c r="F1689" s="6"/>
      <c r="G1689" s="9"/>
      <c r="H1689" s="64" t="str">
        <f t="shared" si="297"/>
        <v/>
      </c>
      <c r="I1689" s="64" t="str">
        <f t="shared" si="298"/>
        <v/>
      </c>
      <c r="J1689" s="65" t="str">
        <f t="shared" si="291"/>
        <v/>
      </c>
      <c r="K1689" s="166" t="str">
        <f t="shared" si="292"/>
        <v/>
      </c>
      <c r="L1689" s="167" t="str">
        <f t="shared" si="293"/>
        <v/>
      </c>
      <c r="M1689" s="63" t="str">
        <f t="shared" si="294"/>
        <v/>
      </c>
      <c r="N1689" s="7"/>
      <c r="O1689" s="8"/>
      <c r="Q1689" s="69" t="str">
        <f t="shared" si="295"/>
        <v/>
      </c>
      <c r="T1689" s="66" t="str">
        <f>IF(AND(SU_Stufe&gt;=20,M1689&lt;&gt;"",ISBLANK(N1689)),"Zuweisung zu Arbeitspaket fehlt","")</f>
        <v/>
      </c>
      <c r="U1689" s="66" t="str">
        <f>IF(AND(M1689&lt;&gt;""),IF(ISBLANK(O1689),"Beschreibung der Tätigkeit fehlt!",IF(LEN(O1689)&lt;Z_BKU,"Beschreibung sehr kurz",IF(LEN(O1689)&lt;Z_BKN,"Beschreibung knapp",""))),"")</f>
        <v/>
      </c>
      <c r="V1689" s="66" t="str">
        <f t="shared" si="296"/>
        <v/>
      </c>
      <c r="W1689" s="66" t="str">
        <f>IF(AND(M1689&lt;&gt;""),IF(M1689&gt;Z_THAZ,"Wurde die Tageshöchstarbeitszeit ("&amp;Z_THAZ&amp;" h) beachtet?",""),"")</f>
        <v/>
      </c>
      <c r="X1689" s="66" t="str">
        <f t="shared" si="289"/>
        <v/>
      </c>
    </row>
    <row r="1690" spans="1:24" x14ac:dyDescent="0.25">
      <c r="A1690" s="5"/>
      <c r="B1690" s="67" t="str">
        <f t="shared" si="288"/>
        <v/>
      </c>
      <c r="C1690" s="68" t="str">
        <f t="shared" si="290"/>
        <v/>
      </c>
      <c r="D1690" s="6"/>
      <c r="E1690" s="9"/>
      <c r="F1690" s="6"/>
      <c r="G1690" s="9"/>
      <c r="H1690" s="64" t="str">
        <f t="shared" si="297"/>
        <v/>
      </c>
      <c r="I1690" s="64" t="str">
        <f t="shared" si="298"/>
        <v/>
      </c>
      <c r="J1690" s="65" t="str">
        <f t="shared" si="291"/>
        <v/>
      </c>
      <c r="K1690" s="166" t="str">
        <f t="shared" si="292"/>
        <v/>
      </c>
      <c r="L1690" s="167" t="str">
        <f t="shared" si="293"/>
        <v/>
      </c>
      <c r="M1690" s="63" t="str">
        <f t="shared" si="294"/>
        <v/>
      </c>
      <c r="N1690" s="7"/>
      <c r="O1690" s="8"/>
      <c r="Q1690" s="69" t="str">
        <f t="shared" si="295"/>
        <v/>
      </c>
      <c r="T1690" s="66" t="str">
        <f>IF(AND(SU_Stufe&gt;=20,M1690&lt;&gt;"",ISBLANK(N1690)),"Zuweisung zu Arbeitspaket fehlt","")</f>
        <v/>
      </c>
      <c r="U1690" s="66" t="str">
        <f>IF(AND(M1690&lt;&gt;""),IF(ISBLANK(O1690),"Beschreibung der Tätigkeit fehlt!",IF(LEN(O1690)&lt;Z_BKU,"Beschreibung sehr kurz",IF(LEN(O1690)&lt;Z_BKN,"Beschreibung knapp",""))),"")</f>
        <v/>
      </c>
      <c r="V1690" s="66" t="str">
        <f t="shared" si="296"/>
        <v/>
      </c>
      <c r="W1690" s="66" t="str">
        <f>IF(AND(M1690&lt;&gt;""),IF(M1690&gt;Z_THAZ,"Wurde die Tageshöchstarbeitszeit ("&amp;Z_THAZ&amp;" h) beachtet?",""),"")</f>
        <v/>
      </c>
      <c r="X1690" s="66" t="str">
        <f t="shared" si="289"/>
        <v/>
      </c>
    </row>
    <row r="1691" spans="1:24" x14ac:dyDescent="0.25">
      <c r="A1691" s="5"/>
      <c r="B1691" s="67" t="str">
        <f t="shared" si="288"/>
        <v/>
      </c>
      <c r="C1691" s="68" t="str">
        <f t="shared" si="290"/>
        <v/>
      </c>
      <c r="D1691" s="6"/>
      <c r="E1691" s="9"/>
      <c r="F1691" s="6"/>
      <c r="G1691" s="9"/>
      <c r="H1691" s="64" t="str">
        <f t="shared" si="297"/>
        <v/>
      </c>
      <c r="I1691" s="64" t="str">
        <f t="shared" si="298"/>
        <v/>
      </c>
      <c r="J1691" s="65" t="str">
        <f t="shared" si="291"/>
        <v/>
      </c>
      <c r="K1691" s="166" t="str">
        <f t="shared" si="292"/>
        <v/>
      </c>
      <c r="L1691" s="167" t="str">
        <f t="shared" si="293"/>
        <v/>
      </c>
      <c r="M1691" s="63" t="str">
        <f t="shared" si="294"/>
        <v/>
      </c>
      <c r="N1691" s="7"/>
      <c r="O1691" s="8"/>
      <c r="Q1691" s="69" t="str">
        <f t="shared" si="295"/>
        <v/>
      </c>
      <c r="T1691" s="66" t="str">
        <f>IF(AND(SU_Stufe&gt;=20,M1691&lt;&gt;"",ISBLANK(N1691)),"Zuweisung zu Arbeitspaket fehlt","")</f>
        <v/>
      </c>
      <c r="U1691" s="66" t="str">
        <f>IF(AND(M1691&lt;&gt;""),IF(ISBLANK(O1691),"Beschreibung der Tätigkeit fehlt!",IF(LEN(O1691)&lt;Z_BKU,"Beschreibung sehr kurz",IF(LEN(O1691)&lt;Z_BKN,"Beschreibung knapp",""))),"")</f>
        <v/>
      </c>
      <c r="V1691" s="66" t="str">
        <f t="shared" si="296"/>
        <v/>
      </c>
      <c r="W1691" s="66" t="str">
        <f>IF(AND(M1691&lt;&gt;""),IF(M1691&gt;Z_THAZ,"Wurde die Tageshöchstarbeitszeit ("&amp;Z_THAZ&amp;" h) beachtet?",""),"")</f>
        <v/>
      </c>
      <c r="X1691" s="66" t="str">
        <f t="shared" si="289"/>
        <v/>
      </c>
    </row>
    <row r="1692" spans="1:24" x14ac:dyDescent="0.25">
      <c r="A1692" s="5"/>
      <c r="B1692" s="67" t="str">
        <f t="shared" si="288"/>
        <v/>
      </c>
      <c r="C1692" s="68" t="str">
        <f t="shared" si="290"/>
        <v/>
      </c>
      <c r="D1692" s="6"/>
      <c r="E1692" s="9"/>
      <c r="F1692" s="6"/>
      <c r="G1692" s="9"/>
      <c r="H1692" s="64" t="str">
        <f t="shared" si="297"/>
        <v/>
      </c>
      <c r="I1692" s="64" t="str">
        <f t="shared" si="298"/>
        <v/>
      </c>
      <c r="J1692" s="65" t="str">
        <f t="shared" si="291"/>
        <v/>
      </c>
      <c r="K1692" s="166" t="str">
        <f t="shared" si="292"/>
        <v/>
      </c>
      <c r="L1692" s="167" t="str">
        <f t="shared" si="293"/>
        <v/>
      </c>
      <c r="M1692" s="63" t="str">
        <f t="shared" si="294"/>
        <v/>
      </c>
      <c r="N1692" s="7"/>
      <c r="O1692" s="8"/>
      <c r="Q1692" s="69" t="str">
        <f t="shared" si="295"/>
        <v/>
      </c>
      <c r="T1692" s="66" t="str">
        <f>IF(AND(SU_Stufe&gt;=20,M1692&lt;&gt;"",ISBLANK(N1692)),"Zuweisung zu Arbeitspaket fehlt","")</f>
        <v/>
      </c>
      <c r="U1692" s="66" t="str">
        <f>IF(AND(M1692&lt;&gt;""),IF(ISBLANK(O1692),"Beschreibung der Tätigkeit fehlt!",IF(LEN(O1692)&lt;Z_BKU,"Beschreibung sehr kurz",IF(LEN(O1692)&lt;Z_BKN,"Beschreibung knapp",""))),"")</f>
        <v/>
      </c>
      <c r="V1692" s="66" t="str">
        <f t="shared" si="296"/>
        <v/>
      </c>
      <c r="W1692" s="66" t="str">
        <f>IF(AND(M1692&lt;&gt;""),IF(M1692&gt;Z_THAZ,"Wurde die Tageshöchstarbeitszeit ("&amp;Z_THAZ&amp;" h) beachtet?",""),"")</f>
        <v/>
      </c>
      <c r="X1692" s="66" t="str">
        <f t="shared" si="289"/>
        <v/>
      </c>
    </row>
    <row r="1693" spans="1:24" x14ac:dyDescent="0.25">
      <c r="A1693" s="5"/>
      <c r="B1693" s="67" t="str">
        <f t="shared" si="288"/>
        <v/>
      </c>
      <c r="C1693" s="68" t="str">
        <f t="shared" si="290"/>
        <v/>
      </c>
      <c r="D1693" s="6"/>
      <c r="E1693" s="9"/>
      <c r="F1693" s="6"/>
      <c r="G1693" s="9"/>
      <c r="H1693" s="64" t="str">
        <f t="shared" si="297"/>
        <v/>
      </c>
      <c r="I1693" s="64" t="str">
        <f t="shared" si="298"/>
        <v/>
      </c>
      <c r="J1693" s="65" t="str">
        <f t="shared" si="291"/>
        <v/>
      </c>
      <c r="K1693" s="166" t="str">
        <f t="shared" si="292"/>
        <v/>
      </c>
      <c r="L1693" s="167" t="str">
        <f t="shared" si="293"/>
        <v/>
      </c>
      <c r="M1693" s="63" t="str">
        <f t="shared" si="294"/>
        <v/>
      </c>
      <c r="N1693" s="7"/>
      <c r="O1693" s="8"/>
      <c r="Q1693" s="69" t="str">
        <f t="shared" si="295"/>
        <v/>
      </c>
      <c r="T1693" s="66" t="str">
        <f>IF(AND(SU_Stufe&gt;=20,M1693&lt;&gt;"",ISBLANK(N1693)),"Zuweisung zu Arbeitspaket fehlt","")</f>
        <v/>
      </c>
      <c r="U1693" s="66" t="str">
        <f>IF(AND(M1693&lt;&gt;""),IF(ISBLANK(O1693),"Beschreibung der Tätigkeit fehlt!",IF(LEN(O1693)&lt;Z_BKU,"Beschreibung sehr kurz",IF(LEN(O1693)&lt;Z_BKN,"Beschreibung knapp",""))),"")</f>
        <v/>
      </c>
      <c r="V1693" s="66" t="str">
        <f t="shared" si="296"/>
        <v/>
      </c>
      <c r="W1693" s="66" t="str">
        <f>IF(AND(M1693&lt;&gt;""),IF(M1693&gt;Z_THAZ,"Wurde die Tageshöchstarbeitszeit ("&amp;Z_THAZ&amp;" h) beachtet?",""),"")</f>
        <v/>
      </c>
      <c r="X1693" s="66" t="str">
        <f t="shared" si="289"/>
        <v/>
      </c>
    </row>
    <row r="1694" spans="1:24" x14ac:dyDescent="0.25">
      <c r="A1694" s="5"/>
      <c r="B1694" s="67" t="str">
        <f t="shared" si="288"/>
        <v/>
      </c>
      <c r="C1694" s="68" t="str">
        <f t="shared" si="290"/>
        <v/>
      </c>
      <c r="D1694" s="6"/>
      <c r="E1694" s="9"/>
      <c r="F1694" s="6"/>
      <c r="G1694" s="9"/>
      <c r="H1694" s="64" t="str">
        <f t="shared" si="297"/>
        <v/>
      </c>
      <c r="I1694" s="64" t="str">
        <f t="shared" si="298"/>
        <v/>
      </c>
      <c r="J1694" s="65" t="str">
        <f t="shared" si="291"/>
        <v/>
      </c>
      <c r="K1694" s="166" t="str">
        <f t="shared" si="292"/>
        <v/>
      </c>
      <c r="L1694" s="167" t="str">
        <f t="shared" si="293"/>
        <v/>
      </c>
      <c r="M1694" s="63" t="str">
        <f t="shared" si="294"/>
        <v/>
      </c>
      <c r="N1694" s="7"/>
      <c r="O1694" s="8"/>
      <c r="Q1694" s="69" t="str">
        <f t="shared" si="295"/>
        <v/>
      </c>
      <c r="T1694" s="66" t="str">
        <f>IF(AND(SU_Stufe&gt;=20,M1694&lt;&gt;"",ISBLANK(N1694)),"Zuweisung zu Arbeitspaket fehlt","")</f>
        <v/>
      </c>
      <c r="U1694" s="66" t="str">
        <f>IF(AND(M1694&lt;&gt;""),IF(ISBLANK(O1694),"Beschreibung der Tätigkeit fehlt!",IF(LEN(O1694)&lt;Z_BKU,"Beschreibung sehr kurz",IF(LEN(O1694)&lt;Z_BKN,"Beschreibung knapp",""))),"")</f>
        <v/>
      </c>
      <c r="V1694" s="66" t="str">
        <f t="shared" si="296"/>
        <v/>
      </c>
      <c r="W1694" s="66" t="str">
        <f>IF(AND(M1694&lt;&gt;""),IF(M1694&gt;Z_THAZ,"Wurde die Tageshöchstarbeitszeit ("&amp;Z_THAZ&amp;" h) beachtet?",""),"")</f>
        <v/>
      </c>
      <c r="X1694" s="66" t="str">
        <f t="shared" si="289"/>
        <v/>
      </c>
    </row>
    <row r="1695" spans="1:24" x14ac:dyDescent="0.25">
      <c r="A1695" s="5"/>
      <c r="B1695" s="67" t="str">
        <f t="shared" si="288"/>
        <v/>
      </c>
      <c r="C1695" s="68" t="str">
        <f t="shared" si="290"/>
        <v/>
      </c>
      <c r="D1695" s="6"/>
      <c r="E1695" s="9"/>
      <c r="F1695" s="6"/>
      <c r="G1695" s="9"/>
      <c r="H1695" s="64" t="str">
        <f t="shared" si="297"/>
        <v/>
      </c>
      <c r="I1695" s="64" t="str">
        <f t="shared" si="298"/>
        <v/>
      </c>
      <c r="J1695" s="65" t="str">
        <f t="shared" si="291"/>
        <v/>
      </c>
      <c r="K1695" s="166" t="str">
        <f t="shared" si="292"/>
        <v/>
      </c>
      <c r="L1695" s="167" t="str">
        <f t="shared" si="293"/>
        <v/>
      </c>
      <c r="M1695" s="63" t="str">
        <f t="shared" si="294"/>
        <v/>
      </c>
      <c r="N1695" s="7"/>
      <c r="O1695" s="8"/>
      <c r="Q1695" s="69" t="str">
        <f t="shared" si="295"/>
        <v/>
      </c>
      <c r="T1695" s="66" t="str">
        <f>IF(AND(SU_Stufe&gt;=20,M1695&lt;&gt;"",ISBLANK(N1695)),"Zuweisung zu Arbeitspaket fehlt","")</f>
        <v/>
      </c>
      <c r="U1695" s="66" t="str">
        <f>IF(AND(M1695&lt;&gt;""),IF(ISBLANK(O1695),"Beschreibung der Tätigkeit fehlt!",IF(LEN(O1695)&lt;Z_BKU,"Beschreibung sehr kurz",IF(LEN(O1695)&lt;Z_BKN,"Beschreibung knapp",""))),"")</f>
        <v/>
      </c>
      <c r="V1695" s="66" t="str">
        <f t="shared" si="296"/>
        <v/>
      </c>
      <c r="W1695" s="66" t="str">
        <f>IF(AND(M1695&lt;&gt;""),IF(M1695&gt;Z_THAZ,"Wurde die Tageshöchstarbeitszeit ("&amp;Z_THAZ&amp;" h) beachtet?",""),"")</f>
        <v/>
      </c>
      <c r="X1695" s="66" t="str">
        <f t="shared" si="289"/>
        <v/>
      </c>
    </row>
    <row r="1696" spans="1:24" x14ac:dyDescent="0.25">
      <c r="A1696" s="5"/>
      <c r="B1696" s="67" t="str">
        <f t="shared" si="288"/>
        <v/>
      </c>
      <c r="C1696" s="68" t="str">
        <f t="shared" si="290"/>
        <v/>
      </c>
      <c r="D1696" s="6"/>
      <c r="E1696" s="9"/>
      <c r="F1696" s="6"/>
      <c r="G1696" s="9"/>
      <c r="H1696" s="64" t="str">
        <f t="shared" si="297"/>
        <v/>
      </c>
      <c r="I1696" s="64" t="str">
        <f t="shared" si="298"/>
        <v/>
      </c>
      <c r="J1696" s="65" t="str">
        <f t="shared" si="291"/>
        <v/>
      </c>
      <c r="K1696" s="166" t="str">
        <f t="shared" si="292"/>
        <v/>
      </c>
      <c r="L1696" s="167" t="str">
        <f t="shared" si="293"/>
        <v/>
      </c>
      <c r="M1696" s="63" t="str">
        <f t="shared" si="294"/>
        <v/>
      </c>
      <c r="N1696" s="7"/>
      <c r="O1696" s="8"/>
      <c r="Q1696" s="69" t="str">
        <f t="shared" si="295"/>
        <v/>
      </c>
      <c r="T1696" s="66" t="str">
        <f>IF(AND(SU_Stufe&gt;=20,M1696&lt;&gt;"",ISBLANK(N1696)),"Zuweisung zu Arbeitspaket fehlt","")</f>
        <v/>
      </c>
      <c r="U1696" s="66" t="str">
        <f>IF(AND(M1696&lt;&gt;""),IF(ISBLANK(O1696),"Beschreibung der Tätigkeit fehlt!",IF(LEN(O1696)&lt;Z_BKU,"Beschreibung sehr kurz",IF(LEN(O1696)&lt;Z_BKN,"Beschreibung knapp",""))),"")</f>
        <v/>
      </c>
      <c r="V1696" s="66" t="str">
        <f t="shared" si="296"/>
        <v/>
      </c>
      <c r="W1696" s="66" t="str">
        <f>IF(AND(M1696&lt;&gt;""),IF(M1696&gt;Z_THAZ,"Wurde die Tageshöchstarbeitszeit ("&amp;Z_THAZ&amp;" h) beachtet?",""),"")</f>
        <v/>
      </c>
      <c r="X1696" s="66" t="str">
        <f t="shared" si="289"/>
        <v/>
      </c>
    </row>
    <row r="1697" spans="1:24" x14ac:dyDescent="0.25">
      <c r="A1697" s="5"/>
      <c r="B1697" s="67" t="str">
        <f t="shared" si="288"/>
        <v/>
      </c>
      <c r="C1697" s="68" t="str">
        <f t="shared" si="290"/>
        <v/>
      </c>
      <c r="D1697" s="6"/>
      <c r="E1697" s="9"/>
      <c r="F1697" s="6"/>
      <c r="G1697" s="9"/>
      <c r="H1697" s="64" t="str">
        <f t="shared" si="297"/>
        <v/>
      </c>
      <c r="I1697" s="64" t="str">
        <f t="shared" si="298"/>
        <v/>
      </c>
      <c r="J1697" s="65" t="str">
        <f t="shared" si="291"/>
        <v/>
      </c>
      <c r="K1697" s="166" t="str">
        <f t="shared" si="292"/>
        <v/>
      </c>
      <c r="L1697" s="167" t="str">
        <f t="shared" si="293"/>
        <v/>
      </c>
      <c r="M1697" s="63" t="str">
        <f t="shared" si="294"/>
        <v/>
      </c>
      <c r="N1697" s="7"/>
      <c r="O1697" s="8"/>
      <c r="Q1697" s="69" t="str">
        <f t="shared" si="295"/>
        <v/>
      </c>
      <c r="T1697" s="66" t="str">
        <f>IF(AND(SU_Stufe&gt;=20,M1697&lt;&gt;"",ISBLANK(N1697)),"Zuweisung zu Arbeitspaket fehlt","")</f>
        <v/>
      </c>
      <c r="U1697" s="66" t="str">
        <f>IF(AND(M1697&lt;&gt;""),IF(ISBLANK(O1697),"Beschreibung der Tätigkeit fehlt!",IF(LEN(O1697)&lt;Z_BKU,"Beschreibung sehr kurz",IF(LEN(O1697)&lt;Z_BKN,"Beschreibung knapp",""))),"")</f>
        <v/>
      </c>
      <c r="V1697" s="66" t="str">
        <f t="shared" si="296"/>
        <v/>
      </c>
      <c r="W1697" s="66" t="str">
        <f>IF(AND(M1697&lt;&gt;""),IF(M1697&gt;Z_THAZ,"Wurde die Tageshöchstarbeitszeit ("&amp;Z_THAZ&amp;" h) beachtet?",""),"")</f>
        <v/>
      </c>
      <c r="X1697" s="66" t="str">
        <f t="shared" si="289"/>
        <v/>
      </c>
    </row>
    <row r="1698" spans="1:24" x14ac:dyDescent="0.25">
      <c r="A1698" s="5"/>
      <c r="B1698" s="67" t="str">
        <f t="shared" si="288"/>
        <v/>
      </c>
      <c r="C1698" s="68" t="str">
        <f t="shared" si="290"/>
        <v/>
      </c>
      <c r="D1698" s="6"/>
      <c r="E1698" s="9"/>
      <c r="F1698" s="6"/>
      <c r="G1698" s="9"/>
      <c r="H1698" s="64" t="str">
        <f t="shared" si="297"/>
        <v/>
      </c>
      <c r="I1698" s="64" t="str">
        <f t="shared" si="298"/>
        <v/>
      </c>
      <c r="J1698" s="65" t="str">
        <f t="shared" si="291"/>
        <v/>
      </c>
      <c r="K1698" s="166" t="str">
        <f t="shared" si="292"/>
        <v/>
      </c>
      <c r="L1698" s="167" t="str">
        <f t="shared" si="293"/>
        <v/>
      </c>
      <c r="M1698" s="63" t="str">
        <f t="shared" si="294"/>
        <v/>
      </c>
      <c r="N1698" s="7"/>
      <c r="O1698" s="8"/>
      <c r="Q1698" s="69" t="str">
        <f t="shared" si="295"/>
        <v/>
      </c>
      <c r="T1698" s="66" t="str">
        <f>IF(AND(SU_Stufe&gt;=20,M1698&lt;&gt;"",ISBLANK(N1698)),"Zuweisung zu Arbeitspaket fehlt","")</f>
        <v/>
      </c>
      <c r="U1698" s="66" t="str">
        <f>IF(AND(M1698&lt;&gt;""),IF(ISBLANK(O1698),"Beschreibung der Tätigkeit fehlt!",IF(LEN(O1698)&lt;Z_BKU,"Beschreibung sehr kurz",IF(LEN(O1698)&lt;Z_BKN,"Beschreibung knapp",""))),"")</f>
        <v/>
      </c>
      <c r="V1698" s="66" t="str">
        <f t="shared" si="296"/>
        <v/>
      </c>
      <c r="W1698" s="66" t="str">
        <f>IF(AND(M1698&lt;&gt;""),IF(M1698&gt;Z_THAZ,"Wurde die Tageshöchstarbeitszeit ("&amp;Z_THAZ&amp;" h) beachtet?",""),"")</f>
        <v/>
      </c>
      <c r="X1698" s="66" t="str">
        <f t="shared" si="289"/>
        <v/>
      </c>
    </row>
    <row r="1699" spans="1:24" x14ac:dyDescent="0.25">
      <c r="A1699" s="5"/>
      <c r="B1699" s="67" t="str">
        <f t="shared" si="288"/>
        <v/>
      </c>
      <c r="C1699" s="68" t="str">
        <f t="shared" si="290"/>
        <v/>
      </c>
      <c r="D1699" s="6"/>
      <c r="E1699" s="9"/>
      <c r="F1699" s="6"/>
      <c r="G1699" s="9"/>
      <c r="H1699" s="64" t="str">
        <f t="shared" si="297"/>
        <v/>
      </c>
      <c r="I1699" s="64" t="str">
        <f t="shared" si="298"/>
        <v/>
      </c>
      <c r="J1699" s="65" t="str">
        <f t="shared" si="291"/>
        <v/>
      </c>
      <c r="K1699" s="166" t="str">
        <f t="shared" si="292"/>
        <v/>
      </c>
      <c r="L1699" s="167" t="str">
        <f t="shared" si="293"/>
        <v/>
      </c>
      <c r="M1699" s="63" t="str">
        <f t="shared" si="294"/>
        <v/>
      </c>
      <c r="N1699" s="7"/>
      <c r="O1699" s="8"/>
      <c r="Q1699" s="69" t="str">
        <f t="shared" si="295"/>
        <v/>
      </c>
      <c r="T1699" s="66" t="str">
        <f>IF(AND(SU_Stufe&gt;=20,M1699&lt;&gt;"",ISBLANK(N1699)),"Zuweisung zu Arbeitspaket fehlt","")</f>
        <v/>
      </c>
      <c r="U1699" s="66" t="str">
        <f>IF(AND(M1699&lt;&gt;""),IF(ISBLANK(O1699),"Beschreibung der Tätigkeit fehlt!",IF(LEN(O1699)&lt;Z_BKU,"Beschreibung sehr kurz",IF(LEN(O1699)&lt;Z_BKN,"Beschreibung knapp",""))),"")</f>
        <v/>
      </c>
      <c r="V1699" s="66" t="str">
        <f t="shared" si="296"/>
        <v/>
      </c>
      <c r="W1699" s="66" t="str">
        <f>IF(AND(M1699&lt;&gt;""),IF(M1699&gt;Z_THAZ,"Wurde die Tageshöchstarbeitszeit ("&amp;Z_THAZ&amp;" h) beachtet?",""),"")</f>
        <v/>
      </c>
      <c r="X1699" s="66" t="str">
        <f t="shared" si="289"/>
        <v/>
      </c>
    </row>
    <row r="1700" spans="1:24" x14ac:dyDescent="0.25">
      <c r="A1700" s="5"/>
      <c r="B1700" s="67" t="str">
        <f t="shared" si="288"/>
        <v/>
      </c>
      <c r="C1700" s="68" t="str">
        <f t="shared" si="290"/>
        <v/>
      </c>
      <c r="D1700" s="6"/>
      <c r="E1700" s="9"/>
      <c r="F1700" s="6"/>
      <c r="G1700" s="9"/>
      <c r="H1700" s="64" t="str">
        <f t="shared" si="297"/>
        <v/>
      </c>
      <c r="I1700" s="64" t="str">
        <f t="shared" si="298"/>
        <v/>
      </c>
      <c r="J1700" s="65" t="str">
        <f t="shared" si="291"/>
        <v/>
      </c>
      <c r="K1700" s="166" t="str">
        <f t="shared" si="292"/>
        <v/>
      </c>
      <c r="L1700" s="167" t="str">
        <f t="shared" si="293"/>
        <v/>
      </c>
      <c r="M1700" s="63" t="str">
        <f t="shared" si="294"/>
        <v/>
      </c>
      <c r="N1700" s="7"/>
      <c r="O1700" s="8"/>
      <c r="Q1700" s="69" t="str">
        <f t="shared" si="295"/>
        <v/>
      </c>
      <c r="T1700" s="66" t="str">
        <f>IF(AND(SU_Stufe&gt;=20,M1700&lt;&gt;"",ISBLANK(N1700)),"Zuweisung zu Arbeitspaket fehlt","")</f>
        <v/>
      </c>
      <c r="U1700" s="66" t="str">
        <f>IF(AND(M1700&lt;&gt;""),IF(ISBLANK(O1700),"Beschreibung der Tätigkeit fehlt!",IF(LEN(O1700)&lt;Z_BKU,"Beschreibung sehr kurz",IF(LEN(O1700)&lt;Z_BKN,"Beschreibung knapp",""))),"")</f>
        <v/>
      </c>
      <c r="V1700" s="66" t="str">
        <f t="shared" si="296"/>
        <v/>
      </c>
      <c r="W1700" s="66" t="str">
        <f>IF(AND(M1700&lt;&gt;""),IF(M1700&gt;Z_THAZ,"Wurde die Tageshöchstarbeitszeit ("&amp;Z_THAZ&amp;" h) beachtet?",""),"")</f>
        <v/>
      </c>
      <c r="X1700" s="66" t="str">
        <f t="shared" si="289"/>
        <v/>
      </c>
    </row>
    <row r="1701" spans="1:24" x14ac:dyDescent="0.25">
      <c r="A1701" s="5"/>
      <c r="B1701" s="67" t="str">
        <f t="shared" si="288"/>
        <v/>
      </c>
      <c r="C1701" s="68" t="str">
        <f t="shared" si="290"/>
        <v/>
      </c>
      <c r="D1701" s="6"/>
      <c r="E1701" s="9"/>
      <c r="F1701" s="6"/>
      <c r="G1701" s="9"/>
      <c r="H1701" s="64" t="str">
        <f t="shared" si="297"/>
        <v/>
      </c>
      <c r="I1701" s="64" t="str">
        <f t="shared" si="298"/>
        <v/>
      </c>
      <c r="J1701" s="65" t="str">
        <f t="shared" si="291"/>
        <v/>
      </c>
      <c r="K1701" s="166" t="str">
        <f t="shared" si="292"/>
        <v/>
      </c>
      <c r="L1701" s="167" t="str">
        <f t="shared" si="293"/>
        <v/>
      </c>
      <c r="M1701" s="63" t="str">
        <f t="shared" si="294"/>
        <v/>
      </c>
      <c r="N1701" s="7"/>
      <c r="O1701" s="8"/>
      <c r="Q1701" s="69" t="str">
        <f t="shared" si="295"/>
        <v/>
      </c>
      <c r="T1701" s="66" t="str">
        <f>IF(AND(SU_Stufe&gt;=20,M1701&lt;&gt;"",ISBLANK(N1701)),"Zuweisung zu Arbeitspaket fehlt","")</f>
        <v/>
      </c>
      <c r="U1701" s="66" t="str">
        <f>IF(AND(M1701&lt;&gt;""),IF(ISBLANK(O1701),"Beschreibung der Tätigkeit fehlt!",IF(LEN(O1701)&lt;Z_BKU,"Beschreibung sehr kurz",IF(LEN(O1701)&lt;Z_BKN,"Beschreibung knapp",""))),"")</f>
        <v/>
      </c>
      <c r="V1701" s="66" t="str">
        <f t="shared" si="296"/>
        <v/>
      </c>
      <c r="W1701" s="66" t="str">
        <f>IF(AND(M1701&lt;&gt;""),IF(M1701&gt;Z_THAZ,"Wurde die Tageshöchstarbeitszeit ("&amp;Z_THAZ&amp;" h) beachtet?",""),"")</f>
        <v/>
      </c>
      <c r="X1701" s="66" t="str">
        <f t="shared" si="289"/>
        <v/>
      </c>
    </row>
    <row r="1702" spans="1:24" x14ac:dyDescent="0.25">
      <c r="A1702" s="5"/>
      <c r="B1702" s="67" t="str">
        <f t="shared" si="288"/>
        <v/>
      </c>
      <c r="C1702" s="68" t="str">
        <f t="shared" si="290"/>
        <v/>
      </c>
      <c r="D1702" s="6"/>
      <c r="E1702" s="9"/>
      <c r="F1702" s="6"/>
      <c r="G1702" s="9"/>
      <c r="H1702" s="64" t="str">
        <f t="shared" si="297"/>
        <v/>
      </c>
      <c r="I1702" s="64" t="str">
        <f t="shared" si="298"/>
        <v/>
      </c>
      <c r="J1702" s="65" t="str">
        <f t="shared" si="291"/>
        <v/>
      </c>
      <c r="K1702" s="166" t="str">
        <f t="shared" si="292"/>
        <v/>
      </c>
      <c r="L1702" s="167" t="str">
        <f t="shared" si="293"/>
        <v/>
      </c>
      <c r="M1702" s="63" t="str">
        <f t="shared" si="294"/>
        <v/>
      </c>
      <c r="N1702" s="7"/>
      <c r="O1702" s="8"/>
      <c r="Q1702" s="69" t="str">
        <f t="shared" si="295"/>
        <v/>
      </c>
      <c r="T1702" s="66" t="str">
        <f>IF(AND(SU_Stufe&gt;=20,M1702&lt;&gt;"",ISBLANK(N1702)),"Zuweisung zu Arbeitspaket fehlt","")</f>
        <v/>
      </c>
      <c r="U1702" s="66" t="str">
        <f>IF(AND(M1702&lt;&gt;""),IF(ISBLANK(O1702),"Beschreibung der Tätigkeit fehlt!",IF(LEN(O1702)&lt;Z_BKU,"Beschreibung sehr kurz",IF(LEN(O1702)&lt;Z_BKN,"Beschreibung knapp",""))),"")</f>
        <v/>
      </c>
      <c r="V1702" s="66" t="str">
        <f t="shared" si="296"/>
        <v/>
      </c>
      <c r="W1702" s="66" t="str">
        <f>IF(AND(M1702&lt;&gt;""),IF(M1702&gt;Z_THAZ,"Wurde die Tageshöchstarbeitszeit ("&amp;Z_THAZ&amp;" h) beachtet?",""),"")</f>
        <v/>
      </c>
      <c r="X1702" s="66" t="str">
        <f t="shared" si="289"/>
        <v/>
      </c>
    </row>
    <row r="1703" spans="1:24" x14ac:dyDescent="0.25">
      <c r="A1703" s="5"/>
      <c r="B1703" s="67" t="str">
        <f t="shared" si="288"/>
        <v/>
      </c>
      <c r="C1703" s="68" t="str">
        <f t="shared" si="290"/>
        <v/>
      </c>
      <c r="D1703" s="6"/>
      <c r="E1703" s="9"/>
      <c r="F1703" s="6"/>
      <c r="G1703" s="9"/>
      <c r="H1703" s="64" t="str">
        <f t="shared" si="297"/>
        <v/>
      </c>
      <c r="I1703" s="64" t="str">
        <f t="shared" si="298"/>
        <v/>
      </c>
      <c r="J1703" s="65" t="str">
        <f t="shared" si="291"/>
        <v/>
      </c>
      <c r="K1703" s="166" t="str">
        <f t="shared" si="292"/>
        <v/>
      </c>
      <c r="L1703" s="167" t="str">
        <f t="shared" si="293"/>
        <v/>
      </c>
      <c r="M1703" s="63" t="str">
        <f t="shared" si="294"/>
        <v/>
      </c>
      <c r="N1703" s="7"/>
      <c r="O1703" s="8"/>
      <c r="Q1703" s="69" t="str">
        <f t="shared" si="295"/>
        <v/>
      </c>
      <c r="T1703" s="66" t="str">
        <f>IF(AND(SU_Stufe&gt;=20,M1703&lt;&gt;"",ISBLANK(N1703)),"Zuweisung zu Arbeitspaket fehlt","")</f>
        <v/>
      </c>
      <c r="U1703" s="66" t="str">
        <f>IF(AND(M1703&lt;&gt;""),IF(ISBLANK(O1703),"Beschreibung der Tätigkeit fehlt!",IF(LEN(O1703)&lt;Z_BKU,"Beschreibung sehr kurz",IF(LEN(O1703)&lt;Z_BKN,"Beschreibung knapp",""))),"")</f>
        <v/>
      </c>
      <c r="V1703" s="66" t="str">
        <f t="shared" si="296"/>
        <v/>
      </c>
      <c r="W1703" s="66" t="str">
        <f>IF(AND(M1703&lt;&gt;""),IF(M1703&gt;Z_THAZ,"Wurde die Tageshöchstarbeitszeit ("&amp;Z_THAZ&amp;" h) beachtet?",""),"")</f>
        <v/>
      </c>
      <c r="X1703" s="66" t="str">
        <f t="shared" si="289"/>
        <v/>
      </c>
    </row>
    <row r="1704" spans="1:24" x14ac:dyDescent="0.25">
      <c r="A1704" s="5"/>
      <c r="B1704" s="67" t="str">
        <f t="shared" si="288"/>
        <v/>
      </c>
      <c r="C1704" s="68" t="str">
        <f t="shared" si="290"/>
        <v/>
      </c>
      <c r="D1704" s="6"/>
      <c r="E1704" s="9"/>
      <c r="F1704" s="6"/>
      <c r="G1704" s="9"/>
      <c r="H1704" s="64" t="str">
        <f t="shared" si="297"/>
        <v/>
      </c>
      <c r="I1704" s="64" t="str">
        <f t="shared" si="298"/>
        <v/>
      </c>
      <c r="J1704" s="65" t="str">
        <f t="shared" si="291"/>
        <v/>
      </c>
      <c r="K1704" s="166" t="str">
        <f t="shared" si="292"/>
        <v/>
      </c>
      <c r="L1704" s="167" t="str">
        <f t="shared" si="293"/>
        <v/>
      </c>
      <c r="M1704" s="63" t="str">
        <f t="shared" si="294"/>
        <v/>
      </c>
      <c r="N1704" s="7"/>
      <c r="O1704" s="8"/>
      <c r="Q1704" s="69" t="str">
        <f t="shared" si="295"/>
        <v/>
      </c>
      <c r="T1704" s="66" t="str">
        <f>IF(AND(SU_Stufe&gt;=20,M1704&lt;&gt;"",ISBLANK(N1704)),"Zuweisung zu Arbeitspaket fehlt","")</f>
        <v/>
      </c>
      <c r="U1704" s="66" t="str">
        <f>IF(AND(M1704&lt;&gt;""),IF(ISBLANK(O1704),"Beschreibung der Tätigkeit fehlt!",IF(LEN(O1704)&lt;Z_BKU,"Beschreibung sehr kurz",IF(LEN(O1704)&lt;Z_BKN,"Beschreibung knapp",""))),"")</f>
        <v/>
      </c>
      <c r="V1704" s="66" t="str">
        <f t="shared" si="296"/>
        <v/>
      </c>
      <c r="W1704" s="66" t="str">
        <f>IF(AND(M1704&lt;&gt;""),IF(M1704&gt;Z_THAZ,"Wurde die Tageshöchstarbeitszeit ("&amp;Z_THAZ&amp;" h) beachtet?",""),"")</f>
        <v/>
      </c>
      <c r="X1704" s="66" t="str">
        <f t="shared" si="289"/>
        <v/>
      </c>
    </row>
    <row r="1705" spans="1:24" x14ac:dyDescent="0.25">
      <c r="A1705" s="5"/>
      <c r="B1705" s="67" t="str">
        <f t="shared" si="288"/>
        <v/>
      </c>
      <c r="C1705" s="68" t="str">
        <f t="shared" si="290"/>
        <v/>
      </c>
      <c r="D1705" s="6"/>
      <c r="E1705" s="9"/>
      <c r="F1705" s="6"/>
      <c r="G1705" s="9"/>
      <c r="H1705" s="64" t="str">
        <f t="shared" si="297"/>
        <v/>
      </c>
      <c r="I1705" s="64" t="str">
        <f t="shared" si="298"/>
        <v/>
      </c>
      <c r="J1705" s="65" t="str">
        <f t="shared" si="291"/>
        <v/>
      </c>
      <c r="K1705" s="166" t="str">
        <f t="shared" si="292"/>
        <v/>
      </c>
      <c r="L1705" s="167" t="str">
        <f t="shared" si="293"/>
        <v/>
      </c>
      <c r="M1705" s="63" t="str">
        <f t="shared" si="294"/>
        <v/>
      </c>
      <c r="N1705" s="7"/>
      <c r="O1705" s="8"/>
      <c r="Q1705" s="69" t="str">
        <f t="shared" si="295"/>
        <v/>
      </c>
      <c r="T1705" s="66" t="str">
        <f>IF(AND(SU_Stufe&gt;=20,M1705&lt;&gt;"",ISBLANK(N1705)),"Zuweisung zu Arbeitspaket fehlt","")</f>
        <v/>
      </c>
      <c r="U1705" s="66" t="str">
        <f>IF(AND(M1705&lt;&gt;""),IF(ISBLANK(O1705),"Beschreibung der Tätigkeit fehlt!",IF(LEN(O1705)&lt;Z_BKU,"Beschreibung sehr kurz",IF(LEN(O1705)&lt;Z_BKN,"Beschreibung knapp",""))),"")</f>
        <v/>
      </c>
      <c r="V1705" s="66" t="str">
        <f t="shared" si="296"/>
        <v/>
      </c>
      <c r="W1705" s="66" t="str">
        <f>IF(AND(M1705&lt;&gt;""),IF(M1705&gt;Z_THAZ,"Wurde die Tageshöchstarbeitszeit ("&amp;Z_THAZ&amp;" h) beachtet?",""),"")</f>
        <v/>
      </c>
      <c r="X1705" s="66" t="str">
        <f t="shared" si="289"/>
        <v/>
      </c>
    </row>
    <row r="1706" spans="1:24" x14ac:dyDescent="0.25">
      <c r="A1706" s="5"/>
      <c r="B1706" s="67" t="str">
        <f t="shared" si="288"/>
        <v/>
      </c>
      <c r="C1706" s="68" t="str">
        <f t="shared" si="290"/>
        <v/>
      </c>
      <c r="D1706" s="6"/>
      <c r="E1706" s="9"/>
      <c r="F1706" s="6"/>
      <c r="G1706" s="9"/>
      <c r="H1706" s="64" t="str">
        <f t="shared" si="297"/>
        <v/>
      </c>
      <c r="I1706" s="64" t="str">
        <f t="shared" si="298"/>
        <v/>
      </c>
      <c r="J1706" s="65" t="str">
        <f t="shared" si="291"/>
        <v/>
      </c>
      <c r="K1706" s="166" t="str">
        <f t="shared" si="292"/>
        <v/>
      </c>
      <c r="L1706" s="167" t="str">
        <f t="shared" si="293"/>
        <v/>
      </c>
      <c r="M1706" s="63" t="str">
        <f t="shared" si="294"/>
        <v/>
      </c>
      <c r="N1706" s="7"/>
      <c r="O1706" s="8"/>
      <c r="Q1706" s="69" t="str">
        <f t="shared" si="295"/>
        <v/>
      </c>
      <c r="T1706" s="66" t="str">
        <f>IF(AND(SU_Stufe&gt;=20,M1706&lt;&gt;"",ISBLANK(N1706)),"Zuweisung zu Arbeitspaket fehlt","")</f>
        <v/>
      </c>
      <c r="U1706" s="66" t="str">
        <f>IF(AND(M1706&lt;&gt;""),IF(ISBLANK(O1706),"Beschreibung der Tätigkeit fehlt!",IF(LEN(O1706)&lt;Z_BKU,"Beschreibung sehr kurz",IF(LEN(O1706)&lt;Z_BKN,"Beschreibung knapp",""))),"")</f>
        <v/>
      </c>
      <c r="V1706" s="66" t="str">
        <f t="shared" si="296"/>
        <v/>
      </c>
      <c r="W1706" s="66" t="str">
        <f>IF(AND(M1706&lt;&gt;""),IF(M1706&gt;Z_THAZ,"Wurde die Tageshöchstarbeitszeit ("&amp;Z_THAZ&amp;" h) beachtet?",""),"")</f>
        <v/>
      </c>
      <c r="X1706" s="66" t="str">
        <f t="shared" si="289"/>
        <v/>
      </c>
    </row>
    <row r="1707" spans="1:24" x14ac:dyDescent="0.25">
      <c r="A1707" s="5"/>
      <c r="B1707" s="67" t="str">
        <f t="shared" si="288"/>
        <v/>
      </c>
      <c r="C1707" s="68" t="str">
        <f t="shared" si="290"/>
        <v/>
      </c>
      <c r="D1707" s="6"/>
      <c r="E1707" s="9"/>
      <c r="F1707" s="6"/>
      <c r="G1707" s="9"/>
      <c r="H1707" s="64" t="str">
        <f t="shared" si="297"/>
        <v/>
      </c>
      <c r="I1707" s="64" t="str">
        <f t="shared" si="298"/>
        <v/>
      </c>
      <c r="J1707" s="65" t="str">
        <f t="shared" si="291"/>
        <v/>
      </c>
      <c r="K1707" s="166" t="str">
        <f t="shared" si="292"/>
        <v/>
      </c>
      <c r="L1707" s="167" t="str">
        <f t="shared" si="293"/>
        <v/>
      </c>
      <c r="M1707" s="63" t="str">
        <f t="shared" si="294"/>
        <v/>
      </c>
      <c r="N1707" s="7"/>
      <c r="O1707" s="8"/>
      <c r="Q1707" s="69" t="str">
        <f t="shared" si="295"/>
        <v/>
      </c>
      <c r="T1707" s="66" t="str">
        <f>IF(AND(SU_Stufe&gt;=20,M1707&lt;&gt;"",ISBLANK(N1707)),"Zuweisung zu Arbeitspaket fehlt","")</f>
        <v/>
      </c>
      <c r="U1707" s="66" t="str">
        <f>IF(AND(M1707&lt;&gt;""),IF(ISBLANK(O1707),"Beschreibung der Tätigkeit fehlt!",IF(LEN(O1707)&lt;Z_BKU,"Beschreibung sehr kurz",IF(LEN(O1707)&lt;Z_BKN,"Beschreibung knapp",""))),"")</f>
        <v/>
      </c>
      <c r="V1707" s="66" t="str">
        <f t="shared" si="296"/>
        <v/>
      </c>
      <c r="W1707" s="66" t="str">
        <f>IF(AND(M1707&lt;&gt;""),IF(M1707&gt;Z_THAZ,"Wurde die Tageshöchstarbeitszeit ("&amp;Z_THAZ&amp;" h) beachtet?",""),"")</f>
        <v/>
      </c>
      <c r="X1707" s="66" t="str">
        <f t="shared" si="289"/>
        <v/>
      </c>
    </row>
    <row r="1708" spans="1:24" x14ac:dyDescent="0.25">
      <c r="A1708" s="5"/>
      <c r="B1708" s="67" t="str">
        <f t="shared" si="288"/>
        <v/>
      </c>
      <c r="C1708" s="68" t="str">
        <f t="shared" si="290"/>
        <v/>
      </c>
      <c r="D1708" s="6"/>
      <c r="E1708" s="9"/>
      <c r="F1708" s="6"/>
      <c r="G1708" s="9"/>
      <c r="H1708" s="64" t="str">
        <f t="shared" si="297"/>
        <v/>
      </c>
      <c r="I1708" s="64" t="str">
        <f t="shared" si="298"/>
        <v/>
      </c>
      <c r="J1708" s="65" t="str">
        <f t="shared" si="291"/>
        <v/>
      </c>
      <c r="K1708" s="166" t="str">
        <f t="shared" si="292"/>
        <v/>
      </c>
      <c r="L1708" s="167" t="str">
        <f t="shared" si="293"/>
        <v/>
      </c>
      <c r="M1708" s="63" t="str">
        <f t="shared" si="294"/>
        <v/>
      </c>
      <c r="N1708" s="7"/>
      <c r="O1708" s="8"/>
      <c r="Q1708" s="69" t="str">
        <f t="shared" si="295"/>
        <v/>
      </c>
      <c r="T1708" s="66" t="str">
        <f>IF(AND(SU_Stufe&gt;=20,M1708&lt;&gt;"",ISBLANK(N1708)),"Zuweisung zu Arbeitspaket fehlt","")</f>
        <v/>
      </c>
      <c r="U1708" s="66" t="str">
        <f>IF(AND(M1708&lt;&gt;""),IF(ISBLANK(O1708),"Beschreibung der Tätigkeit fehlt!",IF(LEN(O1708)&lt;Z_BKU,"Beschreibung sehr kurz",IF(LEN(O1708)&lt;Z_BKN,"Beschreibung knapp",""))),"")</f>
        <v/>
      </c>
      <c r="V1708" s="66" t="str">
        <f t="shared" si="296"/>
        <v/>
      </c>
      <c r="W1708" s="66" t="str">
        <f>IF(AND(M1708&lt;&gt;""),IF(M1708&gt;Z_THAZ,"Wurde die Tageshöchstarbeitszeit ("&amp;Z_THAZ&amp;" h) beachtet?",""),"")</f>
        <v/>
      </c>
      <c r="X1708" s="66" t="str">
        <f t="shared" si="289"/>
        <v/>
      </c>
    </row>
    <row r="1709" spans="1:24" x14ac:dyDescent="0.25">
      <c r="A1709" s="5"/>
      <c r="B1709" s="67" t="str">
        <f t="shared" si="288"/>
        <v/>
      </c>
      <c r="C1709" s="68" t="str">
        <f t="shared" si="290"/>
        <v/>
      </c>
      <c r="D1709" s="6"/>
      <c r="E1709" s="9"/>
      <c r="F1709" s="6"/>
      <c r="G1709" s="9"/>
      <c r="H1709" s="64" t="str">
        <f t="shared" si="297"/>
        <v/>
      </c>
      <c r="I1709" s="64" t="str">
        <f t="shared" si="298"/>
        <v/>
      </c>
      <c r="J1709" s="65" t="str">
        <f t="shared" si="291"/>
        <v/>
      </c>
      <c r="K1709" s="166" t="str">
        <f t="shared" si="292"/>
        <v/>
      </c>
      <c r="L1709" s="167" t="str">
        <f t="shared" si="293"/>
        <v/>
      </c>
      <c r="M1709" s="63" t="str">
        <f t="shared" si="294"/>
        <v/>
      </c>
      <c r="N1709" s="7"/>
      <c r="O1709" s="8"/>
      <c r="Q1709" s="69" t="str">
        <f t="shared" si="295"/>
        <v/>
      </c>
      <c r="T1709" s="66" t="str">
        <f>IF(AND(SU_Stufe&gt;=20,M1709&lt;&gt;"",ISBLANK(N1709)),"Zuweisung zu Arbeitspaket fehlt","")</f>
        <v/>
      </c>
      <c r="U1709" s="66" t="str">
        <f>IF(AND(M1709&lt;&gt;""),IF(ISBLANK(O1709),"Beschreibung der Tätigkeit fehlt!",IF(LEN(O1709)&lt;Z_BKU,"Beschreibung sehr kurz",IF(LEN(O1709)&lt;Z_BKN,"Beschreibung knapp",""))),"")</f>
        <v/>
      </c>
      <c r="V1709" s="66" t="str">
        <f t="shared" si="296"/>
        <v/>
      </c>
      <c r="W1709" s="66" t="str">
        <f>IF(AND(M1709&lt;&gt;""),IF(M1709&gt;Z_THAZ,"Wurde die Tageshöchstarbeitszeit ("&amp;Z_THAZ&amp;" h) beachtet?",""),"")</f>
        <v/>
      </c>
      <c r="X1709" s="66" t="str">
        <f t="shared" si="289"/>
        <v/>
      </c>
    </row>
    <row r="1710" spans="1:24" x14ac:dyDescent="0.25">
      <c r="A1710" s="5"/>
      <c r="B1710" s="67" t="str">
        <f t="shared" si="288"/>
        <v/>
      </c>
      <c r="C1710" s="68" t="str">
        <f t="shared" si="290"/>
        <v/>
      </c>
      <c r="D1710" s="6"/>
      <c r="E1710" s="9"/>
      <c r="F1710" s="6"/>
      <c r="G1710" s="9"/>
      <c r="H1710" s="64" t="str">
        <f t="shared" si="297"/>
        <v/>
      </c>
      <c r="I1710" s="64" t="str">
        <f t="shared" si="298"/>
        <v/>
      </c>
      <c r="J1710" s="65" t="str">
        <f t="shared" si="291"/>
        <v/>
      </c>
      <c r="K1710" s="166" t="str">
        <f t="shared" si="292"/>
        <v/>
      </c>
      <c r="L1710" s="167" t="str">
        <f t="shared" si="293"/>
        <v/>
      </c>
      <c r="M1710" s="63" t="str">
        <f t="shared" si="294"/>
        <v/>
      </c>
      <c r="N1710" s="7"/>
      <c r="O1710" s="8"/>
      <c r="Q1710" s="69" t="str">
        <f t="shared" si="295"/>
        <v/>
      </c>
      <c r="T1710" s="66" t="str">
        <f>IF(AND(SU_Stufe&gt;=20,M1710&lt;&gt;"",ISBLANK(N1710)),"Zuweisung zu Arbeitspaket fehlt","")</f>
        <v/>
      </c>
      <c r="U1710" s="66" t="str">
        <f>IF(AND(M1710&lt;&gt;""),IF(ISBLANK(O1710),"Beschreibung der Tätigkeit fehlt!",IF(LEN(O1710)&lt;Z_BKU,"Beschreibung sehr kurz",IF(LEN(O1710)&lt;Z_BKN,"Beschreibung knapp",""))),"")</f>
        <v/>
      </c>
      <c r="V1710" s="66" t="str">
        <f t="shared" si="296"/>
        <v/>
      </c>
      <c r="W1710" s="66" t="str">
        <f>IF(AND(M1710&lt;&gt;""),IF(M1710&gt;Z_THAZ,"Wurde die Tageshöchstarbeitszeit ("&amp;Z_THAZ&amp;" h) beachtet?",""),"")</f>
        <v/>
      </c>
      <c r="X1710" s="66" t="str">
        <f t="shared" si="289"/>
        <v/>
      </c>
    </row>
    <row r="1711" spans="1:24" x14ac:dyDescent="0.25">
      <c r="A1711" s="5"/>
      <c r="B1711" s="67" t="str">
        <f t="shared" si="288"/>
        <v/>
      </c>
      <c r="C1711" s="68" t="str">
        <f t="shared" si="290"/>
        <v/>
      </c>
      <c r="D1711" s="6"/>
      <c r="E1711" s="9"/>
      <c r="F1711" s="6"/>
      <c r="G1711" s="9"/>
      <c r="H1711" s="64" t="str">
        <f t="shared" si="297"/>
        <v/>
      </c>
      <c r="I1711" s="64" t="str">
        <f t="shared" si="298"/>
        <v/>
      </c>
      <c r="J1711" s="65" t="str">
        <f t="shared" si="291"/>
        <v/>
      </c>
      <c r="K1711" s="166" t="str">
        <f t="shared" si="292"/>
        <v/>
      </c>
      <c r="L1711" s="167" t="str">
        <f t="shared" si="293"/>
        <v/>
      </c>
      <c r="M1711" s="63" t="str">
        <f t="shared" si="294"/>
        <v/>
      </c>
      <c r="N1711" s="7"/>
      <c r="O1711" s="8"/>
      <c r="Q1711" s="69" t="str">
        <f t="shared" si="295"/>
        <v/>
      </c>
      <c r="T1711" s="66" t="str">
        <f>IF(AND(SU_Stufe&gt;=20,M1711&lt;&gt;"",ISBLANK(N1711)),"Zuweisung zu Arbeitspaket fehlt","")</f>
        <v/>
      </c>
      <c r="U1711" s="66" t="str">
        <f>IF(AND(M1711&lt;&gt;""),IF(ISBLANK(O1711),"Beschreibung der Tätigkeit fehlt!",IF(LEN(O1711)&lt;Z_BKU,"Beschreibung sehr kurz",IF(LEN(O1711)&lt;Z_BKN,"Beschreibung knapp",""))),"")</f>
        <v/>
      </c>
      <c r="V1711" s="66" t="str">
        <f t="shared" si="296"/>
        <v/>
      </c>
      <c r="W1711" s="66" t="str">
        <f>IF(AND(M1711&lt;&gt;""),IF(M1711&gt;Z_THAZ,"Wurde die Tageshöchstarbeitszeit ("&amp;Z_THAZ&amp;" h) beachtet?",""),"")</f>
        <v/>
      </c>
      <c r="X1711" s="66" t="str">
        <f t="shared" si="289"/>
        <v/>
      </c>
    </row>
    <row r="1712" spans="1:24" x14ac:dyDescent="0.25">
      <c r="A1712" s="5"/>
      <c r="B1712" s="67" t="str">
        <f t="shared" si="288"/>
        <v/>
      </c>
      <c r="C1712" s="68" t="str">
        <f t="shared" si="290"/>
        <v/>
      </c>
      <c r="D1712" s="6"/>
      <c r="E1712" s="9"/>
      <c r="F1712" s="6"/>
      <c r="G1712" s="9"/>
      <c r="H1712" s="64" t="str">
        <f t="shared" si="297"/>
        <v/>
      </c>
      <c r="I1712" s="64" t="str">
        <f t="shared" si="298"/>
        <v/>
      </c>
      <c r="J1712" s="65" t="str">
        <f t="shared" si="291"/>
        <v/>
      </c>
      <c r="K1712" s="166" t="str">
        <f t="shared" si="292"/>
        <v/>
      </c>
      <c r="L1712" s="167" t="str">
        <f t="shared" si="293"/>
        <v/>
      </c>
      <c r="M1712" s="63" t="str">
        <f t="shared" si="294"/>
        <v/>
      </c>
      <c r="N1712" s="7"/>
      <c r="O1712" s="8"/>
      <c r="Q1712" s="69" t="str">
        <f t="shared" si="295"/>
        <v/>
      </c>
      <c r="T1712" s="66" t="str">
        <f>IF(AND(SU_Stufe&gt;=20,M1712&lt;&gt;"",ISBLANK(N1712)),"Zuweisung zu Arbeitspaket fehlt","")</f>
        <v/>
      </c>
      <c r="U1712" s="66" t="str">
        <f>IF(AND(M1712&lt;&gt;""),IF(ISBLANK(O1712),"Beschreibung der Tätigkeit fehlt!",IF(LEN(O1712)&lt;Z_BKU,"Beschreibung sehr kurz",IF(LEN(O1712)&lt;Z_BKN,"Beschreibung knapp",""))),"")</f>
        <v/>
      </c>
      <c r="V1712" s="66" t="str">
        <f t="shared" si="296"/>
        <v/>
      </c>
      <c r="W1712" s="66" t="str">
        <f>IF(AND(M1712&lt;&gt;""),IF(M1712&gt;Z_THAZ,"Wurde die Tageshöchstarbeitszeit ("&amp;Z_THAZ&amp;" h) beachtet?",""),"")</f>
        <v/>
      </c>
      <c r="X1712" s="66" t="str">
        <f t="shared" si="289"/>
        <v/>
      </c>
    </row>
    <row r="1713" spans="1:24" x14ac:dyDescent="0.25">
      <c r="A1713" s="5"/>
      <c r="B1713" s="67" t="str">
        <f t="shared" si="288"/>
        <v/>
      </c>
      <c r="C1713" s="68" t="str">
        <f t="shared" si="290"/>
        <v/>
      </c>
      <c r="D1713" s="6"/>
      <c r="E1713" s="9"/>
      <c r="F1713" s="6"/>
      <c r="G1713" s="9"/>
      <c r="H1713" s="64" t="str">
        <f t="shared" si="297"/>
        <v/>
      </c>
      <c r="I1713" s="64" t="str">
        <f t="shared" si="298"/>
        <v/>
      </c>
      <c r="J1713" s="65" t="str">
        <f t="shared" si="291"/>
        <v/>
      </c>
      <c r="K1713" s="166" t="str">
        <f t="shared" si="292"/>
        <v/>
      </c>
      <c r="L1713" s="167" t="str">
        <f t="shared" si="293"/>
        <v/>
      </c>
      <c r="M1713" s="63" t="str">
        <f t="shared" si="294"/>
        <v/>
      </c>
      <c r="N1713" s="7"/>
      <c r="O1713" s="8"/>
      <c r="Q1713" s="69" t="str">
        <f t="shared" si="295"/>
        <v/>
      </c>
      <c r="T1713" s="66" t="str">
        <f>IF(AND(SU_Stufe&gt;=20,M1713&lt;&gt;"",ISBLANK(N1713)),"Zuweisung zu Arbeitspaket fehlt","")</f>
        <v/>
      </c>
      <c r="U1713" s="66" t="str">
        <f>IF(AND(M1713&lt;&gt;""),IF(ISBLANK(O1713),"Beschreibung der Tätigkeit fehlt!",IF(LEN(O1713)&lt;Z_BKU,"Beschreibung sehr kurz",IF(LEN(O1713)&lt;Z_BKN,"Beschreibung knapp",""))),"")</f>
        <v/>
      </c>
      <c r="V1713" s="66" t="str">
        <f t="shared" si="296"/>
        <v/>
      </c>
      <c r="W1713" s="66" t="str">
        <f>IF(AND(M1713&lt;&gt;""),IF(M1713&gt;Z_THAZ,"Wurde die Tageshöchstarbeitszeit ("&amp;Z_THAZ&amp;" h) beachtet?",""),"")</f>
        <v/>
      </c>
      <c r="X1713" s="66" t="str">
        <f t="shared" si="289"/>
        <v/>
      </c>
    </row>
    <row r="1714" spans="1:24" x14ac:dyDescent="0.25">
      <c r="A1714" s="5"/>
      <c r="B1714" s="67" t="str">
        <f t="shared" si="288"/>
        <v/>
      </c>
      <c r="C1714" s="68" t="str">
        <f t="shared" si="290"/>
        <v/>
      </c>
      <c r="D1714" s="6"/>
      <c r="E1714" s="9"/>
      <c r="F1714" s="6"/>
      <c r="G1714" s="9"/>
      <c r="H1714" s="64" t="str">
        <f t="shared" si="297"/>
        <v/>
      </c>
      <c r="I1714" s="64" t="str">
        <f t="shared" si="298"/>
        <v/>
      </c>
      <c r="J1714" s="65" t="str">
        <f t="shared" si="291"/>
        <v/>
      </c>
      <c r="K1714" s="166" t="str">
        <f t="shared" si="292"/>
        <v/>
      </c>
      <c r="L1714" s="167" t="str">
        <f t="shared" si="293"/>
        <v/>
      </c>
      <c r="M1714" s="63" t="str">
        <f t="shared" si="294"/>
        <v/>
      </c>
      <c r="N1714" s="7"/>
      <c r="O1714" s="8"/>
      <c r="Q1714" s="69" t="str">
        <f t="shared" si="295"/>
        <v/>
      </c>
      <c r="T1714" s="66" t="str">
        <f>IF(AND(SU_Stufe&gt;=20,M1714&lt;&gt;"",ISBLANK(N1714)),"Zuweisung zu Arbeitspaket fehlt","")</f>
        <v/>
      </c>
      <c r="U1714" s="66" t="str">
        <f>IF(AND(M1714&lt;&gt;""),IF(ISBLANK(O1714),"Beschreibung der Tätigkeit fehlt!",IF(LEN(O1714)&lt;Z_BKU,"Beschreibung sehr kurz",IF(LEN(O1714)&lt;Z_BKN,"Beschreibung knapp",""))),"")</f>
        <v/>
      </c>
      <c r="V1714" s="66" t="str">
        <f t="shared" si="296"/>
        <v/>
      </c>
      <c r="W1714" s="66" t="str">
        <f>IF(AND(M1714&lt;&gt;""),IF(M1714&gt;Z_THAZ,"Wurde die Tageshöchstarbeitszeit ("&amp;Z_THAZ&amp;" h) beachtet?",""),"")</f>
        <v/>
      </c>
      <c r="X1714" s="66" t="str">
        <f t="shared" si="289"/>
        <v/>
      </c>
    </row>
    <row r="1715" spans="1:24" x14ac:dyDescent="0.25">
      <c r="A1715" s="5"/>
      <c r="B1715" s="67" t="str">
        <f t="shared" si="288"/>
        <v/>
      </c>
      <c r="C1715" s="68" t="str">
        <f t="shared" si="290"/>
        <v/>
      </c>
      <c r="D1715" s="6"/>
      <c r="E1715" s="9"/>
      <c r="F1715" s="6"/>
      <c r="G1715" s="9"/>
      <c r="H1715" s="64" t="str">
        <f t="shared" si="297"/>
        <v/>
      </c>
      <c r="I1715" s="64" t="str">
        <f t="shared" si="298"/>
        <v/>
      </c>
      <c r="J1715" s="65" t="str">
        <f t="shared" si="291"/>
        <v/>
      </c>
      <c r="K1715" s="166" t="str">
        <f t="shared" si="292"/>
        <v/>
      </c>
      <c r="L1715" s="167" t="str">
        <f t="shared" si="293"/>
        <v/>
      </c>
      <c r="M1715" s="63" t="str">
        <f t="shared" si="294"/>
        <v/>
      </c>
      <c r="N1715" s="7"/>
      <c r="O1715" s="8"/>
      <c r="Q1715" s="69" t="str">
        <f t="shared" si="295"/>
        <v/>
      </c>
      <c r="T1715" s="66" t="str">
        <f>IF(AND(SU_Stufe&gt;=20,M1715&lt;&gt;"",ISBLANK(N1715)),"Zuweisung zu Arbeitspaket fehlt","")</f>
        <v/>
      </c>
      <c r="U1715" s="66" t="str">
        <f>IF(AND(M1715&lt;&gt;""),IF(ISBLANK(O1715),"Beschreibung der Tätigkeit fehlt!",IF(LEN(O1715)&lt;Z_BKU,"Beschreibung sehr kurz",IF(LEN(O1715)&lt;Z_BKN,"Beschreibung knapp",""))),"")</f>
        <v/>
      </c>
      <c r="V1715" s="66" t="str">
        <f t="shared" si="296"/>
        <v/>
      </c>
      <c r="W1715" s="66" t="str">
        <f>IF(AND(M1715&lt;&gt;""),IF(M1715&gt;Z_THAZ,"Wurde die Tageshöchstarbeitszeit ("&amp;Z_THAZ&amp;" h) beachtet?",""),"")</f>
        <v/>
      </c>
      <c r="X1715" s="66" t="str">
        <f t="shared" si="289"/>
        <v/>
      </c>
    </row>
    <row r="1716" spans="1:24" x14ac:dyDescent="0.25">
      <c r="A1716" s="5"/>
      <c r="B1716" s="67" t="str">
        <f t="shared" si="288"/>
        <v/>
      </c>
      <c r="C1716" s="68" t="str">
        <f t="shared" si="290"/>
        <v/>
      </c>
      <c r="D1716" s="6"/>
      <c r="E1716" s="9"/>
      <c r="F1716" s="6"/>
      <c r="G1716" s="9"/>
      <c r="H1716" s="64" t="str">
        <f t="shared" si="297"/>
        <v/>
      </c>
      <c r="I1716" s="64" t="str">
        <f t="shared" si="298"/>
        <v/>
      </c>
      <c r="J1716" s="65" t="str">
        <f t="shared" si="291"/>
        <v/>
      </c>
      <c r="K1716" s="166" t="str">
        <f t="shared" si="292"/>
        <v/>
      </c>
      <c r="L1716" s="167" t="str">
        <f t="shared" si="293"/>
        <v/>
      </c>
      <c r="M1716" s="63" t="str">
        <f t="shared" si="294"/>
        <v/>
      </c>
      <c r="N1716" s="7"/>
      <c r="O1716" s="8"/>
      <c r="Q1716" s="69" t="str">
        <f t="shared" si="295"/>
        <v/>
      </c>
      <c r="T1716" s="66" t="str">
        <f>IF(AND(SU_Stufe&gt;=20,M1716&lt;&gt;"",ISBLANK(N1716)),"Zuweisung zu Arbeitspaket fehlt","")</f>
        <v/>
      </c>
      <c r="U1716" s="66" t="str">
        <f>IF(AND(M1716&lt;&gt;""),IF(ISBLANK(O1716),"Beschreibung der Tätigkeit fehlt!",IF(LEN(O1716)&lt;Z_BKU,"Beschreibung sehr kurz",IF(LEN(O1716)&lt;Z_BKN,"Beschreibung knapp",""))),"")</f>
        <v/>
      </c>
      <c r="V1716" s="66" t="str">
        <f t="shared" si="296"/>
        <v/>
      </c>
      <c r="W1716" s="66" t="str">
        <f>IF(AND(M1716&lt;&gt;""),IF(M1716&gt;Z_THAZ,"Wurde die Tageshöchstarbeitszeit ("&amp;Z_THAZ&amp;" h) beachtet?",""),"")</f>
        <v/>
      </c>
      <c r="X1716" s="66" t="str">
        <f t="shared" si="289"/>
        <v/>
      </c>
    </row>
    <row r="1717" spans="1:24" x14ac:dyDescent="0.25">
      <c r="A1717" s="5"/>
      <c r="B1717" s="67" t="str">
        <f t="shared" si="288"/>
        <v/>
      </c>
      <c r="C1717" s="68" t="str">
        <f t="shared" si="290"/>
        <v/>
      </c>
      <c r="D1717" s="6"/>
      <c r="E1717" s="9"/>
      <c r="F1717" s="6"/>
      <c r="G1717" s="9"/>
      <c r="H1717" s="64" t="str">
        <f t="shared" si="297"/>
        <v/>
      </c>
      <c r="I1717" s="64" t="str">
        <f t="shared" si="298"/>
        <v/>
      </c>
      <c r="J1717" s="65" t="str">
        <f t="shared" si="291"/>
        <v/>
      </c>
      <c r="K1717" s="166" t="str">
        <f t="shared" si="292"/>
        <v/>
      </c>
      <c r="L1717" s="167" t="str">
        <f t="shared" si="293"/>
        <v/>
      </c>
      <c r="M1717" s="63" t="str">
        <f t="shared" si="294"/>
        <v/>
      </c>
      <c r="N1717" s="7"/>
      <c r="O1717" s="8"/>
      <c r="Q1717" s="69" t="str">
        <f t="shared" si="295"/>
        <v/>
      </c>
      <c r="T1717" s="66" t="str">
        <f>IF(AND(SU_Stufe&gt;=20,M1717&lt;&gt;"",ISBLANK(N1717)),"Zuweisung zu Arbeitspaket fehlt","")</f>
        <v/>
      </c>
      <c r="U1717" s="66" t="str">
        <f>IF(AND(M1717&lt;&gt;""),IF(ISBLANK(O1717),"Beschreibung der Tätigkeit fehlt!",IF(LEN(O1717)&lt;Z_BKU,"Beschreibung sehr kurz",IF(LEN(O1717)&lt;Z_BKN,"Beschreibung knapp",""))),"")</f>
        <v/>
      </c>
      <c r="V1717" s="66" t="str">
        <f t="shared" si="296"/>
        <v/>
      </c>
      <c r="W1717" s="66" t="str">
        <f>IF(AND(M1717&lt;&gt;""),IF(M1717&gt;Z_THAZ,"Wurde die Tageshöchstarbeitszeit ("&amp;Z_THAZ&amp;" h) beachtet?",""),"")</f>
        <v/>
      </c>
      <c r="X1717" s="66" t="str">
        <f t="shared" si="289"/>
        <v/>
      </c>
    </row>
    <row r="1718" spans="1:24" x14ac:dyDescent="0.25">
      <c r="A1718" s="5"/>
      <c r="B1718" s="67" t="str">
        <f t="shared" si="288"/>
        <v/>
      </c>
      <c r="C1718" s="68" t="str">
        <f t="shared" si="290"/>
        <v/>
      </c>
      <c r="D1718" s="6"/>
      <c r="E1718" s="9"/>
      <c r="F1718" s="6"/>
      <c r="G1718" s="9"/>
      <c r="H1718" s="64" t="str">
        <f t="shared" si="297"/>
        <v/>
      </c>
      <c r="I1718" s="64" t="str">
        <f t="shared" si="298"/>
        <v/>
      </c>
      <c r="J1718" s="65" t="str">
        <f t="shared" si="291"/>
        <v/>
      </c>
      <c r="K1718" s="166" t="str">
        <f t="shared" si="292"/>
        <v/>
      </c>
      <c r="L1718" s="167" t="str">
        <f t="shared" si="293"/>
        <v/>
      </c>
      <c r="M1718" s="63" t="str">
        <f t="shared" si="294"/>
        <v/>
      </c>
      <c r="N1718" s="7"/>
      <c r="O1718" s="8"/>
      <c r="Q1718" s="69" t="str">
        <f t="shared" si="295"/>
        <v/>
      </c>
      <c r="T1718" s="66" t="str">
        <f>IF(AND(SU_Stufe&gt;=20,M1718&lt;&gt;"",ISBLANK(N1718)),"Zuweisung zu Arbeitspaket fehlt","")</f>
        <v/>
      </c>
      <c r="U1718" s="66" t="str">
        <f>IF(AND(M1718&lt;&gt;""),IF(ISBLANK(O1718),"Beschreibung der Tätigkeit fehlt!",IF(LEN(O1718)&lt;Z_BKU,"Beschreibung sehr kurz",IF(LEN(O1718)&lt;Z_BKN,"Beschreibung knapp",""))),"")</f>
        <v/>
      </c>
      <c r="V1718" s="66" t="str">
        <f t="shared" si="296"/>
        <v/>
      </c>
      <c r="W1718" s="66" t="str">
        <f>IF(AND(M1718&lt;&gt;""),IF(M1718&gt;Z_THAZ,"Wurde die Tageshöchstarbeitszeit ("&amp;Z_THAZ&amp;" h) beachtet?",""),"")</f>
        <v/>
      </c>
      <c r="X1718" s="66" t="str">
        <f t="shared" si="289"/>
        <v/>
      </c>
    </row>
    <row r="1719" spans="1:24" x14ac:dyDescent="0.25">
      <c r="A1719" s="5"/>
      <c r="B1719" s="67" t="str">
        <f t="shared" si="288"/>
        <v/>
      </c>
      <c r="C1719" s="68" t="str">
        <f t="shared" si="290"/>
        <v/>
      </c>
      <c r="D1719" s="6"/>
      <c r="E1719" s="9"/>
      <c r="F1719" s="6"/>
      <c r="G1719" s="9"/>
      <c r="H1719" s="64" t="str">
        <f t="shared" si="297"/>
        <v/>
      </c>
      <c r="I1719" s="64" t="str">
        <f t="shared" si="298"/>
        <v/>
      </c>
      <c r="J1719" s="65" t="str">
        <f t="shared" si="291"/>
        <v/>
      </c>
      <c r="K1719" s="166" t="str">
        <f t="shared" si="292"/>
        <v/>
      </c>
      <c r="L1719" s="167" t="str">
        <f t="shared" si="293"/>
        <v/>
      </c>
      <c r="M1719" s="63" t="str">
        <f t="shared" si="294"/>
        <v/>
      </c>
      <c r="N1719" s="7"/>
      <c r="O1719" s="8"/>
      <c r="Q1719" s="69" t="str">
        <f t="shared" si="295"/>
        <v/>
      </c>
      <c r="T1719" s="66" t="str">
        <f>IF(AND(SU_Stufe&gt;=20,M1719&lt;&gt;"",ISBLANK(N1719)),"Zuweisung zu Arbeitspaket fehlt","")</f>
        <v/>
      </c>
      <c r="U1719" s="66" t="str">
        <f>IF(AND(M1719&lt;&gt;""),IF(ISBLANK(O1719),"Beschreibung der Tätigkeit fehlt!",IF(LEN(O1719)&lt;Z_BKU,"Beschreibung sehr kurz",IF(LEN(O1719)&lt;Z_BKN,"Beschreibung knapp",""))),"")</f>
        <v/>
      </c>
      <c r="V1719" s="66" t="str">
        <f t="shared" si="296"/>
        <v/>
      </c>
      <c r="W1719" s="66" t="str">
        <f>IF(AND(M1719&lt;&gt;""),IF(M1719&gt;Z_THAZ,"Wurde die Tageshöchstarbeitszeit ("&amp;Z_THAZ&amp;" h) beachtet?",""),"")</f>
        <v/>
      </c>
      <c r="X1719" s="66" t="str">
        <f t="shared" si="289"/>
        <v/>
      </c>
    </row>
    <row r="1720" spans="1:24" x14ac:dyDescent="0.25">
      <c r="A1720" s="5"/>
      <c r="B1720" s="67" t="str">
        <f t="shared" si="288"/>
        <v/>
      </c>
      <c r="C1720" s="68" t="str">
        <f t="shared" si="290"/>
        <v/>
      </c>
      <c r="D1720" s="6"/>
      <c r="E1720" s="9"/>
      <c r="F1720" s="6"/>
      <c r="G1720" s="9"/>
      <c r="H1720" s="64" t="str">
        <f t="shared" si="297"/>
        <v/>
      </c>
      <c r="I1720" s="64" t="str">
        <f t="shared" si="298"/>
        <v/>
      </c>
      <c r="J1720" s="65" t="str">
        <f t="shared" si="291"/>
        <v/>
      </c>
      <c r="K1720" s="166" t="str">
        <f t="shared" si="292"/>
        <v/>
      </c>
      <c r="L1720" s="167" t="str">
        <f t="shared" si="293"/>
        <v/>
      </c>
      <c r="M1720" s="63" t="str">
        <f t="shared" si="294"/>
        <v/>
      </c>
      <c r="N1720" s="7"/>
      <c r="O1720" s="8"/>
      <c r="Q1720" s="69" t="str">
        <f t="shared" si="295"/>
        <v/>
      </c>
      <c r="T1720" s="66" t="str">
        <f>IF(AND(SU_Stufe&gt;=20,M1720&lt;&gt;"",ISBLANK(N1720)),"Zuweisung zu Arbeitspaket fehlt","")</f>
        <v/>
      </c>
      <c r="U1720" s="66" t="str">
        <f>IF(AND(M1720&lt;&gt;""),IF(ISBLANK(O1720),"Beschreibung der Tätigkeit fehlt!",IF(LEN(O1720)&lt;Z_BKU,"Beschreibung sehr kurz",IF(LEN(O1720)&lt;Z_BKN,"Beschreibung knapp",""))),"")</f>
        <v/>
      </c>
      <c r="V1720" s="66" t="str">
        <f t="shared" si="296"/>
        <v/>
      </c>
      <c r="W1720" s="66" t="str">
        <f>IF(AND(M1720&lt;&gt;""),IF(M1720&gt;Z_THAZ,"Wurde die Tageshöchstarbeitszeit ("&amp;Z_THAZ&amp;" h) beachtet?",""),"")</f>
        <v/>
      </c>
      <c r="X1720" s="66" t="str">
        <f t="shared" si="289"/>
        <v/>
      </c>
    </row>
    <row r="1721" spans="1:24" x14ac:dyDescent="0.25">
      <c r="A1721" s="5"/>
      <c r="B1721" s="67" t="str">
        <f t="shared" si="288"/>
        <v/>
      </c>
      <c r="C1721" s="68" t="str">
        <f t="shared" si="290"/>
        <v/>
      </c>
      <c r="D1721" s="6"/>
      <c r="E1721" s="9"/>
      <c r="F1721" s="6"/>
      <c r="G1721" s="9"/>
      <c r="H1721" s="64" t="str">
        <f t="shared" si="297"/>
        <v/>
      </c>
      <c r="I1721" s="64" t="str">
        <f t="shared" si="298"/>
        <v/>
      </c>
      <c r="J1721" s="65" t="str">
        <f t="shared" si="291"/>
        <v/>
      </c>
      <c r="K1721" s="166" t="str">
        <f t="shared" si="292"/>
        <v/>
      </c>
      <c r="L1721" s="167" t="str">
        <f t="shared" si="293"/>
        <v/>
      </c>
      <c r="M1721" s="63" t="str">
        <f t="shared" si="294"/>
        <v/>
      </c>
      <c r="N1721" s="7"/>
      <c r="O1721" s="8"/>
      <c r="Q1721" s="69" t="str">
        <f t="shared" si="295"/>
        <v/>
      </c>
      <c r="T1721" s="66" t="str">
        <f>IF(AND(SU_Stufe&gt;=20,M1721&lt;&gt;"",ISBLANK(N1721)),"Zuweisung zu Arbeitspaket fehlt","")</f>
        <v/>
      </c>
      <c r="U1721" s="66" t="str">
        <f>IF(AND(M1721&lt;&gt;""),IF(ISBLANK(O1721),"Beschreibung der Tätigkeit fehlt!",IF(LEN(O1721)&lt;Z_BKU,"Beschreibung sehr kurz",IF(LEN(O1721)&lt;Z_BKN,"Beschreibung knapp",""))),"")</f>
        <v/>
      </c>
      <c r="V1721" s="66" t="str">
        <f t="shared" si="296"/>
        <v/>
      </c>
      <c r="W1721" s="66" t="str">
        <f>IF(AND(M1721&lt;&gt;""),IF(M1721&gt;Z_THAZ,"Wurde die Tageshöchstarbeitszeit ("&amp;Z_THAZ&amp;" h) beachtet?",""),"")</f>
        <v/>
      </c>
      <c r="X1721" s="66" t="str">
        <f t="shared" si="289"/>
        <v/>
      </c>
    </row>
    <row r="1722" spans="1:24" x14ac:dyDescent="0.25">
      <c r="A1722" s="5"/>
      <c r="B1722" s="67" t="str">
        <f t="shared" si="288"/>
        <v/>
      </c>
      <c r="C1722" s="68" t="str">
        <f t="shared" si="290"/>
        <v/>
      </c>
      <c r="D1722" s="6"/>
      <c r="E1722" s="9"/>
      <c r="F1722" s="6"/>
      <c r="G1722" s="9"/>
      <c r="H1722" s="64" t="str">
        <f t="shared" si="297"/>
        <v/>
      </c>
      <c r="I1722" s="64" t="str">
        <f t="shared" si="298"/>
        <v/>
      </c>
      <c r="J1722" s="65" t="str">
        <f t="shared" si="291"/>
        <v/>
      </c>
      <c r="K1722" s="166" t="str">
        <f t="shared" si="292"/>
        <v/>
      </c>
      <c r="L1722" s="167" t="str">
        <f t="shared" si="293"/>
        <v/>
      </c>
      <c r="M1722" s="63" t="str">
        <f t="shared" si="294"/>
        <v/>
      </c>
      <c r="N1722" s="7"/>
      <c r="O1722" s="8"/>
      <c r="Q1722" s="69" t="str">
        <f t="shared" si="295"/>
        <v/>
      </c>
      <c r="T1722" s="66" t="str">
        <f>IF(AND(SU_Stufe&gt;=20,M1722&lt;&gt;"",ISBLANK(N1722)),"Zuweisung zu Arbeitspaket fehlt","")</f>
        <v/>
      </c>
      <c r="U1722" s="66" t="str">
        <f>IF(AND(M1722&lt;&gt;""),IF(ISBLANK(O1722),"Beschreibung der Tätigkeit fehlt!",IF(LEN(O1722)&lt;Z_BKU,"Beschreibung sehr kurz",IF(LEN(O1722)&lt;Z_BKN,"Beschreibung knapp",""))),"")</f>
        <v/>
      </c>
      <c r="V1722" s="66" t="str">
        <f t="shared" si="296"/>
        <v/>
      </c>
      <c r="W1722" s="66" t="str">
        <f>IF(AND(M1722&lt;&gt;""),IF(M1722&gt;Z_THAZ,"Wurde die Tageshöchstarbeitszeit ("&amp;Z_THAZ&amp;" h) beachtet?",""),"")</f>
        <v/>
      </c>
      <c r="X1722" s="66" t="str">
        <f t="shared" si="289"/>
        <v/>
      </c>
    </row>
    <row r="1723" spans="1:24" x14ac:dyDescent="0.25">
      <c r="A1723" s="5"/>
      <c r="B1723" s="67" t="str">
        <f t="shared" si="288"/>
        <v/>
      </c>
      <c r="C1723" s="68" t="str">
        <f t="shared" si="290"/>
        <v/>
      </c>
      <c r="D1723" s="6"/>
      <c r="E1723" s="9"/>
      <c r="F1723" s="6"/>
      <c r="G1723" s="9"/>
      <c r="H1723" s="64" t="str">
        <f t="shared" si="297"/>
        <v/>
      </c>
      <c r="I1723" s="64" t="str">
        <f t="shared" si="298"/>
        <v/>
      </c>
      <c r="J1723" s="65" t="str">
        <f t="shared" si="291"/>
        <v/>
      </c>
      <c r="K1723" s="166" t="str">
        <f t="shared" si="292"/>
        <v/>
      </c>
      <c r="L1723" s="167" t="str">
        <f t="shared" si="293"/>
        <v/>
      </c>
      <c r="M1723" s="63" t="str">
        <f t="shared" si="294"/>
        <v/>
      </c>
      <c r="N1723" s="7"/>
      <c r="O1723" s="8"/>
      <c r="Q1723" s="69" t="str">
        <f t="shared" si="295"/>
        <v/>
      </c>
      <c r="T1723" s="66" t="str">
        <f>IF(AND(SU_Stufe&gt;=20,M1723&lt;&gt;"",ISBLANK(N1723)),"Zuweisung zu Arbeitspaket fehlt","")</f>
        <v/>
      </c>
      <c r="U1723" s="66" t="str">
        <f>IF(AND(M1723&lt;&gt;""),IF(ISBLANK(O1723),"Beschreibung der Tätigkeit fehlt!",IF(LEN(O1723)&lt;Z_BKU,"Beschreibung sehr kurz",IF(LEN(O1723)&lt;Z_BKN,"Beschreibung knapp",""))),"")</f>
        <v/>
      </c>
      <c r="V1723" s="66" t="str">
        <f t="shared" si="296"/>
        <v/>
      </c>
      <c r="W1723" s="66" t="str">
        <f>IF(AND(M1723&lt;&gt;""),IF(M1723&gt;Z_THAZ,"Wurde die Tageshöchstarbeitszeit ("&amp;Z_THAZ&amp;" h) beachtet?",""),"")</f>
        <v/>
      </c>
      <c r="X1723" s="66" t="str">
        <f t="shared" si="289"/>
        <v/>
      </c>
    </row>
    <row r="1724" spans="1:24" x14ac:dyDescent="0.25">
      <c r="A1724" s="5"/>
      <c r="B1724" s="67" t="str">
        <f t="shared" si="288"/>
        <v/>
      </c>
      <c r="C1724" s="68" t="str">
        <f t="shared" si="290"/>
        <v/>
      </c>
      <c r="D1724" s="6"/>
      <c r="E1724" s="9"/>
      <c r="F1724" s="6"/>
      <c r="G1724" s="9"/>
      <c r="H1724" s="64" t="str">
        <f t="shared" si="297"/>
        <v/>
      </c>
      <c r="I1724" s="64" t="str">
        <f t="shared" si="298"/>
        <v/>
      </c>
      <c r="J1724" s="65" t="str">
        <f t="shared" si="291"/>
        <v/>
      </c>
      <c r="K1724" s="166" t="str">
        <f t="shared" si="292"/>
        <v/>
      </c>
      <c r="L1724" s="167" t="str">
        <f t="shared" si="293"/>
        <v/>
      </c>
      <c r="M1724" s="63" t="str">
        <f t="shared" si="294"/>
        <v/>
      </c>
      <c r="N1724" s="7"/>
      <c r="O1724" s="8"/>
      <c r="Q1724" s="69" t="str">
        <f t="shared" si="295"/>
        <v/>
      </c>
      <c r="T1724" s="66" t="str">
        <f>IF(AND(SU_Stufe&gt;=20,M1724&lt;&gt;"",ISBLANK(N1724)),"Zuweisung zu Arbeitspaket fehlt","")</f>
        <v/>
      </c>
      <c r="U1724" s="66" t="str">
        <f>IF(AND(M1724&lt;&gt;""),IF(ISBLANK(O1724),"Beschreibung der Tätigkeit fehlt!",IF(LEN(O1724)&lt;Z_BKU,"Beschreibung sehr kurz",IF(LEN(O1724)&lt;Z_BKN,"Beschreibung knapp",""))),"")</f>
        <v/>
      </c>
      <c r="V1724" s="66" t="str">
        <f t="shared" si="296"/>
        <v/>
      </c>
      <c r="W1724" s="66" t="str">
        <f>IF(AND(M1724&lt;&gt;""),IF(M1724&gt;Z_THAZ,"Wurde die Tageshöchstarbeitszeit ("&amp;Z_THAZ&amp;" h) beachtet?",""),"")</f>
        <v/>
      </c>
      <c r="X1724" s="66" t="str">
        <f t="shared" si="289"/>
        <v/>
      </c>
    </row>
    <row r="1725" spans="1:24" x14ac:dyDescent="0.25">
      <c r="A1725" s="5"/>
      <c r="B1725" s="67" t="str">
        <f t="shared" si="288"/>
        <v/>
      </c>
      <c r="C1725" s="68" t="str">
        <f t="shared" si="290"/>
        <v/>
      </c>
      <c r="D1725" s="6"/>
      <c r="E1725" s="9"/>
      <c r="F1725" s="6"/>
      <c r="G1725" s="9"/>
      <c r="H1725" s="64" t="str">
        <f t="shared" si="297"/>
        <v/>
      </c>
      <c r="I1725" s="64" t="str">
        <f t="shared" si="298"/>
        <v/>
      </c>
      <c r="J1725" s="65" t="str">
        <f t="shared" si="291"/>
        <v/>
      </c>
      <c r="K1725" s="166" t="str">
        <f t="shared" si="292"/>
        <v/>
      </c>
      <c r="L1725" s="167" t="str">
        <f t="shared" si="293"/>
        <v/>
      </c>
      <c r="M1725" s="63" t="str">
        <f t="shared" si="294"/>
        <v/>
      </c>
      <c r="N1725" s="7"/>
      <c r="O1725" s="8"/>
      <c r="Q1725" s="69" t="str">
        <f t="shared" si="295"/>
        <v/>
      </c>
      <c r="T1725" s="66" t="str">
        <f>IF(AND(SU_Stufe&gt;=20,M1725&lt;&gt;"",ISBLANK(N1725)),"Zuweisung zu Arbeitspaket fehlt","")</f>
        <v/>
      </c>
      <c r="U1725" s="66" t="str">
        <f>IF(AND(M1725&lt;&gt;""),IF(ISBLANK(O1725),"Beschreibung der Tätigkeit fehlt!",IF(LEN(O1725)&lt;Z_BKU,"Beschreibung sehr kurz",IF(LEN(O1725)&lt;Z_BKN,"Beschreibung knapp",""))),"")</f>
        <v/>
      </c>
      <c r="V1725" s="66" t="str">
        <f t="shared" si="296"/>
        <v/>
      </c>
      <c r="W1725" s="66" t="str">
        <f>IF(AND(M1725&lt;&gt;""),IF(M1725&gt;Z_THAZ,"Wurde die Tageshöchstarbeitszeit ("&amp;Z_THAZ&amp;" h) beachtet?",""),"")</f>
        <v/>
      </c>
      <c r="X1725" s="66" t="str">
        <f t="shared" si="289"/>
        <v/>
      </c>
    </row>
    <row r="1726" spans="1:24" x14ac:dyDescent="0.25">
      <c r="A1726" s="5"/>
      <c r="B1726" s="67" t="str">
        <f t="shared" si="288"/>
        <v/>
      </c>
      <c r="C1726" s="68" t="str">
        <f t="shared" si="290"/>
        <v/>
      </c>
      <c r="D1726" s="6"/>
      <c r="E1726" s="9"/>
      <c r="F1726" s="6"/>
      <c r="G1726" s="9"/>
      <c r="H1726" s="64" t="str">
        <f t="shared" si="297"/>
        <v/>
      </c>
      <c r="I1726" s="64" t="str">
        <f t="shared" si="298"/>
        <v/>
      </c>
      <c r="J1726" s="65" t="str">
        <f t="shared" si="291"/>
        <v/>
      </c>
      <c r="K1726" s="166" t="str">
        <f t="shared" si="292"/>
        <v/>
      </c>
      <c r="L1726" s="167" t="str">
        <f t="shared" si="293"/>
        <v/>
      </c>
      <c r="M1726" s="63" t="str">
        <f t="shared" si="294"/>
        <v/>
      </c>
      <c r="N1726" s="7"/>
      <c r="O1726" s="8"/>
      <c r="Q1726" s="69" t="str">
        <f t="shared" si="295"/>
        <v/>
      </c>
      <c r="T1726" s="66" t="str">
        <f>IF(AND(SU_Stufe&gt;=20,M1726&lt;&gt;"",ISBLANK(N1726)),"Zuweisung zu Arbeitspaket fehlt","")</f>
        <v/>
      </c>
      <c r="U1726" s="66" t="str">
        <f>IF(AND(M1726&lt;&gt;""),IF(ISBLANK(O1726),"Beschreibung der Tätigkeit fehlt!",IF(LEN(O1726)&lt;Z_BKU,"Beschreibung sehr kurz",IF(LEN(O1726)&lt;Z_BKN,"Beschreibung knapp",""))),"")</f>
        <v/>
      </c>
      <c r="V1726" s="66" t="str">
        <f t="shared" si="296"/>
        <v/>
      </c>
      <c r="W1726" s="66" t="str">
        <f>IF(AND(M1726&lt;&gt;""),IF(M1726&gt;Z_THAZ,"Wurde die Tageshöchstarbeitszeit ("&amp;Z_THAZ&amp;" h) beachtet?",""),"")</f>
        <v/>
      </c>
      <c r="X1726" s="66" t="str">
        <f t="shared" si="289"/>
        <v/>
      </c>
    </row>
    <row r="1727" spans="1:24" x14ac:dyDescent="0.25">
      <c r="A1727" s="5"/>
      <c r="B1727" s="67" t="str">
        <f t="shared" si="288"/>
        <v/>
      </c>
      <c r="C1727" s="68" t="str">
        <f t="shared" si="290"/>
        <v/>
      </c>
      <c r="D1727" s="6"/>
      <c r="E1727" s="9"/>
      <c r="F1727" s="6"/>
      <c r="G1727" s="9"/>
      <c r="H1727" s="64" t="str">
        <f t="shared" si="297"/>
        <v/>
      </c>
      <c r="I1727" s="64" t="str">
        <f t="shared" si="298"/>
        <v/>
      </c>
      <c r="J1727" s="65" t="str">
        <f t="shared" si="291"/>
        <v/>
      </c>
      <c r="K1727" s="166" t="str">
        <f t="shared" si="292"/>
        <v/>
      </c>
      <c r="L1727" s="167" t="str">
        <f t="shared" si="293"/>
        <v/>
      </c>
      <c r="M1727" s="63" t="str">
        <f t="shared" si="294"/>
        <v/>
      </c>
      <c r="N1727" s="7"/>
      <c r="O1727" s="8"/>
      <c r="Q1727" s="69" t="str">
        <f t="shared" si="295"/>
        <v/>
      </c>
      <c r="T1727" s="66" t="str">
        <f>IF(AND(SU_Stufe&gt;=20,M1727&lt;&gt;"",ISBLANK(N1727)),"Zuweisung zu Arbeitspaket fehlt","")</f>
        <v/>
      </c>
      <c r="U1727" s="66" t="str">
        <f>IF(AND(M1727&lt;&gt;""),IF(ISBLANK(O1727),"Beschreibung der Tätigkeit fehlt!",IF(LEN(O1727)&lt;Z_BKU,"Beschreibung sehr kurz",IF(LEN(O1727)&lt;Z_BKN,"Beschreibung knapp",""))),"")</f>
        <v/>
      </c>
      <c r="V1727" s="66" t="str">
        <f t="shared" si="296"/>
        <v/>
      </c>
      <c r="W1727" s="66" t="str">
        <f>IF(AND(M1727&lt;&gt;""),IF(M1727&gt;Z_THAZ,"Wurde die Tageshöchstarbeitszeit ("&amp;Z_THAZ&amp;" h) beachtet?",""),"")</f>
        <v/>
      </c>
      <c r="X1727" s="66" t="str">
        <f t="shared" si="289"/>
        <v/>
      </c>
    </row>
    <row r="1728" spans="1:24" x14ac:dyDescent="0.25">
      <c r="A1728" s="5"/>
      <c r="B1728" s="67" t="str">
        <f t="shared" si="288"/>
        <v/>
      </c>
      <c r="C1728" s="68" t="str">
        <f t="shared" si="290"/>
        <v/>
      </c>
      <c r="D1728" s="6"/>
      <c r="E1728" s="9"/>
      <c r="F1728" s="6"/>
      <c r="G1728" s="9"/>
      <c r="H1728" s="64" t="str">
        <f t="shared" si="297"/>
        <v/>
      </c>
      <c r="I1728" s="64" t="str">
        <f t="shared" si="298"/>
        <v/>
      </c>
      <c r="J1728" s="65" t="str">
        <f t="shared" si="291"/>
        <v/>
      </c>
      <c r="K1728" s="166" t="str">
        <f t="shared" si="292"/>
        <v/>
      </c>
      <c r="L1728" s="167" t="str">
        <f t="shared" si="293"/>
        <v/>
      </c>
      <c r="M1728" s="63" t="str">
        <f t="shared" si="294"/>
        <v/>
      </c>
      <c r="N1728" s="7"/>
      <c r="O1728" s="8"/>
      <c r="Q1728" s="69" t="str">
        <f t="shared" si="295"/>
        <v/>
      </c>
      <c r="T1728" s="66" t="str">
        <f>IF(AND(SU_Stufe&gt;=20,M1728&lt;&gt;"",ISBLANK(N1728)),"Zuweisung zu Arbeitspaket fehlt","")</f>
        <v/>
      </c>
      <c r="U1728" s="66" t="str">
        <f>IF(AND(M1728&lt;&gt;""),IF(ISBLANK(O1728),"Beschreibung der Tätigkeit fehlt!",IF(LEN(O1728)&lt;Z_BKU,"Beschreibung sehr kurz",IF(LEN(O1728)&lt;Z_BKN,"Beschreibung knapp",""))),"")</f>
        <v/>
      </c>
      <c r="V1728" s="66" t="str">
        <f t="shared" si="296"/>
        <v/>
      </c>
      <c r="W1728" s="66" t="str">
        <f>IF(AND(M1728&lt;&gt;""),IF(M1728&gt;Z_THAZ,"Wurde die Tageshöchstarbeitszeit ("&amp;Z_THAZ&amp;" h) beachtet?",""),"")</f>
        <v/>
      </c>
      <c r="X1728" s="66" t="str">
        <f t="shared" si="289"/>
        <v/>
      </c>
    </row>
    <row r="1729" spans="1:24" x14ac:dyDescent="0.25">
      <c r="A1729" s="5"/>
      <c r="B1729" s="67" t="str">
        <f t="shared" si="288"/>
        <v/>
      </c>
      <c r="C1729" s="68" t="str">
        <f t="shared" si="290"/>
        <v/>
      </c>
      <c r="D1729" s="6"/>
      <c r="E1729" s="9"/>
      <c r="F1729" s="6"/>
      <c r="G1729" s="9"/>
      <c r="H1729" s="64" t="str">
        <f t="shared" si="297"/>
        <v/>
      </c>
      <c r="I1729" s="64" t="str">
        <f t="shared" si="298"/>
        <v/>
      </c>
      <c r="J1729" s="65" t="str">
        <f t="shared" si="291"/>
        <v/>
      </c>
      <c r="K1729" s="166" t="str">
        <f t="shared" si="292"/>
        <v/>
      </c>
      <c r="L1729" s="167" t="str">
        <f t="shared" si="293"/>
        <v/>
      </c>
      <c r="M1729" s="63" t="str">
        <f t="shared" si="294"/>
        <v/>
      </c>
      <c r="N1729" s="7"/>
      <c r="O1729" s="8"/>
      <c r="Q1729" s="69" t="str">
        <f t="shared" si="295"/>
        <v/>
      </c>
      <c r="T1729" s="66" t="str">
        <f>IF(AND(SU_Stufe&gt;=20,M1729&lt;&gt;"",ISBLANK(N1729)),"Zuweisung zu Arbeitspaket fehlt","")</f>
        <v/>
      </c>
      <c r="U1729" s="66" t="str">
        <f>IF(AND(M1729&lt;&gt;""),IF(ISBLANK(O1729),"Beschreibung der Tätigkeit fehlt!",IF(LEN(O1729)&lt;Z_BKU,"Beschreibung sehr kurz",IF(LEN(O1729)&lt;Z_BKN,"Beschreibung knapp",""))),"")</f>
        <v/>
      </c>
      <c r="V1729" s="66" t="str">
        <f t="shared" si="296"/>
        <v/>
      </c>
      <c r="W1729" s="66" t="str">
        <f>IF(AND(M1729&lt;&gt;""),IF(M1729&gt;Z_THAZ,"Wurde die Tageshöchstarbeitszeit ("&amp;Z_THAZ&amp;" h) beachtet?",""),"")</f>
        <v/>
      </c>
      <c r="X1729" s="66" t="str">
        <f t="shared" si="289"/>
        <v/>
      </c>
    </row>
    <row r="1730" spans="1:24" x14ac:dyDescent="0.25">
      <c r="A1730" s="5"/>
      <c r="B1730" s="67" t="str">
        <f t="shared" si="288"/>
        <v/>
      </c>
      <c r="C1730" s="68" t="str">
        <f t="shared" si="290"/>
        <v/>
      </c>
      <c r="D1730" s="6"/>
      <c r="E1730" s="9"/>
      <c r="F1730" s="6"/>
      <c r="G1730" s="9"/>
      <c r="H1730" s="64" t="str">
        <f t="shared" si="297"/>
        <v/>
      </c>
      <c r="I1730" s="64" t="str">
        <f t="shared" si="298"/>
        <v/>
      </c>
      <c r="J1730" s="65" t="str">
        <f t="shared" si="291"/>
        <v/>
      </c>
      <c r="K1730" s="166" t="str">
        <f t="shared" si="292"/>
        <v/>
      </c>
      <c r="L1730" s="167" t="str">
        <f t="shared" si="293"/>
        <v/>
      </c>
      <c r="M1730" s="63" t="str">
        <f t="shared" si="294"/>
        <v/>
      </c>
      <c r="N1730" s="7"/>
      <c r="O1730" s="8"/>
      <c r="Q1730" s="69" t="str">
        <f t="shared" si="295"/>
        <v/>
      </c>
      <c r="T1730" s="66" t="str">
        <f>IF(AND(SU_Stufe&gt;=20,M1730&lt;&gt;"",ISBLANK(N1730)),"Zuweisung zu Arbeitspaket fehlt","")</f>
        <v/>
      </c>
      <c r="U1730" s="66" t="str">
        <f>IF(AND(M1730&lt;&gt;""),IF(ISBLANK(O1730),"Beschreibung der Tätigkeit fehlt!",IF(LEN(O1730)&lt;Z_BKU,"Beschreibung sehr kurz",IF(LEN(O1730)&lt;Z_BKN,"Beschreibung knapp",""))),"")</f>
        <v/>
      </c>
      <c r="V1730" s="66" t="str">
        <f t="shared" si="296"/>
        <v/>
      </c>
      <c r="W1730" s="66" t="str">
        <f>IF(AND(M1730&lt;&gt;""),IF(M1730&gt;Z_THAZ,"Wurde die Tageshöchstarbeitszeit ("&amp;Z_THAZ&amp;" h) beachtet?",""),"")</f>
        <v/>
      </c>
      <c r="X1730" s="66" t="str">
        <f t="shared" si="289"/>
        <v/>
      </c>
    </row>
    <row r="1731" spans="1:24" x14ac:dyDescent="0.25">
      <c r="A1731" s="5"/>
      <c r="B1731" s="67" t="str">
        <f t="shared" si="288"/>
        <v/>
      </c>
      <c r="C1731" s="68" t="str">
        <f t="shared" si="290"/>
        <v/>
      </c>
      <c r="D1731" s="6"/>
      <c r="E1731" s="9"/>
      <c r="F1731" s="6"/>
      <c r="G1731" s="9"/>
      <c r="H1731" s="64" t="str">
        <f t="shared" si="297"/>
        <v/>
      </c>
      <c r="I1731" s="64" t="str">
        <f t="shared" si="298"/>
        <v/>
      </c>
      <c r="J1731" s="65" t="str">
        <f t="shared" si="291"/>
        <v/>
      </c>
      <c r="K1731" s="166" t="str">
        <f t="shared" si="292"/>
        <v/>
      </c>
      <c r="L1731" s="167" t="str">
        <f t="shared" si="293"/>
        <v/>
      </c>
      <c r="M1731" s="63" t="str">
        <f t="shared" si="294"/>
        <v/>
      </c>
      <c r="N1731" s="7"/>
      <c r="O1731" s="8"/>
      <c r="Q1731" s="69" t="str">
        <f t="shared" si="295"/>
        <v/>
      </c>
      <c r="T1731" s="66" t="str">
        <f>IF(AND(SU_Stufe&gt;=20,M1731&lt;&gt;"",ISBLANK(N1731)),"Zuweisung zu Arbeitspaket fehlt","")</f>
        <v/>
      </c>
      <c r="U1731" s="66" t="str">
        <f>IF(AND(M1731&lt;&gt;""),IF(ISBLANK(O1731),"Beschreibung der Tätigkeit fehlt!",IF(LEN(O1731)&lt;Z_BKU,"Beschreibung sehr kurz",IF(LEN(O1731)&lt;Z_BKN,"Beschreibung knapp",""))),"")</f>
        <v/>
      </c>
      <c r="V1731" s="66" t="str">
        <f t="shared" si="296"/>
        <v/>
      </c>
      <c r="W1731" s="66" t="str">
        <f>IF(AND(M1731&lt;&gt;""),IF(M1731&gt;Z_THAZ,"Wurde die Tageshöchstarbeitszeit ("&amp;Z_THAZ&amp;" h) beachtet?",""),"")</f>
        <v/>
      </c>
      <c r="X1731" s="66" t="str">
        <f t="shared" si="289"/>
        <v/>
      </c>
    </row>
    <row r="1732" spans="1:24" x14ac:dyDescent="0.25">
      <c r="A1732" s="5"/>
      <c r="B1732" s="67" t="str">
        <f t="shared" si="288"/>
        <v/>
      </c>
      <c r="C1732" s="68" t="str">
        <f t="shared" si="290"/>
        <v/>
      </c>
      <c r="D1732" s="6"/>
      <c r="E1732" s="9"/>
      <c r="F1732" s="6"/>
      <c r="G1732" s="9"/>
      <c r="H1732" s="64" t="str">
        <f t="shared" si="297"/>
        <v/>
      </c>
      <c r="I1732" s="64" t="str">
        <f t="shared" si="298"/>
        <v/>
      </c>
      <c r="J1732" s="65" t="str">
        <f t="shared" si="291"/>
        <v/>
      </c>
      <c r="K1732" s="166" t="str">
        <f t="shared" si="292"/>
        <v/>
      </c>
      <c r="L1732" s="167" t="str">
        <f t="shared" si="293"/>
        <v/>
      </c>
      <c r="M1732" s="63" t="str">
        <f t="shared" si="294"/>
        <v/>
      </c>
      <c r="N1732" s="7"/>
      <c r="O1732" s="8"/>
      <c r="Q1732" s="69" t="str">
        <f t="shared" si="295"/>
        <v/>
      </c>
      <c r="T1732" s="66" t="str">
        <f>IF(AND(SU_Stufe&gt;=20,M1732&lt;&gt;"",ISBLANK(N1732)),"Zuweisung zu Arbeitspaket fehlt","")</f>
        <v/>
      </c>
      <c r="U1732" s="66" t="str">
        <f>IF(AND(M1732&lt;&gt;""),IF(ISBLANK(O1732),"Beschreibung der Tätigkeit fehlt!",IF(LEN(O1732)&lt;Z_BKU,"Beschreibung sehr kurz",IF(LEN(O1732)&lt;Z_BKN,"Beschreibung knapp",""))),"")</f>
        <v/>
      </c>
      <c r="V1732" s="66" t="str">
        <f t="shared" si="296"/>
        <v/>
      </c>
      <c r="W1732" s="66" t="str">
        <f>IF(AND(M1732&lt;&gt;""),IF(M1732&gt;Z_THAZ,"Wurde die Tageshöchstarbeitszeit ("&amp;Z_THAZ&amp;" h) beachtet?",""),"")</f>
        <v/>
      </c>
      <c r="X1732" s="66" t="str">
        <f t="shared" si="289"/>
        <v/>
      </c>
    </row>
    <row r="1733" spans="1:24" x14ac:dyDescent="0.25">
      <c r="A1733" s="5"/>
      <c r="B1733" s="67" t="str">
        <f t="shared" si="288"/>
        <v/>
      </c>
      <c r="C1733" s="68" t="str">
        <f t="shared" si="290"/>
        <v/>
      </c>
      <c r="D1733" s="6"/>
      <c r="E1733" s="9"/>
      <c r="F1733" s="6"/>
      <c r="G1733" s="9"/>
      <c r="H1733" s="64" t="str">
        <f t="shared" si="297"/>
        <v/>
      </c>
      <c r="I1733" s="64" t="str">
        <f t="shared" si="298"/>
        <v/>
      </c>
      <c r="J1733" s="65" t="str">
        <f t="shared" si="291"/>
        <v/>
      </c>
      <c r="K1733" s="166" t="str">
        <f t="shared" si="292"/>
        <v/>
      </c>
      <c r="L1733" s="167" t="str">
        <f t="shared" si="293"/>
        <v/>
      </c>
      <c r="M1733" s="63" t="str">
        <f t="shared" si="294"/>
        <v/>
      </c>
      <c r="N1733" s="7"/>
      <c r="O1733" s="8"/>
      <c r="Q1733" s="69" t="str">
        <f t="shared" si="295"/>
        <v/>
      </c>
      <c r="T1733" s="66" t="str">
        <f>IF(AND(SU_Stufe&gt;=20,M1733&lt;&gt;"",ISBLANK(N1733)),"Zuweisung zu Arbeitspaket fehlt","")</f>
        <v/>
      </c>
      <c r="U1733" s="66" t="str">
        <f>IF(AND(M1733&lt;&gt;""),IF(ISBLANK(O1733),"Beschreibung der Tätigkeit fehlt!",IF(LEN(O1733)&lt;Z_BKU,"Beschreibung sehr kurz",IF(LEN(O1733)&lt;Z_BKN,"Beschreibung knapp",""))),"")</f>
        <v/>
      </c>
      <c r="V1733" s="66" t="str">
        <f t="shared" si="296"/>
        <v/>
      </c>
      <c r="W1733" s="66" t="str">
        <f>IF(AND(M1733&lt;&gt;""),IF(M1733&gt;Z_THAZ,"Wurde die Tageshöchstarbeitszeit ("&amp;Z_THAZ&amp;" h) beachtet?",""),"")</f>
        <v/>
      </c>
      <c r="X1733" s="66" t="str">
        <f t="shared" si="289"/>
        <v/>
      </c>
    </row>
    <row r="1734" spans="1:24" x14ac:dyDescent="0.25">
      <c r="A1734" s="5"/>
      <c r="B1734" s="67" t="str">
        <f t="shared" si="288"/>
        <v/>
      </c>
      <c r="C1734" s="68" t="str">
        <f t="shared" si="290"/>
        <v/>
      </c>
      <c r="D1734" s="6"/>
      <c r="E1734" s="9"/>
      <c r="F1734" s="6"/>
      <c r="G1734" s="9"/>
      <c r="H1734" s="64" t="str">
        <f t="shared" si="297"/>
        <v/>
      </c>
      <c r="I1734" s="64" t="str">
        <f t="shared" si="298"/>
        <v/>
      </c>
      <c r="J1734" s="65" t="str">
        <f t="shared" si="291"/>
        <v/>
      </c>
      <c r="K1734" s="166" t="str">
        <f t="shared" si="292"/>
        <v/>
      </c>
      <c r="L1734" s="167" t="str">
        <f t="shared" si="293"/>
        <v/>
      </c>
      <c r="M1734" s="63" t="str">
        <f t="shared" si="294"/>
        <v/>
      </c>
      <c r="N1734" s="7"/>
      <c r="O1734" s="8"/>
      <c r="Q1734" s="69" t="str">
        <f t="shared" si="295"/>
        <v/>
      </c>
      <c r="T1734" s="66" t="str">
        <f>IF(AND(SU_Stufe&gt;=20,M1734&lt;&gt;"",ISBLANK(N1734)),"Zuweisung zu Arbeitspaket fehlt","")</f>
        <v/>
      </c>
      <c r="U1734" s="66" t="str">
        <f>IF(AND(M1734&lt;&gt;""),IF(ISBLANK(O1734),"Beschreibung der Tätigkeit fehlt!",IF(LEN(O1734)&lt;Z_BKU,"Beschreibung sehr kurz",IF(LEN(O1734)&lt;Z_BKN,"Beschreibung knapp",""))),"")</f>
        <v/>
      </c>
      <c r="V1734" s="66" t="str">
        <f t="shared" si="296"/>
        <v/>
      </c>
      <c r="W1734" s="66" t="str">
        <f>IF(AND(M1734&lt;&gt;""),IF(M1734&gt;Z_THAZ,"Wurde die Tageshöchstarbeitszeit ("&amp;Z_THAZ&amp;" h) beachtet?",""),"")</f>
        <v/>
      </c>
      <c r="X1734" s="66" t="str">
        <f t="shared" si="289"/>
        <v/>
      </c>
    </row>
    <row r="1735" spans="1:24" x14ac:dyDescent="0.25">
      <c r="A1735" s="5"/>
      <c r="B1735" s="67" t="str">
        <f t="shared" si="288"/>
        <v/>
      </c>
      <c r="C1735" s="68" t="str">
        <f t="shared" si="290"/>
        <v/>
      </c>
      <c r="D1735" s="6"/>
      <c r="E1735" s="9"/>
      <c r="F1735" s="6"/>
      <c r="G1735" s="9"/>
      <c r="H1735" s="64" t="str">
        <f t="shared" si="297"/>
        <v/>
      </c>
      <c r="I1735" s="64" t="str">
        <f t="shared" si="298"/>
        <v/>
      </c>
      <c r="J1735" s="65" t="str">
        <f t="shared" si="291"/>
        <v/>
      </c>
      <c r="K1735" s="166" t="str">
        <f t="shared" si="292"/>
        <v/>
      </c>
      <c r="L1735" s="167" t="str">
        <f t="shared" si="293"/>
        <v/>
      </c>
      <c r="M1735" s="63" t="str">
        <f t="shared" si="294"/>
        <v/>
      </c>
      <c r="N1735" s="7"/>
      <c r="O1735" s="8"/>
      <c r="Q1735" s="69" t="str">
        <f t="shared" si="295"/>
        <v/>
      </c>
      <c r="T1735" s="66" t="str">
        <f>IF(AND(SU_Stufe&gt;=20,M1735&lt;&gt;"",ISBLANK(N1735)),"Zuweisung zu Arbeitspaket fehlt","")</f>
        <v/>
      </c>
      <c r="U1735" s="66" t="str">
        <f>IF(AND(M1735&lt;&gt;""),IF(ISBLANK(O1735),"Beschreibung der Tätigkeit fehlt!",IF(LEN(O1735)&lt;Z_BKU,"Beschreibung sehr kurz",IF(LEN(O1735)&lt;Z_BKN,"Beschreibung knapp",""))),"")</f>
        <v/>
      </c>
      <c r="V1735" s="66" t="str">
        <f t="shared" si="296"/>
        <v/>
      </c>
      <c r="W1735" s="66" t="str">
        <f>IF(AND(M1735&lt;&gt;""),IF(M1735&gt;Z_THAZ,"Wurde die Tageshöchstarbeitszeit ("&amp;Z_THAZ&amp;" h) beachtet?",""),"")</f>
        <v/>
      </c>
      <c r="X1735" s="66" t="str">
        <f t="shared" si="289"/>
        <v/>
      </c>
    </row>
    <row r="1736" spans="1:24" x14ac:dyDescent="0.25">
      <c r="A1736" s="5"/>
      <c r="B1736" s="67" t="str">
        <f t="shared" si="288"/>
        <v/>
      </c>
      <c r="C1736" s="68" t="str">
        <f t="shared" si="290"/>
        <v/>
      </c>
      <c r="D1736" s="6"/>
      <c r="E1736" s="9"/>
      <c r="F1736" s="6"/>
      <c r="G1736" s="9"/>
      <c r="H1736" s="64" t="str">
        <f t="shared" si="297"/>
        <v/>
      </c>
      <c r="I1736" s="64" t="str">
        <f t="shared" si="298"/>
        <v/>
      </c>
      <c r="J1736" s="65" t="str">
        <f t="shared" si="291"/>
        <v/>
      </c>
      <c r="K1736" s="166" t="str">
        <f t="shared" si="292"/>
        <v/>
      </c>
      <c r="L1736" s="167" t="str">
        <f t="shared" si="293"/>
        <v/>
      </c>
      <c r="M1736" s="63" t="str">
        <f t="shared" si="294"/>
        <v/>
      </c>
      <c r="N1736" s="7"/>
      <c r="O1736" s="8"/>
      <c r="Q1736" s="69" t="str">
        <f t="shared" si="295"/>
        <v/>
      </c>
      <c r="T1736" s="66" t="str">
        <f>IF(AND(SU_Stufe&gt;=20,M1736&lt;&gt;"",ISBLANK(N1736)),"Zuweisung zu Arbeitspaket fehlt","")</f>
        <v/>
      </c>
      <c r="U1736" s="66" t="str">
        <f>IF(AND(M1736&lt;&gt;""),IF(ISBLANK(O1736),"Beschreibung der Tätigkeit fehlt!",IF(LEN(O1736)&lt;Z_BKU,"Beschreibung sehr kurz",IF(LEN(O1736)&lt;Z_BKN,"Beschreibung knapp",""))),"")</f>
        <v/>
      </c>
      <c r="V1736" s="66" t="str">
        <f t="shared" si="296"/>
        <v/>
      </c>
      <c r="W1736" s="66" t="str">
        <f>IF(AND(M1736&lt;&gt;""),IF(M1736&gt;Z_THAZ,"Wurde die Tageshöchstarbeitszeit ("&amp;Z_THAZ&amp;" h) beachtet?",""),"")</f>
        <v/>
      </c>
      <c r="X1736" s="66" t="str">
        <f t="shared" si="289"/>
        <v/>
      </c>
    </row>
    <row r="1737" spans="1:24" x14ac:dyDescent="0.25">
      <c r="A1737" s="5"/>
      <c r="B1737" s="67" t="str">
        <f t="shared" si="288"/>
        <v/>
      </c>
      <c r="C1737" s="68" t="str">
        <f t="shared" si="290"/>
        <v/>
      </c>
      <c r="D1737" s="6"/>
      <c r="E1737" s="9"/>
      <c r="F1737" s="6"/>
      <c r="G1737" s="9"/>
      <c r="H1737" s="64" t="str">
        <f t="shared" si="297"/>
        <v/>
      </c>
      <c r="I1737" s="64" t="str">
        <f t="shared" si="298"/>
        <v/>
      </c>
      <c r="J1737" s="65" t="str">
        <f t="shared" si="291"/>
        <v/>
      </c>
      <c r="K1737" s="166" t="str">
        <f t="shared" si="292"/>
        <v/>
      </c>
      <c r="L1737" s="167" t="str">
        <f t="shared" si="293"/>
        <v/>
      </c>
      <c r="M1737" s="63" t="str">
        <f t="shared" si="294"/>
        <v/>
      </c>
      <c r="N1737" s="7"/>
      <c r="O1737" s="8"/>
      <c r="Q1737" s="69" t="str">
        <f t="shared" si="295"/>
        <v/>
      </c>
      <c r="T1737" s="66" t="str">
        <f>IF(AND(SU_Stufe&gt;=20,M1737&lt;&gt;"",ISBLANK(N1737)),"Zuweisung zu Arbeitspaket fehlt","")</f>
        <v/>
      </c>
      <c r="U1737" s="66" t="str">
        <f>IF(AND(M1737&lt;&gt;""),IF(ISBLANK(O1737),"Beschreibung der Tätigkeit fehlt!",IF(LEN(O1737)&lt;Z_BKU,"Beschreibung sehr kurz",IF(LEN(O1737)&lt;Z_BKN,"Beschreibung knapp",""))),"")</f>
        <v/>
      </c>
      <c r="V1737" s="66" t="str">
        <f t="shared" si="296"/>
        <v/>
      </c>
      <c r="W1737" s="66" t="str">
        <f>IF(AND(M1737&lt;&gt;""),IF(M1737&gt;Z_THAZ,"Wurde die Tageshöchstarbeitszeit ("&amp;Z_THAZ&amp;" h) beachtet?",""),"")</f>
        <v/>
      </c>
      <c r="X1737" s="66" t="str">
        <f t="shared" si="289"/>
        <v/>
      </c>
    </row>
    <row r="1738" spans="1:24" x14ac:dyDescent="0.25">
      <c r="A1738" s="5"/>
      <c r="B1738" s="67" t="str">
        <f t="shared" si="288"/>
        <v/>
      </c>
      <c r="C1738" s="68" t="str">
        <f t="shared" si="290"/>
        <v/>
      </c>
      <c r="D1738" s="6"/>
      <c r="E1738" s="9"/>
      <c r="F1738" s="6"/>
      <c r="G1738" s="9"/>
      <c r="H1738" s="64" t="str">
        <f t="shared" si="297"/>
        <v/>
      </c>
      <c r="I1738" s="64" t="str">
        <f t="shared" si="298"/>
        <v/>
      </c>
      <c r="J1738" s="65" t="str">
        <f t="shared" si="291"/>
        <v/>
      </c>
      <c r="K1738" s="166" t="str">
        <f t="shared" si="292"/>
        <v/>
      </c>
      <c r="L1738" s="167" t="str">
        <f t="shared" si="293"/>
        <v/>
      </c>
      <c r="M1738" s="63" t="str">
        <f t="shared" si="294"/>
        <v/>
      </c>
      <c r="N1738" s="7"/>
      <c r="O1738" s="8"/>
      <c r="Q1738" s="69" t="str">
        <f t="shared" si="295"/>
        <v/>
      </c>
      <c r="T1738" s="66" t="str">
        <f>IF(AND(SU_Stufe&gt;=20,M1738&lt;&gt;"",ISBLANK(N1738)),"Zuweisung zu Arbeitspaket fehlt","")</f>
        <v/>
      </c>
      <c r="U1738" s="66" t="str">
        <f>IF(AND(M1738&lt;&gt;""),IF(ISBLANK(O1738),"Beschreibung der Tätigkeit fehlt!",IF(LEN(O1738)&lt;Z_BKU,"Beschreibung sehr kurz",IF(LEN(O1738)&lt;Z_BKN,"Beschreibung knapp",""))),"")</f>
        <v/>
      </c>
      <c r="V1738" s="66" t="str">
        <f t="shared" si="296"/>
        <v/>
      </c>
      <c r="W1738" s="66" t="str">
        <f>IF(AND(M1738&lt;&gt;""),IF(M1738&gt;Z_THAZ,"Wurde die Tageshöchstarbeitszeit ("&amp;Z_THAZ&amp;" h) beachtet?",""),"")</f>
        <v/>
      </c>
      <c r="X1738" s="66" t="str">
        <f t="shared" si="289"/>
        <v/>
      </c>
    </row>
    <row r="1739" spans="1:24" x14ac:dyDescent="0.25">
      <c r="A1739" s="5"/>
      <c r="B1739" s="67" t="str">
        <f t="shared" si="288"/>
        <v/>
      </c>
      <c r="C1739" s="68" t="str">
        <f t="shared" si="290"/>
        <v/>
      </c>
      <c r="D1739" s="6"/>
      <c r="E1739" s="9"/>
      <c r="F1739" s="6"/>
      <c r="G1739" s="9"/>
      <c r="H1739" s="64" t="str">
        <f t="shared" si="297"/>
        <v/>
      </c>
      <c r="I1739" s="64" t="str">
        <f t="shared" si="298"/>
        <v/>
      </c>
      <c r="J1739" s="65" t="str">
        <f t="shared" si="291"/>
        <v/>
      </c>
      <c r="K1739" s="166" t="str">
        <f t="shared" si="292"/>
        <v/>
      </c>
      <c r="L1739" s="167" t="str">
        <f t="shared" si="293"/>
        <v/>
      </c>
      <c r="M1739" s="63" t="str">
        <f t="shared" si="294"/>
        <v/>
      </c>
      <c r="N1739" s="7"/>
      <c r="O1739" s="8"/>
      <c r="Q1739" s="69" t="str">
        <f t="shared" si="295"/>
        <v/>
      </c>
      <c r="T1739" s="66" t="str">
        <f>IF(AND(SU_Stufe&gt;=20,M1739&lt;&gt;"",ISBLANK(N1739)),"Zuweisung zu Arbeitspaket fehlt","")</f>
        <v/>
      </c>
      <c r="U1739" s="66" t="str">
        <f>IF(AND(M1739&lt;&gt;""),IF(ISBLANK(O1739),"Beschreibung der Tätigkeit fehlt!",IF(LEN(O1739)&lt;Z_BKU,"Beschreibung sehr kurz",IF(LEN(O1739)&lt;Z_BKN,"Beschreibung knapp",""))),"")</f>
        <v/>
      </c>
      <c r="V1739" s="66" t="str">
        <f t="shared" si="296"/>
        <v/>
      </c>
      <c r="W1739" s="66" t="str">
        <f>IF(AND(M1739&lt;&gt;""),IF(M1739&gt;Z_THAZ,"Wurde die Tageshöchstarbeitszeit ("&amp;Z_THAZ&amp;" h) beachtet?",""),"")</f>
        <v/>
      </c>
      <c r="X1739" s="66" t="str">
        <f t="shared" si="289"/>
        <v/>
      </c>
    </row>
    <row r="1740" spans="1:24" x14ac:dyDescent="0.25">
      <c r="A1740" s="5"/>
      <c r="B1740" s="67" t="str">
        <f t="shared" si="288"/>
        <v/>
      </c>
      <c r="C1740" s="68" t="str">
        <f t="shared" si="290"/>
        <v/>
      </c>
      <c r="D1740" s="6"/>
      <c r="E1740" s="9"/>
      <c r="F1740" s="6"/>
      <c r="G1740" s="9"/>
      <c r="H1740" s="64" t="str">
        <f t="shared" si="297"/>
        <v/>
      </c>
      <c r="I1740" s="64" t="str">
        <f t="shared" si="298"/>
        <v/>
      </c>
      <c r="J1740" s="65" t="str">
        <f t="shared" si="291"/>
        <v/>
      </c>
      <c r="K1740" s="166" t="str">
        <f t="shared" si="292"/>
        <v/>
      </c>
      <c r="L1740" s="167" t="str">
        <f t="shared" si="293"/>
        <v/>
      </c>
      <c r="M1740" s="63" t="str">
        <f t="shared" si="294"/>
        <v/>
      </c>
      <c r="N1740" s="7"/>
      <c r="O1740" s="8"/>
      <c r="Q1740" s="69" t="str">
        <f t="shared" si="295"/>
        <v/>
      </c>
      <c r="T1740" s="66" t="str">
        <f>IF(AND(SU_Stufe&gt;=20,M1740&lt;&gt;"",ISBLANK(N1740)),"Zuweisung zu Arbeitspaket fehlt","")</f>
        <v/>
      </c>
      <c r="U1740" s="66" t="str">
        <f>IF(AND(M1740&lt;&gt;""),IF(ISBLANK(O1740),"Beschreibung der Tätigkeit fehlt!",IF(LEN(O1740)&lt;Z_BKU,"Beschreibung sehr kurz",IF(LEN(O1740)&lt;Z_BKN,"Beschreibung knapp",""))),"")</f>
        <v/>
      </c>
      <c r="V1740" s="66" t="str">
        <f t="shared" si="296"/>
        <v/>
      </c>
      <c r="W1740" s="66" t="str">
        <f>IF(AND(M1740&lt;&gt;""),IF(M1740&gt;Z_THAZ,"Wurde die Tageshöchstarbeitszeit ("&amp;Z_THAZ&amp;" h) beachtet?",""),"")</f>
        <v/>
      </c>
      <c r="X1740" s="66" t="str">
        <f t="shared" si="289"/>
        <v/>
      </c>
    </row>
    <row r="1741" spans="1:24" x14ac:dyDescent="0.25">
      <c r="A1741" s="5"/>
      <c r="B1741" s="67" t="str">
        <f t="shared" si="288"/>
        <v/>
      </c>
      <c r="C1741" s="68" t="str">
        <f t="shared" si="290"/>
        <v/>
      </c>
      <c r="D1741" s="6"/>
      <c r="E1741" s="9"/>
      <c r="F1741" s="6"/>
      <c r="G1741" s="9"/>
      <c r="H1741" s="64" t="str">
        <f t="shared" si="297"/>
        <v/>
      </c>
      <c r="I1741" s="64" t="str">
        <f t="shared" si="298"/>
        <v/>
      </c>
      <c r="J1741" s="65" t="str">
        <f t="shared" si="291"/>
        <v/>
      </c>
      <c r="K1741" s="166" t="str">
        <f t="shared" si="292"/>
        <v/>
      </c>
      <c r="L1741" s="167" t="str">
        <f t="shared" si="293"/>
        <v/>
      </c>
      <c r="M1741" s="63" t="str">
        <f t="shared" si="294"/>
        <v/>
      </c>
      <c r="N1741" s="7"/>
      <c r="O1741" s="8"/>
      <c r="Q1741" s="69" t="str">
        <f t="shared" si="295"/>
        <v/>
      </c>
      <c r="T1741" s="66" t="str">
        <f>IF(AND(SU_Stufe&gt;=20,M1741&lt;&gt;"",ISBLANK(N1741)),"Zuweisung zu Arbeitspaket fehlt","")</f>
        <v/>
      </c>
      <c r="U1741" s="66" t="str">
        <f>IF(AND(M1741&lt;&gt;""),IF(ISBLANK(O1741),"Beschreibung der Tätigkeit fehlt!",IF(LEN(O1741)&lt;Z_BKU,"Beschreibung sehr kurz",IF(LEN(O1741)&lt;Z_BKN,"Beschreibung knapp",""))),"")</f>
        <v/>
      </c>
      <c r="V1741" s="66" t="str">
        <f t="shared" si="296"/>
        <v/>
      </c>
      <c r="W1741" s="66" t="str">
        <f>IF(AND(M1741&lt;&gt;""),IF(M1741&gt;Z_THAZ,"Wurde die Tageshöchstarbeitszeit ("&amp;Z_THAZ&amp;" h) beachtet?",""),"")</f>
        <v/>
      </c>
      <c r="X1741" s="66" t="str">
        <f t="shared" si="289"/>
        <v/>
      </c>
    </row>
    <row r="1742" spans="1:24" x14ac:dyDescent="0.25">
      <c r="A1742" s="5"/>
      <c r="B1742" s="67" t="str">
        <f t="shared" ref="B1742:B1805" si="299">IF(ISNUMBER(A1742),ZU_Kuerzel,"")</f>
        <v/>
      </c>
      <c r="C1742" s="68" t="str">
        <f t="shared" si="290"/>
        <v/>
      </c>
      <c r="D1742" s="6"/>
      <c r="E1742" s="9"/>
      <c r="F1742" s="6"/>
      <c r="G1742" s="9"/>
      <c r="H1742" s="64" t="str">
        <f t="shared" si="297"/>
        <v/>
      </c>
      <c r="I1742" s="64" t="str">
        <f t="shared" si="298"/>
        <v/>
      </c>
      <c r="J1742" s="65" t="str">
        <f t="shared" si="291"/>
        <v/>
      </c>
      <c r="K1742" s="166" t="str">
        <f t="shared" si="292"/>
        <v/>
      </c>
      <c r="L1742" s="167" t="str">
        <f t="shared" si="293"/>
        <v/>
      </c>
      <c r="M1742" s="63" t="str">
        <f t="shared" si="294"/>
        <v/>
      </c>
      <c r="N1742" s="7"/>
      <c r="O1742" s="8"/>
      <c r="Q1742" s="69" t="str">
        <f t="shared" si="295"/>
        <v/>
      </c>
      <c r="T1742" s="66" t="str">
        <f>IF(AND(SU_Stufe&gt;=20,M1742&lt;&gt;"",ISBLANK(N1742)),"Zuweisung zu Arbeitspaket fehlt","")</f>
        <v/>
      </c>
      <c r="U1742" s="66" t="str">
        <f>IF(AND(M1742&lt;&gt;""),IF(ISBLANK(O1742),"Beschreibung der Tätigkeit fehlt!",IF(LEN(O1742)&lt;Z_BKU,"Beschreibung sehr kurz",IF(LEN(O1742)&lt;Z_BKN,"Beschreibung knapp",""))),"")</f>
        <v/>
      </c>
      <c r="V1742" s="66" t="str">
        <f t="shared" si="296"/>
        <v/>
      </c>
      <c r="W1742" s="66" t="str">
        <f>IF(AND(M1742&lt;&gt;""),IF(M1742&gt;Z_THAZ,"Wurde die Tageshöchstarbeitszeit ("&amp;Z_THAZ&amp;" h) beachtet?",""),"")</f>
        <v/>
      </c>
      <c r="X1742" s="66" t="str">
        <f t="shared" ref="X1742:X1805" si="300">IF(ISNUMBER(A1742),IF(YEAR(A1742)&lt;&gt;ZU_Jahr,"Jahr nicht zulässig",""),"")</f>
        <v/>
      </c>
    </row>
    <row r="1743" spans="1:24" x14ac:dyDescent="0.25">
      <c r="A1743" s="5"/>
      <c r="B1743" s="67" t="str">
        <f t="shared" si="299"/>
        <v/>
      </c>
      <c r="C1743" s="68" t="str">
        <f t="shared" ref="C1743:C1806" si="301">IF(ISBLANK(A1743),"",MONTH(A1743))</f>
        <v/>
      </c>
      <c r="D1743" s="6"/>
      <c r="E1743" s="9"/>
      <c r="F1743" s="6"/>
      <c r="G1743" s="9"/>
      <c r="H1743" s="64" t="str">
        <f t="shared" si="297"/>
        <v/>
      </c>
      <c r="I1743" s="64" t="str">
        <f t="shared" si="298"/>
        <v/>
      </c>
      <c r="J1743" s="65" t="str">
        <f t="shared" ref="J1743:J1806" si="302">IF(AND(ISNUMBER(D1743),ISNUMBER(E1743),ISNUMBER(F1743),ISNUMBER(G1743)),TIME(D1743,E1743,0),"")</f>
        <v/>
      </c>
      <c r="K1743" s="166" t="str">
        <f t="shared" ref="K1743:K1806" si="303">IF(AND(ISNUMBER(D1743),ISNUMBER(E1743),ISNUMBER(F1743),ISNUMBER(G1743)),TIME(F1743,G1743,0),"")</f>
        <v/>
      </c>
      <c r="L1743" s="167" t="str">
        <f t="shared" ref="L1743:L1806" si="304">IF(AND(ISNUMBER(D1743),ISNUMBER(E1743),ISNUMBER(F1743),ISNUMBER(G1743)),K1743-J1743,"")</f>
        <v/>
      </c>
      <c r="M1743" s="63" t="str">
        <f t="shared" ref="M1743:M1806" si="305">IF(AND(ISNUMBER(D1743),ISNUMBER(E1743),ISNUMBER(F1743),ISNUMBER(G1743)),HOUR(L1743)+MINUTE(L1743)/60,"")</f>
        <v/>
      </c>
      <c r="N1743" s="7"/>
      <c r="O1743" s="8"/>
      <c r="Q1743" s="69" t="str">
        <f t="shared" ref="Q1743:Q1806" si="306">T1743&amp;IF(U1743&lt;&gt;"","  "&amp;U1743,"")&amp;IF(V1743&lt;&gt;"","   "&amp;V1743,"")&amp;IF(W1743&lt;&gt;"","   "&amp;W1743,"")&amp;IF(X1743&lt;&gt;"","  "&amp;X1743,"")</f>
        <v/>
      </c>
      <c r="T1743" s="66" t="str">
        <f>IF(AND(SU_Stufe&gt;=20,M1743&lt;&gt;"",ISBLANK(N1743)),"Zuweisung zu Arbeitspaket fehlt","")</f>
        <v/>
      </c>
      <c r="U1743" s="66" t="str">
        <f>IF(AND(M1743&lt;&gt;""),IF(ISBLANK(O1743),"Beschreibung der Tätigkeit fehlt!",IF(LEN(O1743)&lt;Z_BKU,"Beschreibung sehr kurz",IF(LEN(O1743)&lt;Z_BKN,"Beschreibung knapp",""))),"")</f>
        <v/>
      </c>
      <c r="V1743" s="66" t="str">
        <f t="shared" ref="V1743:V1806" si="307">IF(AND(M1743&lt;&gt;""),IF(M1743&gt;6,"Wurde die Pausenregel (6 h) beachtet?",""),"")</f>
        <v/>
      </c>
      <c r="W1743" s="66" t="str">
        <f>IF(AND(M1743&lt;&gt;""),IF(M1743&gt;Z_THAZ,"Wurde die Tageshöchstarbeitszeit ("&amp;Z_THAZ&amp;" h) beachtet?",""),"")</f>
        <v/>
      </c>
      <c r="X1743" s="66" t="str">
        <f t="shared" si="300"/>
        <v/>
      </c>
    </row>
    <row r="1744" spans="1:24" x14ac:dyDescent="0.25">
      <c r="A1744" s="5"/>
      <c r="B1744" s="67" t="str">
        <f t="shared" si="299"/>
        <v/>
      </c>
      <c r="C1744" s="68" t="str">
        <f t="shared" si="301"/>
        <v/>
      </c>
      <c r="D1744" s="6"/>
      <c r="E1744" s="9"/>
      <c r="F1744" s="6"/>
      <c r="G1744" s="9"/>
      <c r="H1744" s="64" t="str">
        <f t="shared" ref="H1744:H1807" si="308">IF(AND(ISNUMBER(D1744),ISNUMBER(E1744),ISNUMBER(F1744),ISNUMBER(G1744)),TRUNC(((F1744*60+G1744)-(D1744*60+E1744))/60,0),"")</f>
        <v/>
      </c>
      <c r="I1744" s="64" t="str">
        <f t="shared" ref="I1744:I1807" si="309">IF(AND(ISNUMBER(D1744),ISNUMBER(E1744),ISNUMBER(F1744),ISNUMBER(G1744)),MOD(((F1744*60+G1744)-(D1744*60+E1744))/60,1)*60,"")</f>
        <v/>
      </c>
      <c r="J1744" s="65" t="str">
        <f t="shared" si="302"/>
        <v/>
      </c>
      <c r="K1744" s="166" t="str">
        <f t="shared" si="303"/>
        <v/>
      </c>
      <c r="L1744" s="167" t="str">
        <f t="shared" si="304"/>
        <v/>
      </c>
      <c r="M1744" s="63" t="str">
        <f t="shared" si="305"/>
        <v/>
      </c>
      <c r="N1744" s="7"/>
      <c r="O1744" s="8"/>
      <c r="Q1744" s="69" t="str">
        <f t="shared" si="306"/>
        <v/>
      </c>
      <c r="T1744" s="66" t="str">
        <f>IF(AND(SU_Stufe&gt;=20,M1744&lt;&gt;"",ISBLANK(N1744)),"Zuweisung zu Arbeitspaket fehlt","")</f>
        <v/>
      </c>
      <c r="U1744" s="66" t="str">
        <f>IF(AND(M1744&lt;&gt;""),IF(ISBLANK(O1744),"Beschreibung der Tätigkeit fehlt!",IF(LEN(O1744)&lt;Z_BKU,"Beschreibung sehr kurz",IF(LEN(O1744)&lt;Z_BKN,"Beschreibung knapp",""))),"")</f>
        <v/>
      </c>
      <c r="V1744" s="66" t="str">
        <f t="shared" si="307"/>
        <v/>
      </c>
      <c r="W1744" s="66" t="str">
        <f>IF(AND(M1744&lt;&gt;""),IF(M1744&gt;Z_THAZ,"Wurde die Tageshöchstarbeitszeit ("&amp;Z_THAZ&amp;" h) beachtet?",""),"")</f>
        <v/>
      </c>
      <c r="X1744" s="66" t="str">
        <f t="shared" si="300"/>
        <v/>
      </c>
    </row>
    <row r="1745" spans="1:24" x14ac:dyDescent="0.25">
      <c r="A1745" s="5"/>
      <c r="B1745" s="67" t="str">
        <f t="shared" si="299"/>
        <v/>
      </c>
      <c r="C1745" s="68" t="str">
        <f t="shared" si="301"/>
        <v/>
      </c>
      <c r="D1745" s="6"/>
      <c r="E1745" s="9"/>
      <c r="F1745" s="6"/>
      <c r="G1745" s="9"/>
      <c r="H1745" s="64" t="str">
        <f t="shared" si="308"/>
        <v/>
      </c>
      <c r="I1745" s="64" t="str">
        <f t="shared" si="309"/>
        <v/>
      </c>
      <c r="J1745" s="65" t="str">
        <f t="shared" si="302"/>
        <v/>
      </c>
      <c r="K1745" s="166" t="str">
        <f t="shared" si="303"/>
        <v/>
      </c>
      <c r="L1745" s="167" t="str">
        <f t="shared" si="304"/>
        <v/>
      </c>
      <c r="M1745" s="63" t="str">
        <f t="shared" si="305"/>
        <v/>
      </c>
      <c r="N1745" s="7"/>
      <c r="O1745" s="8"/>
      <c r="Q1745" s="69" t="str">
        <f t="shared" si="306"/>
        <v/>
      </c>
      <c r="T1745" s="66" t="str">
        <f>IF(AND(SU_Stufe&gt;=20,M1745&lt;&gt;"",ISBLANK(N1745)),"Zuweisung zu Arbeitspaket fehlt","")</f>
        <v/>
      </c>
      <c r="U1745" s="66" t="str">
        <f>IF(AND(M1745&lt;&gt;""),IF(ISBLANK(O1745),"Beschreibung der Tätigkeit fehlt!",IF(LEN(O1745)&lt;Z_BKU,"Beschreibung sehr kurz",IF(LEN(O1745)&lt;Z_BKN,"Beschreibung knapp",""))),"")</f>
        <v/>
      </c>
      <c r="V1745" s="66" t="str">
        <f t="shared" si="307"/>
        <v/>
      </c>
      <c r="W1745" s="66" t="str">
        <f>IF(AND(M1745&lt;&gt;""),IF(M1745&gt;Z_THAZ,"Wurde die Tageshöchstarbeitszeit ("&amp;Z_THAZ&amp;" h) beachtet?",""),"")</f>
        <v/>
      </c>
      <c r="X1745" s="66" t="str">
        <f t="shared" si="300"/>
        <v/>
      </c>
    </row>
    <row r="1746" spans="1:24" x14ac:dyDescent="0.25">
      <c r="A1746" s="5"/>
      <c r="B1746" s="67" t="str">
        <f t="shared" si="299"/>
        <v/>
      </c>
      <c r="C1746" s="68" t="str">
        <f t="shared" si="301"/>
        <v/>
      </c>
      <c r="D1746" s="6"/>
      <c r="E1746" s="9"/>
      <c r="F1746" s="6"/>
      <c r="G1746" s="9"/>
      <c r="H1746" s="64" t="str">
        <f t="shared" si="308"/>
        <v/>
      </c>
      <c r="I1746" s="64" t="str">
        <f t="shared" si="309"/>
        <v/>
      </c>
      <c r="J1746" s="65" t="str">
        <f t="shared" si="302"/>
        <v/>
      </c>
      <c r="K1746" s="166" t="str">
        <f t="shared" si="303"/>
        <v/>
      </c>
      <c r="L1746" s="167" t="str">
        <f t="shared" si="304"/>
        <v/>
      </c>
      <c r="M1746" s="63" t="str">
        <f t="shared" si="305"/>
        <v/>
      </c>
      <c r="N1746" s="7"/>
      <c r="O1746" s="8"/>
      <c r="Q1746" s="69" t="str">
        <f t="shared" si="306"/>
        <v/>
      </c>
      <c r="T1746" s="66" t="str">
        <f>IF(AND(SU_Stufe&gt;=20,M1746&lt;&gt;"",ISBLANK(N1746)),"Zuweisung zu Arbeitspaket fehlt","")</f>
        <v/>
      </c>
      <c r="U1746" s="66" t="str">
        <f>IF(AND(M1746&lt;&gt;""),IF(ISBLANK(O1746),"Beschreibung der Tätigkeit fehlt!",IF(LEN(O1746)&lt;Z_BKU,"Beschreibung sehr kurz",IF(LEN(O1746)&lt;Z_BKN,"Beschreibung knapp",""))),"")</f>
        <v/>
      </c>
      <c r="V1746" s="66" t="str">
        <f t="shared" si="307"/>
        <v/>
      </c>
      <c r="W1746" s="66" t="str">
        <f>IF(AND(M1746&lt;&gt;""),IF(M1746&gt;Z_THAZ,"Wurde die Tageshöchstarbeitszeit ("&amp;Z_THAZ&amp;" h) beachtet?",""),"")</f>
        <v/>
      </c>
      <c r="X1746" s="66" t="str">
        <f t="shared" si="300"/>
        <v/>
      </c>
    </row>
    <row r="1747" spans="1:24" x14ac:dyDescent="0.25">
      <c r="A1747" s="5"/>
      <c r="B1747" s="67" t="str">
        <f t="shared" si="299"/>
        <v/>
      </c>
      <c r="C1747" s="68" t="str">
        <f t="shared" si="301"/>
        <v/>
      </c>
      <c r="D1747" s="6"/>
      <c r="E1747" s="9"/>
      <c r="F1747" s="6"/>
      <c r="G1747" s="9"/>
      <c r="H1747" s="64" t="str">
        <f t="shared" si="308"/>
        <v/>
      </c>
      <c r="I1747" s="64" t="str">
        <f t="shared" si="309"/>
        <v/>
      </c>
      <c r="J1747" s="65" t="str">
        <f t="shared" si="302"/>
        <v/>
      </c>
      <c r="K1747" s="166" t="str">
        <f t="shared" si="303"/>
        <v/>
      </c>
      <c r="L1747" s="167" t="str">
        <f t="shared" si="304"/>
        <v/>
      </c>
      <c r="M1747" s="63" t="str">
        <f t="shared" si="305"/>
        <v/>
      </c>
      <c r="N1747" s="7"/>
      <c r="O1747" s="8"/>
      <c r="Q1747" s="69" t="str">
        <f t="shared" si="306"/>
        <v/>
      </c>
      <c r="T1747" s="66" t="str">
        <f>IF(AND(SU_Stufe&gt;=20,M1747&lt;&gt;"",ISBLANK(N1747)),"Zuweisung zu Arbeitspaket fehlt","")</f>
        <v/>
      </c>
      <c r="U1747" s="66" t="str">
        <f>IF(AND(M1747&lt;&gt;""),IF(ISBLANK(O1747),"Beschreibung der Tätigkeit fehlt!",IF(LEN(O1747)&lt;Z_BKU,"Beschreibung sehr kurz",IF(LEN(O1747)&lt;Z_BKN,"Beschreibung knapp",""))),"")</f>
        <v/>
      </c>
      <c r="V1747" s="66" t="str">
        <f t="shared" si="307"/>
        <v/>
      </c>
      <c r="W1747" s="66" t="str">
        <f>IF(AND(M1747&lt;&gt;""),IF(M1747&gt;Z_THAZ,"Wurde die Tageshöchstarbeitszeit ("&amp;Z_THAZ&amp;" h) beachtet?",""),"")</f>
        <v/>
      </c>
      <c r="X1747" s="66" t="str">
        <f t="shared" si="300"/>
        <v/>
      </c>
    </row>
    <row r="1748" spans="1:24" x14ac:dyDescent="0.25">
      <c r="A1748" s="5"/>
      <c r="B1748" s="67" t="str">
        <f t="shared" si="299"/>
        <v/>
      </c>
      <c r="C1748" s="68" t="str">
        <f t="shared" si="301"/>
        <v/>
      </c>
      <c r="D1748" s="6"/>
      <c r="E1748" s="9"/>
      <c r="F1748" s="6"/>
      <c r="G1748" s="9"/>
      <c r="H1748" s="64" t="str">
        <f t="shared" si="308"/>
        <v/>
      </c>
      <c r="I1748" s="64" t="str">
        <f t="shared" si="309"/>
        <v/>
      </c>
      <c r="J1748" s="65" t="str">
        <f t="shared" si="302"/>
        <v/>
      </c>
      <c r="K1748" s="166" t="str">
        <f t="shared" si="303"/>
        <v/>
      </c>
      <c r="L1748" s="167" t="str">
        <f t="shared" si="304"/>
        <v/>
      </c>
      <c r="M1748" s="63" t="str">
        <f t="shared" si="305"/>
        <v/>
      </c>
      <c r="N1748" s="7"/>
      <c r="O1748" s="8"/>
      <c r="Q1748" s="69" t="str">
        <f t="shared" si="306"/>
        <v/>
      </c>
      <c r="T1748" s="66" t="str">
        <f>IF(AND(SU_Stufe&gt;=20,M1748&lt;&gt;"",ISBLANK(N1748)),"Zuweisung zu Arbeitspaket fehlt","")</f>
        <v/>
      </c>
      <c r="U1748" s="66" t="str">
        <f>IF(AND(M1748&lt;&gt;""),IF(ISBLANK(O1748),"Beschreibung der Tätigkeit fehlt!",IF(LEN(O1748)&lt;Z_BKU,"Beschreibung sehr kurz",IF(LEN(O1748)&lt;Z_BKN,"Beschreibung knapp",""))),"")</f>
        <v/>
      </c>
      <c r="V1748" s="66" t="str">
        <f t="shared" si="307"/>
        <v/>
      </c>
      <c r="W1748" s="66" t="str">
        <f>IF(AND(M1748&lt;&gt;""),IF(M1748&gt;Z_THAZ,"Wurde die Tageshöchstarbeitszeit ("&amp;Z_THAZ&amp;" h) beachtet?",""),"")</f>
        <v/>
      </c>
      <c r="X1748" s="66" t="str">
        <f t="shared" si="300"/>
        <v/>
      </c>
    </row>
    <row r="1749" spans="1:24" x14ac:dyDescent="0.25">
      <c r="A1749" s="5"/>
      <c r="B1749" s="67" t="str">
        <f t="shared" si="299"/>
        <v/>
      </c>
      <c r="C1749" s="68" t="str">
        <f t="shared" si="301"/>
        <v/>
      </c>
      <c r="D1749" s="6"/>
      <c r="E1749" s="9"/>
      <c r="F1749" s="6"/>
      <c r="G1749" s="9"/>
      <c r="H1749" s="64" t="str">
        <f t="shared" si="308"/>
        <v/>
      </c>
      <c r="I1749" s="64" t="str">
        <f t="shared" si="309"/>
        <v/>
      </c>
      <c r="J1749" s="65" t="str">
        <f t="shared" si="302"/>
        <v/>
      </c>
      <c r="K1749" s="166" t="str">
        <f t="shared" si="303"/>
        <v/>
      </c>
      <c r="L1749" s="167" t="str">
        <f t="shared" si="304"/>
        <v/>
      </c>
      <c r="M1749" s="63" t="str">
        <f t="shared" si="305"/>
        <v/>
      </c>
      <c r="N1749" s="7"/>
      <c r="O1749" s="8"/>
      <c r="Q1749" s="69" t="str">
        <f t="shared" si="306"/>
        <v/>
      </c>
      <c r="T1749" s="66" t="str">
        <f>IF(AND(SU_Stufe&gt;=20,M1749&lt;&gt;"",ISBLANK(N1749)),"Zuweisung zu Arbeitspaket fehlt","")</f>
        <v/>
      </c>
      <c r="U1749" s="66" t="str">
        <f>IF(AND(M1749&lt;&gt;""),IF(ISBLANK(O1749),"Beschreibung der Tätigkeit fehlt!",IF(LEN(O1749)&lt;Z_BKU,"Beschreibung sehr kurz",IF(LEN(O1749)&lt;Z_BKN,"Beschreibung knapp",""))),"")</f>
        <v/>
      </c>
      <c r="V1749" s="66" t="str">
        <f t="shared" si="307"/>
        <v/>
      </c>
      <c r="W1749" s="66" t="str">
        <f>IF(AND(M1749&lt;&gt;""),IF(M1749&gt;Z_THAZ,"Wurde die Tageshöchstarbeitszeit ("&amp;Z_THAZ&amp;" h) beachtet?",""),"")</f>
        <v/>
      </c>
      <c r="X1749" s="66" t="str">
        <f t="shared" si="300"/>
        <v/>
      </c>
    </row>
    <row r="1750" spans="1:24" x14ac:dyDescent="0.25">
      <c r="A1750" s="5"/>
      <c r="B1750" s="67" t="str">
        <f t="shared" si="299"/>
        <v/>
      </c>
      <c r="C1750" s="68" t="str">
        <f t="shared" si="301"/>
        <v/>
      </c>
      <c r="D1750" s="6"/>
      <c r="E1750" s="9"/>
      <c r="F1750" s="6"/>
      <c r="G1750" s="9"/>
      <c r="H1750" s="64" t="str">
        <f t="shared" si="308"/>
        <v/>
      </c>
      <c r="I1750" s="64" t="str">
        <f t="shared" si="309"/>
        <v/>
      </c>
      <c r="J1750" s="65" t="str">
        <f t="shared" si="302"/>
        <v/>
      </c>
      <c r="K1750" s="166" t="str">
        <f t="shared" si="303"/>
        <v/>
      </c>
      <c r="L1750" s="167" t="str">
        <f t="shared" si="304"/>
        <v/>
      </c>
      <c r="M1750" s="63" t="str">
        <f t="shared" si="305"/>
        <v/>
      </c>
      <c r="N1750" s="7"/>
      <c r="O1750" s="8"/>
      <c r="Q1750" s="69" t="str">
        <f t="shared" si="306"/>
        <v/>
      </c>
      <c r="T1750" s="66" t="str">
        <f>IF(AND(SU_Stufe&gt;=20,M1750&lt;&gt;"",ISBLANK(N1750)),"Zuweisung zu Arbeitspaket fehlt","")</f>
        <v/>
      </c>
      <c r="U1750" s="66" t="str">
        <f>IF(AND(M1750&lt;&gt;""),IF(ISBLANK(O1750),"Beschreibung der Tätigkeit fehlt!",IF(LEN(O1750)&lt;Z_BKU,"Beschreibung sehr kurz",IF(LEN(O1750)&lt;Z_BKN,"Beschreibung knapp",""))),"")</f>
        <v/>
      </c>
      <c r="V1750" s="66" t="str">
        <f t="shared" si="307"/>
        <v/>
      </c>
      <c r="W1750" s="66" t="str">
        <f>IF(AND(M1750&lt;&gt;""),IF(M1750&gt;Z_THAZ,"Wurde die Tageshöchstarbeitszeit ("&amp;Z_THAZ&amp;" h) beachtet?",""),"")</f>
        <v/>
      </c>
      <c r="X1750" s="66" t="str">
        <f t="shared" si="300"/>
        <v/>
      </c>
    </row>
    <row r="1751" spans="1:24" x14ac:dyDescent="0.25">
      <c r="A1751" s="5"/>
      <c r="B1751" s="67" t="str">
        <f t="shared" si="299"/>
        <v/>
      </c>
      <c r="C1751" s="68" t="str">
        <f t="shared" si="301"/>
        <v/>
      </c>
      <c r="D1751" s="6"/>
      <c r="E1751" s="9"/>
      <c r="F1751" s="6"/>
      <c r="G1751" s="9"/>
      <c r="H1751" s="64" t="str">
        <f t="shared" si="308"/>
        <v/>
      </c>
      <c r="I1751" s="64" t="str">
        <f t="shared" si="309"/>
        <v/>
      </c>
      <c r="J1751" s="65" t="str">
        <f t="shared" si="302"/>
        <v/>
      </c>
      <c r="K1751" s="166" t="str">
        <f t="shared" si="303"/>
        <v/>
      </c>
      <c r="L1751" s="167" t="str">
        <f t="shared" si="304"/>
        <v/>
      </c>
      <c r="M1751" s="63" t="str">
        <f t="shared" si="305"/>
        <v/>
      </c>
      <c r="N1751" s="7"/>
      <c r="O1751" s="8"/>
      <c r="Q1751" s="69" t="str">
        <f t="shared" si="306"/>
        <v/>
      </c>
      <c r="T1751" s="66" t="str">
        <f>IF(AND(SU_Stufe&gt;=20,M1751&lt;&gt;"",ISBLANK(N1751)),"Zuweisung zu Arbeitspaket fehlt","")</f>
        <v/>
      </c>
      <c r="U1751" s="66" t="str">
        <f>IF(AND(M1751&lt;&gt;""),IF(ISBLANK(O1751),"Beschreibung der Tätigkeit fehlt!",IF(LEN(O1751)&lt;Z_BKU,"Beschreibung sehr kurz",IF(LEN(O1751)&lt;Z_BKN,"Beschreibung knapp",""))),"")</f>
        <v/>
      </c>
      <c r="V1751" s="66" t="str">
        <f t="shared" si="307"/>
        <v/>
      </c>
      <c r="W1751" s="66" t="str">
        <f>IF(AND(M1751&lt;&gt;""),IF(M1751&gt;Z_THAZ,"Wurde die Tageshöchstarbeitszeit ("&amp;Z_THAZ&amp;" h) beachtet?",""),"")</f>
        <v/>
      </c>
      <c r="X1751" s="66" t="str">
        <f t="shared" si="300"/>
        <v/>
      </c>
    </row>
    <row r="1752" spans="1:24" x14ac:dyDescent="0.25">
      <c r="A1752" s="5"/>
      <c r="B1752" s="67" t="str">
        <f t="shared" si="299"/>
        <v/>
      </c>
      <c r="C1752" s="68" t="str">
        <f t="shared" si="301"/>
        <v/>
      </c>
      <c r="D1752" s="6"/>
      <c r="E1752" s="9"/>
      <c r="F1752" s="6"/>
      <c r="G1752" s="9"/>
      <c r="H1752" s="64" t="str">
        <f t="shared" si="308"/>
        <v/>
      </c>
      <c r="I1752" s="64" t="str">
        <f t="shared" si="309"/>
        <v/>
      </c>
      <c r="J1752" s="65" t="str">
        <f t="shared" si="302"/>
        <v/>
      </c>
      <c r="K1752" s="166" t="str">
        <f t="shared" si="303"/>
        <v/>
      </c>
      <c r="L1752" s="167" t="str">
        <f t="shared" si="304"/>
        <v/>
      </c>
      <c r="M1752" s="63" t="str">
        <f t="shared" si="305"/>
        <v/>
      </c>
      <c r="N1752" s="7"/>
      <c r="O1752" s="8"/>
      <c r="Q1752" s="69" t="str">
        <f t="shared" si="306"/>
        <v/>
      </c>
      <c r="T1752" s="66" t="str">
        <f>IF(AND(SU_Stufe&gt;=20,M1752&lt;&gt;"",ISBLANK(N1752)),"Zuweisung zu Arbeitspaket fehlt","")</f>
        <v/>
      </c>
      <c r="U1752" s="66" t="str">
        <f>IF(AND(M1752&lt;&gt;""),IF(ISBLANK(O1752),"Beschreibung der Tätigkeit fehlt!",IF(LEN(O1752)&lt;Z_BKU,"Beschreibung sehr kurz",IF(LEN(O1752)&lt;Z_BKN,"Beschreibung knapp",""))),"")</f>
        <v/>
      </c>
      <c r="V1752" s="66" t="str">
        <f t="shared" si="307"/>
        <v/>
      </c>
      <c r="W1752" s="66" t="str">
        <f>IF(AND(M1752&lt;&gt;""),IF(M1752&gt;Z_THAZ,"Wurde die Tageshöchstarbeitszeit ("&amp;Z_THAZ&amp;" h) beachtet?",""),"")</f>
        <v/>
      </c>
      <c r="X1752" s="66" t="str">
        <f t="shared" si="300"/>
        <v/>
      </c>
    </row>
    <row r="1753" spans="1:24" x14ac:dyDescent="0.25">
      <c r="A1753" s="5"/>
      <c r="B1753" s="67" t="str">
        <f t="shared" si="299"/>
        <v/>
      </c>
      <c r="C1753" s="68" t="str">
        <f t="shared" si="301"/>
        <v/>
      </c>
      <c r="D1753" s="6"/>
      <c r="E1753" s="9"/>
      <c r="F1753" s="6"/>
      <c r="G1753" s="9"/>
      <c r="H1753" s="64" t="str">
        <f t="shared" si="308"/>
        <v/>
      </c>
      <c r="I1753" s="64" t="str">
        <f t="shared" si="309"/>
        <v/>
      </c>
      <c r="J1753" s="65" t="str">
        <f t="shared" si="302"/>
        <v/>
      </c>
      <c r="K1753" s="166" t="str">
        <f t="shared" si="303"/>
        <v/>
      </c>
      <c r="L1753" s="167" t="str">
        <f t="shared" si="304"/>
        <v/>
      </c>
      <c r="M1753" s="63" t="str">
        <f t="shared" si="305"/>
        <v/>
      </c>
      <c r="N1753" s="7"/>
      <c r="O1753" s="8"/>
      <c r="Q1753" s="69" t="str">
        <f t="shared" si="306"/>
        <v/>
      </c>
      <c r="T1753" s="66" t="str">
        <f>IF(AND(SU_Stufe&gt;=20,M1753&lt;&gt;"",ISBLANK(N1753)),"Zuweisung zu Arbeitspaket fehlt","")</f>
        <v/>
      </c>
      <c r="U1753" s="66" t="str">
        <f>IF(AND(M1753&lt;&gt;""),IF(ISBLANK(O1753),"Beschreibung der Tätigkeit fehlt!",IF(LEN(O1753)&lt;Z_BKU,"Beschreibung sehr kurz",IF(LEN(O1753)&lt;Z_BKN,"Beschreibung knapp",""))),"")</f>
        <v/>
      </c>
      <c r="V1753" s="66" t="str">
        <f t="shared" si="307"/>
        <v/>
      </c>
      <c r="W1753" s="66" t="str">
        <f>IF(AND(M1753&lt;&gt;""),IF(M1753&gt;Z_THAZ,"Wurde die Tageshöchstarbeitszeit ("&amp;Z_THAZ&amp;" h) beachtet?",""),"")</f>
        <v/>
      </c>
      <c r="X1753" s="66" t="str">
        <f t="shared" si="300"/>
        <v/>
      </c>
    </row>
    <row r="1754" spans="1:24" x14ac:dyDescent="0.25">
      <c r="A1754" s="5"/>
      <c r="B1754" s="67" t="str">
        <f t="shared" si="299"/>
        <v/>
      </c>
      <c r="C1754" s="68" t="str">
        <f t="shared" si="301"/>
        <v/>
      </c>
      <c r="D1754" s="6"/>
      <c r="E1754" s="9"/>
      <c r="F1754" s="6"/>
      <c r="G1754" s="9"/>
      <c r="H1754" s="64" t="str">
        <f t="shared" si="308"/>
        <v/>
      </c>
      <c r="I1754" s="64" t="str">
        <f t="shared" si="309"/>
        <v/>
      </c>
      <c r="J1754" s="65" t="str">
        <f t="shared" si="302"/>
        <v/>
      </c>
      <c r="K1754" s="166" t="str">
        <f t="shared" si="303"/>
        <v/>
      </c>
      <c r="L1754" s="167" t="str">
        <f t="shared" si="304"/>
        <v/>
      </c>
      <c r="M1754" s="63" t="str">
        <f t="shared" si="305"/>
        <v/>
      </c>
      <c r="N1754" s="7"/>
      <c r="O1754" s="8"/>
      <c r="Q1754" s="69" t="str">
        <f t="shared" si="306"/>
        <v/>
      </c>
      <c r="T1754" s="66" t="str">
        <f>IF(AND(SU_Stufe&gt;=20,M1754&lt;&gt;"",ISBLANK(N1754)),"Zuweisung zu Arbeitspaket fehlt","")</f>
        <v/>
      </c>
      <c r="U1754" s="66" t="str">
        <f>IF(AND(M1754&lt;&gt;""),IF(ISBLANK(O1754),"Beschreibung der Tätigkeit fehlt!",IF(LEN(O1754)&lt;Z_BKU,"Beschreibung sehr kurz",IF(LEN(O1754)&lt;Z_BKN,"Beschreibung knapp",""))),"")</f>
        <v/>
      </c>
      <c r="V1754" s="66" t="str">
        <f t="shared" si="307"/>
        <v/>
      </c>
      <c r="W1754" s="66" t="str">
        <f>IF(AND(M1754&lt;&gt;""),IF(M1754&gt;Z_THAZ,"Wurde die Tageshöchstarbeitszeit ("&amp;Z_THAZ&amp;" h) beachtet?",""),"")</f>
        <v/>
      </c>
      <c r="X1754" s="66" t="str">
        <f t="shared" si="300"/>
        <v/>
      </c>
    </row>
    <row r="1755" spans="1:24" x14ac:dyDescent="0.25">
      <c r="A1755" s="5"/>
      <c r="B1755" s="67" t="str">
        <f t="shared" si="299"/>
        <v/>
      </c>
      <c r="C1755" s="68" t="str">
        <f t="shared" si="301"/>
        <v/>
      </c>
      <c r="D1755" s="6"/>
      <c r="E1755" s="9"/>
      <c r="F1755" s="6"/>
      <c r="G1755" s="9"/>
      <c r="H1755" s="64" t="str">
        <f t="shared" si="308"/>
        <v/>
      </c>
      <c r="I1755" s="64" t="str">
        <f t="shared" si="309"/>
        <v/>
      </c>
      <c r="J1755" s="65" t="str">
        <f t="shared" si="302"/>
        <v/>
      </c>
      <c r="K1755" s="166" t="str">
        <f t="shared" si="303"/>
        <v/>
      </c>
      <c r="L1755" s="167" t="str">
        <f t="shared" si="304"/>
        <v/>
      </c>
      <c r="M1755" s="63" t="str">
        <f t="shared" si="305"/>
        <v/>
      </c>
      <c r="N1755" s="7"/>
      <c r="O1755" s="8"/>
      <c r="Q1755" s="69" t="str">
        <f t="shared" si="306"/>
        <v/>
      </c>
      <c r="T1755" s="66" t="str">
        <f>IF(AND(SU_Stufe&gt;=20,M1755&lt;&gt;"",ISBLANK(N1755)),"Zuweisung zu Arbeitspaket fehlt","")</f>
        <v/>
      </c>
      <c r="U1755" s="66" t="str">
        <f>IF(AND(M1755&lt;&gt;""),IF(ISBLANK(O1755),"Beschreibung der Tätigkeit fehlt!",IF(LEN(O1755)&lt;Z_BKU,"Beschreibung sehr kurz",IF(LEN(O1755)&lt;Z_BKN,"Beschreibung knapp",""))),"")</f>
        <v/>
      </c>
      <c r="V1755" s="66" t="str">
        <f t="shared" si="307"/>
        <v/>
      </c>
      <c r="W1755" s="66" t="str">
        <f>IF(AND(M1755&lt;&gt;""),IF(M1755&gt;Z_THAZ,"Wurde die Tageshöchstarbeitszeit ("&amp;Z_THAZ&amp;" h) beachtet?",""),"")</f>
        <v/>
      </c>
      <c r="X1755" s="66" t="str">
        <f t="shared" si="300"/>
        <v/>
      </c>
    </row>
    <row r="1756" spans="1:24" x14ac:dyDescent="0.25">
      <c r="A1756" s="5"/>
      <c r="B1756" s="67" t="str">
        <f t="shared" si="299"/>
        <v/>
      </c>
      <c r="C1756" s="68" t="str">
        <f t="shared" si="301"/>
        <v/>
      </c>
      <c r="D1756" s="6"/>
      <c r="E1756" s="9"/>
      <c r="F1756" s="6"/>
      <c r="G1756" s="9"/>
      <c r="H1756" s="64" t="str">
        <f t="shared" si="308"/>
        <v/>
      </c>
      <c r="I1756" s="64" t="str">
        <f t="shared" si="309"/>
        <v/>
      </c>
      <c r="J1756" s="65" t="str">
        <f t="shared" si="302"/>
        <v/>
      </c>
      <c r="K1756" s="166" t="str">
        <f t="shared" si="303"/>
        <v/>
      </c>
      <c r="L1756" s="167" t="str">
        <f t="shared" si="304"/>
        <v/>
      </c>
      <c r="M1756" s="63" t="str">
        <f t="shared" si="305"/>
        <v/>
      </c>
      <c r="N1756" s="7"/>
      <c r="O1756" s="8"/>
      <c r="Q1756" s="69" t="str">
        <f t="shared" si="306"/>
        <v/>
      </c>
      <c r="T1756" s="66" t="str">
        <f>IF(AND(SU_Stufe&gt;=20,M1756&lt;&gt;"",ISBLANK(N1756)),"Zuweisung zu Arbeitspaket fehlt","")</f>
        <v/>
      </c>
      <c r="U1756" s="66" t="str">
        <f>IF(AND(M1756&lt;&gt;""),IF(ISBLANK(O1756),"Beschreibung der Tätigkeit fehlt!",IF(LEN(O1756)&lt;Z_BKU,"Beschreibung sehr kurz",IF(LEN(O1756)&lt;Z_BKN,"Beschreibung knapp",""))),"")</f>
        <v/>
      </c>
      <c r="V1756" s="66" t="str">
        <f t="shared" si="307"/>
        <v/>
      </c>
      <c r="W1756" s="66" t="str">
        <f>IF(AND(M1756&lt;&gt;""),IF(M1756&gt;Z_THAZ,"Wurde die Tageshöchstarbeitszeit ("&amp;Z_THAZ&amp;" h) beachtet?",""),"")</f>
        <v/>
      </c>
      <c r="X1756" s="66" t="str">
        <f t="shared" si="300"/>
        <v/>
      </c>
    </row>
    <row r="1757" spans="1:24" x14ac:dyDescent="0.25">
      <c r="A1757" s="5"/>
      <c r="B1757" s="67" t="str">
        <f t="shared" si="299"/>
        <v/>
      </c>
      <c r="C1757" s="68" t="str">
        <f t="shared" si="301"/>
        <v/>
      </c>
      <c r="D1757" s="6"/>
      <c r="E1757" s="9"/>
      <c r="F1757" s="6"/>
      <c r="G1757" s="9"/>
      <c r="H1757" s="64" t="str">
        <f t="shared" si="308"/>
        <v/>
      </c>
      <c r="I1757" s="64" t="str">
        <f t="shared" si="309"/>
        <v/>
      </c>
      <c r="J1757" s="65" t="str">
        <f t="shared" si="302"/>
        <v/>
      </c>
      <c r="K1757" s="166" t="str">
        <f t="shared" si="303"/>
        <v/>
      </c>
      <c r="L1757" s="167" t="str">
        <f t="shared" si="304"/>
        <v/>
      </c>
      <c r="M1757" s="63" t="str">
        <f t="shared" si="305"/>
        <v/>
      </c>
      <c r="N1757" s="7"/>
      <c r="O1757" s="8"/>
      <c r="Q1757" s="69" t="str">
        <f t="shared" si="306"/>
        <v/>
      </c>
      <c r="T1757" s="66" t="str">
        <f>IF(AND(SU_Stufe&gt;=20,M1757&lt;&gt;"",ISBLANK(N1757)),"Zuweisung zu Arbeitspaket fehlt","")</f>
        <v/>
      </c>
      <c r="U1757" s="66" t="str">
        <f>IF(AND(M1757&lt;&gt;""),IF(ISBLANK(O1757),"Beschreibung der Tätigkeit fehlt!",IF(LEN(O1757)&lt;Z_BKU,"Beschreibung sehr kurz",IF(LEN(O1757)&lt;Z_BKN,"Beschreibung knapp",""))),"")</f>
        <v/>
      </c>
      <c r="V1757" s="66" t="str">
        <f t="shared" si="307"/>
        <v/>
      </c>
      <c r="W1757" s="66" t="str">
        <f>IF(AND(M1757&lt;&gt;""),IF(M1757&gt;Z_THAZ,"Wurde die Tageshöchstarbeitszeit ("&amp;Z_THAZ&amp;" h) beachtet?",""),"")</f>
        <v/>
      </c>
      <c r="X1757" s="66" t="str">
        <f t="shared" si="300"/>
        <v/>
      </c>
    </row>
    <row r="1758" spans="1:24" x14ac:dyDescent="0.25">
      <c r="A1758" s="5"/>
      <c r="B1758" s="67" t="str">
        <f t="shared" si="299"/>
        <v/>
      </c>
      <c r="C1758" s="68" t="str">
        <f t="shared" si="301"/>
        <v/>
      </c>
      <c r="D1758" s="6"/>
      <c r="E1758" s="9"/>
      <c r="F1758" s="6"/>
      <c r="G1758" s="9"/>
      <c r="H1758" s="64" t="str">
        <f t="shared" si="308"/>
        <v/>
      </c>
      <c r="I1758" s="64" t="str">
        <f t="shared" si="309"/>
        <v/>
      </c>
      <c r="J1758" s="65" t="str">
        <f t="shared" si="302"/>
        <v/>
      </c>
      <c r="K1758" s="166" t="str">
        <f t="shared" si="303"/>
        <v/>
      </c>
      <c r="L1758" s="167" t="str">
        <f t="shared" si="304"/>
        <v/>
      </c>
      <c r="M1758" s="63" t="str">
        <f t="shared" si="305"/>
        <v/>
      </c>
      <c r="N1758" s="7"/>
      <c r="O1758" s="8"/>
      <c r="Q1758" s="69" t="str">
        <f t="shared" si="306"/>
        <v/>
      </c>
      <c r="T1758" s="66" t="str">
        <f>IF(AND(SU_Stufe&gt;=20,M1758&lt;&gt;"",ISBLANK(N1758)),"Zuweisung zu Arbeitspaket fehlt","")</f>
        <v/>
      </c>
      <c r="U1758" s="66" t="str">
        <f>IF(AND(M1758&lt;&gt;""),IF(ISBLANK(O1758),"Beschreibung der Tätigkeit fehlt!",IF(LEN(O1758)&lt;Z_BKU,"Beschreibung sehr kurz",IF(LEN(O1758)&lt;Z_BKN,"Beschreibung knapp",""))),"")</f>
        <v/>
      </c>
      <c r="V1758" s="66" t="str">
        <f t="shared" si="307"/>
        <v/>
      </c>
      <c r="W1758" s="66" t="str">
        <f>IF(AND(M1758&lt;&gt;""),IF(M1758&gt;Z_THAZ,"Wurde die Tageshöchstarbeitszeit ("&amp;Z_THAZ&amp;" h) beachtet?",""),"")</f>
        <v/>
      </c>
      <c r="X1758" s="66" t="str">
        <f t="shared" si="300"/>
        <v/>
      </c>
    </row>
    <row r="1759" spans="1:24" x14ac:dyDescent="0.25">
      <c r="A1759" s="5"/>
      <c r="B1759" s="67" t="str">
        <f t="shared" si="299"/>
        <v/>
      </c>
      <c r="C1759" s="68" t="str">
        <f t="shared" si="301"/>
        <v/>
      </c>
      <c r="D1759" s="6"/>
      <c r="E1759" s="9"/>
      <c r="F1759" s="6"/>
      <c r="G1759" s="9"/>
      <c r="H1759" s="64" t="str">
        <f t="shared" si="308"/>
        <v/>
      </c>
      <c r="I1759" s="64" t="str">
        <f t="shared" si="309"/>
        <v/>
      </c>
      <c r="J1759" s="65" t="str">
        <f t="shared" si="302"/>
        <v/>
      </c>
      <c r="K1759" s="166" t="str">
        <f t="shared" si="303"/>
        <v/>
      </c>
      <c r="L1759" s="167" t="str">
        <f t="shared" si="304"/>
        <v/>
      </c>
      <c r="M1759" s="63" t="str">
        <f t="shared" si="305"/>
        <v/>
      </c>
      <c r="N1759" s="7"/>
      <c r="O1759" s="8"/>
      <c r="Q1759" s="69" t="str">
        <f t="shared" si="306"/>
        <v/>
      </c>
      <c r="T1759" s="66" t="str">
        <f>IF(AND(SU_Stufe&gt;=20,M1759&lt;&gt;"",ISBLANK(N1759)),"Zuweisung zu Arbeitspaket fehlt","")</f>
        <v/>
      </c>
      <c r="U1759" s="66" t="str">
        <f>IF(AND(M1759&lt;&gt;""),IF(ISBLANK(O1759),"Beschreibung der Tätigkeit fehlt!",IF(LEN(O1759)&lt;Z_BKU,"Beschreibung sehr kurz",IF(LEN(O1759)&lt;Z_BKN,"Beschreibung knapp",""))),"")</f>
        <v/>
      </c>
      <c r="V1759" s="66" t="str">
        <f t="shared" si="307"/>
        <v/>
      </c>
      <c r="W1759" s="66" t="str">
        <f>IF(AND(M1759&lt;&gt;""),IF(M1759&gt;Z_THAZ,"Wurde die Tageshöchstarbeitszeit ("&amp;Z_THAZ&amp;" h) beachtet?",""),"")</f>
        <v/>
      </c>
      <c r="X1759" s="66" t="str">
        <f t="shared" si="300"/>
        <v/>
      </c>
    </row>
    <row r="1760" spans="1:24" x14ac:dyDescent="0.25">
      <c r="A1760" s="5"/>
      <c r="B1760" s="67" t="str">
        <f t="shared" si="299"/>
        <v/>
      </c>
      <c r="C1760" s="68" t="str">
        <f t="shared" si="301"/>
        <v/>
      </c>
      <c r="D1760" s="6"/>
      <c r="E1760" s="9"/>
      <c r="F1760" s="6"/>
      <c r="G1760" s="9"/>
      <c r="H1760" s="64" t="str">
        <f t="shared" si="308"/>
        <v/>
      </c>
      <c r="I1760" s="64" t="str">
        <f t="shared" si="309"/>
        <v/>
      </c>
      <c r="J1760" s="65" t="str">
        <f t="shared" si="302"/>
        <v/>
      </c>
      <c r="K1760" s="166" t="str">
        <f t="shared" si="303"/>
        <v/>
      </c>
      <c r="L1760" s="167" t="str">
        <f t="shared" si="304"/>
        <v/>
      </c>
      <c r="M1760" s="63" t="str">
        <f t="shared" si="305"/>
        <v/>
      </c>
      <c r="N1760" s="7"/>
      <c r="O1760" s="8"/>
      <c r="Q1760" s="69" t="str">
        <f t="shared" si="306"/>
        <v/>
      </c>
      <c r="T1760" s="66" t="str">
        <f>IF(AND(SU_Stufe&gt;=20,M1760&lt;&gt;"",ISBLANK(N1760)),"Zuweisung zu Arbeitspaket fehlt","")</f>
        <v/>
      </c>
      <c r="U1760" s="66" t="str">
        <f>IF(AND(M1760&lt;&gt;""),IF(ISBLANK(O1760),"Beschreibung der Tätigkeit fehlt!",IF(LEN(O1760)&lt;Z_BKU,"Beschreibung sehr kurz",IF(LEN(O1760)&lt;Z_BKN,"Beschreibung knapp",""))),"")</f>
        <v/>
      </c>
      <c r="V1760" s="66" t="str">
        <f t="shared" si="307"/>
        <v/>
      </c>
      <c r="W1760" s="66" t="str">
        <f>IF(AND(M1760&lt;&gt;""),IF(M1760&gt;Z_THAZ,"Wurde die Tageshöchstarbeitszeit ("&amp;Z_THAZ&amp;" h) beachtet?",""),"")</f>
        <v/>
      </c>
      <c r="X1760" s="66" t="str">
        <f t="shared" si="300"/>
        <v/>
      </c>
    </row>
    <row r="1761" spans="1:24" x14ac:dyDescent="0.25">
      <c r="A1761" s="5"/>
      <c r="B1761" s="67" t="str">
        <f t="shared" si="299"/>
        <v/>
      </c>
      <c r="C1761" s="68" t="str">
        <f t="shared" si="301"/>
        <v/>
      </c>
      <c r="D1761" s="6"/>
      <c r="E1761" s="9"/>
      <c r="F1761" s="6"/>
      <c r="G1761" s="9"/>
      <c r="H1761" s="64" t="str">
        <f t="shared" si="308"/>
        <v/>
      </c>
      <c r="I1761" s="64" t="str">
        <f t="shared" si="309"/>
        <v/>
      </c>
      <c r="J1761" s="65" t="str">
        <f t="shared" si="302"/>
        <v/>
      </c>
      <c r="K1761" s="166" t="str">
        <f t="shared" si="303"/>
        <v/>
      </c>
      <c r="L1761" s="167" t="str">
        <f t="shared" si="304"/>
        <v/>
      </c>
      <c r="M1761" s="63" t="str">
        <f t="shared" si="305"/>
        <v/>
      </c>
      <c r="N1761" s="7"/>
      <c r="O1761" s="8"/>
      <c r="Q1761" s="69" t="str">
        <f t="shared" si="306"/>
        <v/>
      </c>
      <c r="T1761" s="66" t="str">
        <f>IF(AND(SU_Stufe&gt;=20,M1761&lt;&gt;"",ISBLANK(N1761)),"Zuweisung zu Arbeitspaket fehlt","")</f>
        <v/>
      </c>
      <c r="U1761" s="66" t="str">
        <f>IF(AND(M1761&lt;&gt;""),IF(ISBLANK(O1761),"Beschreibung der Tätigkeit fehlt!",IF(LEN(O1761)&lt;Z_BKU,"Beschreibung sehr kurz",IF(LEN(O1761)&lt;Z_BKN,"Beschreibung knapp",""))),"")</f>
        <v/>
      </c>
      <c r="V1761" s="66" t="str">
        <f t="shared" si="307"/>
        <v/>
      </c>
      <c r="W1761" s="66" t="str">
        <f>IF(AND(M1761&lt;&gt;""),IF(M1761&gt;Z_THAZ,"Wurde die Tageshöchstarbeitszeit ("&amp;Z_THAZ&amp;" h) beachtet?",""),"")</f>
        <v/>
      </c>
      <c r="X1761" s="66" t="str">
        <f t="shared" si="300"/>
        <v/>
      </c>
    </row>
    <row r="1762" spans="1:24" x14ac:dyDescent="0.25">
      <c r="A1762" s="5"/>
      <c r="B1762" s="67" t="str">
        <f t="shared" si="299"/>
        <v/>
      </c>
      <c r="C1762" s="68" t="str">
        <f t="shared" si="301"/>
        <v/>
      </c>
      <c r="D1762" s="6"/>
      <c r="E1762" s="9"/>
      <c r="F1762" s="6"/>
      <c r="G1762" s="9"/>
      <c r="H1762" s="64" t="str">
        <f t="shared" si="308"/>
        <v/>
      </c>
      <c r="I1762" s="64" t="str">
        <f t="shared" si="309"/>
        <v/>
      </c>
      <c r="J1762" s="65" t="str">
        <f t="shared" si="302"/>
        <v/>
      </c>
      <c r="K1762" s="166" t="str">
        <f t="shared" si="303"/>
        <v/>
      </c>
      <c r="L1762" s="167" t="str">
        <f t="shared" si="304"/>
        <v/>
      </c>
      <c r="M1762" s="63" t="str">
        <f t="shared" si="305"/>
        <v/>
      </c>
      <c r="N1762" s="7"/>
      <c r="O1762" s="8"/>
      <c r="Q1762" s="69" t="str">
        <f t="shared" si="306"/>
        <v/>
      </c>
      <c r="T1762" s="66" t="str">
        <f>IF(AND(SU_Stufe&gt;=20,M1762&lt;&gt;"",ISBLANK(N1762)),"Zuweisung zu Arbeitspaket fehlt","")</f>
        <v/>
      </c>
      <c r="U1762" s="66" t="str">
        <f>IF(AND(M1762&lt;&gt;""),IF(ISBLANK(O1762),"Beschreibung der Tätigkeit fehlt!",IF(LEN(O1762)&lt;Z_BKU,"Beschreibung sehr kurz",IF(LEN(O1762)&lt;Z_BKN,"Beschreibung knapp",""))),"")</f>
        <v/>
      </c>
      <c r="V1762" s="66" t="str">
        <f t="shared" si="307"/>
        <v/>
      </c>
      <c r="W1762" s="66" t="str">
        <f>IF(AND(M1762&lt;&gt;""),IF(M1762&gt;Z_THAZ,"Wurde die Tageshöchstarbeitszeit ("&amp;Z_THAZ&amp;" h) beachtet?",""),"")</f>
        <v/>
      </c>
      <c r="X1762" s="66" t="str">
        <f t="shared" si="300"/>
        <v/>
      </c>
    </row>
    <row r="1763" spans="1:24" x14ac:dyDescent="0.25">
      <c r="A1763" s="5"/>
      <c r="B1763" s="67" t="str">
        <f t="shared" si="299"/>
        <v/>
      </c>
      <c r="C1763" s="68" t="str">
        <f t="shared" si="301"/>
        <v/>
      </c>
      <c r="D1763" s="6"/>
      <c r="E1763" s="9"/>
      <c r="F1763" s="6"/>
      <c r="G1763" s="9"/>
      <c r="H1763" s="64" t="str">
        <f t="shared" si="308"/>
        <v/>
      </c>
      <c r="I1763" s="64" t="str">
        <f t="shared" si="309"/>
        <v/>
      </c>
      <c r="J1763" s="65" t="str">
        <f t="shared" si="302"/>
        <v/>
      </c>
      <c r="K1763" s="166" t="str">
        <f t="shared" si="303"/>
        <v/>
      </c>
      <c r="L1763" s="167" t="str">
        <f t="shared" si="304"/>
        <v/>
      </c>
      <c r="M1763" s="63" t="str">
        <f t="shared" si="305"/>
        <v/>
      </c>
      <c r="N1763" s="7"/>
      <c r="O1763" s="8"/>
      <c r="Q1763" s="69" t="str">
        <f t="shared" si="306"/>
        <v/>
      </c>
      <c r="T1763" s="66" t="str">
        <f>IF(AND(SU_Stufe&gt;=20,M1763&lt;&gt;"",ISBLANK(N1763)),"Zuweisung zu Arbeitspaket fehlt","")</f>
        <v/>
      </c>
      <c r="U1763" s="66" t="str">
        <f>IF(AND(M1763&lt;&gt;""),IF(ISBLANK(O1763),"Beschreibung der Tätigkeit fehlt!",IF(LEN(O1763)&lt;Z_BKU,"Beschreibung sehr kurz",IF(LEN(O1763)&lt;Z_BKN,"Beschreibung knapp",""))),"")</f>
        <v/>
      </c>
      <c r="V1763" s="66" t="str">
        <f t="shared" si="307"/>
        <v/>
      </c>
      <c r="W1763" s="66" t="str">
        <f>IF(AND(M1763&lt;&gt;""),IF(M1763&gt;Z_THAZ,"Wurde die Tageshöchstarbeitszeit ("&amp;Z_THAZ&amp;" h) beachtet?",""),"")</f>
        <v/>
      </c>
      <c r="X1763" s="66" t="str">
        <f t="shared" si="300"/>
        <v/>
      </c>
    </row>
    <row r="1764" spans="1:24" x14ac:dyDescent="0.25">
      <c r="A1764" s="5"/>
      <c r="B1764" s="67" t="str">
        <f t="shared" si="299"/>
        <v/>
      </c>
      <c r="C1764" s="68" t="str">
        <f t="shared" si="301"/>
        <v/>
      </c>
      <c r="D1764" s="6"/>
      <c r="E1764" s="9"/>
      <c r="F1764" s="6"/>
      <c r="G1764" s="9"/>
      <c r="H1764" s="64" t="str">
        <f t="shared" si="308"/>
        <v/>
      </c>
      <c r="I1764" s="64" t="str">
        <f t="shared" si="309"/>
        <v/>
      </c>
      <c r="J1764" s="65" t="str">
        <f t="shared" si="302"/>
        <v/>
      </c>
      <c r="K1764" s="166" t="str">
        <f t="shared" si="303"/>
        <v/>
      </c>
      <c r="L1764" s="167" t="str">
        <f t="shared" si="304"/>
        <v/>
      </c>
      <c r="M1764" s="63" t="str">
        <f t="shared" si="305"/>
        <v/>
      </c>
      <c r="N1764" s="7"/>
      <c r="O1764" s="8"/>
      <c r="Q1764" s="69" t="str">
        <f t="shared" si="306"/>
        <v/>
      </c>
      <c r="T1764" s="66" t="str">
        <f>IF(AND(SU_Stufe&gt;=20,M1764&lt;&gt;"",ISBLANK(N1764)),"Zuweisung zu Arbeitspaket fehlt","")</f>
        <v/>
      </c>
      <c r="U1764" s="66" t="str">
        <f>IF(AND(M1764&lt;&gt;""),IF(ISBLANK(O1764),"Beschreibung der Tätigkeit fehlt!",IF(LEN(O1764)&lt;Z_BKU,"Beschreibung sehr kurz",IF(LEN(O1764)&lt;Z_BKN,"Beschreibung knapp",""))),"")</f>
        <v/>
      </c>
      <c r="V1764" s="66" t="str">
        <f t="shared" si="307"/>
        <v/>
      </c>
      <c r="W1764" s="66" t="str">
        <f>IF(AND(M1764&lt;&gt;""),IF(M1764&gt;Z_THAZ,"Wurde die Tageshöchstarbeitszeit ("&amp;Z_THAZ&amp;" h) beachtet?",""),"")</f>
        <v/>
      </c>
      <c r="X1764" s="66" t="str">
        <f t="shared" si="300"/>
        <v/>
      </c>
    </row>
    <row r="1765" spans="1:24" x14ac:dyDescent="0.25">
      <c r="A1765" s="5"/>
      <c r="B1765" s="67" t="str">
        <f t="shared" si="299"/>
        <v/>
      </c>
      <c r="C1765" s="68" t="str">
        <f t="shared" si="301"/>
        <v/>
      </c>
      <c r="D1765" s="6"/>
      <c r="E1765" s="9"/>
      <c r="F1765" s="6"/>
      <c r="G1765" s="9"/>
      <c r="H1765" s="64" t="str">
        <f t="shared" si="308"/>
        <v/>
      </c>
      <c r="I1765" s="64" t="str">
        <f t="shared" si="309"/>
        <v/>
      </c>
      <c r="J1765" s="65" t="str">
        <f t="shared" si="302"/>
        <v/>
      </c>
      <c r="K1765" s="166" t="str">
        <f t="shared" si="303"/>
        <v/>
      </c>
      <c r="L1765" s="167" t="str">
        <f t="shared" si="304"/>
        <v/>
      </c>
      <c r="M1765" s="63" t="str">
        <f t="shared" si="305"/>
        <v/>
      </c>
      <c r="N1765" s="7"/>
      <c r="O1765" s="8"/>
      <c r="Q1765" s="69" t="str">
        <f t="shared" si="306"/>
        <v/>
      </c>
      <c r="T1765" s="66" t="str">
        <f>IF(AND(SU_Stufe&gt;=20,M1765&lt;&gt;"",ISBLANK(N1765)),"Zuweisung zu Arbeitspaket fehlt","")</f>
        <v/>
      </c>
      <c r="U1765" s="66" t="str">
        <f>IF(AND(M1765&lt;&gt;""),IF(ISBLANK(O1765),"Beschreibung der Tätigkeit fehlt!",IF(LEN(O1765)&lt;Z_BKU,"Beschreibung sehr kurz",IF(LEN(O1765)&lt;Z_BKN,"Beschreibung knapp",""))),"")</f>
        <v/>
      </c>
      <c r="V1765" s="66" t="str">
        <f t="shared" si="307"/>
        <v/>
      </c>
      <c r="W1765" s="66" t="str">
        <f>IF(AND(M1765&lt;&gt;""),IF(M1765&gt;Z_THAZ,"Wurde die Tageshöchstarbeitszeit ("&amp;Z_THAZ&amp;" h) beachtet?",""),"")</f>
        <v/>
      </c>
      <c r="X1765" s="66" t="str">
        <f t="shared" si="300"/>
        <v/>
      </c>
    </row>
    <row r="1766" spans="1:24" x14ac:dyDescent="0.25">
      <c r="A1766" s="5"/>
      <c r="B1766" s="67" t="str">
        <f t="shared" si="299"/>
        <v/>
      </c>
      <c r="C1766" s="68" t="str">
        <f t="shared" si="301"/>
        <v/>
      </c>
      <c r="D1766" s="6"/>
      <c r="E1766" s="9"/>
      <c r="F1766" s="6"/>
      <c r="G1766" s="9"/>
      <c r="H1766" s="64" t="str">
        <f t="shared" si="308"/>
        <v/>
      </c>
      <c r="I1766" s="64" t="str">
        <f t="shared" si="309"/>
        <v/>
      </c>
      <c r="J1766" s="65" t="str">
        <f t="shared" si="302"/>
        <v/>
      </c>
      <c r="K1766" s="166" t="str">
        <f t="shared" si="303"/>
        <v/>
      </c>
      <c r="L1766" s="167" t="str">
        <f t="shared" si="304"/>
        <v/>
      </c>
      <c r="M1766" s="63" t="str">
        <f t="shared" si="305"/>
        <v/>
      </c>
      <c r="N1766" s="7"/>
      <c r="O1766" s="8"/>
      <c r="Q1766" s="69" t="str">
        <f t="shared" si="306"/>
        <v/>
      </c>
      <c r="T1766" s="66" t="str">
        <f>IF(AND(SU_Stufe&gt;=20,M1766&lt;&gt;"",ISBLANK(N1766)),"Zuweisung zu Arbeitspaket fehlt","")</f>
        <v/>
      </c>
      <c r="U1766" s="66" t="str">
        <f>IF(AND(M1766&lt;&gt;""),IF(ISBLANK(O1766),"Beschreibung der Tätigkeit fehlt!",IF(LEN(O1766)&lt;Z_BKU,"Beschreibung sehr kurz",IF(LEN(O1766)&lt;Z_BKN,"Beschreibung knapp",""))),"")</f>
        <v/>
      </c>
      <c r="V1766" s="66" t="str">
        <f t="shared" si="307"/>
        <v/>
      </c>
      <c r="W1766" s="66" t="str">
        <f>IF(AND(M1766&lt;&gt;""),IF(M1766&gt;Z_THAZ,"Wurde die Tageshöchstarbeitszeit ("&amp;Z_THAZ&amp;" h) beachtet?",""),"")</f>
        <v/>
      </c>
      <c r="X1766" s="66" t="str">
        <f t="shared" si="300"/>
        <v/>
      </c>
    </row>
    <row r="1767" spans="1:24" x14ac:dyDescent="0.25">
      <c r="A1767" s="5"/>
      <c r="B1767" s="67" t="str">
        <f t="shared" si="299"/>
        <v/>
      </c>
      <c r="C1767" s="68" t="str">
        <f t="shared" si="301"/>
        <v/>
      </c>
      <c r="D1767" s="6"/>
      <c r="E1767" s="9"/>
      <c r="F1767" s="6"/>
      <c r="G1767" s="9"/>
      <c r="H1767" s="64" t="str">
        <f t="shared" si="308"/>
        <v/>
      </c>
      <c r="I1767" s="64" t="str">
        <f t="shared" si="309"/>
        <v/>
      </c>
      <c r="J1767" s="65" t="str">
        <f t="shared" si="302"/>
        <v/>
      </c>
      <c r="K1767" s="166" t="str">
        <f t="shared" si="303"/>
        <v/>
      </c>
      <c r="L1767" s="167" t="str">
        <f t="shared" si="304"/>
        <v/>
      </c>
      <c r="M1767" s="63" t="str">
        <f t="shared" si="305"/>
        <v/>
      </c>
      <c r="N1767" s="7"/>
      <c r="O1767" s="8"/>
      <c r="Q1767" s="69" t="str">
        <f t="shared" si="306"/>
        <v/>
      </c>
      <c r="T1767" s="66" t="str">
        <f>IF(AND(SU_Stufe&gt;=20,M1767&lt;&gt;"",ISBLANK(N1767)),"Zuweisung zu Arbeitspaket fehlt","")</f>
        <v/>
      </c>
      <c r="U1767" s="66" t="str">
        <f>IF(AND(M1767&lt;&gt;""),IF(ISBLANK(O1767),"Beschreibung der Tätigkeit fehlt!",IF(LEN(O1767)&lt;Z_BKU,"Beschreibung sehr kurz",IF(LEN(O1767)&lt;Z_BKN,"Beschreibung knapp",""))),"")</f>
        <v/>
      </c>
      <c r="V1767" s="66" t="str">
        <f t="shared" si="307"/>
        <v/>
      </c>
      <c r="W1767" s="66" t="str">
        <f>IF(AND(M1767&lt;&gt;""),IF(M1767&gt;Z_THAZ,"Wurde die Tageshöchstarbeitszeit ("&amp;Z_THAZ&amp;" h) beachtet?",""),"")</f>
        <v/>
      </c>
      <c r="X1767" s="66" t="str">
        <f t="shared" si="300"/>
        <v/>
      </c>
    </row>
    <row r="1768" spans="1:24" x14ac:dyDescent="0.25">
      <c r="A1768" s="5"/>
      <c r="B1768" s="67" t="str">
        <f t="shared" si="299"/>
        <v/>
      </c>
      <c r="C1768" s="68" t="str">
        <f t="shared" si="301"/>
        <v/>
      </c>
      <c r="D1768" s="6"/>
      <c r="E1768" s="9"/>
      <c r="F1768" s="6"/>
      <c r="G1768" s="9"/>
      <c r="H1768" s="64" t="str">
        <f t="shared" si="308"/>
        <v/>
      </c>
      <c r="I1768" s="64" t="str">
        <f t="shared" si="309"/>
        <v/>
      </c>
      <c r="J1768" s="65" t="str">
        <f t="shared" si="302"/>
        <v/>
      </c>
      <c r="K1768" s="166" t="str">
        <f t="shared" si="303"/>
        <v/>
      </c>
      <c r="L1768" s="167" t="str">
        <f t="shared" si="304"/>
        <v/>
      </c>
      <c r="M1768" s="63" t="str">
        <f t="shared" si="305"/>
        <v/>
      </c>
      <c r="N1768" s="7"/>
      <c r="O1768" s="8"/>
      <c r="Q1768" s="69" t="str">
        <f t="shared" si="306"/>
        <v/>
      </c>
      <c r="T1768" s="66" t="str">
        <f>IF(AND(SU_Stufe&gt;=20,M1768&lt;&gt;"",ISBLANK(N1768)),"Zuweisung zu Arbeitspaket fehlt","")</f>
        <v/>
      </c>
      <c r="U1768" s="66" t="str">
        <f>IF(AND(M1768&lt;&gt;""),IF(ISBLANK(O1768),"Beschreibung der Tätigkeit fehlt!",IF(LEN(O1768)&lt;Z_BKU,"Beschreibung sehr kurz",IF(LEN(O1768)&lt;Z_BKN,"Beschreibung knapp",""))),"")</f>
        <v/>
      </c>
      <c r="V1768" s="66" t="str">
        <f t="shared" si="307"/>
        <v/>
      </c>
      <c r="W1768" s="66" t="str">
        <f>IF(AND(M1768&lt;&gt;""),IF(M1768&gt;Z_THAZ,"Wurde die Tageshöchstarbeitszeit ("&amp;Z_THAZ&amp;" h) beachtet?",""),"")</f>
        <v/>
      </c>
      <c r="X1768" s="66" t="str">
        <f t="shared" si="300"/>
        <v/>
      </c>
    </row>
    <row r="1769" spans="1:24" x14ac:dyDescent="0.25">
      <c r="A1769" s="5"/>
      <c r="B1769" s="67" t="str">
        <f t="shared" si="299"/>
        <v/>
      </c>
      <c r="C1769" s="68" t="str">
        <f t="shared" si="301"/>
        <v/>
      </c>
      <c r="D1769" s="6"/>
      <c r="E1769" s="9"/>
      <c r="F1769" s="6"/>
      <c r="G1769" s="9"/>
      <c r="H1769" s="64" t="str">
        <f t="shared" si="308"/>
        <v/>
      </c>
      <c r="I1769" s="64" t="str">
        <f t="shared" si="309"/>
        <v/>
      </c>
      <c r="J1769" s="65" t="str">
        <f t="shared" si="302"/>
        <v/>
      </c>
      <c r="K1769" s="166" t="str">
        <f t="shared" si="303"/>
        <v/>
      </c>
      <c r="L1769" s="167" t="str">
        <f t="shared" si="304"/>
        <v/>
      </c>
      <c r="M1769" s="63" t="str">
        <f t="shared" si="305"/>
        <v/>
      </c>
      <c r="N1769" s="7"/>
      <c r="O1769" s="8"/>
      <c r="Q1769" s="69" t="str">
        <f t="shared" si="306"/>
        <v/>
      </c>
      <c r="T1769" s="66" t="str">
        <f>IF(AND(SU_Stufe&gt;=20,M1769&lt;&gt;"",ISBLANK(N1769)),"Zuweisung zu Arbeitspaket fehlt","")</f>
        <v/>
      </c>
      <c r="U1769" s="66" t="str">
        <f>IF(AND(M1769&lt;&gt;""),IF(ISBLANK(O1769),"Beschreibung der Tätigkeit fehlt!",IF(LEN(O1769)&lt;Z_BKU,"Beschreibung sehr kurz",IF(LEN(O1769)&lt;Z_BKN,"Beschreibung knapp",""))),"")</f>
        <v/>
      </c>
      <c r="V1769" s="66" t="str">
        <f t="shared" si="307"/>
        <v/>
      </c>
      <c r="W1769" s="66" t="str">
        <f>IF(AND(M1769&lt;&gt;""),IF(M1769&gt;Z_THAZ,"Wurde die Tageshöchstarbeitszeit ("&amp;Z_THAZ&amp;" h) beachtet?",""),"")</f>
        <v/>
      </c>
      <c r="X1769" s="66" t="str">
        <f t="shared" si="300"/>
        <v/>
      </c>
    </row>
    <row r="1770" spans="1:24" x14ac:dyDescent="0.25">
      <c r="A1770" s="5"/>
      <c r="B1770" s="67" t="str">
        <f t="shared" si="299"/>
        <v/>
      </c>
      <c r="C1770" s="68" t="str">
        <f t="shared" si="301"/>
        <v/>
      </c>
      <c r="D1770" s="6"/>
      <c r="E1770" s="9"/>
      <c r="F1770" s="6"/>
      <c r="G1770" s="9"/>
      <c r="H1770" s="64" t="str">
        <f t="shared" si="308"/>
        <v/>
      </c>
      <c r="I1770" s="64" t="str">
        <f t="shared" si="309"/>
        <v/>
      </c>
      <c r="J1770" s="65" t="str">
        <f t="shared" si="302"/>
        <v/>
      </c>
      <c r="K1770" s="166" t="str">
        <f t="shared" si="303"/>
        <v/>
      </c>
      <c r="L1770" s="167" t="str">
        <f t="shared" si="304"/>
        <v/>
      </c>
      <c r="M1770" s="63" t="str">
        <f t="shared" si="305"/>
        <v/>
      </c>
      <c r="N1770" s="7"/>
      <c r="O1770" s="8"/>
      <c r="Q1770" s="69" t="str">
        <f t="shared" si="306"/>
        <v/>
      </c>
      <c r="T1770" s="66" t="str">
        <f>IF(AND(SU_Stufe&gt;=20,M1770&lt;&gt;"",ISBLANK(N1770)),"Zuweisung zu Arbeitspaket fehlt","")</f>
        <v/>
      </c>
      <c r="U1770" s="66" t="str">
        <f>IF(AND(M1770&lt;&gt;""),IF(ISBLANK(O1770),"Beschreibung der Tätigkeit fehlt!",IF(LEN(O1770)&lt;Z_BKU,"Beschreibung sehr kurz",IF(LEN(O1770)&lt;Z_BKN,"Beschreibung knapp",""))),"")</f>
        <v/>
      </c>
      <c r="V1770" s="66" t="str">
        <f t="shared" si="307"/>
        <v/>
      </c>
      <c r="W1770" s="66" t="str">
        <f>IF(AND(M1770&lt;&gt;""),IF(M1770&gt;Z_THAZ,"Wurde die Tageshöchstarbeitszeit ("&amp;Z_THAZ&amp;" h) beachtet?",""),"")</f>
        <v/>
      </c>
      <c r="X1770" s="66" t="str">
        <f t="shared" si="300"/>
        <v/>
      </c>
    </row>
    <row r="1771" spans="1:24" x14ac:dyDescent="0.25">
      <c r="A1771" s="5"/>
      <c r="B1771" s="67" t="str">
        <f t="shared" si="299"/>
        <v/>
      </c>
      <c r="C1771" s="68" t="str">
        <f t="shared" si="301"/>
        <v/>
      </c>
      <c r="D1771" s="6"/>
      <c r="E1771" s="9"/>
      <c r="F1771" s="6"/>
      <c r="G1771" s="9"/>
      <c r="H1771" s="64" t="str">
        <f t="shared" si="308"/>
        <v/>
      </c>
      <c r="I1771" s="64" t="str">
        <f t="shared" si="309"/>
        <v/>
      </c>
      <c r="J1771" s="65" t="str">
        <f t="shared" si="302"/>
        <v/>
      </c>
      <c r="K1771" s="166" t="str">
        <f t="shared" si="303"/>
        <v/>
      </c>
      <c r="L1771" s="167" t="str">
        <f t="shared" si="304"/>
        <v/>
      </c>
      <c r="M1771" s="63" t="str">
        <f t="shared" si="305"/>
        <v/>
      </c>
      <c r="N1771" s="7"/>
      <c r="O1771" s="8"/>
      <c r="Q1771" s="69" t="str">
        <f t="shared" si="306"/>
        <v/>
      </c>
      <c r="T1771" s="66" t="str">
        <f>IF(AND(SU_Stufe&gt;=20,M1771&lt;&gt;"",ISBLANK(N1771)),"Zuweisung zu Arbeitspaket fehlt","")</f>
        <v/>
      </c>
      <c r="U1771" s="66" t="str">
        <f>IF(AND(M1771&lt;&gt;""),IF(ISBLANK(O1771),"Beschreibung der Tätigkeit fehlt!",IF(LEN(O1771)&lt;Z_BKU,"Beschreibung sehr kurz",IF(LEN(O1771)&lt;Z_BKN,"Beschreibung knapp",""))),"")</f>
        <v/>
      </c>
      <c r="V1771" s="66" t="str">
        <f t="shared" si="307"/>
        <v/>
      </c>
      <c r="W1771" s="66" t="str">
        <f>IF(AND(M1771&lt;&gt;""),IF(M1771&gt;Z_THAZ,"Wurde die Tageshöchstarbeitszeit ("&amp;Z_THAZ&amp;" h) beachtet?",""),"")</f>
        <v/>
      </c>
      <c r="X1771" s="66" t="str">
        <f t="shared" si="300"/>
        <v/>
      </c>
    </row>
    <row r="1772" spans="1:24" x14ac:dyDescent="0.25">
      <c r="A1772" s="5"/>
      <c r="B1772" s="67" t="str">
        <f t="shared" si="299"/>
        <v/>
      </c>
      <c r="C1772" s="68" t="str">
        <f t="shared" si="301"/>
        <v/>
      </c>
      <c r="D1772" s="6"/>
      <c r="E1772" s="9"/>
      <c r="F1772" s="6"/>
      <c r="G1772" s="9"/>
      <c r="H1772" s="64" t="str">
        <f t="shared" si="308"/>
        <v/>
      </c>
      <c r="I1772" s="64" t="str">
        <f t="shared" si="309"/>
        <v/>
      </c>
      <c r="J1772" s="65" t="str">
        <f t="shared" si="302"/>
        <v/>
      </c>
      <c r="K1772" s="166" t="str">
        <f t="shared" si="303"/>
        <v/>
      </c>
      <c r="L1772" s="167" t="str">
        <f t="shared" si="304"/>
        <v/>
      </c>
      <c r="M1772" s="63" t="str">
        <f t="shared" si="305"/>
        <v/>
      </c>
      <c r="N1772" s="7"/>
      <c r="O1772" s="8"/>
      <c r="Q1772" s="69" t="str">
        <f t="shared" si="306"/>
        <v/>
      </c>
      <c r="T1772" s="66" t="str">
        <f>IF(AND(SU_Stufe&gt;=20,M1772&lt;&gt;"",ISBLANK(N1772)),"Zuweisung zu Arbeitspaket fehlt","")</f>
        <v/>
      </c>
      <c r="U1772" s="66" t="str">
        <f>IF(AND(M1772&lt;&gt;""),IF(ISBLANK(O1772),"Beschreibung der Tätigkeit fehlt!",IF(LEN(O1772)&lt;Z_BKU,"Beschreibung sehr kurz",IF(LEN(O1772)&lt;Z_BKN,"Beschreibung knapp",""))),"")</f>
        <v/>
      </c>
      <c r="V1772" s="66" t="str">
        <f t="shared" si="307"/>
        <v/>
      </c>
      <c r="W1772" s="66" t="str">
        <f>IF(AND(M1772&lt;&gt;""),IF(M1772&gt;Z_THAZ,"Wurde die Tageshöchstarbeitszeit ("&amp;Z_THAZ&amp;" h) beachtet?",""),"")</f>
        <v/>
      </c>
      <c r="X1772" s="66" t="str">
        <f t="shared" si="300"/>
        <v/>
      </c>
    </row>
    <row r="1773" spans="1:24" x14ac:dyDescent="0.25">
      <c r="A1773" s="5"/>
      <c r="B1773" s="67" t="str">
        <f t="shared" si="299"/>
        <v/>
      </c>
      <c r="C1773" s="68" t="str">
        <f t="shared" si="301"/>
        <v/>
      </c>
      <c r="D1773" s="6"/>
      <c r="E1773" s="9"/>
      <c r="F1773" s="6"/>
      <c r="G1773" s="9"/>
      <c r="H1773" s="64" t="str">
        <f t="shared" si="308"/>
        <v/>
      </c>
      <c r="I1773" s="64" t="str">
        <f t="shared" si="309"/>
        <v/>
      </c>
      <c r="J1773" s="65" t="str">
        <f t="shared" si="302"/>
        <v/>
      </c>
      <c r="K1773" s="166" t="str">
        <f t="shared" si="303"/>
        <v/>
      </c>
      <c r="L1773" s="167" t="str">
        <f t="shared" si="304"/>
        <v/>
      </c>
      <c r="M1773" s="63" t="str">
        <f t="shared" si="305"/>
        <v/>
      </c>
      <c r="N1773" s="7"/>
      <c r="O1773" s="8"/>
      <c r="Q1773" s="69" t="str">
        <f t="shared" si="306"/>
        <v/>
      </c>
      <c r="T1773" s="66" t="str">
        <f>IF(AND(SU_Stufe&gt;=20,M1773&lt;&gt;"",ISBLANK(N1773)),"Zuweisung zu Arbeitspaket fehlt","")</f>
        <v/>
      </c>
      <c r="U1773" s="66" t="str">
        <f>IF(AND(M1773&lt;&gt;""),IF(ISBLANK(O1773),"Beschreibung der Tätigkeit fehlt!",IF(LEN(O1773)&lt;Z_BKU,"Beschreibung sehr kurz",IF(LEN(O1773)&lt;Z_BKN,"Beschreibung knapp",""))),"")</f>
        <v/>
      </c>
      <c r="V1773" s="66" t="str">
        <f t="shared" si="307"/>
        <v/>
      </c>
      <c r="W1773" s="66" t="str">
        <f>IF(AND(M1773&lt;&gt;""),IF(M1773&gt;Z_THAZ,"Wurde die Tageshöchstarbeitszeit ("&amp;Z_THAZ&amp;" h) beachtet?",""),"")</f>
        <v/>
      </c>
      <c r="X1773" s="66" t="str">
        <f t="shared" si="300"/>
        <v/>
      </c>
    </row>
    <row r="1774" spans="1:24" x14ac:dyDescent="0.25">
      <c r="A1774" s="5"/>
      <c r="B1774" s="67" t="str">
        <f t="shared" si="299"/>
        <v/>
      </c>
      <c r="C1774" s="68" t="str">
        <f t="shared" si="301"/>
        <v/>
      </c>
      <c r="D1774" s="6"/>
      <c r="E1774" s="9"/>
      <c r="F1774" s="6"/>
      <c r="G1774" s="9"/>
      <c r="H1774" s="64" t="str">
        <f t="shared" si="308"/>
        <v/>
      </c>
      <c r="I1774" s="64" t="str">
        <f t="shared" si="309"/>
        <v/>
      </c>
      <c r="J1774" s="65" t="str">
        <f t="shared" si="302"/>
        <v/>
      </c>
      <c r="K1774" s="166" t="str">
        <f t="shared" si="303"/>
        <v/>
      </c>
      <c r="L1774" s="167" t="str">
        <f t="shared" si="304"/>
        <v/>
      </c>
      <c r="M1774" s="63" t="str">
        <f t="shared" si="305"/>
        <v/>
      </c>
      <c r="N1774" s="7"/>
      <c r="O1774" s="8"/>
      <c r="Q1774" s="69" t="str">
        <f t="shared" si="306"/>
        <v/>
      </c>
      <c r="T1774" s="66" t="str">
        <f>IF(AND(SU_Stufe&gt;=20,M1774&lt;&gt;"",ISBLANK(N1774)),"Zuweisung zu Arbeitspaket fehlt","")</f>
        <v/>
      </c>
      <c r="U1774" s="66" t="str">
        <f>IF(AND(M1774&lt;&gt;""),IF(ISBLANK(O1774),"Beschreibung der Tätigkeit fehlt!",IF(LEN(O1774)&lt;Z_BKU,"Beschreibung sehr kurz",IF(LEN(O1774)&lt;Z_BKN,"Beschreibung knapp",""))),"")</f>
        <v/>
      </c>
      <c r="V1774" s="66" t="str">
        <f t="shared" si="307"/>
        <v/>
      </c>
      <c r="W1774" s="66" t="str">
        <f>IF(AND(M1774&lt;&gt;""),IF(M1774&gt;Z_THAZ,"Wurde die Tageshöchstarbeitszeit ("&amp;Z_THAZ&amp;" h) beachtet?",""),"")</f>
        <v/>
      </c>
      <c r="X1774" s="66" t="str">
        <f t="shared" si="300"/>
        <v/>
      </c>
    </row>
    <row r="1775" spans="1:24" x14ac:dyDescent="0.25">
      <c r="A1775" s="5"/>
      <c r="B1775" s="67" t="str">
        <f t="shared" si="299"/>
        <v/>
      </c>
      <c r="C1775" s="68" t="str">
        <f t="shared" si="301"/>
        <v/>
      </c>
      <c r="D1775" s="6"/>
      <c r="E1775" s="9"/>
      <c r="F1775" s="6"/>
      <c r="G1775" s="9"/>
      <c r="H1775" s="64" t="str">
        <f t="shared" si="308"/>
        <v/>
      </c>
      <c r="I1775" s="64" t="str">
        <f t="shared" si="309"/>
        <v/>
      </c>
      <c r="J1775" s="65" t="str">
        <f t="shared" si="302"/>
        <v/>
      </c>
      <c r="K1775" s="166" t="str">
        <f t="shared" si="303"/>
        <v/>
      </c>
      <c r="L1775" s="167" t="str">
        <f t="shared" si="304"/>
        <v/>
      </c>
      <c r="M1775" s="63" t="str">
        <f t="shared" si="305"/>
        <v/>
      </c>
      <c r="N1775" s="7"/>
      <c r="O1775" s="8"/>
      <c r="Q1775" s="69" t="str">
        <f t="shared" si="306"/>
        <v/>
      </c>
      <c r="T1775" s="66" t="str">
        <f>IF(AND(SU_Stufe&gt;=20,M1775&lt;&gt;"",ISBLANK(N1775)),"Zuweisung zu Arbeitspaket fehlt","")</f>
        <v/>
      </c>
      <c r="U1775" s="66" t="str">
        <f>IF(AND(M1775&lt;&gt;""),IF(ISBLANK(O1775),"Beschreibung der Tätigkeit fehlt!",IF(LEN(O1775)&lt;Z_BKU,"Beschreibung sehr kurz",IF(LEN(O1775)&lt;Z_BKN,"Beschreibung knapp",""))),"")</f>
        <v/>
      </c>
      <c r="V1775" s="66" t="str">
        <f t="shared" si="307"/>
        <v/>
      </c>
      <c r="W1775" s="66" t="str">
        <f>IF(AND(M1775&lt;&gt;""),IF(M1775&gt;Z_THAZ,"Wurde die Tageshöchstarbeitszeit ("&amp;Z_THAZ&amp;" h) beachtet?",""),"")</f>
        <v/>
      </c>
      <c r="X1775" s="66" t="str">
        <f t="shared" si="300"/>
        <v/>
      </c>
    </row>
    <row r="1776" spans="1:24" x14ac:dyDescent="0.25">
      <c r="A1776" s="5"/>
      <c r="B1776" s="67" t="str">
        <f t="shared" si="299"/>
        <v/>
      </c>
      <c r="C1776" s="68" t="str">
        <f t="shared" si="301"/>
        <v/>
      </c>
      <c r="D1776" s="6"/>
      <c r="E1776" s="9"/>
      <c r="F1776" s="6"/>
      <c r="G1776" s="9"/>
      <c r="H1776" s="64" t="str">
        <f t="shared" si="308"/>
        <v/>
      </c>
      <c r="I1776" s="64" t="str">
        <f t="shared" si="309"/>
        <v/>
      </c>
      <c r="J1776" s="65" t="str">
        <f t="shared" si="302"/>
        <v/>
      </c>
      <c r="K1776" s="166" t="str">
        <f t="shared" si="303"/>
        <v/>
      </c>
      <c r="L1776" s="167" t="str">
        <f t="shared" si="304"/>
        <v/>
      </c>
      <c r="M1776" s="63" t="str">
        <f t="shared" si="305"/>
        <v/>
      </c>
      <c r="N1776" s="7"/>
      <c r="O1776" s="8"/>
      <c r="Q1776" s="69" t="str">
        <f t="shared" si="306"/>
        <v/>
      </c>
      <c r="T1776" s="66" t="str">
        <f>IF(AND(SU_Stufe&gt;=20,M1776&lt;&gt;"",ISBLANK(N1776)),"Zuweisung zu Arbeitspaket fehlt","")</f>
        <v/>
      </c>
      <c r="U1776" s="66" t="str">
        <f>IF(AND(M1776&lt;&gt;""),IF(ISBLANK(O1776),"Beschreibung der Tätigkeit fehlt!",IF(LEN(O1776)&lt;Z_BKU,"Beschreibung sehr kurz",IF(LEN(O1776)&lt;Z_BKN,"Beschreibung knapp",""))),"")</f>
        <v/>
      </c>
      <c r="V1776" s="66" t="str">
        <f t="shared" si="307"/>
        <v/>
      </c>
      <c r="W1776" s="66" t="str">
        <f>IF(AND(M1776&lt;&gt;""),IF(M1776&gt;Z_THAZ,"Wurde die Tageshöchstarbeitszeit ("&amp;Z_THAZ&amp;" h) beachtet?",""),"")</f>
        <v/>
      </c>
      <c r="X1776" s="66" t="str">
        <f t="shared" si="300"/>
        <v/>
      </c>
    </row>
    <row r="1777" spans="1:24" x14ac:dyDescent="0.25">
      <c r="A1777" s="5"/>
      <c r="B1777" s="67" t="str">
        <f t="shared" si="299"/>
        <v/>
      </c>
      <c r="C1777" s="68" t="str">
        <f t="shared" si="301"/>
        <v/>
      </c>
      <c r="D1777" s="6"/>
      <c r="E1777" s="9"/>
      <c r="F1777" s="6"/>
      <c r="G1777" s="9"/>
      <c r="H1777" s="64" t="str">
        <f t="shared" si="308"/>
        <v/>
      </c>
      <c r="I1777" s="64" t="str">
        <f t="shared" si="309"/>
        <v/>
      </c>
      <c r="J1777" s="65" t="str">
        <f t="shared" si="302"/>
        <v/>
      </c>
      <c r="K1777" s="166" t="str">
        <f t="shared" si="303"/>
        <v/>
      </c>
      <c r="L1777" s="167" t="str">
        <f t="shared" si="304"/>
        <v/>
      </c>
      <c r="M1777" s="63" t="str">
        <f t="shared" si="305"/>
        <v/>
      </c>
      <c r="N1777" s="7"/>
      <c r="O1777" s="8"/>
      <c r="Q1777" s="69" t="str">
        <f t="shared" si="306"/>
        <v/>
      </c>
      <c r="T1777" s="66" t="str">
        <f>IF(AND(SU_Stufe&gt;=20,M1777&lt;&gt;"",ISBLANK(N1777)),"Zuweisung zu Arbeitspaket fehlt","")</f>
        <v/>
      </c>
      <c r="U1777" s="66" t="str">
        <f>IF(AND(M1777&lt;&gt;""),IF(ISBLANK(O1777),"Beschreibung der Tätigkeit fehlt!",IF(LEN(O1777)&lt;Z_BKU,"Beschreibung sehr kurz",IF(LEN(O1777)&lt;Z_BKN,"Beschreibung knapp",""))),"")</f>
        <v/>
      </c>
      <c r="V1777" s="66" t="str">
        <f t="shared" si="307"/>
        <v/>
      </c>
      <c r="W1777" s="66" t="str">
        <f>IF(AND(M1777&lt;&gt;""),IF(M1777&gt;Z_THAZ,"Wurde die Tageshöchstarbeitszeit ("&amp;Z_THAZ&amp;" h) beachtet?",""),"")</f>
        <v/>
      </c>
      <c r="X1777" s="66" t="str">
        <f t="shared" si="300"/>
        <v/>
      </c>
    </row>
    <row r="1778" spans="1:24" x14ac:dyDescent="0.25">
      <c r="A1778" s="5"/>
      <c r="B1778" s="67" t="str">
        <f t="shared" si="299"/>
        <v/>
      </c>
      <c r="C1778" s="68" t="str">
        <f t="shared" si="301"/>
        <v/>
      </c>
      <c r="D1778" s="6"/>
      <c r="E1778" s="9"/>
      <c r="F1778" s="6"/>
      <c r="G1778" s="9"/>
      <c r="H1778" s="64" t="str">
        <f t="shared" si="308"/>
        <v/>
      </c>
      <c r="I1778" s="64" t="str">
        <f t="shared" si="309"/>
        <v/>
      </c>
      <c r="J1778" s="65" t="str">
        <f t="shared" si="302"/>
        <v/>
      </c>
      <c r="K1778" s="166" t="str">
        <f t="shared" si="303"/>
        <v/>
      </c>
      <c r="L1778" s="167" t="str">
        <f t="shared" si="304"/>
        <v/>
      </c>
      <c r="M1778" s="63" t="str">
        <f t="shared" si="305"/>
        <v/>
      </c>
      <c r="N1778" s="7"/>
      <c r="O1778" s="8"/>
      <c r="Q1778" s="69" t="str">
        <f t="shared" si="306"/>
        <v/>
      </c>
      <c r="T1778" s="66" t="str">
        <f>IF(AND(SU_Stufe&gt;=20,M1778&lt;&gt;"",ISBLANK(N1778)),"Zuweisung zu Arbeitspaket fehlt","")</f>
        <v/>
      </c>
      <c r="U1778" s="66" t="str">
        <f>IF(AND(M1778&lt;&gt;""),IF(ISBLANK(O1778),"Beschreibung der Tätigkeit fehlt!",IF(LEN(O1778)&lt;Z_BKU,"Beschreibung sehr kurz",IF(LEN(O1778)&lt;Z_BKN,"Beschreibung knapp",""))),"")</f>
        <v/>
      </c>
      <c r="V1778" s="66" t="str">
        <f t="shared" si="307"/>
        <v/>
      </c>
      <c r="W1778" s="66" t="str">
        <f>IF(AND(M1778&lt;&gt;""),IF(M1778&gt;Z_THAZ,"Wurde die Tageshöchstarbeitszeit ("&amp;Z_THAZ&amp;" h) beachtet?",""),"")</f>
        <v/>
      </c>
      <c r="X1778" s="66" t="str">
        <f t="shared" si="300"/>
        <v/>
      </c>
    </row>
    <row r="1779" spans="1:24" x14ac:dyDescent="0.25">
      <c r="A1779" s="5"/>
      <c r="B1779" s="67" t="str">
        <f t="shared" si="299"/>
        <v/>
      </c>
      <c r="C1779" s="68" t="str">
        <f t="shared" si="301"/>
        <v/>
      </c>
      <c r="D1779" s="6"/>
      <c r="E1779" s="9"/>
      <c r="F1779" s="6"/>
      <c r="G1779" s="9"/>
      <c r="H1779" s="64" t="str">
        <f t="shared" si="308"/>
        <v/>
      </c>
      <c r="I1779" s="64" t="str">
        <f t="shared" si="309"/>
        <v/>
      </c>
      <c r="J1779" s="65" t="str">
        <f t="shared" si="302"/>
        <v/>
      </c>
      <c r="K1779" s="166" t="str">
        <f t="shared" si="303"/>
        <v/>
      </c>
      <c r="L1779" s="167" t="str">
        <f t="shared" si="304"/>
        <v/>
      </c>
      <c r="M1779" s="63" t="str">
        <f t="shared" si="305"/>
        <v/>
      </c>
      <c r="N1779" s="7"/>
      <c r="O1779" s="8"/>
      <c r="Q1779" s="69" t="str">
        <f t="shared" si="306"/>
        <v/>
      </c>
      <c r="T1779" s="66" t="str">
        <f>IF(AND(SU_Stufe&gt;=20,M1779&lt;&gt;"",ISBLANK(N1779)),"Zuweisung zu Arbeitspaket fehlt","")</f>
        <v/>
      </c>
      <c r="U1779" s="66" t="str">
        <f>IF(AND(M1779&lt;&gt;""),IF(ISBLANK(O1779),"Beschreibung der Tätigkeit fehlt!",IF(LEN(O1779)&lt;Z_BKU,"Beschreibung sehr kurz",IF(LEN(O1779)&lt;Z_BKN,"Beschreibung knapp",""))),"")</f>
        <v/>
      </c>
      <c r="V1779" s="66" t="str">
        <f t="shared" si="307"/>
        <v/>
      </c>
      <c r="W1779" s="66" t="str">
        <f>IF(AND(M1779&lt;&gt;""),IF(M1779&gt;Z_THAZ,"Wurde die Tageshöchstarbeitszeit ("&amp;Z_THAZ&amp;" h) beachtet?",""),"")</f>
        <v/>
      </c>
      <c r="X1779" s="66" t="str">
        <f t="shared" si="300"/>
        <v/>
      </c>
    </row>
    <row r="1780" spans="1:24" x14ac:dyDescent="0.25">
      <c r="A1780" s="5"/>
      <c r="B1780" s="67" t="str">
        <f t="shared" si="299"/>
        <v/>
      </c>
      <c r="C1780" s="68" t="str">
        <f t="shared" si="301"/>
        <v/>
      </c>
      <c r="D1780" s="6"/>
      <c r="E1780" s="9"/>
      <c r="F1780" s="6"/>
      <c r="G1780" s="9"/>
      <c r="H1780" s="64" t="str">
        <f t="shared" si="308"/>
        <v/>
      </c>
      <c r="I1780" s="64" t="str">
        <f t="shared" si="309"/>
        <v/>
      </c>
      <c r="J1780" s="65" t="str">
        <f t="shared" si="302"/>
        <v/>
      </c>
      <c r="K1780" s="166" t="str">
        <f t="shared" si="303"/>
        <v/>
      </c>
      <c r="L1780" s="167" t="str">
        <f t="shared" si="304"/>
        <v/>
      </c>
      <c r="M1780" s="63" t="str">
        <f t="shared" si="305"/>
        <v/>
      </c>
      <c r="N1780" s="7"/>
      <c r="O1780" s="8"/>
      <c r="Q1780" s="69" t="str">
        <f t="shared" si="306"/>
        <v/>
      </c>
      <c r="T1780" s="66" t="str">
        <f>IF(AND(SU_Stufe&gt;=20,M1780&lt;&gt;"",ISBLANK(N1780)),"Zuweisung zu Arbeitspaket fehlt","")</f>
        <v/>
      </c>
      <c r="U1780" s="66" t="str">
        <f>IF(AND(M1780&lt;&gt;""),IF(ISBLANK(O1780),"Beschreibung der Tätigkeit fehlt!",IF(LEN(O1780)&lt;Z_BKU,"Beschreibung sehr kurz",IF(LEN(O1780)&lt;Z_BKN,"Beschreibung knapp",""))),"")</f>
        <v/>
      </c>
      <c r="V1780" s="66" t="str">
        <f t="shared" si="307"/>
        <v/>
      </c>
      <c r="W1780" s="66" t="str">
        <f>IF(AND(M1780&lt;&gt;""),IF(M1780&gt;Z_THAZ,"Wurde die Tageshöchstarbeitszeit ("&amp;Z_THAZ&amp;" h) beachtet?",""),"")</f>
        <v/>
      </c>
      <c r="X1780" s="66" t="str">
        <f t="shared" si="300"/>
        <v/>
      </c>
    </row>
    <row r="1781" spans="1:24" x14ac:dyDescent="0.25">
      <c r="A1781" s="5"/>
      <c r="B1781" s="67" t="str">
        <f t="shared" si="299"/>
        <v/>
      </c>
      <c r="C1781" s="68" t="str">
        <f t="shared" si="301"/>
        <v/>
      </c>
      <c r="D1781" s="6"/>
      <c r="E1781" s="9"/>
      <c r="F1781" s="6"/>
      <c r="G1781" s="9"/>
      <c r="H1781" s="64" t="str">
        <f t="shared" si="308"/>
        <v/>
      </c>
      <c r="I1781" s="64" t="str">
        <f t="shared" si="309"/>
        <v/>
      </c>
      <c r="J1781" s="65" t="str">
        <f t="shared" si="302"/>
        <v/>
      </c>
      <c r="K1781" s="166" t="str">
        <f t="shared" si="303"/>
        <v/>
      </c>
      <c r="L1781" s="167" t="str">
        <f t="shared" si="304"/>
        <v/>
      </c>
      <c r="M1781" s="63" t="str">
        <f t="shared" si="305"/>
        <v/>
      </c>
      <c r="N1781" s="7"/>
      <c r="O1781" s="8"/>
      <c r="Q1781" s="69" t="str">
        <f t="shared" si="306"/>
        <v/>
      </c>
      <c r="T1781" s="66" t="str">
        <f>IF(AND(SU_Stufe&gt;=20,M1781&lt;&gt;"",ISBLANK(N1781)),"Zuweisung zu Arbeitspaket fehlt","")</f>
        <v/>
      </c>
      <c r="U1781" s="66" t="str">
        <f>IF(AND(M1781&lt;&gt;""),IF(ISBLANK(O1781),"Beschreibung der Tätigkeit fehlt!",IF(LEN(O1781)&lt;Z_BKU,"Beschreibung sehr kurz",IF(LEN(O1781)&lt;Z_BKN,"Beschreibung knapp",""))),"")</f>
        <v/>
      </c>
      <c r="V1781" s="66" t="str">
        <f t="shared" si="307"/>
        <v/>
      </c>
      <c r="W1781" s="66" t="str">
        <f>IF(AND(M1781&lt;&gt;""),IF(M1781&gt;Z_THAZ,"Wurde die Tageshöchstarbeitszeit ("&amp;Z_THAZ&amp;" h) beachtet?",""),"")</f>
        <v/>
      </c>
      <c r="X1781" s="66" t="str">
        <f t="shared" si="300"/>
        <v/>
      </c>
    </row>
    <row r="1782" spans="1:24" x14ac:dyDescent="0.25">
      <c r="A1782" s="5"/>
      <c r="B1782" s="67" t="str">
        <f t="shared" si="299"/>
        <v/>
      </c>
      <c r="C1782" s="68" t="str">
        <f t="shared" si="301"/>
        <v/>
      </c>
      <c r="D1782" s="6"/>
      <c r="E1782" s="9"/>
      <c r="F1782" s="6"/>
      <c r="G1782" s="9"/>
      <c r="H1782" s="64" t="str">
        <f t="shared" si="308"/>
        <v/>
      </c>
      <c r="I1782" s="64" t="str">
        <f t="shared" si="309"/>
        <v/>
      </c>
      <c r="J1782" s="65" t="str">
        <f t="shared" si="302"/>
        <v/>
      </c>
      <c r="K1782" s="166" t="str">
        <f t="shared" si="303"/>
        <v/>
      </c>
      <c r="L1782" s="167" t="str">
        <f t="shared" si="304"/>
        <v/>
      </c>
      <c r="M1782" s="63" t="str">
        <f t="shared" si="305"/>
        <v/>
      </c>
      <c r="N1782" s="7"/>
      <c r="O1782" s="8"/>
      <c r="Q1782" s="69" t="str">
        <f t="shared" si="306"/>
        <v/>
      </c>
      <c r="T1782" s="66" t="str">
        <f>IF(AND(SU_Stufe&gt;=20,M1782&lt;&gt;"",ISBLANK(N1782)),"Zuweisung zu Arbeitspaket fehlt","")</f>
        <v/>
      </c>
      <c r="U1782" s="66" t="str">
        <f>IF(AND(M1782&lt;&gt;""),IF(ISBLANK(O1782),"Beschreibung der Tätigkeit fehlt!",IF(LEN(O1782)&lt;Z_BKU,"Beschreibung sehr kurz",IF(LEN(O1782)&lt;Z_BKN,"Beschreibung knapp",""))),"")</f>
        <v/>
      </c>
      <c r="V1782" s="66" t="str">
        <f t="shared" si="307"/>
        <v/>
      </c>
      <c r="W1782" s="66" t="str">
        <f>IF(AND(M1782&lt;&gt;""),IF(M1782&gt;Z_THAZ,"Wurde die Tageshöchstarbeitszeit ("&amp;Z_THAZ&amp;" h) beachtet?",""),"")</f>
        <v/>
      </c>
      <c r="X1782" s="66" t="str">
        <f t="shared" si="300"/>
        <v/>
      </c>
    </row>
    <row r="1783" spans="1:24" x14ac:dyDescent="0.25">
      <c r="A1783" s="5"/>
      <c r="B1783" s="67" t="str">
        <f t="shared" si="299"/>
        <v/>
      </c>
      <c r="C1783" s="68" t="str">
        <f t="shared" si="301"/>
        <v/>
      </c>
      <c r="D1783" s="6"/>
      <c r="E1783" s="9"/>
      <c r="F1783" s="6"/>
      <c r="G1783" s="9"/>
      <c r="H1783" s="64" t="str">
        <f t="shared" si="308"/>
        <v/>
      </c>
      <c r="I1783" s="64" t="str">
        <f t="shared" si="309"/>
        <v/>
      </c>
      <c r="J1783" s="65" t="str">
        <f t="shared" si="302"/>
        <v/>
      </c>
      <c r="K1783" s="166" t="str">
        <f t="shared" si="303"/>
        <v/>
      </c>
      <c r="L1783" s="167" t="str">
        <f t="shared" si="304"/>
        <v/>
      </c>
      <c r="M1783" s="63" t="str">
        <f t="shared" si="305"/>
        <v/>
      </c>
      <c r="N1783" s="7"/>
      <c r="O1783" s="8"/>
      <c r="Q1783" s="69" t="str">
        <f t="shared" si="306"/>
        <v/>
      </c>
      <c r="T1783" s="66" t="str">
        <f>IF(AND(SU_Stufe&gt;=20,M1783&lt;&gt;"",ISBLANK(N1783)),"Zuweisung zu Arbeitspaket fehlt","")</f>
        <v/>
      </c>
      <c r="U1783" s="66" t="str">
        <f>IF(AND(M1783&lt;&gt;""),IF(ISBLANK(O1783),"Beschreibung der Tätigkeit fehlt!",IF(LEN(O1783)&lt;Z_BKU,"Beschreibung sehr kurz",IF(LEN(O1783)&lt;Z_BKN,"Beschreibung knapp",""))),"")</f>
        <v/>
      </c>
      <c r="V1783" s="66" t="str">
        <f t="shared" si="307"/>
        <v/>
      </c>
      <c r="W1783" s="66" t="str">
        <f>IF(AND(M1783&lt;&gt;""),IF(M1783&gt;Z_THAZ,"Wurde die Tageshöchstarbeitszeit ("&amp;Z_THAZ&amp;" h) beachtet?",""),"")</f>
        <v/>
      </c>
      <c r="X1783" s="66" t="str">
        <f t="shared" si="300"/>
        <v/>
      </c>
    </row>
    <row r="1784" spans="1:24" x14ac:dyDescent="0.25">
      <c r="A1784" s="5"/>
      <c r="B1784" s="67" t="str">
        <f t="shared" si="299"/>
        <v/>
      </c>
      <c r="C1784" s="68" t="str">
        <f t="shared" si="301"/>
        <v/>
      </c>
      <c r="D1784" s="6"/>
      <c r="E1784" s="9"/>
      <c r="F1784" s="6"/>
      <c r="G1784" s="9"/>
      <c r="H1784" s="64" t="str">
        <f t="shared" si="308"/>
        <v/>
      </c>
      <c r="I1784" s="64" t="str">
        <f t="shared" si="309"/>
        <v/>
      </c>
      <c r="J1784" s="65" t="str">
        <f t="shared" si="302"/>
        <v/>
      </c>
      <c r="K1784" s="166" t="str">
        <f t="shared" si="303"/>
        <v/>
      </c>
      <c r="L1784" s="167" t="str">
        <f t="shared" si="304"/>
        <v/>
      </c>
      <c r="M1784" s="63" t="str">
        <f t="shared" si="305"/>
        <v/>
      </c>
      <c r="N1784" s="7"/>
      <c r="O1784" s="8"/>
      <c r="Q1784" s="69" t="str">
        <f t="shared" si="306"/>
        <v/>
      </c>
      <c r="T1784" s="66" t="str">
        <f>IF(AND(SU_Stufe&gt;=20,M1784&lt;&gt;"",ISBLANK(N1784)),"Zuweisung zu Arbeitspaket fehlt","")</f>
        <v/>
      </c>
      <c r="U1784" s="66" t="str">
        <f>IF(AND(M1784&lt;&gt;""),IF(ISBLANK(O1784),"Beschreibung der Tätigkeit fehlt!",IF(LEN(O1784)&lt;Z_BKU,"Beschreibung sehr kurz",IF(LEN(O1784)&lt;Z_BKN,"Beschreibung knapp",""))),"")</f>
        <v/>
      </c>
      <c r="V1784" s="66" t="str">
        <f t="shared" si="307"/>
        <v/>
      </c>
      <c r="W1784" s="66" t="str">
        <f>IF(AND(M1784&lt;&gt;""),IF(M1784&gt;Z_THAZ,"Wurde die Tageshöchstarbeitszeit ("&amp;Z_THAZ&amp;" h) beachtet?",""),"")</f>
        <v/>
      </c>
      <c r="X1784" s="66" t="str">
        <f t="shared" si="300"/>
        <v/>
      </c>
    </row>
    <row r="1785" spans="1:24" x14ac:dyDescent="0.25">
      <c r="A1785" s="5"/>
      <c r="B1785" s="67" t="str">
        <f t="shared" si="299"/>
        <v/>
      </c>
      <c r="C1785" s="68" t="str">
        <f t="shared" si="301"/>
        <v/>
      </c>
      <c r="D1785" s="6"/>
      <c r="E1785" s="9"/>
      <c r="F1785" s="6"/>
      <c r="G1785" s="9"/>
      <c r="H1785" s="64" t="str">
        <f t="shared" si="308"/>
        <v/>
      </c>
      <c r="I1785" s="64" t="str">
        <f t="shared" si="309"/>
        <v/>
      </c>
      <c r="J1785" s="65" t="str">
        <f t="shared" si="302"/>
        <v/>
      </c>
      <c r="K1785" s="166" t="str">
        <f t="shared" si="303"/>
        <v/>
      </c>
      <c r="L1785" s="167" t="str">
        <f t="shared" si="304"/>
        <v/>
      </c>
      <c r="M1785" s="63" t="str">
        <f t="shared" si="305"/>
        <v/>
      </c>
      <c r="N1785" s="7"/>
      <c r="O1785" s="8"/>
      <c r="Q1785" s="69" t="str">
        <f t="shared" si="306"/>
        <v/>
      </c>
      <c r="T1785" s="66" t="str">
        <f>IF(AND(SU_Stufe&gt;=20,M1785&lt;&gt;"",ISBLANK(N1785)),"Zuweisung zu Arbeitspaket fehlt","")</f>
        <v/>
      </c>
      <c r="U1785" s="66" t="str">
        <f>IF(AND(M1785&lt;&gt;""),IF(ISBLANK(O1785),"Beschreibung der Tätigkeit fehlt!",IF(LEN(O1785)&lt;Z_BKU,"Beschreibung sehr kurz",IF(LEN(O1785)&lt;Z_BKN,"Beschreibung knapp",""))),"")</f>
        <v/>
      </c>
      <c r="V1785" s="66" t="str">
        <f t="shared" si="307"/>
        <v/>
      </c>
      <c r="W1785" s="66" t="str">
        <f>IF(AND(M1785&lt;&gt;""),IF(M1785&gt;Z_THAZ,"Wurde die Tageshöchstarbeitszeit ("&amp;Z_THAZ&amp;" h) beachtet?",""),"")</f>
        <v/>
      </c>
      <c r="X1785" s="66" t="str">
        <f t="shared" si="300"/>
        <v/>
      </c>
    </row>
    <row r="1786" spans="1:24" x14ac:dyDescent="0.25">
      <c r="A1786" s="5"/>
      <c r="B1786" s="67" t="str">
        <f t="shared" si="299"/>
        <v/>
      </c>
      <c r="C1786" s="68" t="str">
        <f t="shared" si="301"/>
        <v/>
      </c>
      <c r="D1786" s="6"/>
      <c r="E1786" s="9"/>
      <c r="F1786" s="6"/>
      <c r="G1786" s="9"/>
      <c r="H1786" s="64" t="str">
        <f t="shared" si="308"/>
        <v/>
      </c>
      <c r="I1786" s="64" t="str">
        <f t="shared" si="309"/>
        <v/>
      </c>
      <c r="J1786" s="65" t="str">
        <f t="shared" si="302"/>
        <v/>
      </c>
      <c r="K1786" s="166" t="str">
        <f t="shared" si="303"/>
        <v/>
      </c>
      <c r="L1786" s="167" t="str">
        <f t="shared" si="304"/>
        <v/>
      </c>
      <c r="M1786" s="63" t="str">
        <f t="shared" si="305"/>
        <v/>
      </c>
      <c r="N1786" s="7"/>
      <c r="O1786" s="8"/>
      <c r="Q1786" s="69" t="str">
        <f t="shared" si="306"/>
        <v/>
      </c>
      <c r="T1786" s="66" t="str">
        <f>IF(AND(SU_Stufe&gt;=20,M1786&lt;&gt;"",ISBLANK(N1786)),"Zuweisung zu Arbeitspaket fehlt","")</f>
        <v/>
      </c>
      <c r="U1786" s="66" t="str">
        <f>IF(AND(M1786&lt;&gt;""),IF(ISBLANK(O1786),"Beschreibung der Tätigkeit fehlt!",IF(LEN(O1786)&lt;Z_BKU,"Beschreibung sehr kurz",IF(LEN(O1786)&lt;Z_BKN,"Beschreibung knapp",""))),"")</f>
        <v/>
      </c>
      <c r="V1786" s="66" t="str">
        <f t="shared" si="307"/>
        <v/>
      </c>
      <c r="W1786" s="66" t="str">
        <f>IF(AND(M1786&lt;&gt;""),IF(M1786&gt;Z_THAZ,"Wurde die Tageshöchstarbeitszeit ("&amp;Z_THAZ&amp;" h) beachtet?",""),"")</f>
        <v/>
      </c>
      <c r="X1786" s="66" t="str">
        <f t="shared" si="300"/>
        <v/>
      </c>
    </row>
    <row r="1787" spans="1:24" x14ac:dyDescent="0.25">
      <c r="A1787" s="5"/>
      <c r="B1787" s="67" t="str">
        <f t="shared" si="299"/>
        <v/>
      </c>
      <c r="C1787" s="68" t="str">
        <f t="shared" si="301"/>
        <v/>
      </c>
      <c r="D1787" s="6"/>
      <c r="E1787" s="9"/>
      <c r="F1787" s="6"/>
      <c r="G1787" s="9"/>
      <c r="H1787" s="64" t="str">
        <f t="shared" si="308"/>
        <v/>
      </c>
      <c r="I1787" s="64" t="str">
        <f t="shared" si="309"/>
        <v/>
      </c>
      <c r="J1787" s="65" t="str">
        <f t="shared" si="302"/>
        <v/>
      </c>
      <c r="K1787" s="166" t="str">
        <f t="shared" si="303"/>
        <v/>
      </c>
      <c r="L1787" s="167" t="str">
        <f t="shared" si="304"/>
        <v/>
      </c>
      <c r="M1787" s="63" t="str">
        <f t="shared" si="305"/>
        <v/>
      </c>
      <c r="N1787" s="7"/>
      <c r="O1787" s="8"/>
      <c r="Q1787" s="69" t="str">
        <f t="shared" si="306"/>
        <v/>
      </c>
      <c r="T1787" s="66" t="str">
        <f>IF(AND(SU_Stufe&gt;=20,M1787&lt;&gt;"",ISBLANK(N1787)),"Zuweisung zu Arbeitspaket fehlt","")</f>
        <v/>
      </c>
      <c r="U1787" s="66" t="str">
        <f>IF(AND(M1787&lt;&gt;""),IF(ISBLANK(O1787),"Beschreibung der Tätigkeit fehlt!",IF(LEN(O1787)&lt;Z_BKU,"Beschreibung sehr kurz",IF(LEN(O1787)&lt;Z_BKN,"Beschreibung knapp",""))),"")</f>
        <v/>
      </c>
      <c r="V1787" s="66" t="str">
        <f t="shared" si="307"/>
        <v/>
      </c>
      <c r="W1787" s="66" t="str">
        <f>IF(AND(M1787&lt;&gt;""),IF(M1787&gt;Z_THAZ,"Wurde die Tageshöchstarbeitszeit ("&amp;Z_THAZ&amp;" h) beachtet?",""),"")</f>
        <v/>
      </c>
      <c r="X1787" s="66" t="str">
        <f t="shared" si="300"/>
        <v/>
      </c>
    </row>
    <row r="1788" spans="1:24" x14ac:dyDescent="0.25">
      <c r="A1788" s="5"/>
      <c r="B1788" s="67" t="str">
        <f t="shared" si="299"/>
        <v/>
      </c>
      <c r="C1788" s="68" t="str">
        <f t="shared" si="301"/>
        <v/>
      </c>
      <c r="D1788" s="6"/>
      <c r="E1788" s="9"/>
      <c r="F1788" s="6"/>
      <c r="G1788" s="9"/>
      <c r="H1788" s="64" t="str">
        <f t="shared" si="308"/>
        <v/>
      </c>
      <c r="I1788" s="64" t="str">
        <f t="shared" si="309"/>
        <v/>
      </c>
      <c r="J1788" s="65" t="str">
        <f t="shared" si="302"/>
        <v/>
      </c>
      <c r="K1788" s="166" t="str">
        <f t="shared" si="303"/>
        <v/>
      </c>
      <c r="L1788" s="167" t="str">
        <f t="shared" si="304"/>
        <v/>
      </c>
      <c r="M1788" s="63" t="str">
        <f t="shared" si="305"/>
        <v/>
      </c>
      <c r="N1788" s="7"/>
      <c r="O1788" s="8"/>
      <c r="Q1788" s="69" t="str">
        <f t="shared" si="306"/>
        <v/>
      </c>
      <c r="T1788" s="66" t="str">
        <f>IF(AND(SU_Stufe&gt;=20,M1788&lt;&gt;"",ISBLANK(N1788)),"Zuweisung zu Arbeitspaket fehlt","")</f>
        <v/>
      </c>
      <c r="U1788" s="66" t="str">
        <f>IF(AND(M1788&lt;&gt;""),IF(ISBLANK(O1788),"Beschreibung der Tätigkeit fehlt!",IF(LEN(O1788)&lt;Z_BKU,"Beschreibung sehr kurz",IF(LEN(O1788)&lt;Z_BKN,"Beschreibung knapp",""))),"")</f>
        <v/>
      </c>
      <c r="V1788" s="66" t="str">
        <f t="shared" si="307"/>
        <v/>
      </c>
      <c r="W1788" s="66" t="str">
        <f>IF(AND(M1788&lt;&gt;""),IF(M1788&gt;Z_THAZ,"Wurde die Tageshöchstarbeitszeit ("&amp;Z_THAZ&amp;" h) beachtet?",""),"")</f>
        <v/>
      </c>
      <c r="X1788" s="66" t="str">
        <f t="shared" si="300"/>
        <v/>
      </c>
    </row>
    <row r="1789" spans="1:24" x14ac:dyDescent="0.25">
      <c r="A1789" s="5"/>
      <c r="B1789" s="67" t="str">
        <f t="shared" si="299"/>
        <v/>
      </c>
      <c r="C1789" s="68" t="str">
        <f t="shared" si="301"/>
        <v/>
      </c>
      <c r="D1789" s="6"/>
      <c r="E1789" s="9"/>
      <c r="F1789" s="6"/>
      <c r="G1789" s="9"/>
      <c r="H1789" s="64" t="str">
        <f t="shared" si="308"/>
        <v/>
      </c>
      <c r="I1789" s="64" t="str">
        <f t="shared" si="309"/>
        <v/>
      </c>
      <c r="J1789" s="65" t="str">
        <f t="shared" si="302"/>
        <v/>
      </c>
      <c r="K1789" s="166" t="str">
        <f t="shared" si="303"/>
        <v/>
      </c>
      <c r="L1789" s="167" t="str">
        <f t="shared" si="304"/>
        <v/>
      </c>
      <c r="M1789" s="63" t="str">
        <f t="shared" si="305"/>
        <v/>
      </c>
      <c r="N1789" s="7"/>
      <c r="O1789" s="8"/>
      <c r="Q1789" s="69" t="str">
        <f t="shared" si="306"/>
        <v/>
      </c>
      <c r="T1789" s="66" t="str">
        <f>IF(AND(SU_Stufe&gt;=20,M1789&lt;&gt;"",ISBLANK(N1789)),"Zuweisung zu Arbeitspaket fehlt","")</f>
        <v/>
      </c>
      <c r="U1789" s="66" t="str">
        <f>IF(AND(M1789&lt;&gt;""),IF(ISBLANK(O1789),"Beschreibung der Tätigkeit fehlt!",IF(LEN(O1789)&lt;Z_BKU,"Beschreibung sehr kurz",IF(LEN(O1789)&lt;Z_BKN,"Beschreibung knapp",""))),"")</f>
        <v/>
      </c>
      <c r="V1789" s="66" t="str">
        <f t="shared" si="307"/>
        <v/>
      </c>
      <c r="W1789" s="66" t="str">
        <f>IF(AND(M1789&lt;&gt;""),IF(M1789&gt;Z_THAZ,"Wurde die Tageshöchstarbeitszeit ("&amp;Z_THAZ&amp;" h) beachtet?",""),"")</f>
        <v/>
      </c>
      <c r="X1789" s="66" t="str">
        <f t="shared" si="300"/>
        <v/>
      </c>
    </row>
    <row r="1790" spans="1:24" x14ac:dyDescent="0.25">
      <c r="A1790" s="5"/>
      <c r="B1790" s="67" t="str">
        <f t="shared" si="299"/>
        <v/>
      </c>
      <c r="C1790" s="68" t="str">
        <f t="shared" si="301"/>
        <v/>
      </c>
      <c r="D1790" s="6"/>
      <c r="E1790" s="9"/>
      <c r="F1790" s="6"/>
      <c r="G1790" s="9"/>
      <c r="H1790" s="64" t="str">
        <f t="shared" si="308"/>
        <v/>
      </c>
      <c r="I1790" s="64" t="str">
        <f t="shared" si="309"/>
        <v/>
      </c>
      <c r="J1790" s="65" t="str">
        <f t="shared" si="302"/>
        <v/>
      </c>
      <c r="K1790" s="166" t="str">
        <f t="shared" si="303"/>
        <v/>
      </c>
      <c r="L1790" s="167" t="str">
        <f t="shared" si="304"/>
        <v/>
      </c>
      <c r="M1790" s="63" t="str">
        <f t="shared" si="305"/>
        <v/>
      </c>
      <c r="N1790" s="7"/>
      <c r="O1790" s="8"/>
      <c r="Q1790" s="69" t="str">
        <f t="shared" si="306"/>
        <v/>
      </c>
      <c r="T1790" s="66" t="str">
        <f>IF(AND(SU_Stufe&gt;=20,M1790&lt;&gt;"",ISBLANK(N1790)),"Zuweisung zu Arbeitspaket fehlt","")</f>
        <v/>
      </c>
      <c r="U1790" s="66" t="str">
        <f>IF(AND(M1790&lt;&gt;""),IF(ISBLANK(O1790),"Beschreibung der Tätigkeit fehlt!",IF(LEN(O1790)&lt;Z_BKU,"Beschreibung sehr kurz",IF(LEN(O1790)&lt;Z_BKN,"Beschreibung knapp",""))),"")</f>
        <v/>
      </c>
      <c r="V1790" s="66" t="str">
        <f t="shared" si="307"/>
        <v/>
      </c>
      <c r="W1790" s="66" t="str">
        <f>IF(AND(M1790&lt;&gt;""),IF(M1790&gt;Z_THAZ,"Wurde die Tageshöchstarbeitszeit ("&amp;Z_THAZ&amp;" h) beachtet?",""),"")</f>
        <v/>
      </c>
      <c r="X1790" s="66" t="str">
        <f t="shared" si="300"/>
        <v/>
      </c>
    </row>
    <row r="1791" spans="1:24" x14ac:dyDescent="0.25">
      <c r="A1791" s="5"/>
      <c r="B1791" s="67" t="str">
        <f t="shared" si="299"/>
        <v/>
      </c>
      <c r="C1791" s="68" t="str">
        <f t="shared" si="301"/>
        <v/>
      </c>
      <c r="D1791" s="6"/>
      <c r="E1791" s="9"/>
      <c r="F1791" s="6"/>
      <c r="G1791" s="9"/>
      <c r="H1791" s="64" t="str">
        <f t="shared" si="308"/>
        <v/>
      </c>
      <c r="I1791" s="64" t="str">
        <f t="shared" si="309"/>
        <v/>
      </c>
      <c r="J1791" s="65" t="str">
        <f t="shared" si="302"/>
        <v/>
      </c>
      <c r="K1791" s="166" t="str">
        <f t="shared" si="303"/>
        <v/>
      </c>
      <c r="L1791" s="167" t="str">
        <f t="shared" si="304"/>
        <v/>
      </c>
      <c r="M1791" s="63" t="str">
        <f t="shared" si="305"/>
        <v/>
      </c>
      <c r="N1791" s="7"/>
      <c r="O1791" s="8"/>
      <c r="Q1791" s="69" t="str">
        <f t="shared" si="306"/>
        <v/>
      </c>
      <c r="T1791" s="66" t="str">
        <f>IF(AND(SU_Stufe&gt;=20,M1791&lt;&gt;"",ISBLANK(N1791)),"Zuweisung zu Arbeitspaket fehlt","")</f>
        <v/>
      </c>
      <c r="U1791" s="66" t="str">
        <f>IF(AND(M1791&lt;&gt;""),IF(ISBLANK(O1791),"Beschreibung der Tätigkeit fehlt!",IF(LEN(O1791)&lt;Z_BKU,"Beschreibung sehr kurz",IF(LEN(O1791)&lt;Z_BKN,"Beschreibung knapp",""))),"")</f>
        <v/>
      </c>
      <c r="V1791" s="66" t="str">
        <f t="shared" si="307"/>
        <v/>
      </c>
      <c r="W1791" s="66" t="str">
        <f>IF(AND(M1791&lt;&gt;""),IF(M1791&gt;Z_THAZ,"Wurde die Tageshöchstarbeitszeit ("&amp;Z_THAZ&amp;" h) beachtet?",""),"")</f>
        <v/>
      </c>
      <c r="X1791" s="66" t="str">
        <f t="shared" si="300"/>
        <v/>
      </c>
    </row>
    <row r="1792" spans="1:24" x14ac:dyDescent="0.25">
      <c r="A1792" s="5"/>
      <c r="B1792" s="67" t="str">
        <f t="shared" si="299"/>
        <v/>
      </c>
      <c r="C1792" s="68" t="str">
        <f t="shared" si="301"/>
        <v/>
      </c>
      <c r="D1792" s="6"/>
      <c r="E1792" s="9"/>
      <c r="F1792" s="6"/>
      <c r="G1792" s="9"/>
      <c r="H1792" s="64" t="str">
        <f t="shared" si="308"/>
        <v/>
      </c>
      <c r="I1792" s="64" t="str">
        <f t="shared" si="309"/>
        <v/>
      </c>
      <c r="J1792" s="65" t="str">
        <f t="shared" si="302"/>
        <v/>
      </c>
      <c r="K1792" s="166" t="str">
        <f t="shared" si="303"/>
        <v/>
      </c>
      <c r="L1792" s="167" t="str">
        <f t="shared" si="304"/>
        <v/>
      </c>
      <c r="M1792" s="63" t="str">
        <f t="shared" si="305"/>
        <v/>
      </c>
      <c r="N1792" s="7"/>
      <c r="O1792" s="8"/>
      <c r="Q1792" s="69" t="str">
        <f t="shared" si="306"/>
        <v/>
      </c>
      <c r="T1792" s="66" t="str">
        <f>IF(AND(SU_Stufe&gt;=20,M1792&lt;&gt;"",ISBLANK(N1792)),"Zuweisung zu Arbeitspaket fehlt","")</f>
        <v/>
      </c>
      <c r="U1792" s="66" t="str">
        <f>IF(AND(M1792&lt;&gt;""),IF(ISBLANK(O1792),"Beschreibung der Tätigkeit fehlt!",IF(LEN(O1792)&lt;Z_BKU,"Beschreibung sehr kurz",IF(LEN(O1792)&lt;Z_BKN,"Beschreibung knapp",""))),"")</f>
        <v/>
      </c>
      <c r="V1792" s="66" t="str">
        <f t="shared" si="307"/>
        <v/>
      </c>
      <c r="W1792" s="66" t="str">
        <f>IF(AND(M1792&lt;&gt;""),IF(M1792&gt;Z_THAZ,"Wurde die Tageshöchstarbeitszeit ("&amp;Z_THAZ&amp;" h) beachtet?",""),"")</f>
        <v/>
      </c>
      <c r="X1792" s="66" t="str">
        <f t="shared" si="300"/>
        <v/>
      </c>
    </row>
    <row r="1793" spans="1:24" x14ac:dyDescent="0.25">
      <c r="A1793" s="5"/>
      <c r="B1793" s="67" t="str">
        <f t="shared" si="299"/>
        <v/>
      </c>
      <c r="C1793" s="68" t="str">
        <f t="shared" si="301"/>
        <v/>
      </c>
      <c r="D1793" s="6"/>
      <c r="E1793" s="9"/>
      <c r="F1793" s="6"/>
      <c r="G1793" s="9"/>
      <c r="H1793" s="64" t="str">
        <f t="shared" si="308"/>
        <v/>
      </c>
      <c r="I1793" s="64" t="str">
        <f t="shared" si="309"/>
        <v/>
      </c>
      <c r="J1793" s="65" t="str">
        <f t="shared" si="302"/>
        <v/>
      </c>
      <c r="K1793" s="166" t="str">
        <f t="shared" si="303"/>
        <v/>
      </c>
      <c r="L1793" s="167" t="str">
        <f t="shared" si="304"/>
        <v/>
      </c>
      <c r="M1793" s="63" t="str">
        <f t="shared" si="305"/>
        <v/>
      </c>
      <c r="N1793" s="7"/>
      <c r="O1793" s="8"/>
      <c r="Q1793" s="69" t="str">
        <f t="shared" si="306"/>
        <v/>
      </c>
      <c r="T1793" s="66" t="str">
        <f>IF(AND(SU_Stufe&gt;=20,M1793&lt;&gt;"",ISBLANK(N1793)),"Zuweisung zu Arbeitspaket fehlt","")</f>
        <v/>
      </c>
      <c r="U1793" s="66" t="str">
        <f>IF(AND(M1793&lt;&gt;""),IF(ISBLANK(O1793),"Beschreibung der Tätigkeit fehlt!",IF(LEN(O1793)&lt;Z_BKU,"Beschreibung sehr kurz",IF(LEN(O1793)&lt;Z_BKN,"Beschreibung knapp",""))),"")</f>
        <v/>
      </c>
      <c r="V1793" s="66" t="str">
        <f t="shared" si="307"/>
        <v/>
      </c>
      <c r="W1793" s="66" t="str">
        <f>IF(AND(M1793&lt;&gt;""),IF(M1793&gt;Z_THAZ,"Wurde die Tageshöchstarbeitszeit ("&amp;Z_THAZ&amp;" h) beachtet?",""),"")</f>
        <v/>
      </c>
      <c r="X1793" s="66" t="str">
        <f t="shared" si="300"/>
        <v/>
      </c>
    </row>
    <row r="1794" spans="1:24" x14ac:dyDescent="0.25">
      <c r="A1794" s="5"/>
      <c r="B1794" s="67" t="str">
        <f t="shared" si="299"/>
        <v/>
      </c>
      <c r="C1794" s="68" t="str">
        <f t="shared" si="301"/>
        <v/>
      </c>
      <c r="D1794" s="6"/>
      <c r="E1794" s="9"/>
      <c r="F1794" s="6"/>
      <c r="G1794" s="9"/>
      <c r="H1794" s="64" t="str">
        <f t="shared" si="308"/>
        <v/>
      </c>
      <c r="I1794" s="64" t="str">
        <f t="shared" si="309"/>
        <v/>
      </c>
      <c r="J1794" s="65" t="str">
        <f t="shared" si="302"/>
        <v/>
      </c>
      <c r="K1794" s="166" t="str">
        <f t="shared" si="303"/>
        <v/>
      </c>
      <c r="L1794" s="167" t="str">
        <f t="shared" si="304"/>
        <v/>
      </c>
      <c r="M1794" s="63" t="str">
        <f t="shared" si="305"/>
        <v/>
      </c>
      <c r="N1794" s="7"/>
      <c r="O1794" s="8"/>
      <c r="Q1794" s="69" t="str">
        <f t="shared" si="306"/>
        <v/>
      </c>
      <c r="T1794" s="66" t="str">
        <f>IF(AND(SU_Stufe&gt;=20,M1794&lt;&gt;"",ISBLANK(N1794)),"Zuweisung zu Arbeitspaket fehlt","")</f>
        <v/>
      </c>
      <c r="U1794" s="66" t="str">
        <f>IF(AND(M1794&lt;&gt;""),IF(ISBLANK(O1794),"Beschreibung der Tätigkeit fehlt!",IF(LEN(O1794)&lt;Z_BKU,"Beschreibung sehr kurz",IF(LEN(O1794)&lt;Z_BKN,"Beschreibung knapp",""))),"")</f>
        <v/>
      </c>
      <c r="V1794" s="66" t="str">
        <f t="shared" si="307"/>
        <v/>
      </c>
      <c r="W1794" s="66" t="str">
        <f>IF(AND(M1794&lt;&gt;""),IF(M1794&gt;Z_THAZ,"Wurde die Tageshöchstarbeitszeit ("&amp;Z_THAZ&amp;" h) beachtet?",""),"")</f>
        <v/>
      </c>
      <c r="X1794" s="66" t="str">
        <f t="shared" si="300"/>
        <v/>
      </c>
    </row>
    <row r="1795" spans="1:24" x14ac:dyDescent="0.25">
      <c r="A1795" s="5"/>
      <c r="B1795" s="67" t="str">
        <f t="shared" si="299"/>
        <v/>
      </c>
      <c r="C1795" s="68" t="str">
        <f t="shared" si="301"/>
        <v/>
      </c>
      <c r="D1795" s="6"/>
      <c r="E1795" s="9"/>
      <c r="F1795" s="6"/>
      <c r="G1795" s="9"/>
      <c r="H1795" s="64" t="str">
        <f t="shared" si="308"/>
        <v/>
      </c>
      <c r="I1795" s="64" t="str">
        <f t="shared" si="309"/>
        <v/>
      </c>
      <c r="J1795" s="65" t="str">
        <f t="shared" si="302"/>
        <v/>
      </c>
      <c r="K1795" s="166" t="str">
        <f t="shared" si="303"/>
        <v/>
      </c>
      <c r="L1795" s="167" t="str">
        <f t="shared" si="304"/>
        <v/>
      </c>
      <c r="M1795" s="63" t="str">
        <f t="shared" si="305"/>
        <v/>
      </c>
      <c r="N1795" s="7"/>
      <c r="O1795" s="8"/>
      <c r="Q1795" s="69" t="str">
        <f t="shared" si="306"/>
        <v/>
      </c>
      <c r="T1795" s="66" t="str">
        <f>IF(AND(SU_Stufe&gt;=20,M1795&lt;&gt;"",ISBLANK(N1795)),"Zuweisung zu Arbeitspaket fehlt","")</f>
        <v/>
      </c>
      <c r="U1795" s="66" t="str">
        <f>IF(AND(M1795&lt;&gt;""),IF(ISBLANK(O1795),"Beschreibung der Tätigkeit fehlt!",IF(LEN(O1795)&lt;Z_BKU,"Beschreibung sehr kurz",IF(LEN(O1795)&lt;Z_BKN,"Beschreibung knapp",""))),"")</f>
        <v/>
      </c>
      <c r="V1795" s="66" t="str">
        <f t="shared" si="307"/>
        <v/>
      </c>
      <c r="W1795" s="66" t="str">
        <f>IF(AND(M1795&lt;&gt;""),IF(M1795&gt;Z_THAZ,"Wurde die Tageshöchstarbeitszeit ("&amp;Z_THAZ&amp;" h) beachtet?",""),"")</f>
        <v/>
      </c>
      <c r="X1795" s="66" t="str">
        <f t="shared" si="300"/>
        <v/>
      </c>
    </row>
    <row r="1796" spans="1:24" x14ac:dyDescent="0.25">
      <c r="A1796" s="5"/>
      <c r="B1796" s="67" t="str">
        <f t="shared" si="299"/>
        <v/>
      </c>
      <c r="C1796" s="68" t="str">
        <f t="shared" si="301"/>
        <v/>
      </c>
      <c r="D1796" s="6"/>
      <c r="E1796" s="9"/>
      <c r="F1796" s="6"/>
      <c r="G1796" s="9"/>
      <c r="H1796" s="64" t="str">
        <f t="shared" si="308"/>
        <v/>
      </c>
      <c r="I1796" s="64" t="str">
        <f t="shared" si="309"/>
        <v/>
      </c>
      <c r="J1796" s="65" t="str">
        <f t="shared" si="302"/>
        <v/>
      </c>
      <c r="K1796" s="166" t="str">
        <f t="shared" si="303"/>
        <v/>
      </c>
      <c r="L1796" s="167" t="str">
        <f t="shared" si="304"/>
        <v/>
      </c>
      <c r="M1796" s="63" t="str">
        <f t="shared" si="305"/>
        <v/>
      </c>
      <c r="N1796" s="7"/>
      <c r="O1796" s="8"/>
      <c r="Q1796" s="69" t="str">
        <f t="shared" si="306"/>
        <v/>
      </c>
      <c r="T1796" s="66" t="str">
        <f>IF(AND(SU_Stufe&gt;=20,M1796&lt;&gt;"",ISBLANK(N1796)),"Zuweisung zu Arbeitspaket fehlt","")</f>
        <v/>
      </c>
      <c r="U1796" s="66" t="str">
        <f>IF(AND(M1796&lt;&gt;""),IF(ISBLANK(O1796),"Beschreibung der Tätigkeit fehlt!",IF(LEN(O1796)&lt;Z_BKU,"Beschreibung sehr kurz",IF(LEN(O1796)&lt;Z_BKN,"Beschreibung knapp",""))),"")</f>
        <v/>
      </c>
      <c r="V1796" s="66" t="str">
        <f t="shared" si="307"/>
        <v/>
      </c>
      <c r="W1796" s="66" t="str">
        <f>IF(AND(M1796&lt;&gt;""),IF(M1796&gt;Z_THAZ,"Wurde die Tageshöchstarbeitszeit ("&amp;Z_THAZ&amp;" h) beachtet?",""),"")</f>
        <v/>
      </c>
      <c r="X1796" s="66" t="str">
        <f t="shared" si="300"/>
        <v/>
      </c>
    </row>
    <row r="1797" spans="1:24" x14ac:dyDescent="0.25">
      <c r="A1797" s="5"/>
      <c r="B1797" s="67" t="str">
        <f t="shared" si="299"/>
        <v/>
      </c>
      <c r="C1797" s="68" t="str">
        <f t="shared" si="301"/>
        <v/>
      </c>
      <c r="D1797" s="6"/>
      <c r="E1797" s="9"/>
      <c r="F1797" s="6"/>
      <c r="G1797" s="9"/>
      <c r="H1797" s="64" t="str">
        <f t="shared" si="308"/>
        <v/>
      </c>
      <c r="I1797" s="64" t="str">
        <f t="shared" si="309"/>
        <v/>
      </c>
      <c r="J1797" s="65" t="str">
        <f t="shared" si="302"/>
        <v/>
      </c>
      <c r="K1797" s="166" t="str">
        <f t="shared" si="303"/>
        <v/>
      </c>
      <c r="L1797" s="167" t="str">
        <f t="shared" si="304"/>
        <v/>
      </c>
      <c r="M1797" s="63" t="str">
        <f t="shared" si="305"/>
        <v/>
      </c>
      <c r="N1797" s="7"/>
      <c r="O1797" s="8"/>
      <c r="Q1797" s="69" t="str">
        <f t="shared" si="306"/>
        <v/>
      </c>
      <c r="T1797" s="66" t="str">
        <f>IF(AND(SU_Stufe&gt;=20,M1797&lt;&gt;"",ISBLANK(N1797)),"Zuweisung zu Arbeitspaket fehlt","")</f>
        <v/>
      </c>
      <c r="U1797" s="66" t="str">
        <f>IF(AND(M1797&lt;&gt;""),IF(ISBLANK(O1797),"Beschreibung der Tätigkeit fehlt!",IF(LEN(O1797)&lt;Z_BKU,"Beschreibung sehr kurz",IF(LEN(O1797)&lt;Z_BKN,"Beschreibung knapp",""))),"")</f>
        <v/>
      </c>
      <c r="V1797" s="66" t="str">
        <f t="shared" si="307"/>
        <v/>
      </c>
      <c r="W1797" s="66" t="str">
        <f>IF(AND(M1797&lt;&gt;""),IF(M1797&gt;Z_THAZ,"Wurde die Tageshöchstarbeitszeit ("&amp;Z_THAZ&amp;" h) beachtet?",""),"")</f>
        <v/>
      </c>
      <c r="X1797" s="66" t="str">
        <f t="shared" si="300"/>
        <v/>
      </c>
    </row>
    <row r="1798" spans="1:24" x14ac:dyDescent="0.25">
      <c r="A1798" s="5"/>
      <c r="B1798" s="67" t="str">
        <f t="shared" si="299"/>
        <v/>
      </c>
      <c r="C1798" s="68" t="str">
        <f t="shared" si="301"/>
        <v/>
      </c>
      <c r="D1798" s="6"/>
      <c r="E1798" s="9"/>
      <c r="F1798" s="6"/>
      <c r="G1798" s="9"/>
      <c r="H1798" s="64" t="str">
        <f t="shared" si="308"/>
        <v/>
      </c>
      <c r="I1798" s="64" t="str">
        <f t="shared" si="309"/>
        <v/>
      </c>
      <c r="J1798" s="65" t="str">
        <f t="shared" si="302"/>
        <v/>
      </c>
      <c r="K1798" s="166" t="str">
        <f t="shared" si="303"/>
        <v/>
      </c>
      <c r="L1798" s="167" t="str">
        <f t="shared" si="304"/>
        <v/>
      </c>
      <c r="M1798" s="63" t="str">
        <f t="shared" si="305"/>
        <v/>
      </c>
      <c r="N1798" s="7"/>
      <c r="O1798" s="8"/>
      <c r="Q1798" s="69" t="str">
        <f t="shared" si="306"/>
        <v/>
      </c>
      <c r="T1798" s="66" t="str">
        <f>IF(AND(SU_Stufe&gt;=20,M1798&lt;&gt;"",ISBLANK(N1798)),"Zuweisung zu Arbeitspaket fehlt","")</f>
        <v/>
      </c>
      <c r="U1798" s="66" t="str">
        <f>IF(AND(M1798&lt;&gt;""),IF(ISBLANK(O1798),"Beschreibung der Tätigkeit fehlt!",IF(LEN(O1798)&lt;Z_BKU,"Beschreibung sehr kurz",IF(LEN(O1798)&lt;Z_BKN,"Beschreibung knapp",""))),"")</f>
        <v/>
      </c>
      <c r="V1798" s="66" t="str">
        <f t="shared" si="307"/>
        <v/>
      </c>
      <c r="W1798" s="66" t="str">
        <f>IF(AND(M1798&lt;&gt;""),IF(M1798&gt;Z_THAZ,"Wurde die Tageshöchstarbeitszeit ("&amp;Z_THAZ&amp;" h) beachtet?",""),"")</f>
        <v/>
      </c>
      <c r="X1798" s="66" t="str">
        <f t="shared" si="300"/>
        <v/>
      </c>
    </row>
    <row r="1799" spans="1:24" x14ac:dyDescent="0.25">
      <c r="A1799" s="5"/>
      <c r="B1799" s="67" t="str">
        <f t="shared" si="299"/>
        <v/>
      </c>
      <c r="C1799" s="68" t="str">
        <f t="shared" si="301"/>
        <v/>
      </c>
      <c r="D1799" s="6"/>
      <c r="E1799" s="9"/>
      <c r="F1799" s="6"/>
      <c r="G1799" s="9"/>
      <c r="H1799" s="64" t="str">
        <f t="shared" si="308"/>
        <v/>
      </c>
      <c r="I1799" s="64" t="str">
        <f t="shared" si="309"/>
        <v/>
      </c>
      <c r="J1799" s="65" t="str">
        <f t="shared" si="302"/>
        <v/>
      </c>
      <c r="K1799" s="166" t="str">
        <f t="shared" si="303"/>
        <v/>
      </c>
      <c r="L1799" s="167" t="str">
        <f t="shared" si="304"/>
        <v/>
      </c>
      <c r="M1799" s="63" t="str">
        <f t="shared" si="305"/>
        <v/>
      </c>
      <c r="N1799" s="7"/>
      <c r="O1799" s="8"/>
      <c r="Q1799" s="69" t="str">
        <f t="shared" si="306"/>
        <v/>
      </c>
      <c r="T1799" s="66" t="str">
        <f>IF(AND(SU_Stufe&gt;=20,M1799&lt;&gt;"",ISBLANK(N1799)),"Zuweisung zu Arbeitspaket fehlt","")</f>
        <v/>
      </c>
      <c r="U1799" s="66" t="str">
        <f>IF(AND(M1799&lt;&gt;""),IF(ISBLANK(O1799),"Beschreibung der Tätigkeit fehlt!",IF(LEN(O1799)&lt;Z_BKU,"Beschreibung sehr kurz",IF(LEN(O1799)&lt;Z_BKN,"Beschreibung knapp",""))),"")</f>
        <v/>
      </c>
      <c r="V1799" s="66" t="str">
        <f t="shared" si="307"/>
        <v/>
      </c>
      <c r="W1799" s="66" t="str">
        <f>IF(AND(M1799&lt;&gt;""),IF(M1799&gt;Z_THAZ,"Wurde die Tageshöchstarbeitszeit ("&amp;Z_THAZ&amp;" h) beachtet?",""),"")</f>
        <v/>
      </c>
      <c r="X1799" s="66" t="str">
        <f t="shared" si="300"/>
        <v/>
      </c>
    </row>
    <row r="1800" spans="1:24" x14ac:dyDescent="0.25">
      <c r="A1800" s="5"/>
      <c r="B1800" s="67" t="str">
        <f t="shared" si="299"/>
        <v/>
      </c>
      <c r="C1800" s="68" t="str">
        <f t="shared" si="301"/>
        <v/>
      </c>
      <c r="D1800" s="6"/>
      <c r="E1800" s="9"/>
      <c r="F1800" s="6"/>
      <c r="G1800" s="9"/>
      <c r="H1800" s="64" t="str">
        <f t="shared" si="308"/>
        <v/>
      </c>
      <c r="I1800" s="64" t="str">
        <f t="shared" si="309"/>
        <v/>
      </c>
      <c r="J1800" s="65" t="str">
        <f t="shared" si="302"/>
        <v/>
      </c>
      <c r="K1800" s="166" t="str">
        <f t="shared" si="303"/>
        <v/>
      </c>
      <c r="L1800" s="167" t="str">
        <f t="shared" si="304"/>
        <v/>
      </c>
      <c r="M1800" s="63" t="str">
        <f t="shared" si="305"/>
        <v/>
      </c>
      <c r="N1800" s="7"/>
      <c r="O1800" s="8"/>
      <c r="Q1800" s="69" t="str">
        <f t="shared" si="306"/>
        <v/>
      </c>
      <c r="T1800" s="66" t="str">
        <f>IF(AND(SU_Stufe&gt;=20,M1800&lt;&gt;"",ISBLANK(N1800)),"Zuweisung zu Arbeitspaket fehlt","")</f>
        <v/>
      </c>
      <c r="U1800" s="66" t="str">
        <f>IF(AND(M1800&lt;&gt;""),IF(ISBLANK(O1800),"Beschreibung der Tätigkeit fehlt!",IF(LEN(O1800)&lt;Z_BKU,"Beschreibung sehr kurz",IF(LEN(O1800)&lt;Z_BKN,"Beschreibung knapp",""))),"")</f>
        <v/>
      </c>
      <c r="V1800" s="66" t="str">
        <f t="shared" si="307"/>
        <v/>
      </c>
      <c r="W1800" s="66" t="str">
        <f>IF(AND(M1800&lt;&gt;""),IF(M1800&gt;Z_THAZ,"Wurde die Tageshöchstarbeitszeit ("&amp;Z_THAZ&amp;" h) beachtet?",""),"")</f>
        <v/>
      </c>
      <c r="X1800" s="66" t="str">
        <f t="shared" si="300"/>
        <v/>
      </c>
    </row>
    <row r="1801" spans="1:24" x14ac:dyDescent="0.25">
      <c r="A1801" s="5"/>
      <c r="B1801" s="67" t="str">
        <f t="shared" si="299"/>
        <v/>
      </c>
      <c r="C1801" s="68" t="str">
        <f t="shared" si="301"/>
        <v/>
      </c>
      <c r="D1801" s="6"/>
      <c r="E1801" s="9"/>
      <c r="F1801" s="6"/>
      <c r="G1801" s="9"/>
      <c r="H1801" s="64" t="str">
        <f t="shared" si="308"/>
        <v/>
      </c>
      <c r="I1801" s="64" t="str">
        <f t="shared" si="309"/>
        <v/>
      </c>
      <c r="J1801" s="65" t="str">
        <f t="shared" si="302"/>
        <v/>
      </c>
      <c r="K1801" s="166" t="str">
        <f t="shared" si="303"/>
        <v/>
      </c>
      <c r="L1801" s="167" t="str">
        <f t="shared" si="304"/>
        <v/>
      </c>
      <c r="M1801" s="63" t="str">
        <f t="shared" si="305"/>
        <v/>
      </c>
      <c r="N1801" s="7"/>
      <c r="O1801" s="8"/>
      <c r="Q1801" s="69" t="str">
        <f t="shared" si="306"/>
        <v/>
      </c>
      <c r="T1801" s="66" t="str">
        <f>IF(AND(SU_Stufe&gt;=20,M1801&lt;&gt;"",ISBLANK(N1801)),"Zuweisung zu Arbeitspaket fehlt","")</f>
        <v/>
      </c>
      <c r="U1801" s="66" t="str">
        <f>IF(AND(M1801&lt;&gt;""),IF(ISBLANK(O1801),"Beschreibung der Tätigkeit fehlt!",IF(LEN(O1801)&lt;Z_BKU,"Beschreibung sehr kurz",IF(LEN(O1801)&lt;Z_BKN,"Beschreibung knapp",""))),"")</f>
        <v/>
      </c>
      <c r="V1801" s="66" t="str">
        <f t="shared" si="307"/>
        <v/>
      </c>
      <c r="W1801" s="66" t="str">
        <f>IF(AND(M1801&lt;&gt;""),IF(M1801&gt;Z_THAZ,"Wurde die Tageshöchstarbeitszeit ("&amp;Z_THAZ&amp;" h) beachtet?",""),"")</f>
        <v/>
      </c>
      <c r="X1801" s="66" t="str">
        <f t="shared" si="300"/>
        <v/>
      </c>
    </row>
    <row r="1802" spans="1:24" x14ac:dyDescent="0.25">
      <c r="A1802" s="5"/>
      <c r="B1802" s="67" t="str">
        <f t="shared" si="299"/>
        <v/>
      </c>
      <c r="C1802" s="68" t="str">
        <f t="shared" si="301"/>
        <v/>
      </c>
      <c r="D1802" s="6"/>
      <c r="E1802" s="9"/>
      <c r="F1802" s="6"/>
      <c r="G1802" s="9"/>
      <c r="H1802" s="64" t="str">
        <f t="shared" si="308"/>
        <v/>
      </c>
      <c r="I1802" s="64" t="str">
        <f t="shared" si="309"/>
        <v/>
      </c>
      <c r="J1802" s="65" t="str">
        <f t="shared" si="302"/>
        <v/>
      </c>
      <c r="K1802" s="166" t="str">
        <f t="shared" si="303"/>
        <v/>
      </c>
      <c r="L1802" s="167" t="str">
        <f t="shared" si="304"/>
        <v/>
      </c>
      <c r="M1802" s="63" t="str">
        <f t="shared" si="305"/>
        <v/>
      </c>
      <c r="N1802" s="7"/>
      <c r="O1802" s="8"/>
      <c r="Q1802" s="69" t="str">
        <f t="shared" si="306"/>
        <v/>
      </c>
      <c r="T1802" s="66" t="str">
        <f>IF(AND(SU_Stufe&gt;=20,M1802&lt;&gt;"",ISBLANK(N1802)),"Zuweisung zu Arbeitspaket fehlt","")</f>
        <v/>
      </c>
      <c r="U1802" s="66" t="str">
        <f>IF(AND(M1802&lt;&gt;""),IF(ISBLANK(O1802),"Beschreibung der Tätigkeit fehlt!",IF(LEN(O1802)&lt;Z_BKU,"Beschreibung sehr kurz",IF(LEN(O1802)&lt;Z_BKN,"Beschreibung knapp",""))),"")</f>
        <v/>
      </c>
      <c r="V1802" s="66" t="str">
        <f t="shared" si="307"/>
        <v/>
      </c>
      <c r="W1802" s="66" t="str">
        <f>IF(AND(M1802&lt;&gt;""),IF(M1802&gt;Z_THAZ,"Wurde die Tageshöchstarbeitszeit ("&amp;Z_THAZ&amp;" h) beachtet?",""),"")</f>
        <v/>
      </c>
      <c r="X1802" s="66" t="str">
        <f t="shared" si="300"/>
        <v/>
      </c>
    </row>
    <row r="1803" spans="1:24" x14ac:dyDescent="0.25">
      <c r="A1803" s="5"/>
      <c r="B1803" s="67" t="str">
        <f t="shared" si="299"/>
        <v/>
      </c>
      <c r="C1803" s="68" t="str">
        <f t="shared" si="301"/>
        <v/>
      </c>
      <c r="D1803" s="6"/>
      <c r="E1803" s="9"/>
      <c r="F1803" s="6"/>
      <c r="G1803" s="9"/>
      <c r="H1803" s="64" t="str">
        <f t="shared" si="308"/>
        <v/>
      </c>
      <c r="I1803" s="64" t="str">
        <f t="shared" si="309"/>
        <v/>
      </c>
      <c r="J1803" s="65" t="str">
        <f t="shared" si="302"/>
        <v/>
      </c>
      <c r="K1803" s="166" t="str">
        <f t="shared" si="303"/>
        <v/>
      </c>
      <c r="L1803" s="167" t="str">
        <f t="shared" si="304"/>
        <v/>
      </c>
      <c r="M1803" s="63" t="str">
        <f t="shared" si="305"/>
        <v/>
      </c>
      <c r="N1803" s="7"/>
      <c r="O1803" s="8"/>
      <c r="Q1803" s="69" t="str">
        <f t="shared" si="306"/>
        <v/>
      </c>
      <c r="T1803" s="66" t="str">
        <f>IF(AND(SU_Stufe&gt;=20,M1803&lt;&gt;"",ISBLANK(N1803)),"Zuweisung zu Arbeitspaket fehlt","")</f>
        <v/>
      </c>
      <c r="U1803" s="66" t="str">
        <f>IF(AND(M1803&lt;&gt;""),IF(ISBLANK(O1803),"Beschreibung der Tätigkeit fehlt!",IF(LEN(O1803)&lt;Z_BKU,"Beschreibung sehr kurz",IF(LEN(O1803)&lt;Z_BKN,"Beschreibung knapp",""))),"")</f>
        <v/>
      </c>
      <c r="V1803" s="66" t="str">
        <f t="shared" si="307"/>
        <v/>
      </c>
      <c r="W1803" s="66" t="str">
        <f>IF(AND(M1803&lt;&gt;""),IF(M1803&gt;Z_THAZ,"Wurde die Tageshöchstarbeitszeit ("&amp;Z_THAZ&amp;" h) beachtet?",""),"")</f>
        <v/>
      </c>
      <c r="X1803" s="66" t="str">
        <f t="shared" si="300"/>
        <v/>
      </c>
    </row>
    <row r="1804" spans="1:24" x14ac:dyDescent="0.25">
      <c r="A1804" s="5"/>
      <c r="B1804" s="67" t="str">
        <f t="shared" si="299"/>
        <v/>
      </c>
      <c r="C1804" s="68" t="str">
        <f t="shared" si="301"/>
        <v/>
      </c>
      <c r="D1804" s="6"/>
      <c r="E1804" s="9"/>
      <c r="F1804" s="6"/>
      <c r="G1804" s="9"/>
      <c r="H1804" s="64" t="str">
        <f t="shared" si="308"/>
        <v/>
      </c>
      <c r="I1804" s="64" t="str">
        <f t="shared" si="309"/>
        <v/>
      </c>
      <c r="J1804" s="65" t="str">
        <f t="shared" si="302"/>
        <v/>
      </c>
      <c r="K1804" s="166" t="str">
        <f t="shared" si="303"/>
        <v/>
      </c>
      <c r="L1804" s="167" t="str">
        <f t="shared" si="304"/>
        <v/>
      </c>
      <c r="M1804" s="63" t="str">
        <f t="shared" si="305"/>
        <v/>
      </c>
      <c r="N1804" s="7"/>
      <c r="O1804" s="8"/>
      <c r="Q1804" s="69" t="str">
        <f t="shared" si="306"/>
        <v/>
      </c>
      <c r="T1804" s="66" t="str">
        <f>IF(AND(SU_Stufe&gt;=20,M1804&lt;&gt;"",ISBLANK(N1804)),"Zuweisung zu Arbeitspaket fehlt","")</f>
        <v/>
      </c>
      <c r="U1804" s="66" t="str">
        <f>IF(AND(M1804&lt;&gt;""),IF(ISBLANK(O1804),"Beschreibung der Tätigkeit fehlt!",IF(LEN(O1804)&lt;Z_BKU,"Beschreibung sehr kurz",IF(LEN(O1804)&lt;Z_BKN,"Beschreibung knapp",""))),"")</f>
        <v/>
      </c>
      <c r="V1804" s="66" t="str">
        <f t="shared" si="307"/>
        <v/>
      </c>
      <c r="W1804" s="66" t="str">
        <f>IF(AND(M1804&lt;&gt;""),IF(M1804&gt;Z_THAZ,"Wurde die Tageshöchstarbeitszeit ("&amp;Z_THAZ&amp;" h) beachtet?",""),"")</f>
        <v/>
      </c>
      <c r="X1804" s="66" t="str">
        <f t="shared" si="300"/>
        <v/>
      </c>
    </row>
    <row r="1805" spans="1:24" x14ac:dyDescent="0.25">
      <c r="A1805" s="5"/>
      <c r="B1805" s="67" t="str">
        <f t="shared" si="299"/>
        <v/>
      </c>
      <c r="C1805" s="68" t="str">
        <f t="shared" si="301"/>
        <v/>
      </c>
      <c r="D1805" s="6"/>
      <c r="E1805" s="9"/>
      <c r="F1805" s="6"/>
      <c r="G1805" s="9"/>
      <c r="H1805" s="64" t="str">
        <f t="shared" si="308"/>
        <v/>
      </c>
      <c r="I1805" s="64" t="str">
        <f t="shared" si="309"/>
        <v/>
      </c>
      <c r="J1805" s="65" t="str">
        <f t="shared" si="302"/>
        <v/>
      </c>
      <c r="K1805" s="166" t="str">
        <f t="shared" si="303"/>
        <v/>
      </c>
      <c r="L1805" s="167" t="str">
        <f t="shared" si="304"/>
        <v/>
      </c>
      <c r="M1805" s="63" t="str">
        <f t="shared" si="305"/>
        <v/>
      </c>
      <c r="N1805" s="7"/>
      <c r="O1805" s="8"/>
      <c r="Q1805" s="69" t="str">
        <f t="shared" si="306"/>
        <v/>
      </c>
      <c r="T1805" s="66" t="str">
        <f>IF(AND(SU_Stufe&gt;=20,M1805&lt;&gt;"",ISBLANK(N1805)),"Zuweisung zu Arbeitspaket fehlt","")</f>
        <v/>
      </c>
      <c r="U1805" s="66" t="str">
        <f>IF(AND(M1805&lt;&gt;""),IF(ISBLANK(O1805),"Beschreibung der Tätigkeit fehlt!",IF(LEN(O1805)&lt;Z_BKU,"Beschreibung sehr kurz",IF(LEN(O1805)&lt;Z_BKN,"Beschreibung knapp",""))),"")</f>
        <v/>
      </c>
      <c r="V1805" s="66" t="str">
        <f t="shared" si="307"/>
        <v/>
      </c>
      <c r="W1805" s="66" t="str">
        <f>IF(AND(M1805&lt;&gt;""),IF(M1805&gt;Z_THAZ,"Wurde die Tageshöchstarbeitszeit ("&amp;Z_THAZ&amp;" h) beachtet?",""),"")</f>
        <v/>
      </c>
      <c r="X1805" s="66" t="str">
        <f t="shared" si="300"/>
        <v/>
      </c>
    </row>
    <row r="1806" spans="1:24" x14ac:dyDescent="0.25">
      <c r="A1806" s="5"/>
      <c r="B1806" s="67" t="str">
        <f t="shared" ref="B1806:B1869" si="310">IF(ISNUMBER(A1806),ZU_Kuerzel,"")</f>
        <v/>
      </c>
      <c r="C1806" s="68" t="str">
        <f t="shared" si="301"/>
        <v/>
      </c>
      <c r="D1806" s="6"/>
      <c r="E1806" s="9"/>
      <c r="F1806" s="6"/>
      <c r="G1806" s="9"/>
      <c r="H1806" s="64" t="str">
        <f t="shared" si="308"/>
        <v/>
      </c>
      <c r="I1806" s="64" t="str">
        <f t="shared" si="309"/>
        <v/>
      </c>
      <c r="J1806" s="65" t="str">
        <f t="shared" si="302"/>
        <v/>
      </c>
      <c r="K1806" s="166" t="str">
        <f t="shared" si="303"/>
        <v/>
      </c>
      <c r="L1806" s="167" t="str">
        <f t="shared" si="304"/>
        <v/>
      </c>
      <c r="M1806" s="63" t="str">
        <f t="shared" si="305"/>
        <v/>
      </c>
      <c r="N1806" s="7"/>
      <c r="O1806" s="8"/>
      <c r="Q1806" s="69" t="str">
        <f t="shared" si="306"/>
        <v/>
      </c>
      <c r="T1806" s="66" t="str">
        <f>IF(AND(SU_Stufe&gt;=20,M1806&lt;&gt;"",ISBLANK(N1806)),"Zuweisung zu Arbeitspaket fehlt","")</f>
        <v/>
      </c>
      <c r="U1806" s="66" t="str">
        <f>IF(AND(M1806&lt;&gt;""),IF(ISBLANK(O1806),"Beschreibung der Tätigkeit fehlt!",IF(LEN(O1806)&lt;Z_BKU,"Beschreibung sehr kurz",IF(LEN(O1806)&lt;Z_BKN,"Beschreibung knapp",""))),"")</f>
        <v/>
      </c>
      <c r="V1806" s="66" t="str">
        <f t="shared" si="307"/>
        <v/>
      </c>
      <c r="W1806" s="66" t="str">
        <f>IF(AND(M1806&lt;&gt;""),IF(M1806&gt;Z_THAZ,"Wurde die Tageshöchstarbeitszeit ("&amp;Z_THAZ&amp;" h) beachtet?",""),"")</f>
        <v/>
      </c>
      <c r="X1806" s="66" t="str">
        <f t="shared" ref="X1806:X1869" si="311">IF(ISNUMBER(A1806),IF(YEAR(A1806)&lt;&gt;ZU_Jahr,"Jahr nicht zulässig",""),"")</f>
        <v/>
      </c>
    </row>
    <row r="1807" spans="1:24" x14ac:dyDescent="0.25">
      <c r="A1807" s="5"/>
      <c r="B1807" s="67" t="str">
        <f t="shared" si="310"/>
        <v/>
      </c>
      <c r="C1807" s="68" t="str">
        <f t="shared" ref="C1807:C1870" si="312">IF(ISBLANK(A1807),"",MONTH(A1807))</f>
        <v/>
      </c>
      <c r="D1807" s="6"/>
      <c r="E1807" s="9"/>
      <c r="F1807" s="6"/>
      <c r="G1807" s="9"/>
      <c r="H1807" s="64" t="str">
        <f t="shared" si="308"/>
        <v/>
      </c>
      <c r="I1807" s="64" t="str">
        <f t="shared" si="309"/>
        <v/>
      </c>
      <c r="J1807" s="65" t="str">
        <f t="shared" ref="J1807:J1870" si="313">IF(AND(ISNUMBER(D1807),ISNUMBER(E1807),ISNUMBER(F1807),ISNUMBER(G1807)),TIME(D1807,E1807,0),"")</f>
        <v/>
      </c>
      <c r="K1807" s="166" t="str">
        <f t="shared" ref="K1807:K1870" si="314">IF(AND(ISNUMBER(D1807),ISNUMBER(E1807),ISNUMBER(F1807),ISNUMBER(G1807)),TIME(F1807,G1807,0),"")</f>
        <v/>
      </c>
      <c r="L1807" s="167" t="str">
        <f t="shared" ref="L1807:L1870" si="315">IF(AND(ISNUMBER(D1807),ISNUMBER(E1807),ISNUMBER(F1807),ISNUMBER(G1807)),K1807-J1807,"")</f>
        <v/>
      </c>
      <c r="M1807" s="63" t="str">
        <f t="shared" ref="M1807:M1870" si="316">IF(AND(ISNUMBER(D1807),ISNUMBER(E1807),ISNUMBER(F1807),ISNUMBER(G1807)),HOUR(L1807)+MINUTE(L1807)/60,"")</f>
        <v/>
      </c>
      <c r="N1807" s="7"/>
      <c r="O1807" s="8"/>
      <c r="Q1807" s="69" t="str">
        <f t="shared" ref="Q1807:Q1870" si="317">T1807&amp;IF(U1807&lt;&gt;"","  "&amp;U1807,"")&amp;IF(V1807&lt;&gt;"","   "&amp;V1807,"")&amp;IF(W1807&lt;&gt;"","   "&amp;W1807,"")&amp;IF(X1807&lt;&gt;"","  "&amp;X1807,"")</f>
        <v/>
      </c>
      <c r="T1807" s="66" t="str">
        <f>IF(AND(SU_Stufe&gt;=20,M1807&lt;&gt;"",ISBLANK(N1807)),"Zuweisung zu Arbeitspaket fehlt","")</f>
        <v/>
      </c>
      <c r="U1807" s="66" t="str">
        <f>IF(AND(M1807&lt;&gt;""),IF(ISBLANK(O1807),"Beschreibung der Tätigkeit fehlt!",IF(LEN(O1807)&lt;Z_BKU,"Beschreibung sehr kurz",IF(LEN(O1807)&lt;Z_BKN,"Beschreibung knapp",""))),"")</f>
        <v/>
      </c>
      <c r="V1807" s="66" t="str">
        <f t="shared" ref="V1807:V1870" si="318">IF(AND(M1807&lt;&gt;""),IF(M1807&gt;6,"Wurde die Pausenregel (6 h) beachtet?",""),"")</f>
        <v/>
      </c>
      <c r="W1807" s="66" t="str">
        <f>IF(AND(M1807&lt;&gt;""),IF(M1807&gt;Z_THAZ,"Wurde die Tageshöchstarbeitszeit ("&amp;Z_THAZ&amp;" h) beachtet?",""),"")</f>
        <v/>
      </c>
      <c r="X1807" s="66" t="str">
        <f t="shared" si="311"/>
        <v/>
      </c>
    </row>
    <row r="1808" spans="1:24" x14ac:dyDescent="0.25">
      <c r="A1808" s="5"/>
      <c r="B1808" s="67" t="str">
        <f t="shared" si="310"/>
        <v/>
      </c>
      <c r="C1808" s="68" t="str">
        <f t="shared" si="312"/>
        <v/>
      </c>
      <c r="D1808" s="6"/>
      <c r="E1808" s="9"/>
      <c r="F1808" s="6"/>
      <c r="G1808" s="9"/>
      <c r="H1808" s="64" t="str">
        <f t="shared" ref="H1808:H1871" si="319">IF(AND(ISNUMBER(D1808),ISNUMBER(E1808),ISNUMBER(F1808),ISNUMBER(G1808)),TRUNC(((F1808*60+G1808)-(D1808*60+E1808))/60,0),"")</f>
        <v/>
      </c>
      <c r="I1808" s="64" t="str">
        <f t="shared" ref="I1808:I1871" si="320">IF(AND(ISNUMBER(D1808),ISNUMBER(E1808),ISNUMBER(F1808),ISNUMBER(G1808)),MOD(((F1808*60+G1808)-(D1808*60+E1808))/60,1)*60,"")</f>
        <v/>
      </c>
      <c r="J1808" s="65" t="str">
        <f t="shared" si="313"/>
        <v/>
      </c>
      <c r="K1808" s="166" t="str">
        <f t="shared" si="314"/>
        <v/>
      </c>
      <c r="L1808" s="167" t="str">
        <f t="shared" si="315"/>
        <v/>
      </c>
      <c r="M1808" s="63" t="str">
        <f t="shared" si="316"/>
        <v/>
      </c>
      <c r="N1808" s="7"/>
      <c r="O1808" s="8"/>
      <c r="Q1808" s="69" t="str">
        <f t="shared" si="317"/>
        <v/>
      </c>
      <c r="T1808" s="66" t="str">
        <f>IF(AND(SU_Stufe&gt;=20,M1808&lt;&gt;"",ISBLANK(N1808)),"Zuweisung zu Arbeitspaket fehlt","")</f>
        <v/>
      </c>
      <c r="U1808" s="66" t="str">
        <f>IF(AND(M1808&lt;&gt;""),IF(ISBLANK(O1808),"Beschreibung der Tätigkeit fehlt!",IF(LEN(O1808)&lt;Z_BKU,"Beschreibung sehr kurz",IF(LEN(O1808)&lt;Z_BKN,"Beschreibung knapp",""))),"")</f>
        <v/>
      </c>
      <c r="V1808" s="66" t="str">
        <f t="shared" si="318"/>
        <v/>
      </c>
      <c r="W1808" s="66" t="str">
        <f>IF(AND(M1808&lt;&gt;""),IF(M1808&gt;Z_THAZ,"Wurde die Tageshöchstarbeitszeit ("&amp;Z_THAZ&amp;" h) beachtet?",""),"")</f>
        <v/>
      </c>
      <c r="X1808" s="66" t="str">
        <f t="shared" si="311"/>
        <v/>
      </c>
    </row>
    <row r="1809" spans="1:24" x14ac:dyDescent="0.25">
      <c r="A1809" s="5"/>
      <c r="B1809" s="67" t="str">
        <f t="shared" si="310"/>
        <v/>
      </c>
      <c r="C1809" s="68" t="str">
        <f t="shared" si="312"/>
        <v/>
      </c>
      <c r="D1809" s="6"/>
      <c r="E1809" s="9"/>
      <c r="F1809" s="6"/>
      <c r="G1809" s="9"/>
      <c r="H1809" s="64" t="str">
        <f t="shared" si="319"/>
        <v/>
      </c>
      <c r="I1809" s="64" t="str">
        <f t="shared" si="320"/>
        <v/>
      </c>
      <c r="J1809" s="65" t="str">
        <f t="shared" si="313"/>
        <v/>
      </c>
      <c r="K1809" s="166" t="str">
        <f t="shared" si="314"/>
        <v/>
      </c>
      <c r="L1809" s="167" t="str">
        <f t="shared" si="315"/>
        <v/>
      </c>
      <c r="M1809" s="63" t="str">
        <f t="shared" si="316"/>
        <v/>
      </c>
      <c r="N1809" s="7"/>
      <c r="O1809" s="8"/>
      <c r="Q1809" s="69" t="str">
        <f t="shared" si="317"/>
        <v/>
      </c>
      <c r="T1809" s="66" t="str">
        <f>IF(AND(SU_Stufe&gt;=20,M1809&lt;&gt;"",ISBLANK(N1809)),"Zuweisung zu Arbeitspaket fehlt","")</f>
        <v/>
      </c>
      <c r="U1809" s="66" t="str">
        <f>IF(AND(M1809&lt;&gt;""),IF(ISBLANK(O1809),"Beschreibung der Tätigkeit fehlt!",IF(LEN(O1809)&lt;Z_BKU,"Beschreibung sehr kurz",IF(LEN(O1809)&lt;Z_BKN,"Beschreibung knapp",""))),"")</f>
        <v/>
      </c>
      <c r="V1809" s="66" t="str">
        <f t="shared" si="318"/>
        <v/>
      </c>
      <c r="W1809" s="66" t="str">
        <f>IF(AND(M1809&lt;&gt;""),IF(M1809&gt;Z_THAZ,"Wurde die Tageshöchstarbeitszeit ("&amp;Z_THAZ&amp;" h) beachtet?",""),"")</f>
        <v/>
      </c>
      <c r="X1809" s="66" t="str">
        <f t="shared" si="311"/>
        <v/>
      </c>
    </row>
    <row r="1810" spans="1:24" x14ac:dyDescent="0.25">
      <c r="A1810" s="5"/>
      <c r="B1810" s="67" t="str">
        <f t="shared" si="310"/>
        <v/>
      </c>
      <c r="C1810" s="68" t="str">
        <f t="shared" si="312"/>
        <v/>
      </c>
      <c r="D1810" s="6"/>
      <c r="E1810" s="9"/>
      <c r="F1810" s="6"/>
      <c r="G1810" s="9"/>
      <c r="H1810" s="64" t="str">
        <f t="shared" si="319"/>
        <v/>
      </c>
      <c r="I1810" s="64" t="str">
        <f t="shared" si="320"/>
        <v/>
      </c>
      <c r="J1810" s="65" t="str">
        <f t="shared" si="313"/>
        <v/>
      </c>
      <c r="K1810" s="166" t="str">
        <f t="shared" si="314"/>
        <v/>
      </c>
      <c r="L1810" s="167" t="str">
        <f t="shared" si="315"/>
        <v/>
      </c>
      <c r="M1810" s="63" t="str">
        <f t="shared" si="316"/>
        <v/>
      </c>
      <c r="N1810" s="7"/>
      <c r="O1810" s="8"/>
      <c r="Q1810" s="69" t="str">
        <f t="shared" si="317"/>
        <v/>
      </c>
      <c r="T1810" s="66" t="str">
        <f>IF(AND(SU_Stufe&gt;=20,M1810&lt;&gt;"",ISBLANK(N1810)),"Zuweisung zu Arbeitspaket fehlt","")</f>
        <v/>
      </c>
      <c r="U1810" s="66" t="str">
        <f>IF(AND(M1810&lt;&gt;""),IF(ISBLANK(O1810),"Beschreibung der Tätigkeit fehlt!",IF(LEN(O1810)&lt;Z_BKU,"Beschreibung sehr kurz",IF(LEN(O1810)&lt;Z_BKN,"Beschreibung knapp",""))),"")</f>
        <v/>
      </c>
      <c r="V1810" s="66" t="str">
        <f t="shared" si="318"/>
        <v/>
      </c>
      <c r="W1810" s="66" t="str">
        <f>IF(AND(M1810&lt;&gt;""),IF(M1810&gt;Z_THAZ,"Wurde die Tageshöchstarbeitszeit ("&amp;Z_THAZ&amp;" h) beachtet?",""),"")</f>
        <v/>
      </c>
      <c r="X1810" s="66" t="str">
        <f t="shared" si="311"/>
        <v/>
      </c>
    </row>
    <row r="1811" spans="1:24" x14ac:dyDescent="0.25">
      <c r="A1811" s="5"/>
      <c r="B1811" s="67" t="str">
        <f t="shared" si="310"/>
        <v/>
      </c>
      <c r="C1811" s="68" t="str">
        <f t="shared" si="312"/>
        <v/>
      </c>
      <c r="D1811" s="6"/>
      <c r="E1811" s="9"/>
      <c r="F1811" s="6"/>
      <c r="G1811" s="9"/>
      <c r="H1811" s="64" t="str">
        <f t="shared" si="319"/>
        <v/>
      </c>
      <c r="I1811" s="64" t="str">
        <f t="shared" si="320"/>
        <v/>
      </c>
      <c r="J1811" s="65" t="str">
        <f t="shared" si="313"/>
        <v/>
      </c>
      <c r="K1811" s="166" t="str">
        <f t="shared" si="314"/>
        <v/>
      </c>
      <c r="L1811" s="167" t="str">
        <f t="shared" si="315"/>
        <v/>
      </c>
      <c r="M1811" s="63" t="str">
        <f t="shared" si="316"/>
        <v/>
      </c>
      <c r="N1811" s="7"/>
      <c r="O1811" s="8"/>
      <c r="Q1811" s="69" t="str">
        <f t="shared" si="317"/>
        <v/>
      </c>
      <c r="T1811" s="66" t="str">
        <f>IF(AND(SU_Stufe&gt;=20,M1811&lt;&gt;"",ISBLANK(N1811)),"Zuweisung zu Arbeitspaket fehlt","")</f>
        <v/>
      </c>
      <c r="U1811" s="66" t="str">
        <f>IF(AND(M1811&lt;&gt;""),IF(ISBLANK(O1811),"Beschreibung der Tätigkeit fehlt!",IF(LEN(O1811)&lt;Z_BKU,"Beschreibung sehr kurz",IF(LEN(O1811)&lt;Z_BKN,"Beschreibung knapp",""))),"")</f>
        <v/>
      </c>
      <c r="V1811" s="66" t="str">
        <f t="shared" si="318"/>
        <v/>
      </c>
      <c r="W1811" s="66" t="str">
        <f>IF(AND(M1811&lt;&gt;""),IF(M1811&gt;Z_THAZ,"Wurde die Tageshöchstarbeitszeit ("&amp;Z_THAZ&amp;" h) beachtet?",""),"")</f>
        <v/>
      </c>
      <c r="X1811" s="66" t="str">
        <f t="shared" si="311"/>
        <v/>
      </c>
    </row>
    <row r="1812" spans="1:24" x14ac:dyDescent="0.25">
      <c r="A1812" s="5"/>
      <c r="B1812" s="67" t="str">
        <f t="shared" si="310"/>
        <v/>
      </c>
      <c r="C1812" s="68" t="str">
        <f t="shared" si="312"/>
        <v/>
      </c>
      <c r="D1812" s="6"/>
      <c r="E1812" s="9"/>
      <c r="F1812" s="6"/>
      <c r="G1812" s="9"/>
      <c r="H1812" s="64" t="str">
        <f t="shared" si="319"/>
        <v/>
      </c>
      <c r="I1812" s="64" t="str">
        <f t="shared" si="320"/>
        <v/>
      </c>
      <c r="J1812" s="65" t="str">
        <f t="shared" si="313"/>
        <v/>
      </c>
      <c r="K1812" s="166" t="str">
        <f t="shared" si="314"/>
        <v/>
      </c>
      <c r="L1812" s="167" t="str">
        <f t="shared" si="315"/>
        <v/>
      </c>
      <c r="M1812" s="63" t="str">
        <f t="shared" si="316"/>
        <v/>
      </c>
      <c r="N1812" s="7"/>
      <c r="O1812" s="8"/>
      <c r="Q1812" s="69" t="str">
        <f t="shared" si="317"/>
        <v/>
      </c>
      <c r="T1812" s="66" t="str">
        <f>IF(AND(SU_Stufe&gt;=20,M1812&lt;&gt;"",ISBLANK(N1812)),"Zuweisung zu Arbeitspaket fehlt","")</f>
        <v/>
      </c>
      <c r="U1812" s="66" t="str">
        <f>IF(AND(M1812&lt;&gt;""),IF(ISBLANK(O1812),"Beschreibung der Tätigkeit fehlt!",IF(LEN(O1812)&lt;Z_BKU,"Beschreibung sehr kurz",IF(LEN(O1812)&lt;Z_BKN,"Beschreibung knapp",""))),"")</f>
        <v/>
      </c>
      <c r="V1812" s="66" t="str">
        <f t="shared" si="318"/>
        <v/>
      </c>
      <c r="W1812" s="66" t="str">
        <f>IF(AND(M1812&lt;&gt;""),IF(M1812&gt;Z_THAZ,"Wurde die Tageshöchstarbeitszeit ("&amp;Z_THAZ&amp;" h) beachtet?",""),"")</f>
        <v/>
      </c>
      <c r="X1812" s="66" t="str">
        <f t="shared" si="311"/>
        <v/>
      </c>
    </row>
    <row r="1813" spans="1:24" x14ac:dyDescent="0.25">
      <c r="A1813" s="5"/>
      <c r="B1813" s="67" t="str">
        <f t="shared" si="310"/>
        <v/>
      </c>
      <c r="C1813" s="68" t="str">
        <f t="shared" si="312"/>
        <v/>
      </c>
      <c r="D1813" s="6"/>
      <c r="E1813" s="9"/>
      <c r="F1813" s="6"/>
      <c r="G1813" s="9"/>
      <c r="H1813" s="64" t="str">
        <f t="shared" si="319"/>
        <v/>
      </c>
      <c r="I1813" s="64" t="str">
        <f t="shared" si="320"/>
        <v/>
      </c>
      <c r="J1813" s="65" t="str">
        <f t="shared" si="313"/>
        <v/>
      </c>
      <c r="K1813" s="166" t="str">
        <f t="shared" si="314"/>
        <v/>
      </c>
      <c r="L1813" s="167" t="str">
        <f t="shared" si="315"/>
        <v/>
      </c>
      <c r="M1813" s="63" t="str">
        <f t="shared" si="316"/>
        <v/>
      </c>
      <c r="N1813" s="7"/>
      <c r="O1813" s="8"/>
      <c r="Q1813" s="69" t="str">
        <f t="shared" si="317"/>
        <v/>
      </c>
      <c r="T1813" s="66" t="str">
        <f>IF(AND(SU_Stufe&gt;=20,M1813&lt;&gt;"",ISBLANK(N1813)),"Zuweisung zu Arbeitspaket fehlt","")</f>
        <v/>
      </c>
      <c r="U1813" s="66" t="str">
        <f>IF(AND(M1813&lt;&gt;""),IF(ISBLANK(O1813),"Beschreibung der Tätigkeit fehlt!",IF(LEN(O1813)&lt;Z_BKU,"Beschreibung sehr kurz",IF(LEN(O1813)&lt;Z_BKN,"Beschreibung knapp",""))),"")</f>
        <v/>
      </c>
      <c r="V1813" s="66" t="str">
        <f t="shared" si="318"/>
        <v/>
      </c>
      <c r="W1813" s="66" t="str">
        <f>IF(AND(M1813&lt;&gt;""),IF(M1813&gt;Z_THAZ,"Wurde die Tageshöchstarbeitszeit ("&amp;Z_THAZ&amp;" h) beachtet?",""),"")</f>
        <v/>
      </c>
      <c r="X1813" s="66" t="str">
        <f t="shared" si="311"/>
        <v/>
      </c>
    </row>
    <row r="1814" spans="1:24" x14ac:dyDescent="0.25">
      <c r="A1814" s="5"/>
      <c r="B1814" s="67" t="str">
        <f t="shared" si="310"/>
        <v/>
      </c>
      <c r="C1814" s="68" t="str">
        <f t="shared" si="312"/>
        <v/>
      </c>
      <c r="D1814" s="6"/>
      <c r="E1814" s="9"/>
      <c r="F1814" s="6"/>
      <c r="G1814" s="9"/>
      <c r="H1814" s="64" t="str">
        <f t="shared" si="319"/>
        <v/>
      </c>
      <c r="I1814" s="64" t="str">
        <f t="shared" si="320"/>
        <v/>
      </c>
      <c r="J1814" s="65" t="str">
        <f t="shared" si="313"/>
        <v/>
      </c>
      <c r="K1814" s="166" t="str">
        <f t="shared" si="314"/>
        <v/>
      </c>
      <c r="L1814" s="167" t="str">
        <f t="shared" si="315"/>
        <v/>
      </c>
      <c r="M1814" s="63" t="str">
        <f t="shared" si="316"/>
        <v/>
      </c>
      <c r="N1814" s="7"/>
      <c r="O1814" s="8"/>
      <c r="Q1814" s="69" t="str">
        <f t="shared" si="317"/>
        <v/>
      </c>
      <c r="T1814" s="66" t="str">
        <f>IF(AND(SU_Stufe&gt;=20,M1814&lt;&gt;"",ISBLANK(N1814)),"Zuweisung zu Arbeitspaket fehlt","")</f>
        <v/>
      </c>
      <c r="U1814" s="66" t="str">
        <f>IF(AND(M1814&lt;&gt;""),IF(ISBLANK(O1814),"Beschreibung der Tätigkeit fehlt!",IF(LEN(O1814)&lt;Z_BKU,"Beschreibung sehr kurz",IF(LEN(O1814)&lt;Z_BKN,"Beschreibung knapp",""))),"")</f>
        <v/>
      </c>
      <c r="V1814" s="66" t="str">
        <f t="shared" si="318"/>
        <v/>
      </c>
      <c r="W1814" s="66" t="str">
        <f>IF(AND(M1814&lt;&gt;""),IF(M1814&gt;Z_THAZ,"Wurde die Tageshöchstarbeitszeit ("&amp;Z_THAZ&amp;" h) beachtet?",""),"")</f>
        <v/>
      </c>
      <c r="X1814" s="66" t="str">
        <f t="shared" si="311"/>
        <v/>
      </c>
    </row>
    <row r="1815" spans="1:24" x14ac:dyDescent="0.25">
      <c r="A1815" s="5"/>
      <c r="B1815" s="67" t="str">
        <f t="shared" si="310"/>
        <v/>
      </c>
      <c r="C1815" s="68" t="str">
        <f t="shared" si="312"/>
        <v/>
      </c>
      <c r="D1815" s="6"/>
      <c r="E1815" s="9"/>
      <c r="F1815" s="6"/>
      <c r="G1815" s="9"/>
      <c r="H1815" s="64" t="str">
        <f t="shared" si="319"/>
        <v/>
      </c>
      <c r="I1815" s="64" t="str">
        <f t="shared" si="320"/>
        <v/>
      </c>
      <c r="J1815" s="65" t="str">
        <f t="shared" si="313"/>
        <v/>
      </c>
      <c r="K1815" s="166" t="str">
        <f t="shared" si="314"/>
        <v/>
      </c>
      <c r="L1815" s="167" t="str">
        <f t="shared" si="315"/>
        <v/>
      </c>
      <c r="M1815" s="63" t="str">
        <f t="shared" si="316"/>
        <v/>
      </c>
      <c r="N1815" s="7"/>
      <c r="O1815" s="8"/>
      <c r="Q1815" s="69" t="str">
        <f t="shared" si="317"/>
        <v/>
      </c>
      <c r="T1815" s="66" t="str">
        <f>IF(AND(SU_Stufe&gt;=20,M1815&lt;&gt;"",ISBLANK(N1815)),"Zuweisung zu Arbeitspaket fehlt","")</f>
        <v/>
      </c>
      <c r="U1815" s="66" t="str">
        <f>IF(AND(M1815&lt;&gt;""),IF(ISBLANK(O1815),"Beschreibung der Tätigkeit fehlt!",IF(LEN(O1815)&lt;Z_BKU,"Beschreibung sehr kurz",IF(LEN(O1815)&lt;Z_BKN,"Beschreibung knapp",""))),"")</f>
        <v/>
      </c>
      <c r="V1815" s="66" t="str">
        <f t="shared" si="318"/>
        <v/>
      </c>
      <c r="W1815" s="66" t="str">
        <f>IF(AND(M1815&lt;&gt;""),IF(M1815&gt;Z_THAZ,"Wurde die Tageshöchstarbeitszeit ("&amp;Z_THAZ&amp;" h) beachtet?",""),"")</f>
        <v/>
      </c>
      <c r="X1815" s="66" t="str">
        <f t="shared" si="311"/>
        <v/>
      </c>
    </row>
    <row r="1816" spans="1:24" x14ac:dyDescent="0.25">
      <c r="A1816" s="5"/>
      <c r="B1816" s="67" t="str">
        <f t="shared" si="310"/>
        <v/>
      </c>
      <c r="C1816" s="68" t="str">
        <f t="shared" si="312"/>
        <v/>
      </c>
      <c r="D1816" s="6"/>
      <c r="E1816" s="9"/>
      <c r="F1816" s="6"/>
      <c r="G1816" s="9"/>
      <c r="H1816" s="64" t="str">
        <f t="shared" si="319"/>
        <v/>
      </c>
      <c r="I1816" s="64" t="str">
        <f t="shared" si="320"/>
        <v/>
      </c>
      <c r="J1816" s="65" t="str">
        <f t="shared" si="313"/>
        <v/>
      </c>
      <c r="K1816" s="166" t="str">
        <f t="shared" si="314"/>
        <v/>
      </c>
      <c r="L1816" s="167" t="str">
        <f t="shared" si="315"/>
        <v/>
      </c>
      <c r="M1816" s="63" t="str">
        <f t="shared" si="316"/>
        <v/>
      </c>
      <c r="N1816" s="7"/>
      <c r="O1816" s="8"/>
      <c r="Q1816" s="69" t="str">
        <f t="shared" si="317"/>
        <v/>
      </c>
      <c r="T1816" s="66" t="str">
        <f>IF(AND(SU_Stufe&gt;=20,M1816&lt;&gt;"",ISBLANK(N1816)),"Zuweisung zu Arbeitspaket fehlt","")</f>
        <v/>
      </c>
      <c r="U1816" s="66" t="str">
        <f>IF(AND(M1816&lt;&gt;""),IF(ISBLANK(O1816),"Beschreibung der Tätigkeit fehlt!",IF(LEN(O1816)&lt;Z_BKU,"Beschreibung sehr kurz",IF(LEN(O1816)&lt;Z_BKN,"Beschreibung knapp",""))),"")</f>
        <v/>
      </c>
      <c r="V1816" s="66" t="str">
        <f t="shared" si="318"/>
        <v/>
      </c>
      <c r="W1816" s="66" t="str">
        <f>IF(AND(M1816&lt;&gt;""),IF(M1816&gt;Z_THAZ,"Wurde die Tageshöchstarbeitszeit ("&amp;Z_THAZ&amp;" h) beachtet?",""),"")</f>
        <v/>
      </c>
      <c r="X1816" s="66" t="str">
        <f t="shared" si="311"/>
        <v/>
      </c>
    </row>
    <row r="1817" spans="1:24" x14ac:dyDescent="0.25">
      <c r="A1817" s="5"/>
      <c r="B1817" s="67" t="str">
        <f t="shared" si="310"/>
        <v/>
      </c>
      <c r="C1817" s="68" t="str">
        <f t="shared" si="312"/>
        <v/>
      </c>
      <c r="D1817" s="6"/>
      <c r="E1817" s="9"/>
      <c r="F1817" s="6"/>
      <c r="G1817" s="9"/>
      <c r="H1817" s="64" t="str">
        <f t="shared" si="319"/>
        <v/>
      </c>
      <c r="I1817" s="64" t="str">
        <f t="shared" si="320"/>
        <v/>
      </c>
      <c r="J1817" s="65" t="str">
        <f t="shared" si="313"/>
        <v/>
      </c>
      <c r="K1817" s="166" t="str">
        <f t="shared" si="314"/>
        <v/>
      </c>
      <c r="L1817" s="167" t="str">
        <f t="shared" si="315"/>
        <v/>
      </c>
      <c r="M1817" s="63" t="str">
        <f t="shared" si="316"/>
        <v/>
      </c>
      <c r="N1817" s="7"/>
      <c r="O1817" s="8"/>
      <c r="Q1817" s="69" t="str">
        <f t="shared" si="317"/>
        <v/>
      </c>
      <c r="T1817" s="66" t="str">
        <f>IF(AND(SU_Stufe&gt;=20,M1817&lt;&gt;"",ISBLANK(N1817)),"Zuweisung zu Arbeitspaket fehlt","")</f>
        <v/>
      </c>
      <c r="U1817" s="66" t="str">
        <f>IF(AND(M1817&lt;&gt;""),IF(ISBLANK(O1817),"Beschreibung der Tätigkeit fehlt!",IF(LEN(O1817)&lt;Z_BKU,"Beschreibung sehr kurz",IF(LEN(O1817)&lt;Z_BKN,"Beschreibung knapp",""))),"")</f>
        <v/>
      </c>
      <c r="V1817" s="66" t="str">
        <f t="shared" si="318"/>
        <v/>
      </c>
      <c r="W1817" s="66" t="str">
        <f>IF(AND(M1817&lt;&gt;""),IF(M1817&gt;Z_THAZ,"Wurde die Tageshöchstarbeitszeit ("&amp;Z_THAZ&amp;" h) beachtet?",""),"")</f>
        <v/>
      </c>
      <c r="X1817" s="66" t="str">
        <f t="shared" si="311"/>
        <v/>
      </c>
    </row>
    <row r="1818" spans="1:24" x14ac:dyDescent="0.25">
      <c r="A1818" s="5"/>
      <c r="B1818" s="67" t="str">
        <f t="shared" si="310"/>
        <v/>
      </c>
      <c r="C1818" s="68" t="str">
        <f t="shared" si="312"/>
        <v/>
      </c>
      <c r="D1818" s="6"/>
      <c r="E1818" s="9"/>
      <c r="F1818" s="6"/>
      <c r="G1818" s="9"/>
      <c r="H1818" s="64" t="str">
        <f t="shared" si="319"/>
        <v/>
      </c>
      <c r="I1818" s="64" t="str">
        <f t="shared" si="320"/>
        <v/>
      </c>
      <c r="J1818" s="65" t="str">
        <f t="shared" si="313"/>
        <v/>
      </c>
      <c r="K1818" s="166" t="str">
        <f t="shared" si="314"/>
        <v/>
      </c>
      <c r="L1818" s="167" t="str">
        <f t="shared" si="315"/>
        <v/>
      </c>
      <c r="M1818" s="63" t="str">
        <f t="shared" si="316"/>
        <v/>
      </c>
      <c r="N1818" s="7"/>
      <c r="O1818" s="8"/>
      <c r="Q1818" s="69" t="str">
        <f t="shared" si="317"/>
        <v/>
      </c>
      <c r="T1818" s="66" t="str">
        <f>IF(AND(SU_Stufe&gt;=20,M1818&lt;&gt;"",ISBLANK(N1818)),"Zuweisung zu Arbeitspaket fehlt","")</f>
        <v/>
      </c>
      <c r="U1818" s="66" t="str">
        <f>IF(AND(M1818&lt;&gt;""),IF(ISBLANK(O1818),"Beschreibung der Tätigkeit fehlt!",IF(LEN(O1818)&lt;Z_BKU,"Beschreibung sehr kurz",IF(LEN(O1818)&lt;Z_BKN,"Beschreibung knapp",""))),"")</f>
        <v/>
      </c>
      <c r="V1818" s="66" t="str">
        <f t="shared" si="318"/>
        <v/>
      </c>
      <c r="W1818" s="66" t="str">
        <f>IF(AND(M1818&lt;&gt;""),IF(M1818&gt;Z_THAZ,"Wurde die Tageshöchstarbeitszeit ("&amp;Z_THAZ&amp;" h) beachtet?",""),"")</f>
        <v/>
      </c>
      <c r="X1818" s="66" t="str">
        <f t="shared" si="311"/>
        <v/>
      </c>
    </row>
    <row r="1819" spans="1:24" x14ac:dyDescent="0.25">
      <c r="A1819" s="5"/>
      <c r="B1819" s="67" t="str">
        <f t="shared" si="310"/>
        <v/>
      </c>
      <c r="C1819" s="68" t="str">
        <f t="shared" si="312"/>
        <v/>
      </c>
      <c r="D1819" s="6"/>
      <c r="E1819" s="9"/>
      <c r="F1819" s="6"/>
      <c r="G1819" s="9"/>
      <c r="H1819" s="64" t="str">
        <f t="shared" si="319"/>
        <v/>
      </c>
      <c r="I1819" s="64" t="str">
        <f t="shared" si="320"/>
        <v/>
      </c>
      <c r="J1819" s="65" t="str">
        <f t="shared" si="313"/>
        <v/>
      </c>
      <c r="K1819" s="166" t="str">
        <f t="shared" si="314"/>
        <v/>
      </c>
      <c r="L1819" s="167" t="str">
        <f t="shared" si="315"/>
        <v/>
      </c>
      <c r="M1819" s="63" t="str">
        <f t="shared" si="316"/>
        <v/>
      </c>
      <c r="N1819" s="7"/>
      <c r="O1819" s="8"/>
      <c r="Q1819" s="69" t="str">
        <f t="shared" si="317"/>
        <v/>
      </c>
      <c r="T1819" s="66" t="str">
        <f>IF(AND(SU_Stufe&gt;=20,M1819&lt;&gt;"",ISBLANK(N1819)),"Zuweisung zu Arbeitspaket fehlt","")</f>
        <v/>
      </c>
      <c r="U1819" s="66" t="str">
        <f>IF(AND(M1819&lt;&gt;""),IF(ISBLANK(O1819),"Beschreibung der Tätigkeit fehlt!",IF(LEN(O1819)&lt;Z_BKU,"Beschreibung sehr kurz",IF(LEN(O1819)&lt;Z_BKN,"Beschreibung knapp",""))),"")</f>
        <v/>
      </c>
      <c r="V1819" s="66" t="str">
        <f t="shared" si="318"/>
        <v/>
      </c>
      <c r="W1819" s="66" t="str">
        <f>IF(AND(M1819&lt;&gt;""),IF(M1819&gt;Z_THAZ,"Wurde die Tageshöchstarbeitszeit ("&amp;Z_THAZ&amp;" h) beachtet?",""),"")</f>
        <v/>
      </c>
      <c r="X1819" s="66" t="str">
        <f t="shared" si="311"/>
        <v/>
      </c>
    </row>
    <row r="1820" spans="1:24" x14ac:dyDescent="0.25">
      <c r="A1820" s="5"/>
      <c r="B1820" s="67" t="str">
        <f t="shared" si="310"/>
        <v/>
      </c>
      <c r="C1820" s="68" t="str">
        <f t="shared" si="312"/>
        <v/>
      </c>
      <c r="D1820" s="6"/>
      <c r="E1820" s="9"/>
      <c r="F1820" s="6"/>
      <c r="G1820" s="9"/>
      <c r="H1820" s="64" t="str">
        <f t="shared" si="319"/>
        <v/>
      </c>
      <c r="I1820" s="64" t="str">
        <f t="shared" si="320"/>
        <v/>
      </c>
      <c r="J1820" s="65" t="str">
        <f t="shared" si="313"/>
        <v/>
      </c>
      <c r="K1820" s="166" t="str">
        <f t="shared" si="314"/>
        <v/>
      </c>
      <c r="L1820" s="167" t="str">
        <f t="shared" si="315"/>
        <v/>
      </c>
      <c r="M1820" s="63" t="str">
        <f t="shared" si="316"/>
        <v/>
      </c>
      <c r="N1820" s="7"/>
      <c r="O1820" s="8"/>
      <c r="Q1820" s="69" t="str">
        <f t="shared" si="317"/>
        <v/>
      </c>
      <c r="T1820" s="66" t="str">
        <f>IF(AND(SU_Stufe&gt;=20,M1820&lt;&gt;"",ISBLANK(N1820)),"Zuweisung zu Arbeitspaket fehlt","")</f>
        <v/>
      </c>
      <c r="U1820" s="66" t="str">
        <f>IF(AND(M1820&lt;&gt;""),IF(ISBLANK(O1820),"Beschreibung der Tätigkeit fehlt!",IF(LEN(O1820)&lt;Z_BKU,"Beschreibung sehr kurz",IF(LEN(O1820)&lt;Z_BKN,"Beschreibung knapp",""))),"")</f>
        <v/>
      </c>
      <c r="V1820" s="66" t="str">
        <f t="shared" si="318"/>
        <v/>
      </c>
      <c r="W1820" s="66" t="str">
        <f>IF(AND(M1820&lt;&gt;""),IF(M1820&gt;Z_THAZ,"Wurde die Tageshöchstarbeitszeit ("&amp;Z_THAZ&amp;" h) beachtet?",""),"")</f>
        <v/>
      </c>
      <c r="X1820" s="66" t="str">
        <f t="shared" si="311"/>
        <v/>
      </c>
    </row>
    <row r="1821" spans="1:24" x14ac:dyDescent="0.25">
      <c r="A1821" s="5"/>
      <c r="B1821" s="67" t="str">
        <f t="shared" si="310"/>
        <v/>
      </c>
      <c r="C1821" s="68" t="str">
        <f t="shared" si="312"/>
        <v/>
      </c>
      <c r="D1821" s="6"/>
      <c r="E1821" s="9"/>
      <c r="F1821" s="6"/>
      <c r="G1821" s="9"/>
      <c r="H1821" s="64" t="str">
        <f t="shared" si="319"/>
        <v/>
      </c>
      <c r="I1821" s="64" t="str">
        <f t="shared" si="320"/>
        <v/>
      </c>
      <c r="J1821" s="65" t="str">
        <f t="shared" si="313"/>
        <v/>
      </c>
      <c r="K1821" s="166" t="str">
        <f t="shared" si="314"/>
        <v/>
      </c>
      <c r="L1821" s="167" t="str">
        <f t="shared" si="315"/>
        <v/>
      </c>
      <c r="M1821" s="63" t="str">
        <f t="shared" si="316"/>
        <v/>
      </c>
      <c r="N1821" s="7"/>
      <c r="O1821" s="8"/>
      <c r="Q1821" s="69" t="str">
        <f t="shared" si="317"/>
        <v/>
      </c>
      <c r="T1821" s="66" t="str">
        <f>IF(AND(SU_Stufe&gt;=20,M1821&lt;&gt;"",ISBLANK(N1821)),"Zuweisung zu Arbeitspaket fehlt","")</f>
        <v/>
      </c>
      <c r="U1821" s="66" t="str">
        <f>IF(AND(M1821&lt;&gt;""),IF(ISBLANK(O1821),"Beschreibung der Tätigkeit fehlt!",IF(LEN(O1821)&lt;Z_BKU,"Beschreibung sehr kurz",IF(LEN(O1821)&lt;Z_BKN,"Beschreibung knapp",""))),"")</f>
        <v/>
      </c>
      <c r="V1821" s="66" t="str">
        <f t="shared" si="318"/>
        <v/>
      </c>
      <c r="W1821" s="66" t="str">
        <f>IF(AND(M1821&lt;&gt;""),IF(M1821&gt;Z_THAZ,"Wurde die Tageshöchstarbeitszeit ("&amp;Z_THAZ&amp;" h) beachtet?",""),"")</f>
        <v/>
      </c>
      <c r="X1821" s="66" t="str">
        <f t="shared" si="311"/>
        <v/>
      </c>
    </row>
    <row r="1822" spans="1:24" x14ac:dyDescent="0.25">
      <c r="A1822" s="5"/>
      <c r="B1822" s="67" t="str">
        <f t="shared" si="310"/>
        <v/>
      </c>
      <c r="C1822" s="68" t="str">
        <f t="shared" si="312"/>
        <v/>
      </c>
      <c r="D1822" s="6"/>
      <c r="E1822" s="9"/>
      <c r="F1822" s="6"/>
      <c r="G1822" s="9"/>
      <c r="H1822" s="64" t="str">
        <f t="shared" si="319"/>
        <v/>
      </c>
      <c r="I1822" s="64" t="str">
        <f t="shared" si="320"/>
        <v/>
      </c>
      <c r="J1822" s="65" t="str">
        <f t="shared" si="313"/>
        <v/>
      </c>
      <c r="K1822" s="166" t="str">
        <f t="shared" si="314"/>
        <v/>
      </c>
      <c r="L1822" s="167" t="str">
        <f t="shared" si="315"/>
        <v/>
      </c>
      <c r="M1822" s="63" t="str">
        <f t="shared" si="316"/>
        <v/>
      </c>
      <c r="N1822" s="7"/>
      <c r="O1822" s="8"/>
      <c r="Q1822" s="69" t="str">
        <f t="shared" si="317"/>
        <v/>
      </c>
      <c r="T1822" s="66" t="str">
        <f>IF(AND(SU_Stufe&gt;=20,M1822&lt;&gt;"",ISBLANK(N1822)),"Zuweisung zu Arbeitspaket fehlt","")</f>
        <v/>
      </c>
      <c r="U1822" s="66" t="str">
        <f>IF(AND(M1822&lt;&gt;""),IF(ISBLANK(O1822),"Beschreibung der Tätigkeit fehlt!",IF(LEN(O1822)&lt;Z_BKU,"Beschreibung sehr kurz",IF(LEN(O1822)&lt;Z_BKN,"Beschreibung knapp",""))),"")</f>
        <v/>
      </c>
      <c r="V1822" s="66" t="str">
        <f t="shared" si="318"/>
        <v/>
      </c>
      <c r="W1822" s="66" t="str">
        <f>IF(AND(M1822&lt;&gt;""),IF(M1822&gt;Z_THAZ,"Wurde die Tageshöchstarbeitszeit ("&amp;Z_THAZ&amp;" h) beachtet?",""),"")</f>
        <v/>
      </c>
      <c r="X1822" s="66" t="str">
        <f t="shared" si="311"/>
        <v/>
      </c>
    </row>
    <row r="1823" spans="1:24" x14ac:dyDescent="0.25">
      <c r="A1823" s="5"/>
      <c r="B1823" s="67" t="str">
        <f t="shared" si="310"/>
        <v/>
      </c>
      <c r="C1823" s="68" t="str">
        <f t="shared" si="312"/>
        <v/>
      </c>
      <c r="D1823" s="6"/>
      <c r="E1823" s="9"/>
      <c r="F1823" s="6"/>
      <c r="G1823" s="9"/>
      <c r="H1823" s="64" t="str">
        <f t="shared" si="319"/>
        <v/>
      </c>
      <c r="I1823" s="64" t="str">
        <f t="shared" si="320"/>
        <v/>
      </c>
      <c r="J1823" s="65" t="str">
        <f t="shared" si="313"/>
        <v/>
      </c>
      <c r="K1823" s="166" t="str">
        <f t="shared" si="314"/>
        <v/>
      </c>
      <c r="L1823" s="167" t="str">
        <f t="shared" si="315"/>
        <v/>
      </c>
      <c r="M1823" s="63" t="str">
        <f t="shared" si="316"/>
        <v/>
      </c>
      <c r="N1823" s="7"/>
      <c r="O1823" s="8"/>
      <c r="Q1823" s="69" t="str">
        <f t="shared" si="317"/>
        <v/>
      </c>
      <c r="T1823" s="66" t="str">
        <f>IF(AND(SU_Stufe&gt;=20,M1823&lt;&gt;"",ISBLANK(N1823)),"Zuweisung zu Arbeitspaket fehlt","")</f>
        <v/>
      </c>
      <c r="U1823" s="66" t="str">
        <f>IF(AND(M1823&lt;&gt;""),IF(ISBLANK(O1823),"Beschreibung der Tätigkeit fehlt!",IF(LEN(O1823)&lt;Z_BKU,"Beschreibung sehr kurz",IF(LEN(O1823)&lt;Z_BKN,"Beschreibung knapp",""))),"")</f>
        <v/>
      </c>
      <c r="V1823" s="66" t="str">
        <f t="shared" si="318"/>
        <v/>
      </c>
      <c r="W1823" s="66" t="str">
        <f>IF(AND(M1823&lt;&gt;""),IF(M1823&gt;Z_THAZ,"Wurde die Tageshöchstarbeitszeit ("&amp;Z_THAZ&amp;" h) beachtet?",""),"")</f>
        <v/>
      </c>
      <c r="X1823" s="66" t="str">
        <f t="shared" si="311"/>
        <v/>
      </c>
    </row>
    <row r="1824" spans="1:24" x14ac:dyDescent="0.25">
      <c r="A1824" s="5"/>
      <c r="B1824" s="67" t="str">
        <f t="shared" si="310"/>
        <v/>
      </c>
      <c r="C1824" s="68" t="str">
        <f t="shared" si="312"/>
        <v/>
      </c>
      <c r="D1824" s="6"/>
      <c r="E1824" s="9"/>
      <c r="F1824" s="6"/>
      <c r="G1824" s="9"/>
      <c r="H1824" s="64" t="str">
        <f t="shared" si="319"/>
        <v/>
      </c>
      <c r="I1824" s="64" t="str">
        <f t="shared" si="320"/>
        <v/>
      </c>
      <c r="J1824" s="65" t="str">
        <f t="shared" si="313"/>
        <v/>
      </c>
      <c r="K1824" s="166" t="str">
        <f t="shared" si="314"/>
        <v/>
      </c>
      <c r="L1824" s="167" t="str">
        <f t="shared" si="315"/>
        <v/>
      </c>
      <c r="M1824" s="63" t="str">
        <f t="shared" si="316"/>
        <v/>
      </c>
      <c r="N1824" s="7"/>
      <c r="O1824" s="8"/>
      <c r="Q1824" s="69" t="str">
        <f t="shared" si="317"/>
        <v/>
      </c>
      <c r="T1824" s="66" t="str">
        <f>IF(AND(SU_Stufe&gt;=20,M1824&lt;&gt;"",ISBLANK(N1824)),"Zuweisung zu Arbeitspaket fehlt","")</f>
        <v/>
      </c>
      <c r="U1824" s="66" t="str">
        <f>IF(AND(M1824&lt;&gt;""),IF(ISBLANK(O1824),"Beschreibung der Tätigkeit fehlt!",IF(LEN(O1824)&lt;Z_BKU,"Beschreibung sehr kurz",IF(LEN(O1824)&lt;Z_BKN,"Beschreibung knapp",""))),"")</f>
        <v/>
      </c>
      <c r="V1824" s="66" t="str">
        <f t="shared" si="318"/>
        <v/>
      </c>
      <c r="W1824" s="66" t="str">
        <f>IF(AND(M1824&lt;&gt;""),IF(M1824&gt;Z_THAZ,"Wurde die Tageshöchstarbeitszeit ("&amp;Z_THAZ&amp;" h) beachtet?",""),"")</f>
        <v/>
      </c>
      <c r="X1824" s="66" t="str">
        <f t="shared" si="311"/>
        <v/>
      </c>
    </row>
    <row r="1825" spans="1:24" x14ac:dyDescent="0.25">
      <c r="A1825" s="5"/>
      <c r="B1825" s="67" t="str">
        <f t="shared" si="310"/>
        <v/>
      </c>
      <c r="C1825" s="68" t="str">
        <f t="shared" si="312"/>
        <v/>
      </c>
      <c r="D1825" s="6"/>
      <c r="E1825" s="9"/>
      <c r="F1825" s="6"/>
      <c r="G1825" s="9"/>
      <c r="H1825" s="64" t="str">
        <f t="shared" si="319"/>
        <v/>
      </c>
      <c r="I1825" s="64" t="str">
        <f t="shared" si="320"/>
        <v/>
      </c>
      <c r="J1825" s="65" t="str">
        <f t="shared" si="313"/>
        <v/>
      </c>
      <c r="K1825" s="166" t="str">
        <f t="shared" si="314"/>
        <v/>
      </c>
      <c r="L1825" s="167" t="str">
        <f t="shared" si="315"/>
        <v/>
      </c>
      <c r="M1825" s="63" t="str">
        <f t="shared" si="316"/>
        <v/>
      </c>
      <c r="N1825" s="7"/>
      <c r="O1825" s="8"/>
      <c r="Q1825" s="69" t="str">
        <f t="shared" si="317"/>
        <v/>
      </c>
      <c r="T1825" s="66" t="str">
        <f>IF(AND(SU_Stufe&gt;=20,M1825&lt;&gt;"",ISBLANK(N1825)),"Zuweisung zu Arbeitspaket fehlt","")</f>
        <v/>
      </c>
      <c r="U1825" s="66" t="str">
        <f>IF(AND(M1825&lt;&gt;""),IF(ISBLANK(O1825),"Beschreibung der Tätigkeit fehlt!",IF(LEN(O1825)&lt;Z_BKU,"Beschreibung sehr kurz",IF(LEN(O1825)&lt;Z_BKN,"Beschreibung knapp",""))),"")</f>
        <v/>
      </c>
      <c r="V1825" s="66" t="str">
        <f t="shared" si="318"/>
        <v/>
      </c>
      <c r="W1825" s="66" t="str">
        <f>IF(AND(M1825&lt;&gt;""),IF(M1825&gt;Z_THAZ,"Wurde die Tageshöchstarbeitszeit ("&amp;Z_THAZ&amp;" h) beachtet?",""),"")</f>
        <v/>
      </c>
      <c r="X1825" s="66" t="str">
        <f t="shared" si="311"/>
        <v/>
      </c>
    </row>
    <row r="1826" spans="1:24" x14ac:dyDescent="0.25">
      <c r="A1826" s="5"/>
      <c r="B1826" s="67" t="str">
        <f t="shared" si="310"/>
        <v/>
      </c>
      <c r="C1826" s="68" t="str">
        <f t="shared" si="312"/>
        <v/>
      </c>
      <c r="D1826" s="6"/>
      <c r="E1826" s="9"/>
      <c r="F1826" s="6"/>
      <c r="G1826" s="9"/>
      <c r="H1826" s="64" t="str">
        <f t="shared" si="319"/>
        <v/>
      </c>
      <c r="I1826" s="64" t="str">
        <f t="shared" si="320"/>
        <v/>
      </c>
      <c r="J1826" s="65" t="str">
        <f t="shared" si="313"/>
        <v/>
      </c>
      <c r="K1826" s="166" t="str">
        <f t="shared" si="314"/>
        <v/>
      </c>
      <c r="L1826" s="167" t="str">
        <f t="shared" si="315"/>
        <v/>
      </c>
      <c r="M1826" s="63" t="str">
        <f t="shared" si="316"/>
        <v/>
      </c>
      <c r="N1826" s="7"/>
      <c r="O1826" s="8"/>
      <c r="Q1826" s="69" t="str">
        <f t="shared" si="317"/>
        <v/>
      </c>
      <c r="T1826" s="66" t="str">
        <f>IF(AND(SU_Stufe&gt;=20,M1826&lt;&gt;"",ISBLANK(N1826)),"Zuweisung zu Arbeitspaket fehlt","")</f>
        <v/>
      </c>
      <c r="U1826" s="66" t="str">
        <f>IF(AND(M1826&lt;&gt;""),IF(ISBLANK(O1826),"Beschreibung der Tätigkeit fehlt!",IF(LEN(O1826)&lt;Z_BKU,"Beschreibung sehr kurz",IF(LEN(O1826)&lt;Z_BKN,"Beschreibung knapp",""))),"")</f>
        <v/>
      </c>
      <c r="V1826" s="66" t="str">
        <f t="shared" si="318"/>
        <v/>
      </c>
      <c r="W1826" s="66" t="str">
        <f>IF(AND(M1826&lt;&gt;""),IF(M1826&gt;Z_THAZ,"Wurde die Tageshöchstarbeitszeit ("&amp;Z_THAZ&amp;" h) beachtet?",""),"")</f>
        <v/>
      </c>
      <c r="X1826" s="66" t="str">
        <f t="shared" si="311"/>
        <v/>
      </c>
    </row>
    <row r="1827" spans="1:24" x14ac:dyDescent="0.25">
      <c r="A1827" s="5"/>
      <c r="B1827" s="67" t="str">
        <f t="shared" si="310"/>
        <v/>
      </c>
      <c r="C1827" s="68" t="str">
        <f t="shared" si="312"/>
        <v/>
      </c>
      <c r="D1827" s="6"/>
      <c r="E1827" s="9"/>
      <c r="F1827" s="6"/>
      <c r="G1827" s="9"/>
      <c r="H1827" s="64" t="str">
        <f t="shared" si="319"/>
        <v/>
      </c>
      <c r="I1827" s="64" t="str">
        <f t="shared" si="320"/>
        <v/>
      </c>
      <c r="J1827" s="65" t="str">
        <f t="shared" si="313"/>
        <v/>
      </c>
      <c r="K1827" s="166" t="str">
        <f t="shared" si="314"/>
        <v/>
      </c>
      <c r="L1827" s="167" t="str">
        <f t="shared" si="315"/>
        <v/>
      </c>
      <c r="M1827" s="63" t="str">
        <f t="shared" si="316"/>
        <v/>
      </c>
      <c r="N1827" s="7"/>
      <c r="O1827" s="8"/>
      <c r="Q1827" s="69" t="str">
        <f t="shared" si="317"/>
        <v/>
      </c>
      <c r="T1827" s="66" t="str">
        <f>IF(AND(SU_Stufe&gt;=20,M1827&lt;&gt;"",ISBLANK(N1827)),"Zuweisung zu Arbeitspaket fehlt","")</f>
        <v/>
      </c>
      <c r="U1827" s="66" t="str">
        <f>IF(AND(M1827&lt;&gt;""),IF(ISBLANK(O1827),"Beschreibung der Tätigkeit fehlt!",IF(LEN(O1827)&lt;Z_BKU,"Beschreibung sehr kurz",IF(LEN(O1827)&lt;Z_BKN,"Beschreibung knapp",""))),"")</f>
        <v/>
      </c>
      <c r="V1827" s="66" t="str">
        <f t="shared" si="318"/>
        <v/>
      </c>
      <c r="W1827" s="66" t="str">
        <f>IF(AND(M1827&lt;&gt;""),IF(M1827&gt;Z_THAZ,"Wurde die Tageshöchstarbeitszeit ("&amp;Z_THAZ&amp;" h) beachtet?",""),"")</f>
        <v/>
      </c>
      <c r="X1827" s="66" t="str">
        <f t="shared" si="311"/>
        <v/>
      </c>
    </row>
    <row r="1828" spans="1:24" x14ac:dyDescent="0.25">
      <c r="A1828" s="5"/>
      <c r="B1828" s="67" t="str">
        <f t="shared" si="310"/>
        <v/>
      </c>
      <c r="C1828" s="68" t="str">
        <f t="shared" si="312"/>
        <v/>
      </c>
      <c r="D1828" s="6"/>
      <c r="E1828" s="9"/>
      <c r="F1828" s="6"/>
      <c r="G1828" s="9"/>
      <c r="H1828" s="64" t="str">
        <f t="shared" si="319"/>
        <v/>
      </c>
      <c r="I1828" s="64" t="str">
        <f t="shared" si="320"/>
        <v/>
      </c>
      <c r="J1828" s="65" t="str">
        <f t="shared" si="313"/>
        <v/>
      </c>
      <c r="K1828" s="166" t="str">
        <f t="shared" si="314"/>
        <v/>
      </c>
      <c r="L1828" s="167" t="str">
        <f t="shared" si="315"/>
        <v/>
      </c>
      <c r="M1828" s="63" t="str">
        <f t="shared" si="316"/>
        <v/>
      </c>
      <c r="N1828" s="7"/>
      <c r="O1828" s="8"/>
      <c r="Q1828" s="69" t="str">
        <f t="shared" si="317"/>
        <v/>
      </c>
      <c r="T1828" s="66" t="str">
        <f>IF(AND(SU_Stufe&gt;=20,M1828&lt;&gt;"",ISBLANK(N1828)),"Zuweisung zu Arbeitspaket fehlt","")</f>
        <v/>
      </c>
      <c r="U1828" s="66" t="str">
        <f>IF(AND(M1828&lt;&gt;""),IF(ISBLANK(O1828),"Beschreibung der Tätigkeit fehlt!",IF(LEN(O1828)&lt;Z_BKU,"Beschreibung sehr kurz",IF(LEN(O1828)&lt;Z_BKN,"Beschreibung knapp",""))),"")</f>
        <v/>
      </c>
      <c r="V1828" s="66" t="str">
        <f t="shared" si="318"/>
        <v/>
      </c>
      <c r="W1828" s="66" t="str">
        <f>IF(AND(M1828&lt;&gt;""),IF(M1828&gt;Z_THAZ,"Wurde die Tageshöchstarbeitszeit ("&amp;Z_THAZ&amp;" h) beachtet?",""),"")</f>
        <v/>
      </c>
      <c r="X1828" s="66" t="str">
        <f t="shared" si="311"/>
        <v/>
      </c>
    </row>
    <row r="1829" spans="1:24" x14ac:dyDescent="0.25">
      <c r="A1829" s="5"/>
      <c r="B1829" s="67" t="str">
        <f t="shared" si="310"/>
        <v/>
      </c>
      <c r="C1829" s="68" t="str">
        <f t="shared" si="312"/>
        <v/>
      </c>
      <c r="D1829" s="6"/>
      <c r="E1829" s="9"/>
      <c r="F1829" s="6"/>
      <c r="G1829" s="9"/>
      <c r="H1829" s="64" t="str">
        <f t="shared" si="319"/>
        <v/>
      </c>
      <c r="I1829" s="64" t="str">
        <f t="shared" si="320"/>
        <v/>
      </c>
      <c r="J1829" s="65" t="str">
        <f t="shared" si="313"/>
        <v/>
      </c>
      <c r="K1829" s="166" t="str">
        <f t="shared" si="314"/>
        <v/>
      </c>
      <c r="L1829" s="167" t="str">
        <f t="shared" si="315"/>
        <v/>
      </c>
      <c r="M1829" s="63" t="str">
        <f t="shared" si="316"/>
        <v/>
      </c>
      <c r="N1829" s="7"/>
      <c r="O1829" s="8"/>
      <c r="Q1829" s="69" t="str">
        <f t="shared" si="317"/>
        <v/>
      </c>
      <c r="T1829" s="66" t="str">
        <f>IF(AND(SU_Stufe&gt;=20,M1829&lt;&gt;"",ISBLANK(N1829)),"Zuweisung zu Arbeitspaket fehlt","")</f>
        <v/>
      </c>
      <c r="U1829" s="66" t="str">
        <f>IF(AND(M1829&lt;&gt;""),IF(ISBLANK(O1829),"Beschreibung der Tätigkeit fehlt!",IF(LEN(O1829)&lt;Z_BKU,"Beschreibung sehr kurz",IF(LEN(O1829)&lt;Z_BKN,"Beschreibung knapp",""))),"")</f>
        <v/>
      </c>
      <c r="V1829" s="66" t="str">
        <f t="shared" si="318"/>
        <v/>
      </c>
      <c r="W1829" s="66" t="str">
        <f>IF(AND(M1829&lt;&gt;""),IF(M1829&gt;Z_THAZ,"Wurde die Tageshöchstarbeitszeit ("&amp;Z_THAZ&amp;" h) beachtet?",""),"")</f>
        <v/>
      </c>
      <c r="X1829" s="66" t="str">
        <f t="shared" si="311"/>
        <v/>
      </c>
    </row>
    <row r="1830" spans="1:24" x14ac:dyDescent="0.25">
      <c r="A1830" s="5"/>
      <c r="B1830" s="67" t="str">
        <f t="shared" si="310"/>
        <v/>
      </c>
      <c r="C1830" s="68" t="str">
        <f t="shared" si="312"/>
        <v/>
      </c>
      <c r="D1830" s="6"/>
      <c r="E1830" s="9"/>
      <c r="F1830" s="6"/>
      <c r="G1830" s="9"/>
      <c r="H1830" s="64" t="str">
        <f t="shared" si="319"/>
        <v/>
      </c>
      <c r="I1830" s="64" t="str">
        <f t="shared" si="320"/>
        <v/>
      </c>
      <c r="J1830" s="65" t="str">
        <f t="shared" si="313"/>
        <v/>
      </c>
      <c r="K1830" s="166" t="str">
        <f t="shared" si="314"/>
        <v/>
      </c>
      <c r="L1830" s="167" t="str">
        <f t="shared" si="315"/>
        <v/>
      </c>
      <c r="M1830" s="63" t="str">
        <f t="shared" si="316"/>
        <v/>
      </c>
      <c r="N1830" s="7"/>
      <c r="O1830" s="8"/>
      <c r="Q1830" s="69" t="str">
        <f t="shared" si="317"/>
        <v/>
      </c>
      <c r="T1830" s="66" t="str">
        <f>IF(AND(SU_Stufe&gt;=20,M1830&lt;&gt;"",ISBLANK(N1830)),"Zuweisung zu Arbeitspaket fehlt","")</f>
        <v/>
      </c>
      <c r="U1830" s="66" t="str">
        <f>IF(AND(M1830&lt;&gt;""),IF(ISBLANK(O1830),"Beschreibung der Tätigkeit fehlt!",IF(LEN(O1830)&lt;Z_BKU,"Beschreibung sehr kurz",IF(LEN(O1830)&lt;Z_BKN,"Beschreibung knapp",""))),"")</f>
        <v/>
      </c>
      <c r="V1830" s="66" t="str">
        <f t="shared" si="318"/>
        <v/>
      </c>
      <c r="W1830" s="66" t="str">
        <f>IF(AND(M1830&lt;&gt;""),IF(M1830&gt;Z_THAZ,"Wurde die Tageshöchstarbeitszeit ("&amp;Z_THAZ&amp;" h) beachtet?",""),"")</f>
        <v/>
      </c>
      <c r="X1830" s="66" t="str">
        <f t="shared" si="311"/>
        <v/>
      </c>
    </row>
    <row r="1831" spans="1:24" x14ac:dyDescent="0.25">
      <c r="A1831" s="5"/>
      <c r="B1831" s="67" t="str">
        <f t="shared" si="310"/>
        <v/>
      </c>
      <c r="C1831" s="68" t="str">
        <f t="shared" si="312"/>
        <v/>
      </c>
      <c r="D1831" s="6"/>
      <c r="E1831" s="9"/>
      <c r="F1831" s="6"/>
      <c r="G1831" s="9"/>
      <c r="H1831" s="64" t="str">
        <f t="shared" si="319"/>
        <v/>
      </c>
      <c r="I1831" s="64" t="str">
        <f t="shared" si="320"/>
        <v/>
      </c>
      <c r="J1831" s="65" t="str">
        <f t="shared" si="313"/>
        <v/>
      </c>
      <c r="K1831" s="166" t="str">
        <f t="shared" si="314"/>
        <v/>
      </c>
      <c r="L1831" s="167" t="str">
        <f t="shared" si="315"/>
        <v/>
      </c>
      <c r="M1831" s="63" t="str">
        <f t="shared" si="316"/>
        <v/>
      </c>
      <c r="N1831" s="7"/>
      <c r="O1831" s="8"/>
      <c r="Q1831" s="69" t="str">
        <f t="shared" si="317"/>
        <v/>
      </c>
      <c r="T1831" s="66" t="str">
        <f>IF(AND(SU_Stufe&gt;=20,M1831&lt;&gt;"",ISBLANK(N1831)),"Zuweisung zu Arbeitspaket fehlt","")</f>
        <v/>
      </c>
      <c r="U1831" s="66" t="str">
        <f>IF(AND(M1831&lt;&gt;""),IF(ISBLANK(O1831),"Beschreibung der Tätigkeit fehlt!",IF(LEN(O1831)&lt;Z_BKU,"Beschreibung sehr kurz",IF(LEN(O1831)&lt;Z_BKN,"Beschreibung knapp",""))),"")</f>
        <v/>
      </c>
      <c r="V1831" s="66" t="str">
        <f t="shared" si="318"/>
        <v/>
      </c>
      <c r="W1831" s="66" t="str">
        <f>IF(AND(M1831&lt;&gt;""),IF(M1831&gt;Z_THAZ,"Wurde die Tageshöchstarbeitszeit ("&amp;Z_THAZ&amp;" h) beachtet?",""),"")</f>
        <v/>
      </c>
      <c r="X1831" s="66" t="str">
        <f t="shared" si="311"/>
        <v/>
      </c>
    </row>
    <row r="1832" spans="1:24" x14ac:dyDescent="0.25">
      <c r="A1832" s="5"/>
      <c r="B1832" s="67" t="str">
        <f t="shared" si="310"/>
        <v/>
      </c>
      <c r="C1832" s="68" t="str">
        <f t="shared" si="312"/>
        <v/>
      </c>
      <c r="D1832" s="6"/>
      <c r="E1832" s="9"/>
      <c r="F1832" s="6"/>
      <c r="G1832" s="9"/>
      <c r="H1832" s="64" t="str">
        <f t="shared" si="319"/>
        <v/>
      </c>
      <c r="I1832" s="64" t="str">
        <f t="shared" si="320"/>
        <v/>
      </c>
      <c r="J1832" s="65" t="str">
        <f t="shared" si="313"/>
        <v/>
      </c>
      <c r="K1832" s="166" t="str">
        <f t="shared" si="314"/>
        <v/>
      </c>
      <c r="L1832" s="167" t="str">
        <f t="shared" si="315"/>
        <v/>
      </c>
      <c r="M1832" s="63" t="str">
        <f t="shared" si="316"/>
        <v/>
      </c>
      <c r="N1832" s="7"/>
      <c r="O1832" s="8"/>
      <c r="Q1832" s="69" t="str">
        <f t="shared" si="317"/>
        <v/>
      </c>
      <c r="T1832" s="66" t="str">
        <f>IF(AND(SU_Stufe&gt;=20,M1832&lt;&gt;"",ISBLANK(N1832)),"Zuweisung zu Arbeitspaket fehlt","")</f>
        <v/>
      </c>
      <c r="U1832" s="66" t="str">
        <f>IF(AND(M1832&lt;&gt;""),IF(ISBLANK(O1832),"Beschreibung der Tätigkeit fehlt!",IF(LEN(O1832)&lt;Z_BKU,"Beschreibung sehr kurz",IF(LEN(O1832)&lt;Z_BKN,"Beschreibung knapp",""))),"")</f>
        <v/>
      </c>
      <c r="V1832" s="66" t="str">
        <f t="shared" si="318"/>
        <v/>
      </c>
      <c r="W1832" s="66" t="str">
        <f>IF(AND(M1832&lt;&gt;""),IF(M1832&gt;Z_THAZ,"Wurde die Tageshöchstarbeitszeit ("&amp;Z_THAZ&amp;" h) beachtet?",""),"")</f>
        <v/>
      </c>
      <c r="X1832" s="66" t="str">
        <f t="shared" si="311"/>
        <v/>
      </c>
    </row>
    <row r="1833" spans="1:24" x14ac:dyDescent="0.25">
      <c r="A1833" s="5"/>
      <c r="B1833" s="67" t="str">
        <f t="shared" si="310"/>
        <v/>
      </c>
      <c r="C1833" s="68" t="str">
        <f t="shared" si="312"/>
        <v/>
      </c>
      <c r="D1833" s="6"/>
      <c r="E1833" s="9"/>
      <c r="F1833" s="6"/>
      <c r="G1833" s="9"/>
      <c r="H1833" s="64" t="str">
        <f t="shared" si="319"/>
        <v/>
      </c>
      <c r="I1833" s="64" t="str">
        <f t="shared" si="320"/>
        <v/>
      </c>
      <c r="J1833" s="65" t="str">
        <f t="shared" si="313"/>
        <v/>
      </c>
      <c r="K1833" s="166" t="str">
        <f t="shared" si="314"/>
        <v/>
      </c>
      <c r="L1833" s="167" t="str">
        <f t="shared" si="315"/>
        <v/>
      </c>
      <c r="M1833" s="63" t="str">
        <f t="shared" si="316"/>
        <v/>
      </c>
      <c r="N1833" s="7"/>
      <c r="O1833" s="8"/>
      <c r="Q1833" s="69" t="str">
        <f t="shared" si="317"/>
        <v/>
      </c>
      <c r="T1833" s="66" t="str">
        <f>IF(AND(SU_Stufe&gt;=20,M1833&lt;&gt;"",ISBLANK(N1833)),"Zuweisung zu Arbeitspaket fehlt","")</f>
        <v/>
      </c>
      <c r="U1833" s="66" t="str">
        <f>IF(AND(M1833&lt;&gt;""),IF(ISBLANK(O1833),"Beschreibung der Tätigkeit fehlt!",IF(LEN(O1833)&lt;Z_BKU,"Beschreibung sehr kurz",IF(LEN(O1833)&lt;Z_BKN,"Beschreibung knapp",""))),"")</f>
        <v/>
      </c>
      <c r="V1833" s="66" t="str">
        <f t="shared" si="318"/>
        <v/>
      </c>
      <c r="W1833" s="66" t="str">
        <f>IF(AND(M1833&lt;&gt;""),IF(M1833&gt;Z_THAZ,"Wurde die Tageshöchstarbeitszeit ("&amp;Z_THAZ&amp;" h) beachtet?",""),"")</f>
        <v/>
      </c>
      <c r="X1833" s="66" t="str">
        <f t="shared" si="311"/>
        <v/>
      </c>
    </row>
    <row r="1834" spans="1:24" x14ac:dyDescent="0.25">
      <c r="A1834" s="5"/>
      <c r="B1834" s="67" t="str">
        <f t="shared" si="310"/>
        <v/>
      </c>
      <c r="C1834" s="68" t="str">
        <f t="shared" si="312"/>
        <v/>
      </c>
      <c r="D1834" s="6"/>
      <c r="E1834" s="9"/>
      <c r="F1834" s="6"/>
      <c r="G1834" s="9"/>
      <c r="H1834" s="64" t="str">
        <f t="shared" si="319"/>
        <v/>
      </c>
      <c r="I1834" s="64" t="str">
        <f t="shared" si="320"/>
        <v/>
      </c>
      <c r="J1834" s="65" t="str">
        <f t="shared" si="313"/>
        <v/>
      </c>
      <c r="K1834" s="166" t="str">
        <f t="shared" si="314"/>
        <v/>
      </c>
      <c r="L1834" s="167" t="str">
        <f t="shared" si="315"/>
        <v/>
      </c>
      <c r="M1834" s="63" t="str">
        <f t="shared" si="316"/>
        <v/>
      </c>
      <c r="N1834" s="7"/>
      <c r="O1834" s="8"/>
      <c r="Q1834" s="69" t="str">
        <f t="shared" si="317"/>
        <v/>
      </c>
      <c r="T1834" s="66" t="str">
        <f>IF(AND(SU_Stufe&gt;=20,M1834&lt;&gt;"",ISBLANK(N1834)),"Zuweisung zu Arbeitspaket fehlt","")</f>
        <v/>
      </c>
      <c r="U1834" s="66" t="str">
        <f>IF(AND(M1834&lt;&gt;""),IF(ISBLANK(O1834),"Beschreibung der Tätigkeit fehlt!",IF(LEN(O1834)&lt;Z_BKU,"Beschreibung sehr kurz",IF(LEN(O1834)&lt;Z_BKN,"Beschreibung knapp",""))),"")</f>
        <v/>
      </c>
      <c r="V1834" s="66" t="str">
        <f t="shared" si="318"/>
        <v/>
      </c>
      <c r="W1834" s="66" t="str">
        <f>IF(AND(M1834&lt;&gt;""),IF(M1834&gt;Z_THAZ,"Wurde die Tageshöchstarbeitszeit ("&amp;Z_THAZ&amp;" h) beachtet?",""),"")</f>
        <v/>
      </c>
      <c r="X1834" s="66" t="str">
        <f t="shared" si="311"/>
        <v/>
      </c>
    </row>
    <row r="1835" spans="1:24" x14ac:dyDescent="0.25">
      <c r="A1835" s="5"/>
      <c r="B1835" s="67" t="str">
        <f t="shared" si="310"/>
        <v/>
      </c>
      <c r="C1835" s="68" t="str">
        <f t="shared" si="312"/>
        <v/>
      </c>
      <c r="D1835" s="6"/>
      <c r="E1835" s="9"/>
      <c r="F1835" s="6"/>
      <c r="G1835" s="9"/>
      <c r="H1835" s="64" t="str">
        <f t="shared" si="319"/>
        <v/>
      </c>
      <c r="I1835" s="64" t="str">
        <f t="shared" si="320"/>
        <v/>
      </c>
      <c r="J1835" s="65" t="str">
        <f t="shared" si="313"/>
        <v/>
      </c>
      <c r="K1835" s="166" t="str">
        <f t="shared" si="314"/>
        <v/>
      </c>
      <c r="L1835" s="167" t="str">
        <f t="shared" si="315"/>
        <v/>
      </c>
      <c r="M1835" s="63" t="str">
        <f t="shared" si="316"/>
        <v/>
      </c>
      <c r="N1835" s="7"/>
      <c r="O1835" s="8"/>
      <c r="Q1835" s="69" t="str">
        <f t="shared" si="317"/>
        <v/>
      </c>
      <c r="T1835" s="66" t="str">
        <f>IF(AND(SU_Stufe&gt;=20,M1835&lt;&gt;"",ISBLANK(N1835)),"Zuweisung zu Arbeitspaket fehlt","")</f>
        <v/>
      </c>
      <c r="U1835" s="66" t="str">
        <f>IF(AND(M1835&lt;&gt;""),IF(ISBLANK(O1835),"Beschreibung der Tätigkeit fehlt!",IF(LEN(O1835)&lt;Z_BKU,"Beschreibung sehr kurz",IF(LEN(O1835)&lt;Z_BKN,"Beschreibung knapp",""))),"")</f>
        <v/>
      </c>
      <c r="V1835" s="66" t="str">
        <f t="shared" si="318"/>
        <v/>
      </c>
      <c r="W1835" s="66" t="str">
        <f>IF(AND(M1835&lt;&gt;""),IF(M1835&gt;Z_THAZ,"Wurde die Tageshöchstarbeitszeit ("&amp;Z_THAZ&amp;" h) beachtet?",""),"")</f>
        <v/>
      </c>
      <c r="X1835" s="66" t="str">
        <f t="shared" si="311"/>
        <v/>
      </c>
    </row>
    <row r="1836" spans="1:24" x14ac:dyDescent="0.25">
      <c r="A1836" s="5"/>
      <c r="B1836" s="67" t="str">
        <f t="shared" si="310"/>
        <v/>
      </c>
      <c r="C1836" s="68" t="str">
        <f t="shared" si="312"/>
        <v/>
      </c>
      <c r="D1836" s="6"/>
      <c r="E1836" s="9"/>
      <c r="F1836" s="6"/>
      <c r="G1836" s="9"/>
      <c r="H1836" s="64" t="str">
        <f t="shared" si="319"/>
        <v/>
      </c>
      <c r="I1836" s="64" t="str">
        <f t="shared" si="320"/>
        <v/>
      </c>
      <c r="J1836" s="65" t="str">
        <f t="shared" si="313"/>
        <v/>
      </c>
      <c r="K1836" s="166" t="str">
        <f t="shared" si="314"/>
        <v/>
      </c>
      <c r="L1836" s="167" t="str">
        <f t="shared" si="315"/>
        <v/>
      </c>
      <c r="M1836" s="63" t="str">
        <f t="shared" si="316"/>
        <v/>
      </c>
      <c r="N1836" s="7"/>
      <c r="O1836" s="8"/>
      <c r="Q1836" s="69" t="str">
        <f t="shared" si="317"/>
        <v/>
      </c>
      <c r="T1836" s="66" t="str">
        <f>IF(AND(SU_Stufe&gt;=20,M1836&lt;&gt;"",ISBLANK(N1836)),"Zuweisung zu Arbeitspaket fehlt","")</f>
        <v/>
      </c>
      <c r="U1836" s="66" t="str">
        <f>IF(AND(M1836&lt;&gt;""),IF(ISBLANK(O1836),"Beschreibung der Tätigkeit fehlt!",IF(LEN(O1836)&lt;Z_BKU,"Beschreibung sehr kurz",IF(LEN(O1836)&lt;Z_BKN,"Beschreibung knapp",""))),"")</f>
        <v/>
      </c>
      <c r="V1836" s="66" t="str">
        <f t="shared" si="318"/>
        <v/>
      </c>
      <c r="W1836" s="66" t="str">
        <f>IF(AND(M1836&lt;&gt;""),IF(M1836&gt;Z_THAZ,"Wurde die Tageshöchstarbeitszeit ("&amp;Z_THAZ&amp;" h) beachtet?",""),"")</f>
        <v/>
      </c>
      <c r="X1836" s="66" t="str">
        <f t="shared" si="311"/>
        <v/>
      </c>
    </row>
    <row r="1837" spans="1:24" x14ac:dyDescent="0.25">
      <c r="A1837" s="5"/>
      <c r="B1837" s="67" t="str">
        <f t="shared" si="310"/>
        <v/>
      </c>
      <c r="C1837" s="68" t="str">
        <f t="shared" si="312"/>
        <v/>
      </c>
      <c r="D1837" s="6"/>
      <c r="E1837" s="9"/>
      <c r="F1837" s="6"/>
      <c r="G1837" s="9"/>
      <c r="H1837" s="64" t="str">
        <f t="shared" si="319"/>
        <v/>
      </c>
      <c r="I1837" s="64" t="str">
        <f t="shared" si="320"/>
        <v/>
      </c>
      <c r="J1837" s="65" t="str">
        <f t="shared" si="313"/>
        <v/>
      </c>
      <c r="K1837" s="166" t="str">
        <f t="shared" si="314"/>
        <v/>
      </c>
      <c r="L1837" s="167" t="str">
        <f t="shared" si="315"/>
        <v/>
      </c>
      <c r="M1837" s="63" t="str">
        <f t="shared" si="316"/>
        <v/>
      </c>
      <c r="N1837" s="7"/>
      <c r="O1837" s="8"/>
      <c r="Q1837" s="69" t="str">
        <f t="shared" si="317"/>
        <v/>
      </c>
      <c r="T1837" s="66" t="str">
        <f>IF(AND(SU_Stufe&gt;=20,M1837&lt;&gt;"",ISBLANK(N1837)),"Zuweisung zu Arbeitspaket fehlt","")</f>
        <v/>
      </c>
      <c r="U1837" s="66" t="str">
        <f>IF(AND(M1837&lt;&gt;""),IF(ISBLANK(O1837),"Beschreibung der Tätigkeit fehlt!",IF(LEN(O1837)&lt;Z_BKU,"Beschreibung sehr kurz",IF(LEN(O1837)&lt;Z_BKN,"Beschreibung knapp",""))),"")</f>
        <v/>
      </c>
      <c r="V1837" s="66" t="str">
        <f t="shared" si="318"/>
        <v/>
      </c>
      <c r="W1837" s="66" t="str">
        <f>IF(AND(M1837&lt;&gt;""),IF(M1837&gt;Z_THAZ,"Wurde die Tageshöchstarbeitszeit ("&amp;Z_THAZ&amp;" h) beachtet?",""),"")</f>
        <v/>
      </c>
      <c r="X1837" s="66" t="str">
        <f t="shared" si="311"/>
        <v/>
      </c>
    </row>
    <row r="1838" spans="1:24" x14ac:dyDescent="0.25">
      <c r="A1838" s="5"/>
      <c r="B1838" s="67" t="str">
        <f t="shared" si="310"/>
        <v/>
      </c>
      <c r="C1838" s="68" t="str">
        <f t="shared" si="312"/>
        <v/>
      </c>
      <c r="D1838" s="6"/>
      <c r="E1838" s="9"/>
      <c r="F1838" s="6"/>
      <c r="G1838" s="9"/>
      <c r="H1838" s="64" t="str">
        <f t="shared" si="319"/>
        <v/>
      </c>
      <c r="I1838" s="64" t="str">
        <f t="shared" si="320"/>
        <v/>
      </c>
      <c r="J1838" s="65" t="str">
        <f t="shared" si="313"/>
        <v/>
      </c>
      <c r="K1838" s="166" t="str">
        <f t="shared" si="314"/>
        <v/>
      </c>
      <c r="L1838" s="167" t="str">
        <f t="shared" si="315"/>
        <v/>
      </c>
      <c r="M1838" s="63" t="str">
        <f t="shared" si="316"/>
        <v/>
      </c>
      <c r="N1838" s="7"/>
      <c r="O1838" s="8"/>
      <c r="Q1838" s="69" t="str">
        <f t="shared" si="317"/>
        <v/>
      </c>
      <c r="T1838" s="66" t="str">
        <f>IF(AND(SU_Stufe&gt;=20,M1838&lt;&gt;"",ISBLANK(N1838)),"Zuweisung zu Arbeitspaket fehlt","")</f>
        <v/>
      </c>
      <c r="U1838" s="66" t="str">
        <f>IF(AND(M1838&lt;&gt;""),IF(ISBLANK(O1838),"Beschreibung der Tätigkeit fehlt!",IF(LEN(O1838)&lt;Z_BKU,"Beschreibung sehr kurz",IF(LEN(O1838)&lt;Z_BKN,"Beschreibung knapp",""))),"")</f>
        <v/>
      </c>
      <c r="V1838" s="66" t="str">
        <f t="shared" si="318"/>
        <v/>
      </c>
      <c r="W1838" s="66" t="str">
        <f>IF(AND(M1838&lt;&gt;""),IF(M1838&gt;Z_THAZ,"Wurde die Tageshöchstarbeitszeit ("&amp;Z_THAZ&amp;" h) beachtet?",""),"")</f>
        <v/>
      </c>
      <c r="X1838" s="66" t="str">
        <f t="shared" si="311"/>
        <v/>
      </c>
    </row>
    <row r="1839" spans="1:24" x14ac:dyDescent="0.25">
      <c r="A1839" s="5"/>
      <c r="B1839" s="67" t="str">
        <f t="shared" si="310"/>
        <v/>
      </c>
      <c r="C1839" s="68" t="str">
        <f t="shared" si="312"/>
        <v/>
      </c>
      <c r="D1839" s="6"/>
      <c r="E1839" s="9"/>
      <c r="F1839" s="6"/>
      <c r="G1839" s="9"/>
      <c r="H1839" s="64" t="str">
        <f t="shared" si="319"/>
        <v/>
      </c>
      <c r="I1839" s="64" t="str">
        <f t="shared" si="320"/>
        <v/>
      </c>
      <c r="J1839" s="65" t="str">
        <f t="shared" si="313"/>
        <v/>
      </c>
      <c r="K1839" s="166" t="str">
        <f t="shared" si="314"/>
        <v/>
      </c>
      <c r="L1839" s="167" t="str">
        <f t="shared" si="315"/>
        <v/>
      </c>
      <c r="M1839" s="63" t="str">
        <f t="shared" si="316"/>
        <v/>
      </c>
      <c r="N1839" s="7"/>
      <c r="O1839" s="8"/>
      <c r="Q1839" s="69" t="str">
        <f t="shared" si="317"/>
        <v/>
      </c>
      <c r="T1839" s="66" t="str">
        <f>IF(AND(SU_Stufe&gt;=20,M1839&lt;&gt;"",ISBLANK(N1839)),"Zuweisung zu Arbeitspaket fehlt","")</f>
        <v/>
      </c>
      <c r="U1839" s="66" t="str">
        <f>IF(AND(M1839&lt;&gt;""),IF(ISBLANK(O1839),"Beschreibung der Tätigkeit fehlt!",IF(LEN(O1839)&lt;Z_BKU,"Beschreibung sehr kurz",IF(LEN(O1839)&lt;Z_BKN,"Beschreibung knapp",""))),"")</f>
        <v/>
      </c>
      <c r="V1839" s="66" t="str">
        <f t="shared" si="318"/>
        <v/>
      </c>
      <c r="W1839" s="66" t="str">
        <f>IF(AND(M1839&lt;&gt;""),IF(M1839&gt;Z_THAZ,"Wurde die Tageshöchstarbeitszeit ("&amp;Z_THAZ&amp;" h) beachtet?",""),"")</f>
        <v/>
      </c>
      <c r="X1839" s="66" t="str">
        <f t="shared" si="311"/>
        <v/>
      </c>
    </row>
    <row r="1840" spans="1:24" x14ac:dyDescent="0.25">
      <c r="A1840" s="5"/>
      <c r="B1840" s="67" t="str">
        <f t="shared" si="310"/>
        <v/>
      </c>
      <c r="C1840" s="68" t="str">
        <f t="shared" si="312"/>
        <v/>
      </c>
      <c r="D1840" s="6"/>
      <c r="E1840" s="9"/>
      <c r="F1840" s="6"/>
      <c r="G1840" s="9"/>
      <c r="H1840" s="64" t="str">
        <f t="shared" si="319"/>
        <v/>
      </c>
      <c r="I1840" s="64" t="str">
        <f t="shared" si="320"/>
        <v/>
      </c>
      <c r="J1840" s="65" t="str">
        <f t="shared" si="313"/>
        <v/>
      </c>
      <c r="K1840" s="166" t="str">
        <f t="shared" si="314"/>
        <v/>
      </c>
      <c r="L1840" s="167" t="str">
        <f t="shared" si="315"/>
        <v/>
      </c>
      <c r="M1840" s="63" t="str">
        <f t="shared" si="316"/>
        <v/>
      </c>
      <c r="N1840" s="7"/>
      <c r="O1840" s="8"/>
      <c r="Q1840" s="69" t="str">
        <f t="shared" si="317"/>
        <v/>
      </c>
      <c r="T1840" s="66" t="str">
        <f>IF(AND(SU_Stufe&gt;=20,M1840&lt;&gt;"",ISBLANK(N1840)),"Zuweisung zu Arbeitspaket fehlt","")</f>
        <v/>
      </c>
      <c r="U1840" s="66" t="str">
        <f>IF(AND(M1840&lt;&gt;""),IF(ISBLANK(O1840),"Beschreibung der Tätigkeit fehlt!",IF(LEN(O1840)&lt;Z_BKU,"Beschreibung sehr kurz",IF(LEN(O1840)&lt;Z_BKN,"Beschreibung knapp",""))),"")</f>
        <v/>
      </c>
      <c r="V1840" s="66" t="str">
        <f t="shared" si="318"/>
        <v/>
      </c>
      <c r="W1840" s="66" t="str">
        <f>IF(AND(M1840&lt;&gt;""),IF(M1840&gt;Z_THAZ,"Wurde die Tageshöchstarbeitszeit ("&amp;Z_THAZ&amp;" h) beachtet?",""),"")</f>
        <v/>
      </c>
      <c r="X1840" s="66" t="str">
        <f t="shared" si="311"/>
        <v/>
      </c>
    </row>
    <row r="1841" spans="1:24" x14ac:dyDescent="0.25">
      <c r="A1841" s="5"/>
      <c r="B1841" s="67" t="str">
        <f t="shared" si="310"/>
        <v/>
      </c>
      <c r="C1841" s="68" t="str">
        <f t="shared" si="312"/>
        <v/>
      </c>
      <c r="D1841" s="6"/>
      <c r="E1841" s="9"/>
      <c r="F1841" s="6"/>
      <c r="G1841" s="9"/>
      <c r="H1841" s="64" t="str">
        <f t="shared" si="319"/>
        <v/>
      </c>
      <c r="I1841" s="64" t="str">
        <f t="shared" si="320"/>
        <v/>
      </c>
      <c r="J1841" s="65" t="str">
        <f t="shared" si="313"/>
        <v/>
      </c>
      <c r="K1841" s="166" t="str">
        <f t="shared" si="314"/>
        <v/>
      </c>
      <c r="L1841" s="167" t="str">
        <f t="shared" si="315"/>
        <v/>
      </c>
      <c r="M1841" s="63" t="str">
        <f t="shared" si="316"/>
        <v/>
      </c>
      <c r="N1841" s="7"/>
      <c r="O1841" s="8"/>
      <c r="Q1841" s="69" t="str">
        <f t="shared" si="317"/>
        <v/>
      </c>
      <c r="T1841" s="66" t="str">
        <f>IF(AND(SU_Stufe&gt;=20,M1841&lt;&gt;"",ISBLANK(N1841)),"Zuweisung zu Arbeitspaket fehlt","")</f>
        <v/>
      </c>
      <c r="U1841" s="66" t="str">
        <f>IF(AND(M1841&lt;&gt;""),IF(ISBLANK(O1841),"Beschreibung der Tätigkeit fehlt!",IF(LEN(O1841)&lt;Z_BKU,"Beschreibung sehr kurz",IF(LEN(O1841)&lt;Z_BKN,"Beschreibung knapp",""))),"")</f>
        <v/>
      </c>
      <c r="V1841" s="66" t="str">
        <f t="shared" si="318"/>
        <v/>
      </c>
      <c r="W1841" s="66" t="str">
        <f>IF(AND(M1841&lt;&gt;""),IF(M1841&gt;Z_THAZ,"Wurde die Tageshöchstarbeitszeit ("&amp;Z_THAZ&amp;" h) beachtet?",""),"")</f>
        <v/>
      </c>
      <c r="X1841" s="66" t="str">
        <f t="shared" si="311"/>
        <v/>
      </c>
    </row>
    <row r="1842" spans="1:24" x14ac:dyDescent="0.25">
      <c r="A1842" s="5"/>
      <c r="B1842" s="67" t="str">
        <f t="shared" si="310"/>
        <v/>
      </c>
      <c r="C1842" s="68" t="str">
        <f t="shared" si="312"/>
        <v/>
      </c>
      <c r="D1842" s="6"/>
      <c r="E1842" s="9"/>
      <c r="F1842" s="6"/>
      <c r="G1842" s="9"/>
      <c r="H1842" s="64" t="str">
        <f t="shared" si="319"/>
        <v/>
      </c>
      <c r="I1842" s="64" t="str">
        <f t="shared" si="320"/>
        <v/>
      </c>
      <c r="J1842" s="65" t="str">
        <f t="shared" si="313"/>
        <v/>
      </c>
      <c r="K1842" s="166" t="str">
        <f t="shared" si="314"/>
        <v/>
      </c>
      <c r="L1842" s="167" t="str">
        <f t="shared" si="315"/>
        <v/>
      </c>
      <c r="M1842" s="63" t="str">
        <f t="shared" si="316"/>
        <v/>
      </c>
      <c r="N1842" s="7"/>
      <c r="O1842" s="8"/>
      <c r="Q1842" s="69" t="str">
        <f t="shared" si="317"/>
        <v/>
      </c>
      <c r="T1842" s="66" t="str">
        <f>IF(AND(SU_Stufe&gt;=20,M1842&lt;&gt;"",ISBLANK(N1842)),"Zuweisung zu Arbeitspaket fehlt","")</f>
        <v/>
      </c>
      <c r="U1842" s="66" t="str">
        <f>IF(AND(M1842&lt;&gt;""),IF(ISBLANK(O1842),"Beschreibung der Tätigkeit fehlt!",IF(LEN(O1842)&lt;Z_BKU,"Beschreibung sehr kurz",IF(LEN(O1842)&lt;Z_BKN,"Beschreibung knapp",""))),"")</f>
        <v/>
      </c>
      <c r="V1842" s="66" t="str">
        <f t="shared" si="318"/>
        <v/>
      </c>
      <c r="W1842" s="66" t="str">
        <f>IF(AND(M1842&lt;&gt;""),IF(M1842&gt;Z_THAZ,"Wurde die Tageshöchstarbeitszeit ("&amp;Z_THAZ&amp;" h) beachtet?",""),"")</f>
        <v/>
      </c>
      <c r="X1842" s="66" t="str">
        <f t="shared" si="311"/>
        <v/>
      </c>
    </row>
    <row r="1843" spans="1:24" x14ac:dyDescent="0.25">
      <c r="A1843" s="5"/>
      <c r="B1843" s="67" t="str">
        <f t="shared" si="310"/>
        <v/>
      </c>
      <c r="C1843" s="68" t="str">
        <f t="shared" si="312"/>
        <v/>
      </c>
      <c r="D1843" s="6"/>
      <c r="E1843" s="9"/>
      <c r="F1843" s="6"/>
      <c r="G1843" s="9"/>
      <c r="H1843" s="64" t="str">
        <f t="shared" si="319"/>
        <v/>
      </c>
      <c r="I1843" s="64" t="str">
        <f t="shared" si="320"/>
        <v/>
      </c>
      <c r="J1843" s="65" t="str">
        <f t="shared" si="313"/>
        <v/>
      </c>
      <c r="K1843" s="166" t="str">
        <f t="shared" si="314"/>
        <v/>
      </c>
      <c r="L1843" s="167" t="str">
        <f t="shared" si="315"/>
        <v/>
      </c>
      <c r="M1843" s="63" t="str">
        <f t="shared" si="316"/>
        <v/>
      </c>
      <c r="N1843" s="7"/>
      <c r="O1843" s="8"/>
      <c r="Q1843" s="69" t="str">
        <f t="shared" si="317"/>
        <v/>
      </c>
      <c r="T1843" s="66" t="str">
        <f>IF(AND(SU_Stufe&gt;=20,M1843&lt;&gt;"",ISBLANK(N1843)),"Zuweisung zu Arbeitspaket fehlt","")</f>
        <v/>
      </c>
      <c r="U1843" s="66" t="str">
        <f>IF(AND(M1843&lt;&gt;""),IF(ISBLANK(O1843),"Beschreibung der Tätigkeit fehlt!",IF(LEN(O1843)&lt;Z_BKU,"Beschreibung sehr kurz",IF(LEN(O1843)&lt;Z_BKN,"Beschreibung knapp",""))),"")</f>
        <v/>
      </c>
      <c r="V1843" s="66" t="str">
        <f t="shared" si="318"/>
        <v/>
      </c>
      <c r="W1843" s="66" t="str">
        <f>IF(AND(M1843&lt;&gt;""),IF(M1843&gt;Z_THAZ,"Wurde die Tageshöchstarbeitszeit ("&amp;Z_THAZ&amp;" h) beachtet?",""),"")</f>
        <v/>
      </c>
      <c r="X1843" s="66" t="str">
        <f t="shared" si="311"/>
        <v/>
      </c>
    </row>
    <row r="1844" spans="1:24" x14ac:dyDescent="0.25">
      <c r="A1844" s="5"/>
      <c r="B1844" s="67" t="str">
        <f t="shared" si="310"/>
        <v/>
      </c>
      <c r="C1844" s="68" t="str">
        <f t="shared" si="312"/>
        <v/>
      </c>
      <c r="D1844" s="6"/>
      <c r="E1844" s="9"/>
      <c r="F1844" s="6"/>
      <c r="G1844" s="9"/>
      <c r="H1844" s="64" t="str">
        <f t="shared" si="319"/>
        <v/>
      </c>
      <c r="I1844" s="64" t="str">
        <f t="shared" si="320"/>
        <v/>
      </c>
      <c r="J1844" s="65" t="str">
        <f t="shared" si="313"/>
        <v/>
      </c>
      <c r="K1844" s="166" t="str">
        <f t="shared" si="314"/>
        <v/>
      </c>
      <c r="L1844" s="167" t="str">
        <f t="shared" si="315"/>
        <v/>
      </c>
      <c r="M1844" s="63" t="str">
        <f t="shared" si="316"/>
        <v/>
      </c>
      <c r="N1844" s="7"/>
      <c r="O1844" s="8"/>
      <c r="Q1844" s="69" t="str">
        <f t="shared" si="317"/>
        <v/>
      </c>
      <c r="T1844" s="66" t="str">
        <f>IF(AND(SU_Stufe&gt;=20,M1844&lt;&gt;"",ISBLANK(N1844)),"Zuweisung zu Arbeitspaket fehlt","")</f>
        <v/>
      </c>
      <c r="U1844" s="66" t="str">
        <f>IF(AND(M1844&lt;&gt;""),IF(ISBLANK(O1844),"Beschreibung der Tätigkeit fehlt!",IF(LEN(O1844)&lt;Z_BKU,"Beschreibung sehr kurz",IF(LEN(O1844)&lt;Z_BKN,"Beschreibung knapp",""))),"")</f>
        <v/>
      </c>
      <c r="V1844" s="66" t="str">
        <f t="shared" si="318"/>
        <v/>
      </c>
      <c r="W1844" s="66" t="str">
        <f>IF(AND(M1844&lt;&gt;""),IF(M1844&gt;Z_THAZ,"Wurde die Tageshöchstarbeitszeit ("&amp;Z_THAZ&amp;" h) beachtet?",""),"")</f>
        <v/>
      </c>
      <c r="X1844" s="66" t="str">
        <f t="shared" si="311"/>
        <v/>
      </c>
    </row>
    <row r="1845" spans="1:24" x14ac:dyDescent="0.25">
      <c r="A1845" s="5"/>
      <c r="B1845" s="67" t="str">
        <f t="shared" si="310"/>
        <v/>
      </c>
      <c r="C1845" s="68" t="str">
        <f t="shared" si="312"/>
        <v/>
      </c>
      <c r="D1845" s="6"/>
      <c r="E1845" s="9"/>
      <c r="F1845" s="6"/>
      <c r="G1845" s="9"/>
      <c r="H1845" s="64" t="str">
        <f t="shared" si="319"/>
        <v/>
      </c>
      <c r="I1845" s="64" t="str">
        <f t="shared" si="320"/>
        <v/>
      </c>
      <c r="J1845" s="65" t="str">
        <f t="shared" si="313"/>
        <v/>
      </c>
      <c r="K1845" s="166" t="str">
        <f t="shared" si="314"/>
        <v/>
      </c>
      <c r="L1845" s="167" t="str">
        <f t="shared" si="315"/>
        <v/>
      </c>
      <c r="M1845" s="63" t="str">
        <f t="shared" si="316"/>
        <v/>
      </c>
      <c r="N1845" s="7"/>
      <c r="O1845" s="8"/>
      <c r="Q1845" s="69" t="str">
        <f t="shared" si="317"/>
        <v/>
      </c>
      <c r="T1845" s="66" t="str">
        <f>IF(AND(SU_Stufe&gt;=20,M1845&lt;&gt;"",ISBLANK(N1845)),"Zuweisung zu Arbeitspaket fehlt","")</f>
        <v/>
      </c>
      <c r="U1845" s="66" t="str">
        <f>IF(AND(M1845&lt;&gt;""),IF(ISBLANK(O1845),"Beschreibung der Tätigkeit fehlt!",IF(LEN(O1845)&lt;Z_BKU,"Beschreibung sehr kurz",IF(LEN(O1845)&lt;Z_BKN,"Beschreibung knapp",""))),"")</f>
        <v/>
      </c>
      <c r="V1845" s="66" t="str">
        <f t="shared" si="318"/>
        <v/>
      </c>
      <c r="W1845" s="66" t="str">
        <f>IF(AND(M1845&lt;&gt;""),IF(M1845&gt;Z_THAZ,"Wurde die Tageshöchstarbeitszeit ("&amp;Z_THAZ&amp;" h) beachtet?",""),"")</f>
        <v/>
      </c>
      <c r="X1845" s="66" t="str">
        <f t="shared" si="311"/>
        <v/>
      </c>
    </row>
    <row r="1846" spans="1:24" x14ac:dyDescent="0.25">
      <c r="A1846" s="5"/>
      <c r="B1846" s="67" t="str">
        <f t="shared" si="310"/>
        <v/>
      </c>
      <c r="C1846" s="68" t="str">
        <f t="shared" si="312"/>
        <v/>
      </c>
      <c r="D1846" s="6"/>
      <c r="E1846" s="9"/>
      <c r="F1846" s="6"/>
      <c r="G1846" s="9"/>
      <c r="H1846" s="64" t="str">
        <f t="shared" si="319"/>
        <v/>
      </c>
      <c r="I1846" s="64" t="str">
        <f t="shared" si="320"/>
        <v/>
      </c>
      <c r="J1846" s="65" t="str">
        <f t="shared" si="313"/>
        <v/>
      </c>
      <c r="K1846" s="166" t="str">
        <f t="shared" si="314"/>
        <v/>
      </c>
      <c r="L1846" s="167" t="str">
        <f t="shared" si="315"/>
        <v/>
      </c>
      <c r="M1846" s="63" t="str">
        <f t="shared" si="316"/>
        <v/>
      </c>
      <c r="N1846" s="7"/>
      <c r="O1846" s="8"/>
      <c r="Q1846" s="69" t="str">
        <f t="shared" si="317"/>
        <v/>
      </c>
      <c r="T1846" s="66" t="str">
        <f>IF(AND(SU_Stufe&gt;=20,M1846&lt;&gt;"",ISBLANK(N1846)),"Zuweisung zu Arbeitspaket fehlt","")</f>
        <v/>
      </c>
      <c r="U1846" s="66" t="str">
        <f>IF(AND(M1846&lt;&gt;""),IF(ISBLANK(O1846),"Beschreibung der Tätigkeit fehlt!",IF(LEN(O1846)&lt;Z_BKU,"Beschreibung sehr kurz",IF(LEN(O1846)&lt;Z_BKN,"Beschreibung knapp",""))),"")</f>
        <v/>
      </c>
      <c r="V1846" s="66" t="str">
        <f t="shared" si="318"/>
        <v/>
      </c>
      <c r="W1846" s="66" t="str">
        <f>IF(AND(M1846&lt;&gt;""),IF(M1846&gt;Z_THAZ,"Wurde die Tageshöchstarbeitszeit ("&amp;Z_THAZ&amp;" h) beachtet?",""),"")</f>
        <v/>
      </c>
      <c r="X1846" s="66" t="str">
        <f t="shared" si="311"/>
        <v/>
      </c>
    </row>
    <row r="1847" spans="1:24" x14ac:dyDescent="0.25">
      <c r="A1847" s="5"/>
      <c r="B1847" s="67" t="str">
        <f t="shared" si="310"/>
        <v/>
      </c>
      <c r="C1847" s="68" t="str">
        <f t="shared" si="312"/>
        <v/>
      </c>
      <c r="D1847" s="6"/>
      <c r="E1847" s="9"/>
      <c r="F1847" s="6"/>
      <c r="G1847" s="9"/>
      <c r="H1847" s="64" t="str">
        <f t="shared" si="319"/>
        <v/>
      </c>
      <c r="I1847" s="64" t="str">
        <f t="shared" si="320"/>
        <v/>
      </c>
      <c r="J1847" s="65" t="str">
        <f t="shared" si="313"/>
        <v/>
      </c>
      <c r="K1847" s="166" t="str">
        <f t="shared" si="314"/>
        <v/>
      </c>
      <c r="L1847" s="167" t="str">
        <f t="shared" si="315"/>
        <v/>
      </c>
      <c r="M1847" s="63" t="str">
        <f t="shared" si="316"/>
        <v/>
      </c>
      <c r="N1847" s="7"/>
      <c r="O1847" s="8"/>
      <c r="Q1847" s="69" t="str">
        <f t="shared" si="317"/>
        <v/>
      </c>
      <c r="T1847" s="66" t="str">
        <f>IF(AND(SU_Stufe&gt;=20,M1847&lt;&gt;"",ISBLANK(N1847)),"Zuweisung zu Arbeitspaket fehlt","")</f>
        <v/>
      </c>
      <c r="U1847" s="66" t="str">
        <f>IF(AND(M1847&lt;&gt;""),IF(ISBLANK(O1847),"Beschreibung der Tätigkeit fehlt!",IF(LEN(O1847)&lt;Z_BKU,"Beschreibung sehr kurz",IF(LEN(O1847)&lt;Z_BKN,"Beschreibung knapp",""))),"")</f>
        <v/>
      </c>
      <c r="V1847" s="66" t="str">
        <f t="shared" si="318"/>
        <v/>
      </c>
      <c r="W1847" s="66" t="str">
        <f>IF(AND(M1847&lt;&gt;""),IF(M1847&gt;Z_THAZ,"Wurde die Tageshöchstarbeitszeit ("&amp;Z_THAZ&amp;" h) beachtet?",""),"")</f>
        <v/>
      </c>
      <c r="X1847" s="66" t="str">
        <f t="shared" si="311"/>
        <v/>
      </c>
    </row>
    <row r="1848" spans="1:24" x14ac:dyDescent="0.25">
      <c r="A1848" s="5"/>
      <c r="B1848" s="67" t="str">
        <f t="shared" si="310"/>
        <v/>
      </c>
      <c r="C1848" s="68" t="str">
        <f t="shared" si="312"/>
        <v/>
      </c>
      <c r="D1848" s="6"/>
      <c r="E1848" s="9"/>
      <c r="F1848" s="6"/>
      <c r="G1848" s="9"/>
      <c r="H1848" s="64" t="str">
        <f t="shared" si="319"/>
        <v/>
      </c>
      <c r="I1848" s="64" t="str">
        <f t="shared" si="320"/>
        <v/>
      </c>
      <c r="J1848" s="65" t="str">
        <f t="shared" si="313"/>
        <v/>
      </c>
      <c r="K1848" s="166" t="str">
        <f t="shared" si="314"/>
        <v/>
      </c>
      <c r="L1848" s="167" t="str">
        <f t="shared" si="315"/>
        <v/>
      </c>
      <c r="M1848" s="63" t="str">
        <f t="shared" si="316"/>
        <v/>
      </c>
      <c r="N1848" s="7"/>
      <c r="O1848" s="8"/>
      <c r="Q1848" s="69" t="str">
        <f t="shared" si="317"/>
        <v/>
      </c>
      <c r="T1848" s="66" t="str">
        <f>IF(AND(SU_Stufe&gt;=20,M1848&lt;&gt;"",ISBLANK(N1848)),"Zuweisung zu Arbeitspaket fehlt","")</f>
        <v/>
      </c>
      <c r="U1848" s="66" t="str">
        <f>IF(AND(M1848&lt;&gt;""),IF(ISBLANK(O1848),"Beschreibung der Tätigkeit fehlt!",IF(LEN(O1848)&lt;Z_BKU,"Beschreibung sehr kurz",IF(LEN(O1848)&lt;Z_BKN,"Beschreibung knapp",""))),"")</f>
        <v/>
      </c>
      <c r="V1848" s="66" t="str">
        <f t="shared" si="318"/>
        <v/>
      </c>
      <c r="W1848" s="66" t="str">
        <f>IF(AND(M1848&lt;&gt;""),IF(M1848&gt;Z_THAZ,"Wurde die Tageshöchstarbeitszeit ("&amp;Z_THAZ&amp;" h) beachtet?",""),"")</f>
        <v/>
      </c>
      <c r="X1848" s="66" t="str">
        <f t="shared" si="311"/>
        <v/>
      </c>
    </row>
    <row r="1849" spans="1:24" x14ac:dyDescent="0.25">
      <c r="A1849" s="5"/>
      <c r="B1849" s="67" t="str">
        <f t="shared" si="310"/>
        <v/>
      </c>
      <c r="C1849" s="68" t="str">
        <f t="shared" si="312"/>
        <v/>
      </c>
      <c r="D1849" s="6"/>
      <c r="E1849" s="9"/>
      <c r="F1849" s="6"/>
      <c r="G1849" s="9"/>
      <c r="H1849" s="64" t="str">
        <f t="shared" si="319"/>
        <v/>
      </c>
      <c r="I1849" s="64" t="str">
        <f t="shared" si="320"/>
        <v/>
      </c>
      <c r="J1849" s="65" t="str">
        <f t="shared" si="313"/>
        <v/>
      </c>
      <c r="K1849" s="166" t="str">
        <f t="shared" si="314"/>
        <v/>
      </c>
      <c r="L1849" s="167" t="str">
        <f t="shared" si="315"/>
        <v/>
      </c>
      <c r="M1849" s="63" t="str">
        <f t="shared" si="316"/>
        <v/>
      </c>
      <c r="N1849" s="7"/>
      <c r="O1849" s="8"/>
      <c r="Q1849" s="69" t="str">
        <f t="shared" si="317"/>
        <v/>
      </c>
      <c r="T1849" s="66" t="str">
        <f>IF(AND(SU_Stufe&gt;=20,M1849&lt;&gt;"",ISBLANK(N1849)),"Zuweisung zu Arbeitspaket fehlt","")</f>
        <v/>
      </c>
      <c r="U1849" s="66" t="str">
        <f>IF(AND(M1849&lt;&gt;""),IF(ISBLANK(O1849),"Beschreibung der Tätigkeit fehlt!",IF(LEN(O1849)&lt;Z_BKU,"Beschreibung sehr kurz",IF(LEN(O1849)&lt;Z_BKN,"Beschreibung knapp",""))),"")</f>
        <v/>
      </c>
      <c r="V1849" s="66" t="str">
        <f t="shared" si="318"/>
        <v/>
      </c>
      <c r="W1849" s="66" t="str">
        <f>IF(AND(M1849&lt;&gt;""),IF(M1849&gt;Z_THAZ,"Wurde die Tageshöchstarbeitszeit ("&amp;Z_THAZ&amp;" h) beachtet?",""),"")</f>
        <v/>
      </c>
      <c r="X1849" s="66" t="str">
        <f t="shared" si="311"/>
        <v/>
      </c>
    </row>
    <row r="1850" spans="1:24" x14ac:dyDescent="0.25">
      <c r="A1850" s="5"/>
      <c r="B1850" s="67" t="str">
        <f t="shared" si="310"/>
        <v/>
      </c>
      <c r="C1850" s="68" t="str">
        <f t="shared" si="312"/>
        <v/>
      </c>
      <c r="D1850" s="6"/>
      <c r="E1850" s="9"/>
      <c r="F1850" s="6"/>
      <c r="G1850" s="9"/>
      <c r="H1850" s="64" t="str">
        <f t="shared" si="319"/>
        <v/>
      </c>
      <c r="I1850" s="64" t="str">
        <f t="shared" si="320"/>
        <v/>
      </c>
      <c r="J1850" s="65" t="str">
        <f t="shared" si="313"/>
        <v/>
      </c>
      <c r="K1850" s="166" t="str">
        <f t="shared" si="314"/>
        <v/>
      </c>
      <c r="L1850" s="167" t="str">
        <f t="shared" si="315"/>
        <v/>
      </c>
      <c r="M1850" s="63" t="str">
        <f t="shared" si="316"/>
        <v/>
      </c>
      <c r="N1850" s="7"/>
      <c r="O1850" s="8"/>
      <c r="Q1850" s="69" t="str">
        <f t="shared" si="317"/>
        <v/>
      </c>
      <c r="T1850" s="66" t="str">
        <f>IF(AND(SU_Stufe&gt;=20,M1850&lt;&gt;"",ISBLANK(N1850)),"Zuweisung zu Arbeitspaket fehlt","")</f>
        <v/>
      </c>
      <c r="U1850" s="66" t="str">
        <f>IF(AND(M1850&lt;&gt;""),IF(ISBLANK(O1850),"Beschreibung der Tätigkeit fehlt!",IF(LEN(O1850)&lt;Z_BKU,"Beschreibung sehr kurz",IF(LEN(O1850)&lt;Z_BKN,"Beschreibung knapp",""))),"")</f>
        <v/>
      </c>
      <c r="V1850" s="66" t="str">
        <f t="shared" si="318"/>
        <v/>
      </c>
      <c r="W1850" s="66" t="str">
        <f>IF(AND(M1850&lt;&gt;""),IF(M1850&gt;Z_THAZ,"Wurde die Tageshöchstarbeitszeit ("&amp;Z_THAZ&amp;" h) beachtet?",""),"")</f>
        <v/>
      </c>
      <c r="X1850" s="66" t="str">
        <f t="shared" si="311"/>
        <v/>
      </c>
    </row>
    <row r="1851" spans="1:24" x14ac:dyDescent="0.25">
      <c r="A1851" s="5"/>
      <c r="B1851" s="67" t="str">
        <f t="shared" si="310"/>
        <v/>
      </c>
      <c r="C1851" s="68" t="str">
        <f t="shared" si="312"/>
        <v/>
      </c>
      <c r="D1851" s="6"/>
      <c r="E1851" s="9"/>
      <c r="F1851" s="6"/>
      <c r="G1851" s="9"/>
      <c r="H1851" s="64" t="str">
        <f t="shared" si="319"/>
        <v/>
      </c>
      <c r="I1851" s="64" t="str">
        <f t="shared" si="320"/>
        <v/>
      </c>
      <c r="J1851" s="65" t="str">
        <f t="shared" si="313"/>
        <v/>
      </c>
      <c r="K1851" s="166" t="str">
        <f t="shared" si="314"/>
        <v/>
      </c>
      <c r="L1851" s="167" t="str">
        <f t="shared" si="315"/>
        <v/>
      </c>
      <c r="M1851" s="63" t="str">
        <f t="shared" si="316"/>
        <v/>
      </c>
      <c r="N1851" s="7"/>
      <c r="O1851" s="8"/>
      <c r="Q1851" s="69" t="str">
        <f t="shared" si="317"/>
        <v/>
      </c>
      <c r="T1851" s="66" t="str">
        <f>IF(AND(SU_Stufe&gt;=20,M1851&lt;&gt;"",ISBLANK(N1851)),"Zuweisung zu Arbeitspaket fehlt","")</f>
        <v/>
      </c>
      <c r="U1851" s="66" t="str">
        <f>IF(AND(M1851&lt;&gt;""),IF(ISBLANK(O1851),"Beschreibung der Tätigkeit fehlt!",IF(LEN(O1851)&lt;Z_BKU,"Beschreibung sehr kurz",IF(LEN(O1851)&lt;Z_BKN,"Beschreibung knapp",""))),"")</f>
        <v/>
      </c>
      <c r="V1851" s="66" t="str">
        <f t="shared" si="318"/>
        <v/>
      </c>
      <c r="W1851" s="66" t="str">
        <f>IF(AND(M1851&lt;&gt;""),IF(M1851&gt;Z_THAZ,"Wurde die Tageshöchstarbeitszeit ("&amp;Z_THAZ&amp;" h) beachtet?",""),"")</f>
        <v/>
      </c>
      <c r="X1851" s="66" t="str">
        <f t="shared" si="311"/>
        <v/>
      </c>
    </row>
    <row r="1852" spans="1:24" x14ac:dyDescent="0.25">
      <c r="A1852" s="5"/>
      <c r="B1852" s="67" t="str">
        <f t="shared" si="310"/>
        <v/>
      </c>
      <c r="C1852" s="68" t="str">
        <f t="shared" si="312"/>
        <v/>
      </c>
      <c r="D1852" s="6"/>
      <c r="E1852" s="9"/>
      <c r="F1852" s="6"/>
      <c r="G1852" s="9"/>
      <c r="H1852" s="64" t="str">
        <f t="shared" si="319"/>
        <v/>
      </c>
      <c r="I1852" s="64" t="str">
        <f t="shared" si="320"/>
        <v/>
      </c>
      <c r="J1852" s="65" t="str">
        <f t="shared" si="313"/>
        <v/>
      </c>
      <c r="K1852" s="166" t="str">
        <f t="shared" si="314"/>
        <v/>
      </c>
      <c r="L1852" s="167" t="str">
        <f t="shared" si="315"/>
        <v/>
      </c>
      <c r="M1852" s="63" t="str">
        <f t="shared" si="316"/>
        <v/>
      </c>
      <c r="N1852" s="7"/>
      <c r="O1852" s="8"/>
      <c r="Q1852" s="69" t="str">
        <f t="shared" si="317"/>
        <v/>
      </c>
      <c r="T1852" s="66" t="str">
        <f>IF(AND(SU_Stufe&gt;=20,M1852&lt;&gt;"",ISBLANK(N1852)),"Zuweisung zu Arbeitspaket fehlt","")</f>
        <v/>
      </c>
      <c r="U1852" s="66" t="str">
        <f>IF(AND(M1852&lt;&gt;""),IF(ISBLANK(O1852),"Beschreibung der Tätigkeit fehlt!",IF(LEN(O1852)&lt;Z_BKU,"Beschreibung sehr kurz",IF(LEN(O1852)&lt;Z_BKN,"Beschreibung knapp",""))),"")</f>
        <v/>
      </c>
      <c r="V1852" s="66" t="str">
        <f t="shared" si="318"/>
        <v/>
      </c>
      <c r="W1852" s="66" t="str">
        <f>IF(AND(M1852&lt;&gt;""),IF(M1852&gt;Z_THAZ,"Wurde die Tageshöchstarbeitszeit ("&amp;Z_THAZ&amp;" h) beachtet?",""),"")</f>
        <v/>
      </c>
      <c r="X1852" s="66" t="str">
        <f t="shared" si="311"/>
        <v/>
      </c>
    </row>
    <row r="1853" spans="1:24" x14ac:dyDescent="0.25">
      <c r="A1853" s="5"/>
      <c r="B1853" s="67" t="str">
        <f t="shared" si="310"/>
        <v/>
      </c>
      <c r="C1853" s="68" t="str">
        <f t="shared" si="312"/>
        <v/>
      </c>
      <c r="D1853" s="6"/>
      <c r="E1853" s="9"/>
      <c r="F1853" s="6"/>
      <c r="G1853" s="9"/>
      <c r="H1853" s="64" t="str">
        <f t="shared" si="319"/>
        <v/>
      </c>
      <c r="I1853" s="64" t="str">
        <f t="shared" si="320"/>
        <v/>
      </c>
      <c r="J1853" s="65" t="str">
        <f t="shared" si="313"/>
        <v/>
      </c>
      <c r="K1853" s="166" t="str">
        <f t="shared" si="314"/>
        <v/>
      </c>
      <c r="L1853" s="167" t="str">
        <f t="shared" si="315"/>
        <v/>
      </c>
      <c r="M1853" s="63" t="str">
        <f t="shared" si="316"/>
        <v/>
      </c>
      <c r="N1853" s="7"/>
      <c r="O1853" s="8"/>
      <c r="Q1853" s="69" t="str">
        <f t="shared" si="317"/>
        <v/>
      </c>
      <c r="T1853" s="66" t="str">
        <f>IF(AND(SU_Stufe&gt;=20,M1853&lt;&gt;"",ISBLANK(N1853)),"Zuweisung zu Arbeitspaket fehlt","")</f>
        <v/>
      </c>
      <c r="U1853" s="66" t="str">
        <f>IF(AND(M1853&lt;&gt;""),IF(ISBLANK(O1853),"Beschreibung der Tätigkeit fehlt!",IF(LEN(O1853)&lt;Z_BKU,"Beschreibung sehr kurz",IF(LEN(O1853)&lt;Z_BKN,"Beschreibung knapp",""))),"")</f>
        <v/>
      </c>
      <c r="V1853" s="66" t="str">
        <f t="shared" si="318"/>
        <v/>
      </c>
      <c r="W1853" s="66" t="str">
        <f>IF(AND(M1853&lt;&gt;""),IF(M1853&gt;Z_THAZ,"Wurde die Tageshöchstarbeitszeit ("&amp;Z_THAZ&amp;" h) beachtet?",""),"")</f>
        <v/>
      </c>
      <c r="X1853" s="66" t="str">
        <f t="shared" si="311"/>
        <v/>
      </c>
    </row>
    <row r="1854" spans="1:24" x14ac:dyDescent="0.25">
      <c r="A1854" s="5"/>
      <c r="B1854" s="67" t="str">
        <f t="shared" si="310"/>
        <v/>
      </c>
      <c r="C1854" s="68" t="str">
        <f t="shared" si="312"/>
        <v/>
      </c>
      <c r="D1854" s="6"/>
      <c r="E1854" s="9"/>
      <c r="F1854" s="6"/>
      <c r="G1854" s="9"/>
      <c r="H1854" s="64" t="str">
        <f t="shared" si="319"/>
        <v/>
      </c>
      <c r="I1854" s="64" t="str">
        <f t="shared" si="320"/>
        <v/>
      </c>
      <c r="J1854" s="65" t="str">
        <f t="shared" si="313"/>
        <v/>
      </c>
      <c r="K1854" s="166" t="str">
        <f t="shared" si="314"/>
        <v/>
      </c>
      <c r="L1854" s="167" t="str">
        <f t="shared" si="315"/>
        <v/>
      </c>
      <c r="M1854" s="63" t="str">
        <f t="shared" si="316"/>
        <v/>
      </c>
      <c r="N1854" s="7"/>
      <c r="O1854" s="8"/>
      <c r="Q1854" s="69" t="str">
        <f t="shared" si="317"/>
        <v/>
      </c>
      <c r="T1854" s="66" t="str">
        <f>IF(AND(SU_Stufe&gt;=20,M1854&lt;&gt;"",ISBLANK(N1854)),"Zuweisung zu Arbeitspaket fehlt","")</f>
        <v/>
      </c>
      <c r="U1854" s="66" t="str">
        <f>IF(AND(M1854&lt;&gt;""),IF(ISBLANK(O1854),"Beschreibung der Tätigkeit fehlt!",IF(LEN(O1854)&lt;Z_BKU,"Beschreibung sehr kurz",IF(LEN(O1854)&lt;Z_BKN,"Beschreibung knapp",""))),"")</f>
        <v/>
      </c>
      <c r="V1854" s="66" t="str">
        <f t="shared" si="318"/>
        <v/>
      </c>
      <c r="W1854" s="66" t="str">
        <f>IF(AND(M1854&lt;&gt;""),IF(M1854&gt;Z_THAZ,"Wurde die Tageshöchstarbeitszeit ("&amp;Z_THAZ&amp;" h) beachtet?",""),"")</f>
        <v/>
      </c>
      <c r="X1854" s="66" t="str">
        <f t="shared" si="311"/>
        <v/>
      </c>
    </row>
    <row r="1855" spans="1:24" x14ac:dyDescent="0.25">
      <c r="A1855" s="5"/>
      <c r="B1855" s="67" t="str">
        <f t="shared" si="310"/>
        <v/>
      </c>
      <c r="C1855" s="68" t="str">
        <f t="shared" si="312"/>
        <v/>
      </c>
      <c r="D1855" s="6"/>
      <c r="E1855" s="9"/>
      <c r="F1855" s="6"/>
      <c r="G1855" s="9"/>
      <c r="H1855" s="64" t="str">
        <f t="shared" si="319"/>
        <v/>
      </c>
      <c r="I1855" s="64" t="str">
        <f t="shared" si="320"/>
        <v/>
      </c>
      <c r="J1855" s="65" t="str">
        <f t="shared" si="313"/>
        <v/>
      </c>
      <c r="K1855" s="166" t="str">
        <f t="shared" si="314"/>
        <v/>
      </c>
      <c r="L1855" s="167" t="str">
        <f t="shared" si="315"/>
        <v/>
      </c>
      <c r="M1855" s="63" t="str">
        <f t="shared" si="316"/>
        <v/>
      </c>
      <c r="N1855" s="7"/>
      <c r="O1855" s="8"/>
      <c r="Q1855" s="69" t="str">
        <f t="shared" si="317"/>
        <v/>
      </c>
      <c r="T1855" s="66" t="str">
        <f>IF(AND(SU_Stufe&gt;=20,M1855&lt;&gt;"",ISBLANK(N1855)),"Zuweisung zu Arbeitspaket fehlt","")</f>
        <v/>
      </c>
      <c r="U1855" s="66" t="str">
        <f>IF(AND(M1855&lt;&gt;""),IF(ISBLANK(O1855),"Beschreibung der Tätigkeit fehlt!",IF(LEN(O1855)&lt;Z_BKU,"Beschreibung sehr kurz",IF(LEN(O1855)&lt;Z_BKN,"Beschreibung knapp",""))),"")</f>
        <v/>
      </c>
      <c r="V1855" s="66" t="str">
        <f t="shared" si="318"/>
        <v/>
      </c>
      <c r="W1855" s="66" t="str">
        <f>IF(AND(M1855&lt;&gt;""),IF(M1855&gt;Z_THAZ,"Wurde die Tageshöchstarbeitszeit ("&amp;Z_THAZ&amp;" h) beachtet?",""),"")</f>
        <v/>
      </c>
      <c r="X1855" s="66" t="str">
        <f t="shared" si="311"/>
        <v/>
      </c>
    </row>
    <row r="1856" spans="1:24" x14ac:dyDescent="0.25">
      <c r="A1856" s="5"/>
      <c r="B1856" s="67" t="str">
        <f t="shared" si="310"/>
        <v/>
      </c>
      <c r="C1856" s="68" t="str">
        <f t="shared" si="312"/>
        <v/>
      </c>
      <c r="D1856" s="6"/>
      <c r="E1856" s="9"/>
      <c r="F1856" s="6"/>
      <c r="G1856" s="9"/>
      <c r="H1856" s="64" t="str">
        <f t="shared" si="319"/>
        <v/>
      </c>
      <c r="I1856" s="64" t="str">
        <f t="shared" si="320"/>
        <v/>
      </c>
      <c r="J1856" s="65" t="str">
        <f t="shared" si="313"/>
        <v/>
      </c>
      <c r="K1856" s="166" t="str">
        <f t="shared" si="314"/>
        <v/>
      </c>
      <c r="L1856" s="167" t="str">
        <f t="shared" si="315"/>
        <v/>
      </c>
      <c r="M1856" s="63" t="str">
        <f t="shared" si="316"/>
        <v/>
      </c>
      <c r="N1856" s="7"/>
      <c r="O1856" s="8"/>
      <c r="Q1856" s="69" t="str">
        <f t="shared" si="317"/>
        <v/>
      </c>
      <c r="T1856" s="66" t="str">
        <f>IF(AND(SU_Stufe&gt;=20,M1856&lt;&gt;"",ISBLANK(N1856)),"Zuweisung zu Arbeitspaket fehlt","")</f>
        <v/>
      </c>
      <c r="U1856" s="66" t="str">
        <f>IF(AND(M1856&lt;&gt;""),IF(ISBLANK(O1856),"Beschreibung der Tätigkeit fehlt!",IF(LEN(O1856)&lt;Z_BKU,"Beschreibung sehr kurz",IF(LEN(O1856)&lt;Z_BKN,"Beschreibung knapp",""))),"")</f>
        <v/>
      </c>
      <c r="V1856" s="66" t="str">
        <f t="shared" si="318"/>
        <v/>
      </c>
      <c r="W1856" s="66" t="str">
        <f>IF(AND(M1856&lt;&gt;""),IF(M1856&gt;Z_THAZ,"Wurde die Tageshöchstarbeitszeit ("&amp;Z_THAZ&amp;" h) beachtet?",""),"")</f>
        <v/>
      </c>
      <c r="X1856" s="66" t="str">
        <f t="shared" si="311"/>
        <v/>
      </c>
    </row>
    <row r="1857" spans="1:24" x14ac:dyDescent="0.25">
      <c r="A1857" s="5"/>
      <c r="B1857" s="67" t="str">
        <f t="shared" si="310"/>
        <v/>
      </c>
      <c r="C1857" s="68" t="str">
        <f t="shared" si="312"/>
        <v/>
      </c>
      <c r="D1857" s="6"/>
      <c r="E1857" s="9"/>
      <c r="F1857" s="6"/>
      <c r="G1857" s="9"/>
      <c r="H1857" s="64" t="str">
        <f t="shared" si="319"/>
        <v/>
      </c>
      <c r="I1857" s="64" t="str">
        <f t="shared" si="320"/>
        <v/>
      </c>
      <c r="J1857" s="65" t="str">
        <f t="shared" si="313"/>
        <v/>
      </c>
      <c r="K1857" s="166" t="str">
        <f t="shared" si="314"/>
        <v/>
      </c>
      <c r="L1857" s="167" t="str">
        <f t="shared" si="315"/>
        <v/>
      </c>
      <c r="M1857" s="63" t="str">
        <f t="shared" si="316"/>
        <v/>
      </c>
      <c r="N1857" s="7"/>
      <c r="O1857" s="8"/>
      <c r="Q1857" s="69" t="str">
        <f t="shared" si="317"/>
        <v/>
      </c>
      <c r="T1857" s="66" t="str">
        <f>IF(AND(SU_Stufe&gt;=20,M1857&lt;&gt;"",ISBLANK(N1857)),"Zuweisung zu Arbeitspaket fehlt","")</f>
        <v/>
      </c>
      <c r="U1857" s="66" t="str">
        <f>IF(AND(M1857&lt;&gt;""),IF(ISBLANK(O1857),"Beschreibung der Tätigkeit fehlt!",IF(LEN(O1857)&lt;Z_BKU,"Beschreibung sehr kurz",IF(LEN(O1857)&lt;Z_BKN,"Beschreibung knapp",""))),"")</f>
        <v/>
      </c>
      <c r="V1857" s="66" t="str">
        <f t="shared" si="318"/>
        <v/>
      </c>
      <c r="W1857" s="66" t="str">
        <f>IF(AND(M1857&lt;&gt;""),IF(M1857&gt;Z_THAZ,"Wurde die Tageshöchstarbeitszeit ("&amp;Z_THAZ&amp;" h) beachtet?",""),"")</f>
        <v/>
      </c>
      <c r="X1857" s="66" t="str">
        <f t="shared" si="311"/>
        <v/>
      </c>
    </row>
    <row r="1858" spans="1:24" x14ac:dyDescent="0.25">
      <c r="A1858" s="5"/>
      <c r="B1858" s="67" t="str">
        <f t="shared" si="310"/>
        <v/>
      </c>
      <c r="C1858" s="68" t="str">
        <f t="shared" si="312"/>
        <v/>
      </c>
      <c r="D1858" s="6"/>
      <c r="E1858" s="9"/>
      <c r="F1858" s="6"/>
      <c r="G1858" s="9"/>
      <c r="H1858" s="64" t="str">
        <f t="shared" si="319"/>
        <v/>
      </c>
      <c r="I1858" s="64" t="str">
        <f t="shared" si="320"/>
        <v/>
      </c>
      <c r="J1858" s="65" t="str">
        <f t="shared" si="313"/>
        <v/>
      </c>
      <c r="K1858" s="166" t="str">
        <f t="shared" si="314"/>
        <v/>
      </c>
      <c r="L1858" s="167" t="str">
        <f t="shared" si="315"/>
        <v/>
      </c>
      <c r="M1858" s="63" t="str">
        <f t="shared" si="316"/>
        <v/>
      </c>
      <c r="N1858" s="7"/>
      <c r="O1858" s="8"/>
      <c r="Q1858" s="69" t="str">
        <f t="shared" si="317"/>
        <v/>
      </c>
      <c r="T1858" s="66" t="str">
        <f>IF(AND(SU_Stufe&gt;=20,M1858&lt;&gt;"",ISBLANK(N1858)),"Zuweisung zu Arbeitspaket fehlt","")</f>
        <v/>
      </c>
      <c r="U1858" s="66" t="str">
        <f>IF(AND(M1858&lt;&gt;""),IF(ISBLANK(O1858),"Beschreibung der Tätigkeit fehlt!",IF(LEN(O1858)&lt;Z_BKU,"Beschreibung sehr kurz",IF(LEN(O1858)&lt;Z_BKN,"Beschreibung knapp",""))),"")</f>
        <v/>
      </c>
      <c r="V1858" s="66" t="str">
        <f t="shared" si="318"/>
        <v/>
      </c>
      <c r="W1858" s="66" t="str">
        <f>IF(AND(M1858&lt;&gt;""),IF(M1858&gt;Z_THAZ,"Wurde die Tageshöchstarbeitszeit ("&amp;Z_THAZ&amp;" h) beachtet?",""),"")</f>
        <v/>
      </c>
      <c r="X1858" s="66" t="str">
        <f t="shared" si="311"/>
        <v/>
      </c>
    </row>
    <row r="1859" spans="1:24" x14ac:dyDescent="0.25">
      <c r="A1859" s="5"/>
      <c r="B1859" s="67" t="str">
        <f t="shared" si="310"/>
        <v/>
      </c>
      <c r="C1859" s="68" t="str">
        <f t="shared" si="312"/>
        <v/>
      </c>
      <c r="D1859" s="6"/>
      <c r="E1859" s="9"/>
      <c r="F1859" s="6"/>
      <c r="G1859" s="9"/>
      <c r="H1859" s="64" t="str">
        <f t="shared" si="319"/>
        <v/>
      </c>
      <c r="I1859" s="64" t="str">
        <f t="shared" si="320"/>
        <v/>
      </c>
      <c r="J1859" s="65" t="str">
        <f t="shared" si="313"/>
        <v/>
      </c>
      <c r="K1859" s="166" t="str">
        <f t="shared" si="314"/>
        <v/>
      </c>
      <c r="L1859" s="167" t="str">
        <f t="shared" si="315"/>
        <v/>
      </c>
      <c r="M1859" s="63" t="str">
        <f t="shared" si="316"/>
        <v/>
      </c>
      <c r="N1859" s="7"/>
      <c r="O1859" s="8"/>
      <c r="Q1859" s="69" t="str">
        <f t="shared" si="317"/>
        <v/>
      </c>
      <c r="T1859" s="66" t="str">
        <f>IF(AND(SU_Stufe&gt;=20,M1859&lt;&gt;"",ISBLANK(N1859)),"Zuweisung zu Arbeitspaket fehlt","")</f>
        <v/>
      </c>
      <c r="U1859" s="66" t="str">
        <f>IF(AND(M1859&lt;&gt;""),IF(ISBLANK(O1859),"Beschreibung der Tätigkeit fehlt!",IF(LEN(O1859)&lt;Z_BKU,"Beschreibung sehr kurz",IF(LEN(O1859)&lt;Z_BKN,"Beschreibung knapp",""))),"")</f>
        <v/>
      </c>
      <c r="V1859" s="66" t="str">
        <f t="shared" si="318"/>
        <v/>
      </c>
      <c r="W1859" s="66" t="str">
        <f>IF(AND(M1859&lt;&gt;""),IF(M1859&gt;Z_THAZ,"Wurde die Tageshöchstarbeitszeit ("&amp;Z_THAZ&amp;" h) beachtet?",""),"")</f>
        <v/>
      </c>
      <c r="X1859" s="66" t="str">
        <f t="shared" si="311"/>
        <v/>
      </c>
    </row>
    <row r="1860" spans="1:24" x14ac:dyDescent="0.25">
      <c r="A1860" s="5"/>
      <c r="B1860" s="67" t="str">
        <f t="shared" si="310"/>
        <v/>
      </c>
      <c r="C1860" s="68" t="str">
        <f t="shared" si="312"/>
        <v/>
      </c>
      <c r="D1860" s="6"/>
      <c r="E1860" s="9"/>
      <c r="F1860" s="6"/>
      <c r="G1860" s="9"/>
      <c r="H1860" s="64" t="str">
        <f t="shared" si="319"/>
        <v/>
      </c>
      <c r="I1860" s="64" t="str">
        <f t="shared" si="320"/>
        <v/>
      </c>
      <c r="J1860" s="65" t="str">
        <f t="shared" si="313"/>
        <v/>
      </c>
      <c r="K1860" s="166" t="str">
        <f t="shared" si="314"/>
        <v/>
      </c>
      <c r="L1860" s="167" t="str">
        <f t="shared" si="315"/>
        <v/>
      </c>
      <c r="M1860" s="63" t="str">
        <f t="shared" si="316"/>
        <v/>
      </c>
      <c r="N1860" s="7"/>
      <c r="O1860" s="8"/>
      <c r="Q1860" s="69" t="str">
        <f t="shared" si="317"/>
        <v/>
      </c>
      <c r="T1860" s="66" t="str">
        <f>IF(AND(SU_Stufe&gt;=20,M1860&lt;&gt;"",ISBLANK(N1860)),"Zuweisung zu Arbeitspaket fehlt","")</f>
        <v/>
      </c>
      <c r="U1860" s="66" t="str">
        <f>IF(AND(M1860&lt;&gt;""),IF(ISBLANK(O1860),"Beschreibung der Tätigkeit fehlt!",IF(LEN(O1860)&lt;Z_BKU,"Beschreibung sehr kurz",IF(LEN(O1860)&lt;Z_BKN,"Beschreibung knapp",""))),"")</f>
        <v/>
      </c>
      <c r="V1860" s="66" t="str">
        <f t="shared" si="318"/>
        <v/>
      </c>
      <c r="W1860" s="66" t="str">
        <f>IF(AND(M1860&lt;&gt;""),IF(M1860&gt;Z_THAZ,"Wurde die Tageshöchstarbeitszeit ("&amp;Z_THAZ&amp;" h) beachtet?",""),"")</f>
        <v/>
      </c>
      <c r="X1860" s="66" t="str">
        <f t="shared" si="311"/>
        <v/>
      </c>
    </row>
    <row r="1861" spans="1:24" x14ac:dyDescent="0.25">
      <c r="A1861" s="5"/>
      <c r="B1861" s="67" t="str">
        <f t="shared" si="310"/>
        <v/>
      </c>
      <c r="C1861" s="68" t="str">
        <f t="shared" si="312"/>
        <v/>
      </c>
      <c r="D1861" s="6"/>
      <c r="E1861" s="9"/>
      <c r="F1861" s="6"/>
      <c r="G1861" s="9"/>
      <c r="H1861" s="64" t="str">
        <f t="shared" si="319"/>
        <v/>
      </c>
      <c r="I1861" s="64" t="str">
        <f t="shared" si="320"/>
        <v/>
      </c>
      <c r="J1861" s="65" t="str">
        <f t="shared" si="313"/>
        <v/>
      </c>
      <c r="K1861" s="166" t="str">
        <f t="shared" si="314"/>
        <v/>
      </c>
      <c r="L1861" s="167" t="str">
        <f t="shared" si="315"/>
        <v/>
      </c>
      <c r="M1861" s="63" t="str">
        <f t="shared" si="316"/>
        <v/>
      </c>
      <c r="N1861" s="7"/>
      <c r="O1861" s="8"/>
      <c r="Q1861" s="69" t="str">
        <f t="shared" si="317"/>
        <v/>
      </c>
      <c r="T1861" s="66" t="str">
        <f>IF(AND(SU_Stufe&gt;=20,M1861&lt;&gt;"",ISBLANK(N1861)),"Zuweisung zu Arbeitspaket fehlt","")</f>
        <v/>
      </c>
      <c r="U1861" s="66" t="str">
        <f>IF(AND(M1861&lt;&gt;""),IF(ISBLANK(O1861),"Beschreibung der Tätigkeit fehlt!",IF(LEN(O1861)&lt;Z_BKU,"Beschreibung sehr kurz",IF(LEN(O1861)&lt;Z_BKN,"Beschreibung knapp",""))),"")</f>
        <v/>
      </c>
      <c r="V1861" s="66" t="str">
        <f t="shared" si="318"/>
        <v/>
      </c>
      <c r="W1861" s="66" t="str">
        <f>IF(AND(M1861&lt;&gt;""),IF(M1861&gt;Z_THAZ,"Wurde die Tageshöchstarbeitszeit ("&amp;Z_THAZ&amp;" h) beachtet?",""),"")</f>
        <v/>
      </c>
      <c r="X1861" s="66" t="str">
        <f t="shared" si="311"/>
        <v/>
      </c>
    </row>
    <row r="1862" spans="1:24" x14ac:dyDescent="0.25">
      <c r="A1862" s="5"/>
      <c r="B1862" s="67" t="str">
        <f t="shared" si="310"/>
        <v/>
      </c>
      <c r="C1862" s="68" t="str">
        <f t="shared" si="312"/>
        <v/>
      </c>
      <c r="D1862" s="6"/>
      <c r="E1862" s="9"/>
      <c r="F1862" s="6"/>
      <c r="G1862" s="9"/>
      <c r="H1862" s="64" t="str">
        <f t="shared" si="319"/>
        <v/>
      </c>
      <c r="I1862" s="64" t="str">
        <f t="shared" si="320"/>
        <v/>
      </c>
      <c r="J1862" s="65" t="str">
        <f t="shared" si="313"/>
        <v/>
      </c>
      <c r="K1862" s="166" t="str">
        <f t="shared" si="314"/>
        <v/>
      </c>
      <c r="L1862" s="167" t="str">
        <f t="shared" si="315"/>
        <v/>
      </c>
      <c r="M1862" s="63" t="str">
        <f t="shared" si="316"/>
        <v/>
      </c>
      <c r="N1862" s="7"/>
      <c r="O1862" s="8"/>
      <c r="Q1862" s="69" t="str">
        <f t="shared" si="317"/>
        <v/>
      </c>
      <c r="T1862" s="66" t="str">
        <f>IF(AND(SU_Stufe&gt;=20,M1862&lt;&gt;"",ISBLANK(N1862)),"Zuweisung zu Arbeitspaket fehlt","")</f>
        <v/>
      </c>
      <c r="U1862" s="66" t="str">
        <f>IF(AND(M1862&lt;&gt;""),IF(ISBLANK(O1862),"Beschreibung der Tätigkeit fehlt!",IF(LEN(O1862)&lt;Z_BKU,"Beschreibung sehr kurz",IF(LEN(O1862)&lt;Z_BKN,"Beschreibung knapp",""))),"")</f>
        <v/>
      </c>
      <c r="V1862" s="66" t="str">
        <f t="shared" si="318"/>
        <v/>
      </c>
      <c r="W1862" s="66" t="str">
        <f>IF(AND(M1862&lt;&gt;""),IF(M1862&gt;Z_THAZ,"Wurde die Tageshöchstarbeitszeit ("&amp;Z_THAZ&amp;" h) beachtet?",""),"")</f>
        <v/>
      </c>
      <c r="X1862" s="66" t="str">
        <f t="shared" si="311"/>
        <v/>
      </c>
    </row>
    <row r="1863" spans="1:24" x14ac:dyDescent="0.25">
      <c r="A1863" s="5"/>
      <c r="B1863" s="67" t="str">
        <f t="shared" si="310"/>
        <v/>
      </c>
      <c r="C1863" s="68" t="str">
        <f t="shared" si="312"/>
        <v/>
      </c>
      <c r="D1863" s="6"/>
      <c r="E1863" s="9"/>
      <c r="F1863" s="6"/>
      <c r="G1863" s="9"/>
      <c r="H1863" s="64" t="str">
        <f t="shared" si="319"/>
        <v/>
      </c>
      <c r="I1863" s="64" t="str">
        <f t="shared" si="320"/>
        <v/>
      </c>
      <c r="J1863" s="65" t="str">
        <f t="shared" si="313"/>
        <v/>
      </c>
      <c r="K1863" s="166" t="str">
        <f t="shared" si="314"/>
        <v/>
      </c>
      <c r="L1863" s="167" t="str">
        <f t="shared" si="315"/>
        <v/>
      </c>
      <c r="M1863" s="63" t="str">
        <f t="shared" si="316"/>
        <v/>
      </c>
      <c r="N1863" s="7"/>
      <c r="O1863" s="8"/>
      <c r="Q1863" s="69" t="str">
        <f t="shared" si="317"/>
        <v/>
      </c>
      <c r="T1863" s="66" t="str">
        <f>IF(AND(SU_Stufe&gt;=20,M1863&lt;&gt;"",ISBLANK(N1863)),"Zuweisung zu Arbeitspaket fehlt","")</f>
        <v/>
      </c>
      <c r="U1863" s="66" t="str">
        <f>IF(AND(M1863&lt;&gt;""),IF(ISBLANK(O1863),"Beschreibung der Tätigkeit fehlt!",IF(LEN(O1863)&lt;Z_BKU,"Beschreibung sehr kurz",IF(LEN(O1863)&lt;Z_BKN,"Beschreibung knapp",""))),"")</f>
        <v/>
      </c>
      <c r="V1863" s="66" t="str">
        <f t="shared" si="318"/>
        <v/>
      </c>
      <c r="W1863" s="66" t="str">
        <f>IF(AND(M1863&lt;&gt;""),IF(M1863&gt;Z_THAZ,"Wurde die Tageshöchstarbeitszeit ("&amp;Z_THAZ&amp;" h) beachtet?",""),"")</f>
        <v/>
      </c>
      <c r="X1863" s="66" t="str">
        <f t="shared" si="311"/>
        <v/>
      </c>
    </row>
    <row r="1864" spans="1:24" x14ac:dyDescent="0.25">
      <c r="A1864" s="5"/>
      <c r="B1864" s="67" t="str">
        <f t="shared" si="310"/>
        <v/>
      </c>
      <c r="C1864" s="68" t="str">
        <f t="shared" si="312"/>
        <v/>
      </c>
      <c r="D1864" s="6"/>
      <c r="E1864" s="9"/>
      <c r="F1864" s="6"/>
      <c r="G1864" s="9"/>
      <c r="H1864" s="64" t="str">
        <f t="shared" si="319"/>
        <v/>
      </c>
      <c r="I1864" s="64" t="str">
        <f t="shared" si="320"/>
        <v/>
      </c>
      <c r="J1864" s="65" t="str">
        <f t="shared" si="313"/>
        <v/>
      </c>
      <c r="K1864" s="166" t="str">
        <f t="shared" si="314"/>
        <v/>
      </c>
      <c r="L1864" s="167" t="str">
        <f t="shared" si="315"/>
        <v/>
      </c>
      <c r="M1864" s="63" t="str">
        <f t="shared" si="316"/>
        <v/>
      </c>
      <c r="N1864" s="7"/>
      <c r="O1864" s="8"/>
      <c r="Q1864" s="69" t="str">
        <f t="shared" si="317"/>
        <v/>
      </c>
      <c r="T1864" s="66" t="str">
        <f>IF(AND(SU_Stufe&gt;=20,M1864&lt;&gt;"",ISBLANK(N1864)),"Zuweisung zu Arbeitspaket fehlt","")</f>
        <v/>
      </c>
      <c r="U1864" s="66" t="str">
        <f>IF(AND(M1864&lt;&gt;""),IF(ISBLANK(O1864),"Beschreibung der Tätigkeit fehlt!",IF(LEN(O1864)&lt;Z_BKU,"Beschreibung sehr kurz",IF(LEN(O1864)&lt;Z_BKN,"Beschreibung knapp",""))),"")</f>
        <v/>
      </c>
      <c r="V1864" s="66" t="str">
        <f t="shared" si="318"/>
        <v/>
      </c>
      <c r="W1864" s="66" t="str">
        <f>IF(AND(M1864&lt;&gt;""),IF(M1864&gt;Z_THAZ,"Wurde die Tageshöchstarbeitszeit ("&amp;Z_THAZ&amp;" h) beachtet?",""),"")</f>
        <v/>
      </c>
      <c r="X1864" s="66" t="str">
        <f t="shared" si="311"/>
        <v/>
      </c>
    </row>
    <row r="1865" spans="1:24" x14ac:dyDescent="0.25">
      <c r="A1865" s="5"/>
      <c r="B1865" s="67" t="str">
        <f t="shared" si="310"/>
        <v/>
      </c>
      <c r="C1865" s="68" t="str">
        <f t="shared" si="312"/>
        <v/>
      </c>
      <c r="D1865" s="6"/>
      <c r="E1865" s="9"/>
      <c r="F1865" s="6"/>
      <c r="G1865" s="9"/>
      <c r="H1865" s="64" t="str">
        <f t="shared" si="319"/>
        <v/>
      </c>
      <c r="I1865" s="64" t="str">
        <f t="shared" si="320"/>
        <v/>
      </c>
      <c r="J1865" s="65" t="str">
        <f t="shared" si="313"/>
        <v/>
      </c>
      <c r="K1865" s="166" t="str">
        <f t="shared" si="314"/>
        <v/>
      </c>
      <c r="L1865" s="167" t="str">
        <f t="shared" si="315"/>
        <v/>
      </c>
      <c r="M1865" s="63" t="str">
        <f t="shared" si="316"/>
        <v/>
      </c>
      <c r="N1865" s="7"/>
      <c r="O1865" s="8"/>
      <c r="Q1865" s="69" t="str">
        <f t="shared" si="317"/>
        <v/>
      </c>
      <c r="T1865" s="66" t="str">
        <f>IF(AND(SU_Stufe&gt;=20,M1865&lt;&gt;"",ISBLANK(N1865)),"Zuweisung zu Arbeitspaket fehlt","")</f>
        <v/>
      </c>
      <c r="U1865" s="66" t="str">
        <f>IF(AND(M1865&lt;&gt;""),IF(ISBLANK(O1865),"Beschreibung der Tätigkeit fehlt!",IF(LEN(O1865)&lt;Z_BKU,"Beschreibung sehr kurz",IF(LEN(O1865)&lt;Z_BKN,"Beschreibung knapp",""))),"")</f>
        <v/>
      </c>
      <c r="V1865" s="66" t="str">
        <f t="shared" si="318"/>
        <v/>
      </c>
      <c r="W1865" s="66" t="str">
        <f>IF(AND(M1865&lt;&gt;""),IF(M1865&gt;Z_THAZ,"Wurde die Tageshöchstarbeitszeit ("&amp;Z_THAZ&amp;" h) beachtet?",""),"")</f>
        <v/>
      </c>
      <c r="X1865" s="66" t="str">
        <f t="shared" si="311"/>
        <v/>
      </c>
    </row>
    <row r="1866" spans="1:24" x14ac:dyDescent="0.25">
      <c r="A1866" s="5"/>
      <c r="B1866" s="67" t="str">
        <f t="shared" si="310"/>
        <v/>
      </c>
      <c r="C1866" s="68" t="str">
        <f t="shared" si="312"/>
        <v/>
      </c>
      <c r="D1866" s="6"/>
      <c r="E1866" s="9"/>
      <c r="F1866" s="6"/>
      <c r="G1866" s="9"/>
      <c r="H1866" s="64" t="str">
        <f t="shared" si="319"/>
        <v/>
      </c>
      <c r="I1866" s="64" t="str">
        <f t="shared" si="320"/>
        <v/>
      </c>
      <c r="J1866" s="65" t="str">
        <f t="shared" si="313"/>
        <v/>
      </c>
      <c r="K1866" s="166" t="str">
        <f t="shared" si="314"/>
        <v/>
      </c>
      <c r="L1866" s="167" t="str">
        <f t="shared" si="315"/>
        <v/>
      </c>
      <c r="M1866" s="63" t="str">
        <f t="shared" si="316"/>
        <v/>
      </c>
      <c r="N1866" s="7"/>
      <c r="O1866" s="8"/>
      <c r="Q1866" s="69" t="str">
        <f t="shared" si="317"/>
        <v/>
      </c>
      <c r="T1866" s="66" t="str">
        <f>IF(AND(SU_Stufe&gt;=20,M1866&lt;&gt;"",ISBLANK(N1866)),"Zuweisung zu Arbeitspaket fehlt","")</f>
        <v/>
      </c>
      <c r="U1866" s="66" t="str">
        <f>IF(AND(M1866&lt;&gt;""),IF(ISBLANK(O1866),"Beschreibung der Tätigkeit fehlt!",IF(LEN(O1866)&lt;Z_BKU,"Beschreibung sehr kurz",IF(LEN(O1866)&lt;Z_BKN,"Beschreibung knapp",""))),"")</f>
        <v/>
      </c>
      <c r="V1866" s="66" t="str">
        <f t="shared" si="318"/>
        <v/>
      </c>
      <c r="W1866" s="66" t="str">
        <f>IF(AND(M1866&lt;&gt;""),IF(M1866&gt;Z_THAZ,"Wurde die Tageshöchstarbeitszeit ("&amp;Z_THAZ&amp;" h) beachtet?",""),"")</f>
        <v/>
      </c>
      <c r="X1866" s="66" t="str">
        <f t="shared" si="311"/>
        <v/>
      </c>
    </row>
    <row r="1867" spans="1:24" x14ac:dyDescent="0.25">
      <c r="A1867" s="5"/>
      <c r="B1867" s="67" t="str">
        <f t="shared" si="310"/>
        <v/>
      </c>
      <c r="C1867" s="68" t="str">
        <f t="shared" si="312"/>
        <v/>
      </c>
      <c r="D1867" s="6"/>
      <c r="E1867" s="9"/>
      <c r="F1867" s="6"/>
      <c r="G1867" s="9"/>
      <c r="H1867" s="64" t="str">
        <f t="shared" si="319"/>
        <v/>
      </c>
      <c r="I1867" s="64" t="str">
        <f t="shared" si="320"/>
        <v/>
      </c>
      <c r="J1867" s="65" t="str">
        <f t="shared" si="313"/>
        <v/>
      </c>
      <c r="K1867" s="166" t="str">
        <f t="shared" si="314"/>
        <v/>
      </c>
      <c r="L1867" s="167" t="str">
        <f t="shared" si="315"/>
        <v/>
      </c>
      <c r="M1867" s="63" t="str">
        <f t="shared" si="316"/>
        <v/>
      </c>
      <c r="N1867" s="7"/>
      <c r="O1867" s="8"/>
      <c r="Q1867" s="69" t="str">
        <f t="shared" si="317"/>
        <v/>
      </c>
      <c r="T1867" s="66" t="str">
        <f>IF(AND(SU_Stufe&gt;=20,M1867&lt;&gt;"",ISBLANK(N1867)),"Zuweisung zu Arbeitspaket fehlt","")</f>
        <v/>
      </c>
      <c r="U1867" s="66" t="str">
        <f>IF(AND(M1867&lt;&gt;""),IF(ISBLANK(O1867),"Beschreibung der Tätigkeit fehlt!",IF(LEN(O1867)&lt;Z_BKU,"Beschreibung sehr kurz",IF(LEN(O1867)&lt;Z_BKN,"Beschreibung knapp",""))),"")</f>
        <v/>
      </c>
      <c r="V1867" s="66" t="str">
        <f t="shared" si="318"/>
        <v/>
      </c>
      <c r="W1867" s="66" t="str">
        <f>IF(AND(M1867&lt;&gt;""),IF(M1867&gt;Z_THAZ,"Wurde die Tageshöchstarbeitszeit ("&amp;Z_THAZ&amp;" h) beachtet?",""),"")</f>
        <v/>
      </c>
      <c r="X1867" s="66" t="str">
        <f t="shared" si="311"/>
        <v/>
      </c>
    </row>
    <row r="1868" spans="1:24" x14ac:dyDescent="0.25">
      <c r="A1868" s="5"/>
      <c r="B1868" s="67" t="str">
        <f t="shared" si="310"/>
        <v/>
      </c>
      <c r="C1868" s="68" t="str">
        <f t="shared" si="312"/>
        <v/>
      </c>
      <c r="D1868" s="6"/>
      <c r="E1868" s="9"/>
      <c r="F1868" s="6"/>
      <c r="G1868" s="9"/>
      <c r="H1868" s="64" t="str">
        <f t="shared" si="319"/>
        <v/>
      </c>
      <c r="I1868" s="64" t="str">
        <f t="shared" si="320"/>
        <v/>
      </c>
      <c r="J1868" s="65" t="str">
        <f t="shared" si="313"/>
        <v/>
      </c>
      <c r="K1868" s="166" t="str">
        <f t="shared" si="314"/>
        <v/>
      </c>
      <c r="L1868" s="167" t="str">
        <f t="shared" si="315"/>
        <v/>
      </c>
      <c r="M1868" s="63" t="str">
        <f t="shared" si="316"/>
        <v/>
      </c>
      <c r="N1868" s="7"/>
      <c r="O1868" s="8"/>
      <c r="Q1868" s="69" t="str">
        <f t="shared" si="317"/>
        <v/>
      </c>
      <c r="T1868" s="66" t="str">
        <f>IF(AND(SU_Stufe&gt;=20,M1868&lt;&gt;"",ISBLANK(N1868)),"Zuweisung zu Arbeitspaket fehlt","")</f>
        <v/>
      </c>
      <c r="U1868" s="66" t="str">
        <f>IF(AND(M1868&lt;&gt;""),IF(ISBLANK(O1868),"Beschreibung der Tätigkeit fehlt!",IF(LEN(O1868)&lt;Z_BKU,"Beschreibung sehr kurz",IF(LEN(O1868)&lt;Z_BKN,"Beschreibung knapp",""))),"")</f>
        <v/>
      </c>
      <c r="V1868" s="66" t="str">
        <f t="shared" si="318"/>
        <v/>
      </c>
      <c r="W1868" s="66" t="str">
        <f>IF(AND(M1868&lt;&gt;""),IF(M1868&gt;Z_THAZ,"Wurde die Tageshöchstarbeitszeit ("&amp;Z_THAZ&amp;" h) beachtet?",""),"")</f>
        <v/>
      </c>
      <c r="X1868" s="66" t="str">
        <f t="shared" si="311"/>
        <v/>
      </c>
    </row>
    <row r="1869" spans="1:24" x14ac:dyDescent="0.25">
      <c r="A1869" s="5"/>
      <c r="B1869" s="67" t="str">
        <f t="shared" si="310"/>
        <v/>
      </c>
      <c r="C1869" s="68" t="str">
        <f t="shared" si="312"/>
        <v/>
      </c>
      <c r="D1869" s="6"/>
      <c r="E1869" s="9"/>
      <c r="F1869" s="6"/>
      <c r="G1869" s="9"/>
      <c r="H1869" s="64" t="str">
        <f t="shared" si="319"/>
        <v/>
      </c>
      <c r="I1869" s="64" t="str">
        <f t="shared" si="320"/>
        <v/>
      </c>
      <c r="J1869" s="65" t="str">
        <f t="shared" si="313"/>
        <v/>
      </c>
      <c r="K1869" s="166" t="str">
        <f t="shared" si="314"/>
        <v/>
      </c>
      <c r="L1869" s="167" t="str">
        <f t="shared" si="315"/>
        <v/>
      </c>
      <c r="M1869" s="63" t="str">
        <f t="shared" si="316"/>
        <v/>
      </c>
      <c r="N1869" s="7"/>
      <c r="O1869" s="8"/>
      <c r="Q1869" s="69" t="str">
        <f t="shared" si="317"/>
        <v/>
      </c>
      <c r="T1869" s="66" t="str">
        <f>IF(AND(SU_Stufe&gt;=20,M1869&lt;&gt;"",ISBLANK(N1869)),"Zuweisung zu Arbeitspaket fehlt","")</f>
        <v/>
      </c>
      <c r="U1869" s="66" t="str">
        <f>IF(AND(M1869&lt;&gt;""),IF(ISBLANK(O1869),"Beschreibung der Tätigkeit fehlt!",IF(LEN(O1869)&lt;Z_BKU,"Beschreibung sehr kurz",IF(LEN(O1869)&lt;Z_BKN,"Beschreibung knapp",""))),"")</f>
        <v/>
      </c>
      <c r="V1869" s="66" t="str">
        <f t="shared" si="318"/>
        <v/>
      </c>
      <c r="W1869" s="66" t="str">
        <f>IF(AND(M1869&lt;&gt;""),IF(M1869&gt;Z_THAZ,"Wurde die Tageshöchstarbeitszeit ("&amp;Z_THAZ&amp;" h) beachtet?",""),"")</f>
        <v/>
      </c>
      <c r="X1869" s="66" t="str">
        <f t="shared" si="311"/>
        <v/>
      </c>
    </row>
    <row r="1870" spans="1:24" x14ac:dyDescent="0.25">
      <c r="A1870" s="5"/>
      <c r="B1870" s="67" t="str">
        <f t="shared" ref="B1870:B1933" si="321">IF(ISNUMBER(A1870),ZU_Kuerzel,"")</f>
        <v/>
      </c>
      <c r="C1870" s="68" t="str">
        <f t="shared" si="312"/>
        <v/>
      </c>
      <c r="D1870" s="6"/>
      <c r="E1870" s="9"/>
      <c r="F1870" s="6"/>
      <c r="G1870" s="9"/>
      <c r="H1870" s="64" t="str">
        <f t="shared" si="319"/>
        <v/>
      </c>
      <c r="I1870" s="64" t="str">
        <f t="shared" si="320"/>
        <v/>
      </c>
      <c r="J1870" s="65" t="str">
        <f t="shared" si="313"/>
        <v/>
      </c>
      <c r="K1870" s="166" t="str">
        <f t="shared" si="314"/>
        <v/>
      </c>
      <c r="L1870" s="167" t="str">
        <f t="shared" si="315"/>
        <v/>
      </c>
      <c r="M1870" s="63" t="str">
        <f t="shared" si="316"/>
        <v/>
      </c>
      <c r="N1870" s="7"/>
      <c r="O1870" s="8"/>
      <c r="Q1870" s="69" t="str">
        <f t="shared" si="317"/>
        <v/>
      </c>
      <c r="T1870" s="66" t="str">
        <f>IF(AND(SU_Stufe&gt;=20,M1870&lt;&gt;"",ISBLANK(N1870)),"Zuweisung zu Arbeitspaket fehlt","")</f>
        <v/>
      </c>
      <c r="U1870" s="66" t="str">
        <f>IF(AND(M1870&lt;&gt;""),IF(ISBLANK(O1870),"Beschreibung der Tätigkeit fehlt!",IF(LEN(O1870)&lt;Z_BKU,"Beschreibung sehr kurz",IF(LEN(O1870)&lt;Z_BKN,"Beschreibung knapp",""))),"")</f>
        <v/>
      </c>
      <c r="V1870" s="66" t="str">
        <f t="shared" si="318"/>
        <v/>
      </c>
      <c r="W1870" s="66" t="str">
        <f>IF(AND(M1870&lt;&gt;""),IF(M1870&gt;Z_THAZ,"Wurde die Tageshöchstarbeitszeit ("&amp;Z_THAZ&amp;" h) beachtet?",""),"")</f>
        <v/>
      </c>
      <c r="X1870" s="66" t="str">
        <f t="shared" ref="X1870:X1933" si="322">IF(ISNUMBER(A1870),IF(YEAR(A1870)&lt;&gt;ZU_Jahr,"Jahr nicht zulässig",""),"")</f>
        <v/>
      </c>
    </row>
    <row r="1871" spans="1:24" x14ac:dyDescent="0.25">
      <c r="A1871" s="5"/>
      <c r="B1871" s="67" t="str">
        <f t="shared" si="321"/>
        <v/>
      </c>
      <c r="C1871" s="68" t="str">
        <f t="shared" ref="C1871:C1934" si="323">IF(ISBLANK(A1871),"",MONTH(A1871))</f>
        <v/>
      </c>
      <c r="D1871" s="6"/>
      <c r="E1871" s="9"/>
      <c r="F1871" s="6"/>
      <c r="G1871" s="9"/>
      <c r="H1871" s="64" t="str">
        <f t="shared" si="319"/>
        <v/>
      </c>
      <c r="I1871" s="64" t="str">
        <f t="shared" si="320"/>
        <v/>
      </c>
      <c r="J1871" s="65" t="str">
        <f t="shared" ref="J1871:J1934" si="324">IF(AND(ISNUMBER(D1871),ISNUMBER(E1871),ISNUMBER(F1871),ISNUMBER(G1871)),TIME(D1871,E1871,0),"")</f>
        <v/>
      </c>
      <c r="K1871" s="166" t="str">
        <f t="shared" ref="K1871:K1934" si="325">IF(AND(ISNUMBER(D1871),ISNUMBER(E1871),ISNUMBER(F1871),ISNUMBER(G1871)),TIME(F1871,G1871,0),"")</f>
        <v/>
      </c>
      <c r="L1871" s="167" t="str">
        <f t="shared" ref="L1871:L1934" si="326">IF(AND(ISNUMBER(D1871),ISNUMBER(E1871),ISNUMBER(F1871),ISNUMBER(G1871)),K1871-J1871,"")</f>
        <v/>
      </c>
      <c r="M1871" s="63" t="str">
        <f t="shared" ref="M1871:M1934" si="327">IF(AND(ISNUMBER(D1871),ISNUMBER(E1871),ISNUMBER(F1871),ISNUMBER(G1871)),HOUR(L1871)+MINUTE(L1871)/60,"")</f>
        <v/>
      </c>
      <c r="N1871" s="7"/>
      <c r="O1871" s="8"/>
      <c r="Q1871" s="69" t="str">
        <f t="shared" ref="Q1871:Q1934" si="328">T1871&amp;IF(U1871&lt;&gt;"","  "&amp;U1871,"")&amp;IF(V1871&lt;&gt;"","   "&amp;V1871,"")&amp;IF(W1871&lt;&gt;"","   "&amp;W1871,"")&amp;IF(X1871&lt;&gt;"","  "&amp;X1871,"")</f>
        <v/>
      </c>
      <c r="T1871" s="66" t="str">
        <f>IF(AND(SU_Stufe&gt;=20,M1871&lt;&gt;"",ISBLANK(N1871)),"Zuweisung zu Arbeitspaket fehlt","")</f>
        <v/>
      </c>
      <c r="U1871" s="66" t="str">
        <f>IF(AND(M1871&lt;&gt;""),IF(ISBLANK(O1871),"Beschreibung der Tätigkeit fehlt!",IF(LEN(O1871)&lt;Z_BKU,"Beschreibung sehr kurz",IF(LEN(O1871)&lt;Z_BKN,"Beschreibung knapp",""))),"")</f>
        <v/>
      </c>
      <c r="V1871" s="66" t="str">
        <f t="shared" ref="V1871:V1934" si="329">IF(AND(M1871&lt;&gt;""),IF(M1871&gt;6,"Wurde die Pausenregel (6 h) beachtet?",""),"")</f>
        <v/>
      </c>
      <c r="W1871" s="66" t="str">
        <f>IF(AND(M1871&lt;&gt;""),IF(M1871&gt;Z_THAZ,"Wurde die Tageshöchstarbeitszeit ("&amp;Z_THAZ&amp;" h) beachtet?",""),"")</f>
        <v/>
      </c>
      <c r="X1871" s="66" t="str">
        <f t="shared" si="322"/>
        <v/>
      </c>
    </row>
    <row r="1872" spans="1:24" x14ac:dyDescent="0.25">
      <c r="A1872" s="5"/>
      <c r="B1872" s="67" t="str">
        <f t="shared" si="321"/>
        <v/>
      </c>
      <c r="C1872" s="68" t="str">
        <f t="shared" si="323"/>
        <v/>
      </c>
      <c r="D1872" s="6"/>
      <c r="E1872" s="9"/>
      <c r="F1872" s="6"/>
      <c r="G1872" s="9"/>
      <c r="H1872" s="64" t="str">
        <f t="shared" ref="H1872:H1935" si="330">IF(AND(ISNUMBER(D1872),ISNUMBER(E1872),ISNUMBER(F1872),ISNUMBER(G1872)),TRUNC(((F1872*60+G1872)-(D1872*60+E1872))/60,0),"")</f>
        <v/>
      </c>
      <c r="I1872" s="64" t="str">
        <f t="shared" ref="I1872:I1935" si="331">IF(AND(ISNUMBER(D1872),ISNUMBER(E1872),ISNUMBER(F1872),ISNUMBER(G1872)),MOD(((F1872*60+G1872)-(D1872*60+E1872))/60,1)*60,"")</f>
        <v/>
      </c>
      <c r="J1872" s="65" t="str">
        <f t="shared" si="324"/>
        <v/>
      </c>
      <c r="K1872" s="166" t="str">
        <f t="shared" si="325"/>
        <v/>
      </c>
      <c r="L1872" s="167" t="str">
        <f t="shared" si="326"/>
        <v/>
      </c>
      <c r="M1872" s="63" t="str">
        <f t="shared" si="327"/>
        <v/>
      </c>
      <c r="N1872" s="7"/>
      <c r="O1872" s="8"/>
      <c r="Q1872" s="69" t="str">
        <f t="shared" si="328"/>
        <v/>
      </c>
      <c r="T1872" s="66" t="str">
        <f>IF(AND(SU_Stufe&gt;=20,M1872&lt;&gt;"",ISBLANK(N1872)),"Zuweisung zu Arbeitspaket fehlt","")</f>
        <v/>
      </c>
      <c r="U1872" s="66" t="str">
        <f>IF(AND(M1872&lt;&gt;""),IF(ISBLANK(O1872),"Beschreibung der Tätigkeit fehlt!",IF(LEN(O1872)&lt;Z_BKU,"Beschreibung sehr kurz",IF(LEN(O1872)&lt;Z_BKN,"Beschreibung knapp",""))),"")</f>
        <v/>
      </c>
      <c r="V1872" s="66" t="str">
        <f t="shared" si="329"/>
        <v/>
      </c>
      <c r="W1872" s="66" t="str">
        <f>IF(AND(M1872&lt;&gt;""),IF(M1872&gt;Z_THAZ,"Wurde die Tageshöchstarbeitszeit ("&amp;Z_THAZ&amp;" h) beachtet?",""),"")</f>
        <v/>
      </c>
      <c r="X1872" s="66" t="str">
        <f t="shared" si="322"/>
        <v/>
      </c>
    </row>
    <row r="1873" spans="1:24" x14ac:dyDescent="0.25">
      <c r="A1873" s="5"/>
      <c r="B1873" s="67" t="str">
        <f t="shared" si="321"/>
        <v/>
      </c>
      <c r="C1873" s="68" t="str">
        <f t="shared" si="323"/>
        <v/>
      </c>
      <c r="D1873" s="6"/>
      <c r="E1873" s="9"/>
      <c r="F1873" s="6"/>
      <c r="G1873" s="9"/>
      <c r="H1873" s="64" t="str">
        <f t="shared" si="330"/>
        <v/>
      </c>
      <c r="I1873" s="64" t="str">
        <f t="shared" si="331"/>
        <v/>
      </c>
      <c r="J1873" s="65" t="str">
        <f t="shared" si="324"/>
        <v/>
      </c>
      <c r="K1873" s="166" t="str">
        <f t="shared" si="325"/>
        <v/>
      </c>
      <c r="L1873" s="167" t="str">
        <f t="shared" si="326"/>
        <v/>
      </c>
      <c r="M1873" s="63" t="str">
        <f t="shared" si="327"/>
        <v/>
      </c>
      <c r="N1873" s="7"/>
      <c r="O1873" s="8"/>
      <c r="Q1873" s="69" t="str">
        <f t="shared" si="328"/>
        <v/>
      </c>
      <c r="T1873" s="66" t="str">
        <f>IF(AND(SU_Stufe&gt;=20,M1873&lt;&gt;"",ISBLANK(N1873)),"Zuweisung zu Arbeitspaket fehlt","")</f>
        <v/>
      </c>
      <c r="U1873" s="66" t="str">
        <f>IF(AND(M1873&lt;&gt;""),IF(ISBLANK(O1873),"Beschreibung der Tätigkeit fehlt!",IF(LEN(O1873)&lt;Z_BKU,"Beschreibung sehr kurz",IF(LEN(O1873)&lt;Z_BKN,"Beschreibung knapp",""))),"")</f>
        <v/>
      </c>
      <c r="V1873" s="66" t="str">
        <f t="shared" si="329"/>
        <v/>
      </c>
      <c r="W1873" s="66" t="str">
        <f>IF(AND(M1873&lt;&gt;""),IF(M1873&gt;Z_THAZ,"Wurde die Tageshöchstarbeitszeit ("&amp;Z_THAZ&amp;" h) beachtet?",""),"")</f>
        <v/>
      </c>
      <c r="X1873" s="66" t="str">
        <f t="shared" si="322"/>
        <v/>
      </c>
    </row>
    <row r="1874" spans="1:24" x14ac:dyDescent="0.25">
      <c r="A1874" s="5"/>
      <c r="B1874" s="67" t="str">
        <f t="shared" si="321"/>
        <v/>
      </c>
      <c r="C1874" s="68" t="str">
        <f t="shared" si="323"/>
        <v/>
      </c>
      <c r="D1874" s="6"/>
      <c r="E1874" s="9"/>
      <c r="F1874" s="6"/>
      <c r="G1874" s="9"/>
      <c r="H1874" s="64" t="str">
        <f t="shared" si="330"/>
        <v/>
      </c>
      <c r="I1874" s="64" t="str">
        <f t="shared" si="331"/>
        <v/>
      </c>
      <c r="J1874" s="65" t="str">
        <f t="shared" si="324"/>
        <v/>
      </c>
      <c r="K1874" s="166" t="str">
        <f t="shared" si="325"/>
        <v/>
      </c>
      <c r="L1874" s="167" t="str">
        <f t="shared" si="326"/>
        <v/>
      </c>
      <c r="M1874" s="63" t="str">
        <f t="shared" si="327"/>
        <v/>
      </c>
      <c r="N1874" s="7"/>
      <c r="O1874" s="8"/>
      <c r="Q1874" s="69" t="str">
        <f t="shared" si="328"/>
        <v/>
      </c>
      <c r="T1874" s="66" t="str">
        <f>IF(AND(SU_Stufe&gt;=20,M1874&lt;&gt;"",ISBLANK(N1874)),"Zuweisung zu Arbeitspaket fehlt","")</f>
        <v/>
      </c>
      <c r="U1874" s="66" t="str">
        <f>IF(AND(M1874&lt;&gt;""),IF(ISBLANK(O1874),"Beschreibung der Tätigkeit fehlt!",IF(LEN(O1874)&lt;Z_BKU,"Beschreibung sehr kurz",IF(LEN(O1874)&lt;Z_BKN,"Beschreibung knapp",""))),"")</f>
        <v/>
      </c>
      <c r="V1874" s="66" t="str">
        <f t="shared" si="329"/>
        <v/>
      </c>
      <c r="W1874" s="66" t="str">
        <f>IF(AND(M1874&lt;&gt;""),IF(M1874&gt;Z_THAZ,"Wurde die Tageshöchstarbeitszeit ("&amp;Z_THAZ&amp;" h) beachtet?",""),"")</f>
        <v/>
      </c>
      <c r="X1874" s="66" t="str">
        <f t="shared" si="322"/>
        <v/>
      </c>
    </row>
    <row r="1875" spans="1:24" x14ac:dyDescent="0.25">
      <c r="A1875" s="5"/>
      <c r="B1875" s="67" t="str">
        <f t="shared" si="321"/>
        <v/>
      </c>
      <c r="C1875" s="68" t="str">
        <f t="shared" si="323"/>
        <v/>
      </c>
      <c r="D1875" s="6"/>
      <c r="E1875" s="9"/>
      <c r="F1875" s="6"/>
      <c r="G1875" s="9"/>
      <c r="H1875" s="64" t="str">
        <f t="shared" si="330"/>
        <v/>
      </c>
      <c r="I1875" s="64" t="str">
        <f t="shared" si="331"/>
        <v/>
      </c>
      <c r="J1875" s="65" t="str">
        <f t="shared" si="324"/>
        <v/>
      </c>
      <c r="K1875" s="166" t="str">
        <f t="shared" si="325"/>
        <v/>
      </c>
      <c r="L1875" s="167" t="str">
        <f t="shared" si="326"/>
        <v/>
      </c>
      <c r="M1875" s="63" t="str">
        <f t="shared" si="327"/>
        <v/>
      </c>
      <c r="N1875" s="7"/>
      <c r="O1875" s="8"/>
      <c r="Q1875" s="69" t="str">
        <f t="shared" si="328"/>
        <v/>
      </c>
      <c r="T1875" s="66" t="str">
        <f>IF(AND(SU_Stufe&gt;=20,M1875&lt;&gt;"",ISBLANK(N1875)),"Zuweisung zu Arbeitspaket fehlt","")</f>
        <v/>
      </c>
      <c r="U1875" s="66" t="str">
        <f>IF(AND(M1875&lt;&gt;""),IF(ISBLANK(O1875),"Beschreibung der Tätigkeit fehlt!",IF(LEN(O1875)&lt;Z_BKU,"Beschreibung sehr kurz",IF(LEN(O1875)&lt;Z_BKN,"Beschreibung knapp",""))),"")</f>
        <v/>
      </c>
      <c r="V1875" s="66" t="str">
        <f t="shared" si="329"/>
        <v/>
      </c>
      <c r="W1875" s="66" t="str">
        <f>IF(AND(M1875&lt;&gt;""),IF(M1875&gt;Z_THAZ,"Wurde die Tageshöchstarbeitszeit ("&amp;Z_THAZ&amp;" h) beachtet?",""),"")</f>
        <v/>
      </c>
      <c r="X1875" s="66" t="str">
        <f t="shared" si="322"/>
        <v/>
      </c>
    </row>
    <row r="1876" spans="1:24" x14ac:dyDescent="0.25">
      <c r="A1876" s="5"/>
      <c r="B1876" s="67" t="str">
        <f t="shared" si="321"/>
        <v/>
      </c>
      <c r="C1876" s="68" t="str">
        <f t="shared" si="323"/>
        <v/>
      </c>
      <c r="D1876" s="6"/>
      <c r="E1876" s="9"/>
      <c r="F1876" s="6"/>
      <c r="G1876" s="9"/>
      <c r="H1876" s="64" t="str">
        <f t="shared" si="330"/>
        <v/>
      </c>
      <c r="I1876" s="64" t="str">
        <f t="shared" si="331"/>
        <v/>
      </c>
      <c r="J1876" s="65" t="str">
        <f t="shared" si="324"/>
        <v/>
      </c>
      <c r="K1876" s="166" t="str">
        <f t="shared" si="325"/>
        <v/>
      </c>
      <c r="L1876" s="167" t="str">
        <f t="shared" si="326"/>
        <v/>
      </c>
      <c r="M1876" s="63" t="str">
        <f t="shared" si="327"/>
        <v/>
      </c>
      <c r="N1876" s="7"/>
      <c r="O1876" s="8"/>
      <c r="Q1876" s="69" t="str">
        <f t="shared" si="328"/>
        <v/>
      </c>
      <c r="T1876" s="66" t="str">
        <f>IF(AND(SU_Stufe&gt;=20,M1876&lt;&gt;"",ISBLANK(N1876)),"Zuweisung zu Arbeitspaket fehlt","")</f>
        <v/>
      </c>
      <c r="U1876" s="66" t="str">
        <f>IF(AND(M1876&lt;&gt;""),IF(ISBLANK(O1876),"Beschreibung der Tätigkeit fehlt!",IF(LEN(O1876)&lt;Z_BKU,"Beschreibung sehr kurz",IF(LEN(O1876)&lt;Z_BKN,"Beschreibung knapp",""))),"")</f>
        <v/>
      </c>
      <c r="V1876" s="66" t="str">
        <f t="shared" si="329"/>
        <v/>
      </c>
      <c r="W1876" s="66" t="str">
        <f>IF(AND(M1876&lt;&gt;""),IF(M1876&gt;Z_THAZ,"Wurde die Tageshöchstarbeitszeit ("&amp;Z_THAZ&amp;" h) beachtet?",""),"")</f>
        <v/>
      </c>
      <c r="X1876" s="66" t="str">
        <f t="shared" si="322"/>
        <v/>
      </c>
    </row>
    <row r="1877" spans="1:24" x14ac:dyDescent="0.25">
      <c r="A1877" s="5"/>
      <c r="B1877" s="67" t="str">
        <f t="shared" si="321"/>
        <v/>
      </c>
      <c r="C1877" s="68" t="str">
        <f t="shared" si="323"/>
        <v/>
      </c>
      <c r="D1877" s="6"/>
      <c r="E1877" s="9"/>
      <c r="F1877" s="6"/>
      <c r="G1877" s="9"/>
      <c r="H1877" s="64" t="str">
        <f t="shared" si="330"/>
        <v/>
      </c>
      <c r="I1877" s="64" t="str">
        <f t="shared" si="331"/>
        <v/>
      </c>
      <c r="J1877" s="65" t="str">
        <f t="shared" si="324"/>
        <v/>
      </c>
      <c r="K1877" s="166" t="str">
        <f t="shared" si="325"/>
        <v/>
      </c>
      <c r="L1877" s="167" t="str">
        <f t="shared" si="326"/>
        <v/>
      </c>
      <c r="M1877" s="63" t="str">
        <f t="shared" si="327"/>
        <v/>
      </c>
      <c r="N1877" s="7"/>
      <c r="O1877" s="8"/>
      <c r="Q1877" s="69" t="str">
        <f t="shared" si="328"/>
        <v/>
      </c>
      <c r="T1877" s="66" t="str">
        <f>IF(AND(SU_Stufe&gt;=20,M1877&lt;&gt;"",ISBLANK(N1877)),"Zuweisung zu Arbeitspaket fehlt","")</f>
        <v/>
      </c>
      <c r="U1877" s="66" t="str">
        <f>IF(AND(M1877&lt;&gt;""),IF(ISBLANK(O1877),"Beschreibung der Tätigkeit fehlt!",IF(LEN(O1877)&lt;Z_BKU,"Beschreibung sehr kurz",IF(LEN(O1877)&lt;Z_BKN,"Beschreibung knapp",""))),"")</f>
        <v/>
      </c>
      <c r="V1877" s="66" t="str">
        <f t="shared" si="329"/>
        <v/>
      </c>
      <c r="W1877" s="66" t="str">
        <f>IF(AND(M1877&lt;&gt;""),IF(M1877&gt;Z_THAZ,"Wurde die Tageshöchstarbeitszeit ("&amp;Z_THAZ&amp;" h) beachtet?",""),"")</f>
        <v/>
      </c>
      <c r="X1877" s="66" t="str">
        <f t="shared" si="322"/>
        <v/>
      </c>
    </row>
    <row r="1878" spans="1:24" x14ac:dyDescent="0.25">
      <c r="A1878" s="5"/>
      <c r="B1878" s="67" t="str">
        <f t="shared" si="321"/>
        <v/>
      </c>
      <c r="C1878" s="68" t="str">
        <f t="shared" si="323"/>
        <v/>
      </c>
      <c r="D1878" s="6"/>
      <c r="E1878" s="9"/>
      <c r="F1878" s="6"/>
      <c r="G1878" s="9"/>
      <c r="H1878" s="64" t="str">
        <f t="shared" si="330"/>
        <v/>
      </c>
      <c r="I1878" s="64" t="str">
        <f t="shared" si="331"/>
        <v/>
      </c>
      <c r="J1878" s="65" t="str">
        <f t="shared" si="324"/>
        <v/>
      </c>
      <c r="K1878" s="166" t="str">
        <f t="shared" si="325"/>
        <v/>
      </c>
      <c r="L1878" s="167" t="str">
        <f t="shared" si="326"/>
        <v/>
      </c>
      <c r="M1878" s="63" t="str">
        <f t="shared" si="327"/>
        <v/>
      </c>
      <c r="N1878" s="7"/>
      <c r="O1878" s="8"/>
      <c r="Q1878" s="69" t="str">
        <f t="shared" si="328"/>
        <v/>
      </c>
      <c r="T1878" s="66" t="str">
        <f>IF(AND(SU_Stufe&gt;=20,M1878&lt;&gt;"",ISBLANK(N1878)),"Zuweisung zu Arbeitspaket fehlt","")</f>
        <v/>
      </c>
      <c r="U1878" s="66" t="str">
        <f>IF(AND(M1878&lt;&gt;""),IF(ISBLANK(O1878),"Beschreibung der Tätigkeit fehlt!",IF(LEN(O1878)&lt;Z_BKU,"Beschreibung sehr kurz",IF(LEN(O1878)&lt;Z_BKN,"Beschreibung knapp",""))),"")</f>
        <v/>
      </c>
      <c r="V1878" s="66" t="str">
        <f t="shared" si="329"/>
        <v/>
      </c>
      <c r="W1878" s="66" t="str">
        <f>IF(AND(M1878&lt;&gt;""),IF(M1878&gt;Z_THAZ,"Wurde die Tageshöchstarbeitszeit ("&amp;Z_THAZ&amp;" h) beachtet?",""),"")</f>
        <v/>
      </c>
      <c r="X1878" s="66" t="str">
        <f t="shared" si="322"/>
        <v/>
      </c>
    </row>
    <row r="1879" spans="1:24" x14ac:dyDescent="0.25">
      <c r="A1879" s="5"/>
      <c r="B1879" s="67" t="str">
        <f t="shared" si="321"/>
        <v/>
      </c>
      <c r="C1879" s="68" t="str">
        <f t="shared" si="323"/>
        <v/>
      </c>
      <c r="D1879" s="6"/>
      <c r="E1879" s="9"/>
      <c r="F1879" s="6"/>
      <c r="G1879" s="9"/>
      <c r="H1879" s="64" t="str">
        <f t="shared" si="330"/>
        <v/>
      </c>
      <c r="I1879" s="64" t="str">
        <f t="shared" si="331"/>
        <v/>
      </c>
      <c r="J1879" s="65" t="str">
        <f t="shared" si="324"/>
        <v/>
      </c>
      <c r="K1879" s="166" t="str">
        <f t="shared" si="325"/>
        <v/>
      </c>
      <c r="L1879" s="167" t="str">
        <f t="shared" si="326"/>
        <v/>
      </c>
      <c r="M1879" s="63" t="str">
        <f t="shared" si="327"/>
        <v/>
      </c>
      <c r="N1879" s="7"/>
      <c r="O1879" s="8"/>
      <c r="Q1879" s="69" t="str">
        <f t="shared" si="328"/>
        <v/>
      </c>
      <c r="T1879" s="66" t="str">
        <f>IF(AND(SU_Stufe&gt;=20,M1879&lt;&gt;"",ISBLANK(N1879)),"Zuweisung zu Arbeitspaket fehlt","")</f>
        <v/>
      </c>
      <c r="U1879" s="66" t="str">
        <f>IF(AND(M1879&lt;&gt;""),IF(ISBLANK(O1879),"Beschreibung der Tätigkeit fehlt!",IF(LEN(O1879)&lt;Z_BKU,"Beschreibung sehr kurz",IF(LEN(O1879)&lt;Z_BKN,"Beschreibung knapp",""))),"")</f>
        <v/>
      </c>
      <c r="V1879" s="66" t="str">
        <f t="shared" si="329"/>
        <v/>
      </c>
      <c r="W1879" s="66" t="str">
        <f>IF(AND(M1879&lt;&gt;""),IF(M1879&gt;Z_THAZ,"Wurde die Tageshöchstarbeitszeit ("&amp;Z_THAZ&amp;" h) beachtet?",""),"")</f>
        <v/>
      </c>
      <c r="X1879" s="66" t="str">
        <f t="shared" si="322"/>
        <v/>
      </c>
    </row>
    <row r="1880" spans="1:24" x14ac:dyDescent="0.25">
      <c r="A1880" s="5"/>
      <c r="B1880" s="67" t="str">
        <f t="shared" si="321"/>
        <v/>
      </c>
      <c r="C1880" s="68" t="str">
        <f t="shared" si="323"/>
        <v/>
      </c>
      <c r="D1880" s="6"/>
      <c r="E1880" s="9"/>
      <c r="F1880" s="6"/>
      <c r="G1880" s="9"/>
      <c r="H1880" s="64" t="str">
        <f t="shared" si="330"/>
        <v/>
      </c>
      <c r="I1880" s="64" t="str">
        <f t="shared" si="331"/>
        <v/>
      </c>
      <c r="J1880" s="65" t="str">
        <f t="shared" si="324"/>
        <v/>
      </c>
      <c r="K1880" s="166" t="str">
        <f t="shared" si="325"/>
        <v/>
      </c>
      <c r="L1880" s="167" t="str">
        <f t="shared" si="326"/>
        <v/>
      </c>
      <c r="M1880" s="63" t="str">
        <f t="shared" si="327"/>
        <v/>
      </c>
      <c r="N1880" s="7"/>
      <c r="O1880" s="8"/>
      <c r="Q1880" s="69" t="str">
        <f t="shared" si="328"/>
        <v/>
      </c>
      <c r="T1880" s="66" t="str">
        <f>IF(AND(SU_Stufe&gt;=20,M1880&lt;&gt;"",ISBLANK(N1880)),"Zuweisung zu Arbeitspaket fehlt","")</f>
        <v/>
      </c>
      <c r="U1880" s="66" t="str">
        <f>IF(AND(M1880&lt;&gt;""),IF(ISBLANK(O1880),"Beschreibung der Tätigkeit fehlt!",IF(LEN(O1880)&lt;Z_BKU,"Beschreibung sehr kurz",IF(LEN(O1880)&lt;Z_BKN,"Beschreibung knapp",""))),"")</f>
        <v/>
      </c>
      <c r="V1880" s="66" t="str">
        <f t="shared" si="329"/>
        <v/>
      </c>
      <c r="W1880" s="66" t="str">
        <f>IF(AND(M1880&lt;&gt;""),IF(M1880&gt;Z_THAZ,"Wurde die Tageshöchstarbeitszeit ("&amp;Z_THAZ&amp;" h) beachtet?",""),"")</f>
        <v/>
      </c>
      <c r="X1880" s="66" t="str">
        <f t="shared" si="322"/>
        <v/>
      </c>
    </row>
    <row r="1881" spans="1:24" x14ac:dyDescent="0.25">
      <c r="A1881" s="5"/>
      <c r="B1881" s="67" t="str">
        <f t="shared" si="321"/>
        <v/>
      </c>
      <c r="C1881" s="68" t="str">
        <f t="shared" si="323"/>
        <v/>
      </c>
      <c r="D1881" s="6"/>
      <c r="E1881" s="9"/>
      <c r="F1881" s="6"/>
      <c r="G1881" s="9"/>
      <c r="H1881" s="64" t="str">
        <f t="shared" si="330"/>
        <v/>
      </c>
      <c r="I1881" s="64" t="str">
        <f t="shared" si="331"/>
        <v/>
      </c>
      <c r="J1881" s="65" t="str">
        <f t="shared" si="324"/>
        <v/>
      </c>
      <c r="K1881" s="166" t="str">
        <f t="shared" si="325"/>
        <v/>
      </c>
      <c r="L1881" s="167" t="str">
        <f t="shared" si="326"/>
        <v/>
      </c>
      <c r="M1881" s="63" t="str">
        <f t="shared" si="327"/>
        <v/>
      </c>
      <c r="N1881" s="7"/>
      <c r="O1881" s="8"/>
      <c r="Q1881" s="69" t="str">
        <f t="shared" si="328"/>
        <v/>
      </c>
      <c r="T1881" s="66" t="str">
        <f>IF(AND(SU_Stufe&gt;=20,M1881&lt;&gt;"",ISBLANK(N1881)),"Zuweisung zu Arbeitspaket fehlt","")</f>
        <v/>
      </c>
      <c r="U1881" s="66" t="str">
        <f>IF(AND(M1881&lt;&gt;""),IF(ISBLANK(O1881),"Beschreibung der Tätigkeit fehlt!",IF(LEN(O1881)&lt;Z_BKU,"Beschreibung sehr kurz",IF(LEN(O1881)&lt;Z_BKN,"Beschreibung knapp",""))),"")</f>
        <v/>
      </c>
      <c r="V1881" s="66" t="str">
        <f t="shared" si="329"/>
        <v/>
      </c>
      <c r="W1881" s="66" t="str">
        <f>IF(AND(M1881&lt;&gt;""),IF(M1881&gt;Z_THAZ,"Wurde die Tageshöchstarbeitszeit ("&amp;Z_THAZ&amp;" h) beachtet?",""),"")</f>
        <v/>
      </c>
      <c r="X1881" s="66" t="str">
        <f t="shared" si="322"/>
        <v/>
      </c>
    </row>
    <row r="1882" spans="1:24" x14ac:dyDescent="0.25">
      <c r="A1882" s="5"/>
      <c r="B1882" s="67" t="str">
        <f t="shared" si="321"/>
        <v/>
      </c>
      <c r="C1882" s="68" t="str">
        <f t="shared" si="323"/>
        <v/>
      </c>
      <c r="D1882" s="6"/>
      <c r="E1882" s="9"/>
      <c r="F1882" s="6"/>
      <c r="G1882" s="9"/>
      <c r="H1882" s="64" t="str">
        <f t="shared" si="330"/>
        <v/>
      </c>
      <c r="I1882" s="64" t="str">
        <f t="shared" si="331"/>
        <v/>
      </c>
      <c r="J1882" s="65" t="str">
        <f t="shared" si="324"/>
        <v/>
      </c>
      <c r="K1882" s="166" t="str">
        <f t="shared" si="325"/>
        <v/>
      </c>
      <c r="L1882" s="167" t="str">
        <f t="shared" si="326"/>
        <v/>
      </c>
      <c r="M1882" s="63" t="str">
        <f t="shared" si="327"/>
        <v/>
      </c>
      <c r="N1882" s="7"/>
      <c r="O1882" s="8"/>
      <c r="Q1882" s="69" t="str">
        <f t="shared" si="328"/>
        <v/>
      </c>
      <c r="T1882" s="66" t="str">
        <f>IF(AND(SU_Stufe&gt;=20,M1882&lt;&gt;"",ISBLANK(N1882)),"Zuweisung zu Arbeitspaket fehlt","")</f>
        <v/>
      </c>
      <c r="U1882" s="66" t="str">
        <f>IF(AND(M1882&lt;&gt;""),IF(ISBLANK(O1882),"Beschreibung der Tätigkeit fehlt!",IF(LEN(O1882)&lt;Z_BKU,"Beschreibung sehr kurz",IF(LEN(O1882)&lt;Z_BKN,"Beschreibung knapp",""))),"")</f>
        <v/>
      </c>
      <c r="V1882" s="66" t="str">
        <f t="shared" si="329"/>
        <v/>
      </c>
      <c r="W1882" s="66" t="str">
        <f>IF(AND(M1882&lt;&gt;""),IF(M1882&gt;Z_THAZ,"Wurde die Tageshöchstarbeitszeit ("&amp;Z_THAZ&amp;" h) beachtet?",""),"")</f>
        <v/>
      </c>
      <c r="X1882" s="66" t="str">
        <f t="shared" si="322"/>
        <v/>
      </c>
    </row>
    <row r="1883" spans="1:24" x14ac:dyDescent="0.25">
      <c r="A1883" s="5"/>
      <c r="B1883" s="67" t="str">
        <f t="shared" si="321"/>
        <v/>
      </c>
      <c r="C1883" s="68" t="str">
        <f t="shared" si="323"/>
        <v/>
      </c>
      <c r="D1883" s="6"/>
      <c r="E1883" s="9"/>
      <c r="F1883" s="6"/>
      <c r="G1883" s="9"/>
      <c r="H1883" s="64" t="str">
        <f t="shared" si="330"/>
        <v/>
      </c>
      <c r="I1883" s="64" t="str">
        <f t="shared" si="331"/>
        <v/>
      </c>
      <c r="J1883" s="65" t="str">
        <f t="shared" si="324"/>
        <v/>
      </c>
      <c r="K1883" s="166" t="str">
        <f t="shared" si="325"/>
        <v/>
      </c>
      <c r="L1883" s="167" t="str">
        <f t="shared" si="326"/>
        <v/>
      </c>
      <c r="M1883" s="63" t="str">
        <f t="shared" si="327"/>
        <v/>
      </c>
      <c r="N1883" s="7"/>
      <c r="O1883" s="8"/>
      <c r="Q1883" s="69" t="str">
        <f t="shared" si="328"/>
        <v/>
      </c>
      <c r="T1883" s="66" t="str">
        <f>IF(AND(SU_Stufe&gt;=20,M1883&lt;&gt;"",ISBLANK(N1883)),"Zuweisung zu Arbeitspaket fehlt","")</f>
        <v/>
      </c>
      <c r="U1883" s="66" t="str">
        <f>IF(AND(M1883&lt;&gt;""),IF(ISBLANK(O1883),"Beschreibung der Tätigkeit fehlt!",IF(LEN(O1883)&lt;Z_BKU,"Beschreibung sehr kurz",IF(LEN(O1883)&lt;Z_BKN,"Beschreibung knapp",""))),"")</f>
        <v/>
      </c>
      <c r="V1883" s="66" t="str">
        <f t="shared" si="329"/>
        <v/>
      </c>
      <c r="W1883" s="66" t="str">
        <f>IF(AND(M1883&lt;&gt;""),IF(M1883&gt;Z_THAZ,"Wurde die Tageshöchstarbeitszeit ("&amp;Z_THAZ&amp;" h) beachtet?",""),"")</f>
        <v/>
      </c>
      <c r="X1883" s="66" t="str">
        <f t="shared" si="322"/>
        <v/>
      </c>
    </row>
    <row r="1884" spans="1:24" x14ac:dyDescent="0.25">
      <c r="A1884" s="5"/>
      <c r="B1884" s="67" t="str">
        <f t="shared" si="321"/>
        <v/>
      </c>
      <c r="C1884" s="68" t="str">
        <f t="shared" si="323"/>
        <v/>
      </c>
      <c r="D1884" s="6"/>
      <c r="E1884" s="9"/>
      <c r="F1884" s="6"/>
      <c r="G1884" s="9"/>
      <c r="H1884" s="64" t="str">
        <f t="shared" si="330"/>
        <v/>
      </c>
      <c r="I1884" s="64" t="str">
        <f t="shared" si="331"/>
        <v/>
      </c>
      <c r="J1884" s="65" t="str">
        <f t="shared" si="324"/>
        <v/>
      </c>
      <c r="K1884" s="166" t="str">
        <f t="shared" si="325"/>
        <v/>
      </c>
      <c r="L1884" s="167" t="str">
        <f t="shared" si="326"/>
        <v/>
      </c>
      <c r="M1884" s="63" t="str">
        <f t="shared" si="327"/>
        <v/>
      </c>
      <c r="N1884" s="7"/>
      <c r="O1884" s="8"/>
      <c r="Q1884" s="69" t="str">
        <f t="shared" si="328"/>
        <v/>
      </c>
      <c r="T1884" s="66" t="str">
        <f>IF(AND(SU_Stufe&gt;=20,M1884&lt;&gt;"",ISBLANK(N1884)),"Zuweisung zu Arbeitspaket fehlt","")</f>
        <v/>
      </c>
      <c r="U1884" s="66" t="str">
        <f>IF(AND(M1884&lt;&gt;""),IF(ISBLANK(O1884),"Beschreibung der Tätigkeit fehlt!",IF(LEN(O1884)&lt;Z_BKU,"Beschreibung sehr kurz",IF(LEN(O1884)&lt;Z_BKN,"Beschreibung knapp",""))),"")</f>
        <v/>
      </c>
      <c r="V1884" s="66" t="str">
        <f t="shared" si="329"/>
        <v/>
      </c>
      <c r="W1884" s="66" t="str">
        <f>IF(AND(M1884&lt;&gt;""),IF(M1884&gt;Z_THAZ,"Wurde die Tageshöchstarbeitszeit ("&amp;Z_THAZ&amp;" h) beachtet?",""),"")</f>
        <v/>
      </c>
      <c r="X1884" s="66" t="str">
        <f t="shared" si="322"/>
        <v/>
      </c>
    </row>
    <row r="1885" spans="1:24" x14ac:dyDescent="0.25">
      <c r="A1885" s="5"/>
      <c r="B1885" s="67" t="str">
        <f t="shared" si="321"/>
        <v/>
      </c>
      <c r="C1885" s="68" t="str">
        <f t="shared" si="323"/>
        <v/>
      </c>
      <c r="D1885" s="6"/>
      <c r="E1885" s="9"/>
      <c r="F1885" s="6"/>
      <c r="G1885" s="9"/>
      <c r="H1885" s="64" t="str">
        <f t="shared" si="330"/>
        <v/>
      </c>
      <c r="I1885" s="64" t="str">
        <f t="shared" si="331"/>
        <v/>
      </c>
      <c r="J1885" s="65" t="str">
        <f t="shared" si="324"/>
        <v/>
      </c>
      <c r="K1885" s="166" t="str">
        <f t="shared" si="325"/>
        <v/>
      </c>
      <c r="L1885" s="167" t="str">
        <f t="shared" si="326"/>
        <v/>
      </c>
      <c r="M1885" s="63" t="str">
        <f t="shared" si="327"/>
        <v/>
      </c>
      <c r="N1885" s="7"/>
      <c r="O1885" s="8"/>
      <c r="Q1885" s="69" t="str">
        <f t="shared" si="328"/>
        <v/>
      </c>
      <c r="T1885" s="66" t="str">
        <f>IF(AND(SU_Stufe&gt;=20,M1885&lt;&gt;"",ISBLANK(N1885)),"Zuweisung zu Arbeitspaket fehlt","")</f>
        <v/>
      </c>
      <c r="U1885" s="66" t="str">
        <f>IF(AND(M1885&lt;&gt;""),IF(ISBLANK(O1885),"Beschreibung der Tätigkeit fehlt!",IF(LEN(O1885)&lt;Z_BKU,"Beschreibung sehr kurz",IF(LEN(O1885)&lt;Z_BKN,"Beschreibung knapp",""))),"")</f>
        <v/>
      </c>
      <c r="V1885" s="66" t="str">
        <f t="shared" si="329"/>
        <v/>
      </c>
      <c r="W1885" s="66" t="str">
        <f>IF(AND(M1885&lt;&gt;""),IF(M1885&gt;Z_THAZ,"Wurde die Tageshöchstarbeitszeit ("&amp;Z_THAZ&amp;" h) beachtet?",""),"")</f>
        <v/>
      </c>
      <c r="X1885" s="66" t="str">
        <f t="shared" si="322"/>
        <v/>
      </c>
    </row>
    <row r="1886" spans="1:24" x14ac:dyDescent="0.25">
      <c r="A1886" s="5"/>
      <c r="B1886" s="67" t="str">
        <f t="shared" si="321"/>
        <v/>
      </c>
      <c r="C1886" s="68" t="str">
        <f t="shared" si="323"/>
        <v/>
      </c>
      <c r="D1886" s="6"/>
      <c r="E1886" s="9"/>
      <c r="F1886" s="6"/>
      <c r="G1886" s="9"/>
      <c r="H1886" s="64" t="str">
        <f t="shared" si="330"/>
        <v/>
      </c>
      <c r="I1886" s="64" t="str">
        <f t="shared" si="331"/>
        <v/>
      </c>
      <c r="J1886" s="65" t="str">
        <f t="shared" si="324"/>
        <v/>
      </c>
      <c r="K1886" s="166" t="str">
        <f t="shared" si="325"/>
        <v/>
      </c>
      <c r="L1886" s="167" t="str">
        <f t="shared" si="326"/>
        <v/>
      </c>
      <c r="M1886" s="63" t="str">
        <f t="shared" si="327"/>
        <v/>
      </c>
      <c r="N1886" s="7"/>
      <c r="O1886" s="8"/>
      <c r="Q1886" s="69" t="str">
        <f t="shared" si="328"/>
        <v/>
      </c>
      <c r="T1886" s="66" t="str">
        <f>IF(AND(SU_Stufe&gt;=20,M1886&lt;&gt;"",ISBLANK(N1886)),"Zuweisung zu Arbeitspaket fehlt","")</f>
        <v/>
      </c>
      <c r="U1886" s="66" t="str">
        <f>IF(AND(M1886&lt;&gt;""),IF(ISBLANK(O1886),"Beschreibung der Tätigkeit fehlt!",IF(LEN(O1886)&lt;Z_BKU,"Beschreibung sehr kurz",IF(LEN(O1886)&lt;Z_BKN,"Beschreibung knapp",""))),"")</f>
        <v/>
      </c>
      <c r="V1886" s="66" t="str">
        <f t="shared" si="329"/>
        <v/>
      </c>
      <c r="W1886" s="66" t="str">
        <f>IF(AND(M1886&lt;&gt;""),IF(M1886&gt;Z_THAZ,"Wurde die Tageshöchstarbeitszeit ("&amp;Z_THAZ&amp;" h) beachtet?",""),"")</f>
        <v/>
      </c>
      <c r="X1886" s="66" t="str">
        <f t="shared" si="322"/>
        <v/>
      </c>
    </row>
    <row r="1887" spans="1:24" x14ac:dyDescent="0.25">
      <c r="A1887" s="5"/>
      <c r="B1887" s="67" t="str">
        <f t="shared" si="321"/>
        <v/>
      </c>
      <c r="C1887" s="68" t="str">
        <f t="shared" si="323"/>
        <v/>
      </c>
      <c r="D1887" s="6"/>
      <c r="E1887" s="9"/>
      <c r="F1887" s="6"/>
      <c r="G1887" s="9"/>
      <c r="H1887" s="64" t="str">
        <f t="shared" si="330"/>
        <v/>
      </c>
      <c r="I1887" s="64" t="str">
        <f t="shared" si="331"/>
        <v/>
      </c>
      <c r="J1887" s="65" t="str">
        <f t="shared" si="324"/>
        <v/>
      </c>
      <c r="K1887" s="166" t="str">
        <f t="shared" si="325"/>
        <v/>
      </c>
      <c r="L1887" s="167" t="str">
        <f t="shared" si="326"/>
        <v/>
      </c>
      <c r="M1887" s="63" t="str">
        <f t="shared" si="327"/>
        <v/>
      </c>
      <c r="N1887" s="7"/>
      <c r="O1887" s="8"/>
      <c r="Q1887" s="69" t="str">
        <f t="shared" si="328"/>
        <v/>
      </c>
      <c r="T1887" s="66" t="str">
        <f>IF(AND(SU_Stufe&gt;=20,M1887&lt;&gt;"",ISBLANK(N1887)),"Zuweisung zu Arbeitspaket fehlt","")</f>
        <v/>
      </c>
      <c r="U1887" s="66" t="str">
        <f>IF(AND(M1887&lt;&gt;""),IF(ISBLANK(O1887),"Beschreibung der Tätigkeit fehlt!",IF(LEN(O1887)&lt;Z_BKU,"Beschreibung sehr kurz",IF(LEN(O1887)&lt;Z_BKN,"Beschreibung knapp",""))),"")</f>
        <v/>
      </c>
      <c r="V1887" s="66" t="str">
        <f t="shared" si="329"/>
        <v/>
      </c>
      <c r="W1887" s="66" t="str">
        <f>IF(AND(M1887&lt;&gt;""),IF(M1887&gt;Z_THAZ,"Wurde die Tageshöchstarbeitszeit ("&amp;Z_THAZ&amp;" h) beachtet?",""),"")</f>
        <v/>
      </c>
      <c r="X1887" s="66" t="str">
        <f t="shared" si="322"/>
        <v/>
      </c>
    </row>
    <row r="1888" spans="1:24" x14ac:dyDescent="0.25">
      <c r="A1888" s="5"/>
      <c r="B1888" s="67" t="str">
        <f t="shared" si="321"/>
        <v/>
      </c>
      <c r="C1888" s="68" t="str">
        <f t="shared" si="323"/>
        <v/>
      </c>
      <c r="D1888" s="6"/>
      <c r="E1888" s="9"/>
      <c r="F1888" s="6"/>
      <c r="G1888" s="9"/>
      <c r="H1888" s="64" t="str">
        <f t="shared" si="330"/>
        <v/>
      </c>
      <c r="I1888" s="64" t="str">
        <f t="shared" si="331"/>
        <v/>
      </c>
      <c r="J1888" s="65" t="str">
        <f t="shared" si="324"/>
        <v/>
      </c>
      <c r="K1888" s="166" t="str">
        <f t="shared" si="325"/>
        <v/>
      </c>
      <c r="L1888" s="167" t="str">
        <f t="shared" si="326"/>
        <v/>
      </c>
      <c r="M1888" s="63" t="str">
        <f t="shared" si="327"/>
        <v/>
      </c>
      <c r="N1888" s="7"/>
      <c r="O1888" s="8"/>
      <c r="Q1888" s="69" t="str">
        <f t="shared" si="328"/>
        <v/>
      </c>
      <c r="T1888" s="66" t="str">
        <f>IF(AND(SU_Stufe&gt;=20,M1888&lt;&gt;"",ISBLANK(N1888)),"Zuweisung zu Arbeitspaket fehlt","")</f>
        <v/>
      </c>
      <c r="U1888" s="66" t="str">
        <f>IF(AND(M1888&lt;&gt;""),IF(ISBLANK(O1888),"Beschreibung der Tätigkeit fehlt!",IF(LEN(O1888)&lt;Z_BKU,"Beschreibung sehr kurz",IF(LEN(O1888)&lt;Z_BKN,"Beschreibung knapp",""))),"")</f>
        <v/>
      </c>
      <c r="V1888" s="66" t="str">
        <f t="shared" si="329"/>
        <v/>
      </c>
      <c r="W1888" s="66" t="str">
        <f>IF(AND(M1888&lt;&gt;""),IF(M1888&gt;Z_THAZ,"Wurde die Tageshöchstarbeitszeit ("&amp;Z_THAZ&amp;" h) beachtet?",""),"")</f>
        <v/>
      </c>
      <c r="X1888" s="66" t="str">
        <f t="shared" si="322"/>
        <v/>
      </c>
    </row>
    <row r="1889" spans="1:24" x14ac:dyDescent="0.25">
      <c r="A1889" s="5"/>
      <c r="B1889" s="67" t="str">
        <f t="shared" si="321"/>
        <v/>
      </c>
      <c r="C1889" s="68" t="str">
        <f t="shared" si="323"/>
        <v/>
      </c>
      <c r="D1889" s="6"/>
      <c r="E1889" s="9"/>
      <c r="F1889" s="6"/>
      <c r="G1889" s="9"/>
      <c r="H1889" s="64" t="str">
        <f t="shared" si="330"/>
        <v/>
      </c>
      <c r="I1889" s="64" t="str">
        <f t="shared" si="331"/>
        <v/>
      </c>
      <c r="J1889" s="65" t="str">
        <f t="shared" si="324"/>
        <v/>
      </c>
      <c r="K1889" s="166" t="str">
        <f t="shared" si="325"/>
        <v/>
      </c>
      <c r="L1889" s="167" t="str">
        <f t="shared" si="326"/>
        <v/>
      </c>
      <c r="M1889" s="63" t="str">
        <f t="shared" si="327"/>
        <v/>
      </c>
      <c r="N1889" s="7"/>
      <c r="O1889" s="8"/>
      <c r="Q1889" s="69" t="str">
        <f t="shared" si="328"/>
        <v/>
      </c>
      <c r="T1889" s="66" t="str">
        <f>IF(AND(SU_Stufe&gt;=20,M1889&lt;&gt;"",ISBLANK(N1889)),"Zuweisung zu Arbeitspaket fehlt","")</f>
        <v/>
      </c>
      <c r="U1889" s="66" t="str">
        <f>IF(AND(M1889&lt;&gt;""),IF(ISBLANK(O1889),"Beschreibung der Tätigkeit fehlt!",IF(LEN(O1889)&lt;Z_BKU,"Beschreibung sehr kurz",IF(LEN(O1889)&lt;Z_BKN,"Beschreibung knapp",""))),"")</f>
        <v/>
      </c>
      <c r="V1889" s="66" t="str">
        <f t="shared" si="329"/>
        <v/>
      </c>
      <c r="W1889" s="66" t="str">
        <f>IF(AND(M1889&lt;&gt;""),IF(M1889&gt;Z_THAZ,"Wurde die Tageshöchstarbeitszeit ("&amp;Z_THAZ&amp;" h) beachtet?",""),"")</f>
        <v/>
      </c>
      <c r="X1889" s="66" t="str">
        <f t="shared" si="322"/>
        <v/>
      </c>
    </row>
    <row r="1890" spans="1:24" x14ac:dyDescent="0.25">
      <c r="A1890" s="5"/>
      <c r="B1890" s="67" t="str">
        <f t="shared" si="321"/>
        <v/>
      </c>
      <c r="C1890" s="68" t="str">
        <f t="shared" si="323"/>
        <v/>
      </c>
      <c r="D1890" s="6"/>
      <c r="E1890" s="9"/>
      <c r="F1890" s="6"/>
      <c r="G1890" s="9"/>
      <c r="H1890" s="64" t="str">
        <f t="shared" si="330"/>
        <v/>
      </c>
      <c r="I1890" s="64" t="str">
        <f t="shared" si="331"/>
        <v/>
      </c>
      <c r="J1890" s="65" t="str">
        <f t="shared" si="324"/>
        <v/>
      </c>
      <c r="K1890" s="166" t="str">
        <f t="shared" si="325"/>
        <v/>
      </c>
      <c r="L1890" s="167" t="str">
        <f t="shared" si="326"/>
        <v/>
      </c>
      <c r="M1890" s="63" t="str">
        <f t="shared" si="327"/>
        <v/>
      </c>
      <c r="N1890" s="7"/>
      <c r="O1890" s="8"/>
      <c r="Q1890" s="69" t="str">
        <f t="shared" si="328"/>
        <v/>
      </c>
      <c r="T1890" s="66" t="str">
        <f>IF(AND(SU_Stufe&gt;=20,M1890&lt;&gt;"",ISBLANK(N1890)),"Zuweisung zu Arbeitspaket fehlt","")</f>
        <v/>
      </c>
      <c r="U1890" s="66" t="str">
        <f>IF(AND(M1890&lt;&gt;""),IF(ISBLANK(O1890),"Beschreibung der Tätigkeit fehlt!",IF(LEN(O1890)&lt;Z_BKU,"Beschreibung sehr kurz",IF(LEN(O1890)&lt;Z_BKN,"Beschreibung knapp",""))),"")</f>
        <v/>
      </c>
      <c r="V1890" s="66" t="str">
        <f t="shared" si="329"/>
        <v/>
      </c>
      <c r="W1890" s="66" t="str">
        <f>IF(AND(M1890&lt;&gt;""),IF(M1890&gt;Z_THAZ,"Wurde die Tageshöchstarbeitszeit ("&amp;Z_THAZ&amp;" h) beachtet?",""),"")</f>
        <v/>
      </c>
      <c r="X1890" s="66" t="str">
        <f t="shared" si="322"/>
        <v/>
      </c>
    </row>
    <row r="1891" spans="1:24" x14ac:dyDescent="0.25">
      <c r="A1891" s="5"/>
      <c r="B1891" s="67" t="str">
        <f t="shared" si="321"/>
        <v/>
      </c>
      <c r="C1891" s="68" t="str">
        <f t="shared" si="323"/>
        <v/>
      </c>
      <c r="D1891" s="6"/>
      <c r="E1891" s="9"/>
      <c r="F1891" s="6"/>
      <c r="G1891" s="9"/>
      <c r="H1891" s="64" t="str">
        <f t="shared" si="330"/>
        <v/>
      </c>
      <c r="I1891" s="64" t="str">
        <f t="shared" si="331"/>
        <v/>
      </c>
      <c r="J1891" s="65" t="str">
        <f t="shared" si="324"/>
        <v/>
      </c>
      <c r="K1891" s="166" t="str">
        <f t="shared" si="325"/>
        <v/>
      </c>
      <c r="L1891" s="167" t="str">
        <f t="shared" si="326"/>
        <v/>
      </c>
      <c r="M1891" s="63" t="str">
        <f t="shared" si="327"/>
        <v/>
      </c>
      <c r="N1891" s="7"/>
      <c r="O1891" s="8"/>
      <c r="Q1891" s="69" t="str">
        <f t="shared" si="328"/>
        <v/>
      </c>
      <c r="T1891" s="66" t="str">
        <f>IF(AND(SU_Stufe&gt;=20,M1891&lt;&gt;"",ISBLANK(N1891)),"Zuweisung zu Arbeitspaket fehlt","")</f>
        <v/>
      </c>
      <c r="U1891" s="66" t="str">
        <f>IF(AND(M1891&lt;&gt;""),IF(ISBLANK(O1891),"Beschreibung der Tätigkeit fehlt!",IF(LEN(O1891)&lt;Z_BKU,"Beschreibung sehr kurz",IF(LEN(O1891)&lt;Z_BKN,"Beschreibung knapp",""))),"")</f>
        <v/>
      </c>
      <c r="V1891" s="66" t="str">
        <f t="shared" si="329"/>
        <v/>
      </c>
      <c r="W1891" s="66" t="str">
        <f>IF(AND(M1891&lt;&gt;""),IF(M1891&gt;Z_THAZ,"Wurde die Tageshöchstarbeitszeit ("&amp;Z_THAZ&amp;" h) beachtet?",""),"")</f>
        <v/>
      </c>
      <c r="X1891" s="66" t="str">
        <f t="shared" si="322"/>
        <v/>
      </c>
    </row>
    <row r="1892" spans="1:24" x14ac:dyDescent="0.25">
      <c r="A1892" s="5"/>
      <c r="B1892" s="67" t="str">
        <f t="shared" si="321"/>
        <v/>
      </c>
      <c r="C1892" s="68" t="str">
        <f t="shared" si="323"/>
        <v/>
      </c>
      <c r="D1892" s="6"/>
      <c r="E1892" s="9"/>
      <c r="F1892" s="6"/>
      <c r="G1892" s="9"/>
      <c r="H1892" s="64" t="str">
        <f t="shared" si="330"/>
        <v/>
      </c>
      <c r="I1892" s="64" t="str">
        <f t="shared" si="331"/>
        <v/>
      </c>
      <c r="J1892" s="65" t="str">
        <f t="shared" si="324"/>
        <v/>
      </c>
      <c r="K1892" s="166" t="str">
        <f t="shared" si="325"/>
        <v/>
      </c>
      <c r="L1892" s="167" t="str">
        <f t="shared" si="326"/>
        <v/>
      </c>
      <c r="M1892" s="63" t="str">
        <f t="shared" si="327"/>
        <v/>
      </c>
      <c r="N1892" s="7"/>
      <c r="O1892" s="8"/>
      <c r="Q1892" s="69" t="str">
        <f t="shared" si="328"/>
        <v/>
      </c>
      <c r="T1892" s="66" t="str">
        <f>IF(AND(SU_Stufe&gt;=20,M1892&lt;&gt;"",ISBLANK(N1892)),"Zuweisung zu Arbeitspaket fehlt","")</f>
        <v/>
      </c>
      <c r="U1892" s="66" t="str">
        <f>IF(AND(M1892&lt;&gt;""),IF(ISBLANK(O1892),"Beschreibung der Tätigkeit fehlt!",IF(LEN(O1892)&lt;Z_BKU,"Beschreibung sehr kurz",IF(LEN(O1892)&lt;Z_BKN,"Beschreibung knapp",""))),"")</f>
        <v/>
      </c>
      <c r="V1892" s="66" t="str">
        <f t="shared" si="329"/>
        <v/>
      </c>
      <c r="W1892" s="66" t="str">
        <f>IF(AND(M1892&lt;&gt;""),IF(M1892&gt;Z_THAZ,"Wurde die Tageshöchstarbeitszeit ("&amp;Z_THAZ&amp;" h) beachtet?",""),"")</f>
        <v/>
      </c>
      <c r="X1892" s="66" t="str">
        <f t="shared" si="322"/>
        <v/>
      </c>
    </row>
    <row r="1893" spans="1:24" x14ac:dyDescent="0.25">
      <c r="A1893" s="5"/>
      <c r="B1893" s="67" t="str">
        <f t="shared" si="321"/>
        <v/>
      </c>
      <c r="C1893" s="68" t="str">
        <f t="shared" si="323"/>
        <v/>
      </c>
      <c r="D1893" s="6"/>
      <c r="E1893" s="9"/>
      <c r="F1893" s="6"/>
      <c r="G1893" s="9"/>
      <c r="H1893" s="64" t="str">
        <f t="shared" si="330"/>
        <v/>
      </c>
      <c r="I1893" s="64" t="str">
        <f t="shared" si="331"/>
        <v/>
      </c>
      <c r="J1893" s="65" t="str">
        <f t="shared" si="324"/>
        <v/>
      </c>
      <c r="K1893" s="166" t="str">
        <f t="shared" si="325"/>
        <v/>
      </c>
      <c r="L1893" s="167" t="str">
        <f t="shared" si="326"/>
        <v/>
      </c>
      <c r="M1893" s="63" t="str">
        <f t="shared" si="327"/>
        <v/>
      </c>
      <c r="N1893" s="7"/>
      <c r="O1893" s="8"/>
      <c r="Q1893" s="69" t="str">
        <f t="shared" si="328"/>
        <v/>
      </c>
      <c r="T1893" s="66" t="str">
        <f>IF(AND(SU_Stufe&gt;=20,M1893&lt;&gt;"",ISBLANK(N1893)),"Zuweisung zu Arbeitspaket fehlt","")</f>
        <v/>
      </c>
      <c r="U1893" s="66" t="str">
        <f>IF(AND(M1893&lt;&gt;""),IF(ISBLANK(O1893),"Beschreibung der Tätigkeit fehlt!",IF(LEN(O1893)&lt;Z_BKU,"Beschreibung sehr kurz",IF(LEN(O1893)&lt;Z_BKN,"Beschreibung knapp",""))),"")</f>
        <v/>
      </c>
      <c r="V1893" s="66" t="str">
        <f t="shared" si="329"/>
        <v/>
      </c>
      <c r="W1893" s="66" t="str">
        <f>IF(AND(M1893&lt;&gt;""),IF(M1893&gt;Z_THAZ,"Wurde die Tageshöchstarbeitszeit ("&amp;Z_THAZ&amp;" h) beachtet?",""),"")</f>
        <v/>
      </c>
      <c r="X1893" s="66" t="str">
        <f t="shared" si="322"/>
        <v/>
      </c>
    </row>
    <row r="1894" spans="1:24" x14ac:dyDescent="0.25">
      <c r="A1894" s="5"/>
      <c r="B1894" s="67" t="str">
        <f t="shared" si="321"/>
        <v/>
      </c>
      <c r="C1894" s="68" t="str">
        <f t="shared" si="323"/>
        <v/>
      </c>
      <c r="D1894" s="6"/>
      <c r="E1894" s="9"/>
      <c r="F1894" s="6"/>
      <c r="G1894" s="9"/>
      <c r="H1894" s="64" t="str">
        <f t="shared" si="330"/>
        <v/>
      </c>
      <c r="I1894" s="64" t="str">
        <f t="shared" si="331"/>
        <v/>
      </c>
      <c r="J1894" s="65" t="str">
        <f t="shared" si="324"/>
        <v/>
      </c>
      <c r="K1894" s="166" t="str">
        <f t="shared" si="325"/>
        <v/>
      </c>
      <c r="L1894" s="167" t="str">
        <f t="shared" si="326"/>
        <v/>
      </c>
      <c r="M1894" s="63" t="str">
        <f t="shared" si="327"/>
        <v/>
      </c>
      <c r="N1894" s="7"/>
      <c r="O1894" s="8"/>
      <c r="Q1894" s="69" t="str">
        <f t="shared" si="328"/>
        <v/>
      </c>
      <c r="T1894" s="66" t="str">
        <f>IF(AND(SU_Stufe&gt;=20,M1894&lt;&gt;"",ISBLANK(N1894)),"Zuweisung zu Arbeitspaket fehlt","")</f>
        <v/>
      </c>
      <c r="U1894" s="66" t="str">
        <f>IF(AND(M1894&lt;&gt;""),IF(ISBLANK(O1894),"Beschreibung der Tätigkeit fehlt!",IF(LEN(O1894)&lt;Z_BKU,"Beschreibung sehr kurz",IF(LEN(O1894)&lt;Z_BKN,"Beschreibung knapp",""))),"")</f>
        <v/>
      </c>
      <c r="V1894" s="66" t="str">
        <f t="shared" si="329"/>
        <v/>
      </c>
      <c r="W1894" s="66" t="str">
        <f>IF(AND(M1894&lt;&gt;""),IF(M1894&gt;Z_THAZ,"Wurde die Tageshöchstarbeitszeit ("&amp;Z_THAZ&amp;" h) beachtet?",""),"")</f>
        <v/>
      </c>
      <c r="X1894" s="66" t="str">
        <f t="shared" si="322"/>
        <v/>
      </c>
    </row>
    <row r="1895" spans="1:24" x14ac:dyDescent="0.25">
      <c r="A1895" s="5"/>
      <c r="B1895" s="67" t="str">
        <f t="shared" si="321"/>
        <v/>
      </c>
      <c r="C1895" s="68" t="str">
        <f t="shared" si="323"/>
        <v/>
      </c>
      <c r="D1895" s="6"/>
      <c r="E1895" s="9"/>
      <c r="F1895" s="6"/>
      <c r="G1895" s="9"/>
      <c r="H1895" s="64" t="str">
        <f t="shared" si="330"/>
        <v/>
      </c>
      <c r="I1895" s="64" t="str">
        <f t="shared" si="331"/>
        <v/>
      </c>
      <c r="J1895" s="65" t="str">
        <f t="shared" si="324"/>
        <v/>
      </c>
      <c r="K1895" s="166" t="str">
        <f t="shared" si="325"/>
        <v/>
      </c>
      <c r="L1895" s="167" t="str">
        <f t="shared" si="326"/>
        <v/>
      </c>
      <c r="M1895" s="63" t="str">
        <f t="shared" si="327"/>
        <v/>
      </c>
      <c r="N1895" s="7"/>
      <c r="O1895" s="8"/>
      <c r="Q1895" s="69" t="str">
        <f t="shared" si="328"/>
        <v/>
      </c>
      <c r="T1895" s="66" t="str">
        <f>IF(AND(SU_Stufe&gt;=20,M1895&lt;&gt;"",ISBLANK(N1895)),"Zuweisung zu Arbeitspaket fehlt","")</f>
        <v/>
      </c>
      <c r="U1895" s="66" t="str">
        <f>IF(AND(M1895&lt;&gt;""),IF(ISBLANK(O1895),"Beschreibung der Tätigkeit fehlt!",IF(LEN(O1895)&lt;Z_BKU,"Beschreibung sehr kurz",IF(LEN(O1895)&lt;Z_BKN,"Beschreibung knapp",""))),"")</f>
        <v/>
      </c>
      <c r="V1895" s="66" t="str">
        <f t="shared" si="329"/>
        <v/>
      </c>
      <c r="W1895" s="66" t="str">
        <f>IF(AND(M1895&lt;&gt;""),IF(M1895&gt;Z_THAZ,"Wurde die Tageshöchstarbeitszeit ("&amp;Z_THAZ&amp;" h) beachtet?",""),"")</f>
        <v/>
      </c>
      <c r="X1895" s="66" t="str">
        <f t="shared" si="322"/>
        <v/>
      </c>
    </row>
    <row r="1896" spans="1:24" x14ac:dyDescent="0.25">
      <c r="A1896" s="5"/>
      <c r="B1896" s="67" t="str">
        <f t="shared" si="321"/>
        <v/>
      </c>
      <c r="C1896" s="68" t="str">
        <f t="shared" si="323"/>
        <v/>
      </c>
      <c r="D1896" s="6"/>
      <c r="E1896" s="9"/>
      <c r="F1896" s="6"/>
      <c r="G1896" s="9"/>
      <c r="H1896" s="64" t="str">
        <f t="shared" si="330"/>
        <v/>
      </c>
      <c r="I1896" s="64" t="str">
        <f t="shared" si="331"/>
        <v/>
      </c>
      <c r="J1896" s="65" t="str">
        <f t="shared" si="324"/>
        <v/>
      </c>
      <c r="K1896" s="166" t="str">
        <f t="shared" si="325"/>
        <v/>
      </c>
      <c r="L1896" s="167" t="str">
        <f t="shared" si="326"/>
        <v/>
      </c>
      <c r="M1896" s="63" t="str">
        <f t="shared" si="327"/>
        <v/>
      </c>
      <c r="N1896" s="7"/>
      <c r="O1896" s="8"/>
      <c r="Q1896" s="69" t="str">
        <f t="shared" si="328"/>
        <v/>
      </c>
      <c r="T1896" s="66" t="str">
        <f>IF(AND(SU_Stufe&gt;=20,M1896&lt;&gt;"",ISBLANK(N1896)),"Zuweisung zu Arbeitspaket fehlt","")</f>
        <v/>
      </c>
      <c r="U1896" s="66" t="str">
        <f>IF(AND(M1896&lt;&gt;""),IF(ISBLANK(O1896),"Beschreibung der Tätigkeit fehlt!",IF(LEN(O1896)&lt;Z_BKU,"Beschreibung sehr kurz",IF(LEN(O1896)&lt;Z_BKN,"Beschreibung knapp",""))),"")</f>
        <v/>
      </c>
      <c r="V1896" s="66" t="str">
        <f t="shared" si="329"/>
        <v/>
      </c>
      <c r="W1896" s="66" t="str">
        <f>IF(AND(M1896&lt;&gt;""),IF(M1896&gt;Z_THAZ,"Wurde die Tageshöchstarbeitszeit ("&amp;Z_THAZ&amp;" h) beachtet?",""),"")</f>
        <v/>
      </c>
      <c r="X1896" s="66" t="str">
        <f t="shared" si="322"/>
        <v/>
      </c>
    </row>
    <row r="1897" spans="1:24" x14ac:dyDescent="0.25">
      <c r="A1897" s="5"/>
      <c r="B1897" s="67" t="str">
        <f t="shared" si="321"/>
        <v/>
      </c>
      <c r="C1897" s="68" t="str">
        <f t="shared" si="323"/>
        <v/>
      </c>
      <c r="D1897" s="6"/>
      <c r="E1897" s="9"/>
      <c r="F1897" s="6"/>
      <c r="G1897" s="9"/>
      <c r="H1897" s="64" t="str">
        <f t="shared" si="330"/>
        <v/>
      </c>
      <c r="I1897" s="64" t="str">
        <f t="shared" si="331"/>
        <v/>
      </c>
      <c r="J1897" s="65" t="str">
        <f t="shared" si="324"/>
        <v/>
      </c>
      <c r="K1897" s="166" t="str">
        <f t="shared" si="325"/>
        <v/>
      </c>
      <c r="L1897" s="167" t="str">
        <f t="shared" si="326"/>
        <v/>
      </c>
      <c r="M1897" s="63" t="str">
        <f t="shared" si="327"/>
        <v/>
      </c>
      <c r="N1897" s="7"/>
      <c r="O1897" s="8"/>
      <c r="Q1897" s="69" t="str">
        <f t="shared" si="328"/>
        <v/>
      </c>
      <c r="T1897" s="66" t="str">
        <f>IF(AND(SU_Stufe&gt;=20,M1897&lt;&gt;"",ISBLANK(N1897)),"Zuweisung zu Arbeitspaket fehlt","")</f>
        <v/>
      </c>
      <c r="U1897" s="66" t="str">
        <f>IF(AND(M1897&lt;&gt;""),IF(ISBLANK(O1897),"Beschreibung der Tätigkeit fehlt!",IF(LEN(O1897)&lt;Z_BKU,"Beschreibung sehr kurz",IF(LEN(O1897)&lt;Z_BKN,"Beschreibung knapp",""))),"")</f>
        <v/>
      </c>
      <c r="V1897" s="66" t="str">
        <f t="shared" si="329"/>
        <v/>
      </c>
      <c r="W1897" s="66" t="str">
        <f>IF(AND(M1897&lt;&gt;""),IF(M1897&gt;Z_THAZ,"Wurde die Tageshöchstarbeitszeit ("&amp;Z_THAZ&amp;" h) beachtet?",""),"")</f>
        <v/>
      </c>
      <c r="X1897" s="66" t="str">
        <f t="shared" si="322"/>
        <v/>
      </c>
    </row>
    <row r="1898" spans="1:24" x14ac:dyDescent="0.25">
      <c r="A1898" s="5"/>
      <c r="B1898" s="67" t="str">
        <f t="shared" si="321"/>
        <v/>
      </c>
      <c r="C1898" s="68" t="str">
        <f t="shared" si="323"/>
        <v/>
      </c>
      <c r="D1898" s="6"/>
      <c r="E1898" s="9"/>
      <c r="F1898" s="6"/>
      <c r="G1898" s="9"/>
      <c r="H1898" s="64" t="str">
        <f t="shared" si="330"/>
        <v/>
      </c>
      <c r="I1898" s="64" t="str">
        <f t="shared" si="331"/>
        <v/>
      </c>
      <c r="J1898" s="65" t="str">
        <f t="shared" si="324"/>
        <v/>
      </c>
      <c r="K1898" s="166" t="str">
        <f t="shared" si="325"/>
        <v/>
      </c>
      <c r="L1898" s="167" t="str">
        <f t="shared" si="326"/>
        <v/>
      </c>
      <c r="M1898" s="63" t="str">
        <f t="shared" si="327"/>
        <v/>
      </c>
      <c r="N1898" s="7"/>
      <c r="O1898" s="8"/>
      <c r="Q1898" s="69" t="str">
        <f t="shared" si="328"/>
        <v/>
      </c>
      <c r="T1898" s="66" t="str">
        <f>IF(AND(SU_Stufe&gt;=20,M1898&lt;&gt;"",ISBLANK(N1898)),"Zuweisung zu Arbeitspaket fehlt","")</f>
        <v/>
      </c>
      <c r="U1898" s="66" t="str">
        <f>IF(AND(M1898&lt;&gt;""),IF(ISBLANK(O1898),"Beschreibung der Tätigkeit fehlt!",IF(LEN(O1898)&lt;Z_BKU,"Beschreibung sehr kurz",IF(LEN(O1898)&lt;Z_BKN,"Beschreibung knapp",""))),"")</f>
        <v/>
      </c>
      <c r="V1898" s="66" t="str">
        <f t="shared" si="329"/>
        <v/>
      </c>
      <c r="W1898" s="66" t="str">
        <f>IF(AND(M1898&lt;&gt;""),IF(M1898&gt;Z_THAZ,"Wurde die Tageshöchstarbeitszeit ("&amp;Z_THAZ&amp;" h) beachtet?",""),"")</f>
        <v/>
      </c>
      <c r="X1898" s="66" t="str">
        <f t="shared" si="322"/>
        <v/>
      </c>
    </row>
    <row r="1899" spans="1:24" x14ac:dyDescent="0.25">
      <c r="A1899" s="5"/>
      <c r="B1899" s="67" t="str">
        <f t="shared" si="321"/>
        <v/>
      </c>
      <c r="C1899" s="68" t="str">
        <f t="shared" si="323"/>
        <v/>
      </c>
      <c r="D1899" s="6"/>
      <c r="E1899" s="9"/>
      <c r="F1899" s="6"/>
      <c r="G1899" s="9"/>
      <c r="H1899" s="64" t="str">
        <f t="shared" si="330"/>
        <v/>
      </c>
      <c r="I1899" s="64" t="str">
        <f t="shared" si="331"/>
        <v/>
      </c>
      <c r="J1899" s="65" t="str">
        <f t="shared" si="324"/>
        <v/>
      </c>
      <c r="K1899" s="166" t="str">
        <f t="shared" si="325"/>
        <v/>
      </c>
      <c r="L1899" s="167" t="str">
        <f t="shared" si="326"/>
        <v/>
      </c>
      <c r="M1899" s="63" t="str">
        <f t="shared" si="327"/>
        <v/>
      </c>
      <c r="N1899" s="7"/>
      <c r="O1899" s="8"/>
      <c r="Q1899" s="69" t="str">
        <f t="shared" si="328"/>
        <v/>
      </c>
      <c r="T1899" s="66" t="str">
        <f>IF(AND(SU_Stufe&gt;=20,M1899&lt;&gt;"",ISBLANK(N1899)),"Zuweisung zu Arbeitspaket fehlt","")</f>
        <v/>
      </c>
      <c r="U1899" s="66" t="str">
        <f>IF(AND(M1899&lt;&gt;""),IF(ISBLANK(O1899),"Beschreibung der Tätigkeit fehlt!",IF(LEN(O1899)&lt;Z_BKU,"Beschreibung sehr kurz",IF(LEN(O1899)&lt;Z_BKN,"Beschreibung knapp",""))),"")</f>
        <v/>
      </c>
      <c r="V1899" s="66" t="str">
        <f t="shared" si="329"/>
        <v/>
      </c>
      <c r="W1899" s="66" t="str">
        <f>IF(AND(M1899&lt;&gt;""),IF(M1899&gt;Z_THAZ,"Wurde die Tageshöchstarbeitszeit ("&amp;Z_THAZ&amp;" h) beachtet?",""),"")</f>
        <v/>
      </c>
      <c r="X1899" s="66" t="str">
        <f t="shared" si="322"/>
        <v/>
      </c>
    </row>
    <row r="1900" spans="1:24" x14ac:dyDescent="0.25">
      <c r="A1900" s="5"/>
      <c r="B1900" s="67" t="str">
        <f t="shared" si="321"/>
        <v/>
      </c>
      <c r="C1900" s="68" t="str">
        <f t="shared" si="323"/>
        <v/>
      </c>
      <c r="D1900" s="6"/>
      <c r="E1900" s="9"/>
      <c r="F1900" s="6"/>
      <c r="G1900" s="9"/>
      <c r="H1900" s="64" t="str">
        <f t="shared" si="330"/>
        <v/>
      </c>
      <c r="I1900" s="64" t="str">
        <f t="shared" si="331"/>
        <v/>
      </c>
      <c r="J1900" s="65" t="str">
        <f t="shared" si="324"/>
        <v/>
      </c>
      <c r="K1900" s="166" t="str">
        <f t="shared" si="325"/>
        <v/>
      </c>
      <c r="L1900" s="167" t="str">
        <f t="shared" si="326"/>
        <v/>
      </c>
      <c r="M1900" s="63" t="str">
        <f t="shared" si="327"/>
        <v/>
      </c>
      <c r="N1900" s="7"/>
      <c r="O1900" s="8"/>
      <c r="Q1900" s="69" t="str">
        <f t="shared" si="328"/>
        <v/>
      </c>
      <c r="T1900" s="66" t="str">
        <f>IF(AND(SU_Stufe&gt;=20,M1900&lt;&gt;"",ISBLANK(N1900)),"Zuweisung zu Arbeitspaket fehlt","")</f>
        <v/>
      </c>
      <c r="U1900" s="66" t="str">
        <f>IF(AND(M1900&lt;&gt;""),IF(ISBLANK(O1900),"Beschreibung der Tätigkeit fehlt!",IF(LEN(O1900)&lt;Z_BKU,"Beschreibung sehr kurz",IF(LEN(O1900)&lt;Z_BKN,"Beschreibung knapp",""))),"")</f>
        <v/>
      </c>
      <c r="V1900" s="66" t="str">
        <f t="shared" si="329"/>
        <v/>
      </c>
      <c r="W1900" s="66" t="str">
        <f>IF(AND(M1900&lt;&gt;""),IF(M1900&gt;Z_THAZ,"Wurde die Tageshöchstarbeitszeit ("&amp;Z_THAZ&amp;" h) beachtet?",""),"")</f>
        <v/>
      </c>
      <c r="X1900" s="66" t="str">
        <f t="shared" si="322"/>
        <v/>
      </c>
    </row>
    <row r="1901" spans="1:24" x14ac:dyDescent="0.25">
      <c r="A1901" s="5"/>
      <c r="B1901" s="67" t="str">
        <f t="shared" si="321"/>
        <v/>
      </c>
      <c r="C1901" s="68" t="str">
        <f t="shared" si="323"/>
        <v/>
      </c>
      <c r="D1901" s="6"/>
      <c r="E1901" s="9"/>
      <c r="F1901" s="6"/>
      <c r="G1901" s="9"/>
      <c r="H1901" s="64" t="str">
        <f t="shared" si="330"/>
        <v/>
      </c>
      <c r="I1901" s="64" t="str">
        <f t="shared" si="331"/>
        <v/>
      </c>
      <c r="J1901" s="65" t="str">
        <f t="shared" si="324"/>
        <v/>
      </c>
      <c r="K1901" s="166" t="str">
        <f t="shared" si="325"/>
        <v/>
      </c>
      <c r="L1901" s="167" t="str">
        <f t="shared" si="326"/>
        <v/>
      </c>
      <c r="M1901" s="63" t="str">
        <f t="shared" si="327"/>
        <v/>
      </c>
      <c r="N1901" s="7"/>
      <c r="O1901" s="8"/>
      <c r="Q1901" s="69" t="str">
        <f t="shared" si="328"/>
        <v/>
      </c>
      <c r="T1901" s="66" t="str">
        <f>IF(AND(SU_Stufe&gt;=20,M1901&lt;&gt;"",ISBLANK(N1901)),"Zuweisung zu Arbeitspaket fehlt","")</f>
        <v/>
      </c>
      <c r="U1901" s="66" t="str">
        <f>IF(AND(M1901&lt;&gt;""),IF(ISBLANK(O1901),"Beschreibung der Tätigkeit fehlt!",IF(LEN(O1901)&lt;Z_BKU,"Beschreibung sehr kurz",IF(LEN(O1901)&lt;Z_BKN,"Beschreibung knapp",""))),"")</f>
        <v/>
      </c>
      <c r="V1901" s="66" t="str">
        <f t="shared" si="329"/>
        <v/>
      </c>
      <c r="W1901" s="66" t="str">
        <f>IF(AND(M1901&lt;&gt;""),IF(M1901&gt;Z_THAZ,"Wurde die Tageshöchstarbeitszeit ("&amp;Z_THAZ&amp;" h) beachtet?",""),"")</f>
        <v/>
      </c>
      <c r="X1901" s="66" t="str">
        <f t="shared" si="322"/>
        <v/>
      </c>
    </row>
    <row r="1902" spans="1:24" x14ac:dyDescent="0.25">
      <c r="A1902" s="5"/>
      <c r="B1902" s="67" t="str">
        <f t="shared" si="321"/>
        <v/>
      </c>
      <c r="C1902" s="68" t="str">
        <f t="shared" si="323"/>
        <v/>
      </c>
      <c r="D1902" s="6"/>
      <c r="E1902" s="9"/>
      <c r="F1902" s="6"/>
      <c r="G1902" s="9"/>
      <c r="H1902" s="64" t="str">
        <f t="shared" si="330"/>
        <v/>
      </c>
      <c r="I1902" s="64" t="str">
        <f t="shared" si="331"/>
        <v/>
      </c>
      <c r="J1902" s="65" t="str">
        <f t="shared" si="324"/>
        <v/>
      </c>
      <c r="K1902" s="166" t="str">
        <f t="shared" si="325"/>
        <v/>
      </c>
      <c r="L1902" s="167" t="str">
        <f t="shared" si="326"/>
        <v/>
      </c>
      <c r="M1902" s="63" t="str">
        <f t="shared" si="327"/>
        <v/>
      </c>
      <c r="N1902" s="7"/>
      <c r="O1902" s="8"/>
      <c r="Q1902" s="69" t="str">
        <f t="shared" si="328"/>
        <v/>
      </c>
      <c r="T1902" s="66" t="str">
        <f>IF(AND(SU_Stufe&gt;=20,M1902&lt;&gt;"",ISBLANK(N1902)),"Zuweisung zu Arbeitspaket fehlt","")</f>
        <v/>
      </c>
      <c r="U1902" s="66" t="str">
        <f>IF(AND(M1902&lt;&gt;""),IF(ISBLANK(O1902),"Beschreibung der Tätigkeit fehlt!",IF(LEN(O1902)&lt;Z_BKU,"Beschreibung sehr kurz",IF(LEN(O1902)&lt;Z_BKN,"Beschreibung knapp",""))),"")</f>
        <v/>
      </c>
      <c r="V1902" s="66" t="str">
        <f t="shared" si="329"/>
        <v/>
      </c>
      <c r="W1902" s="66" t="str">
        <f>IF(AND(M1902&lt;&gt;""),IF(M1902&gt;Z_THAZ,"Wurde die Tageshöchstarbeitszeit ("&amp;Z_THAZ&amp;" h) beachtet?",""),"")</f>
        <v/>
      </c>
      <c r="X1902" s="66" t="str">
        <f t="shared" si="322"/>
        <v/>
      </c>
    </row>
    <row r="1903" spans="1:24" x14ac:dyDescent="0.25">
      <c r="A1903" s="5"/>
      <c r="B1903" s="67" t="str">
        <f t="shared" si="321"/>
        <v/>
      </c>
      <c r="C1903" s="68" t="str">
        <f t="shared" si="323"/>
        <v/>
      </c>
      <c r="D1903" s="6"/>
      <c r="E1903" s="9"/>
      <c r="F1903" s="6"/>
      <c r="G1903" s="9"/>
      <c r="H1903" s="64" t="str">
        <f t="shared" si="330"/>
        <v/>
      </c>
      <c r="I1903" s="64" t="str">
        <f t="shared" si="331"/>
        <v/>
      </c>
      <c r="J1903" s="65" t="str">
        <f t="shared" si="324"/>
        <v/>
      </c>
      <c r="K1903" s="166" t="str">
        <f t="shared" si="325"/>
        <v/>
      </c>
      <c r="L1903" s="167" t="str">
        <f t="shared" si="326"/>
        <v/>
      </c>
      <c r="M1903" s="63" t="str">
        <f t="shared" si="327"/>
        <v/>
      </c>
      <c r="N1903" s="7"/>
      <c r="O1903" s="8"/>
      <c r="Q1903" s="69" t="str">
        <f t="shared" si="328"/>
        <v/>
      </c>
      <c r="T1903" s="66" t="str">
        <f>IF(AND(SU_Stufe&gt;=20,M1903&lt;&gt;"",ISBLANK(N1903)),"Zuweisung zu Arbeitspaket fehlt","")</f>
        <v/>
      </c>
      <c r="U1903" s="66" t="str">
        <f>IF(AND(M1903&lt;&gt;""),IF(ISBLANK(O1903),"Beschreibung der Tätigkeit fehlt!",IF(LEN(O1903)&lt;Z_BKU,"Beschreibung sehr kurz",IF(LEN(O1903)&lt;Z_BKN,"Beschreibung knapp",""))),"")</f>
        <v/>
      </c>
      <c r="V1903" s="66" t="str">
        <f t="shared" si="329"/>
        <v/>
      </c>
      <c r="W1903" s="66" t="str">
        <f>IF(AND(M1903&lt;&gt;""),IF(M1903&gt;Z_THAZ,"Wurde die Tageshöchstarbeitszeit ("&amp;Z_THAZ&amp;" h) beachtet?",""),"")</f>
        <v/>
      </c>
      <c r="X1903" s="66" t="str">
        <f t="shared" si="322"/>
        <v/>
      </c>
    </row>
    <row r="1904" spans="1:24" x14ac:dyDescent="0.25">
      <c r="A1904" s="5"/>
      <c r="B1904" s="67" t="str">
        <f t="shared" si="321"/>
        <v/>
      </c>
      <c r="C1904" s="68" t="str">
        <f t="shared" si="323"/>
        <v/>
      </c>
      <c r="D1904" s="6"/>
      <c r="E1904" s="9"/>
      <c r="F1904" s="6"/>
      <c r="G1904" s="9"/>
      <c r="H1904" s="64" t="str">
        <f t="shared" si="330"/>
        <v/>
      </c>
      <c r="I1904" s="64" t="str">
        <f t="shared" si="331"/>
        <v/>
      </c>
      <c r="J1904" s="65" t="str">
        <f t="shared" si="324"/>
        <v/>
      </c>
      <c r="K1904" s="166" t="str">
        <f t="shared" si="325"/>
        <v/>
      </c>
      <c r="L1904" s="167" t="str">
        <f t="shared" si="326"/>
        <v/>
      </c>
      <c r="M1904" s="63" t="str">
        <f t="shared" si="327"/>
        <v/>
      </c>
      <c r="N1904" s="7"/>
      <c r="O1904" s="8"/>
      <c r="Q1904" s="69" t="str">
        <f t="shared" si="328"/>
        <v/>
      </c>
      <c r="T1904" s="66" t="str">
        <f>IF(AND(SU_Stufe&gt;=20,M1904&lt;&gt;"",ISBLANK(N1904)),"Zuweisung zu Arbeitspaket fehlt","")</f>
        <v/>
      </c>
      <c r="U1904" s="66" t="str">
        <f>IF(AND(M1904&lt;&gt;""),IF(ISBLANK(O1904),"Beschreibung der Tätigkeit fehlt!",IF(LEN(O1904)&lt;Z_BKU,"Beschreibung sehr kurz",IF(LEN(O1904)&lt;Z_BKN,"Beschreibung knapp",""))),"")</f>
        <v/>
      </c>
      <c r="V1904" s="66" t="str">
        <f t="shared" si="329"/>
        <v/>
      </c>
      <c r="W1904" s="66" t="str">
        <f>IF(AND(M1904&lt;&gt;""),IF(M1904&gt;Z_THAZ,"Wurde die Tageshöchstarbeitszeit ("&amp;Z_THAZ&amp;" h) beachtet?",""),"")</f>
        <v/>
      </c>
      <c r="X1904" s="66" t="str">
        <f t="shared" si="322"/>
        <v/>
      </c>
    </row>
    <row r="1905" spans="1:24" x14ac:dyDescent="0.25">
      <c r="A1905" s="5"/>
      <c r="B1905" s="67" t="str">
        <f t="shared" si="321"/>
        <v/>
      </c>
      <c r="C1905" s="68" t="str">
        <f t="shared" si="323"/>
        <v/>
      </c>
      <c r="D1905" s="6"/>
      <c r="E1905" s="9"/>
      <c r="F1905" s="6"/>
      <c r="G1905" s="9"/>
      <c r="H1905" s="64" t="str">
        <f t="shared" si="330"/>
        <v/>
      </c>
      <c r="I1905" s="64" t="str">
        <f t="shared" si="331"/>
        <v/>
      </c>
      <c r="J1905" s="65" t="str">
        <f t="shared" si="324"/>
        <v/>
      </c>
      <c r="K1905" s="166" t="str">
        <f t="shared" si="325"/>
        <v/>
      </c>
      <c r="L1905" s="167" t="str">
        <f t="shared" si="326"/>
        <v/>
      </c>
      <c r="M1905" s="63" t="str">
        <f t="shared" si="327"/>
        <v/>
      </c>
      <c r="N1905" s="7"/>
      <c r="O1905" s="8"/>
      <c r="Q1905" s="69" t="str">
        <f t="shared" si="328"/>
        <v/>
      </c>
      <c r="T1905" s="66" t="str">
        <f>IF(AND(SU_Stufe&gt;=20,M1905&lt;&gt;"",ISBLANK(N1905)),"Zuweisung zu Arbeitspaket fehlt","")</f>
        <v/>
      </c>
      <c r="U1905" s="66" t="str">
        <f>IF(AND(M1905&lt;&gt;""),IF(ISBLANK(O1905),"Beschreibung der Tätigkeit fehlt!",IF(LEN(O1905)&lt;Z_BKU,"Beschreibung sehr kurz",IF(LEN(O1905)&lt;Z_BKN,"Beschreibung knapp",""))),"")</f>
        <v/>
      </c>
      <c r="V1905" s="66" t="str">
        <f t="shared" si="329"/>
        <v/>
      </c>
      <c r="W1905" s="66" t="str">
        <f>IF(AND(M1905&lt;&gt;""),IF(M1905&gt;Z_THAZ,"Wurde die Tageshöchstarbeitszeit ("&amp;Z_THAZ&amp;" h) beachtet?",""),"")</f>
        <v/>
      </c>
      <c r="X1905" s="66" t="str">
        <f t="shared" si="322"/>
        <v/>
      </c>
    </row>
    <row r="1906" spans="1:24" x14ac:dyDescent="0.25">
      <c r="A1906" s="5"/>
      <c r="B1906" s="67" t="str">
        <f t="shared" si="321"/>
        <v/>
      </c>
      <c r="C1906" s="68" t="str">
        <f t="shared" si="323"/>
        <v/>
      </c>
      <c r="D1906" s="6"/>
      <c r="E1906" s="9"/>
      <c r="F1906" s="6"/>
      <c r="G1906" s="9"/>
      <c r="H1906" s="64" t="str">
        <f t="shared" si="330"/>
        <v/>
      </c>
      <c r="I1906" s="64" t="str">
        <f t="shared" si="331"/>
        <v/>
      </c>
      <c r="J1906" s="65" t="str">
        <f t="shared" si="324"/>
        <v/>
      </c>
      <c r="K1906" s="166" t="str">
        <f t="shared" si="325"/>
        <v/>
      </c>
      <c r="L1906" s="167" t="str">
        <f t="shared" si="326"/>
        <v/>
      </c>
      <c r="M1906" s="63" t="str">
        <f t="shared" si="327"/>
        <v/>
      </c>
      <c r="N1906" s="7"/>
      <c r="O1906" s="8"/>
      <c r="Q1906" s="69" t="str">
        <f t="shared" si="328"/>
        <v/>
      </c>
      <c r="T1906" s="66" t="str">
        <f>IF(AND(SU_Stufe&gt;=20,M1906&lt;&gt;"",ISBLANK(N1906)),"Zuweisung zu Arbeitspaket fehlt","")</f>
        <v/>
      </c>
      <c r="U1906" s="66" t="str">
        <f>IF(AND(M1906&lt;&gt;""),IF(ISBLANK(O1906),"Beschreibung der Tätigkeit fehlt!",IF(LEN(O1906)&lt;Z_BKU,"Beschreibung sehr kurz",IF(LEN(O1906)&lt;Z_BKN,"Beschreibung knapp",""))),"")</f>
        <v/>
      </c>
      <c r="V1906" s="66" t="str">
        <f t="shared" si="329"/>
        <v/>
      </c>
      <c r="W1906" s="66" t="str">
        <f>IF(AND(M1906&lt;&gt;""),IF(M1906&gt;Z_THAZ,"Wurde die Tageshöchstarbeitszeit ("&amp;Z_THAZ&amp;" h) beachtet?",""),"")</f>
        <v/>
      </c>
      <c r="X1906" s="66" t="str">
        <f t="shared" si="322"/>
        <v/>
      </c>
    </row>
    <row r="1907" spans="1:24" x14ac:dyDescent="0.25">
      <c r="A1907" s="5"/>
      <c r="B1907" s="67" t="str">
        <f t="shared" si="321"/>
        <v/>
      </c>
      <c r="C1907" s="68" t="str">
        <f t="shared" si="323"/>
        <v/>
      </c>
      <c r="D1907" s="6"/>
      <c r="E1907" s="9"/>
      <c r="F1907" s="6"/>
      <c r="G1907" s="9"/>
      <c r="H1907" s="64" t="str">
        <f t="shared" si="330"/>
        <v/>
      </c>
      <c r="I1907" s="64" t="str">
        <f t="shared" si="331"/>
        <v/>
      </c>
      <c r="J1907" s="65" t="str">
        <f t="shared" si="324"/>
        <v/>
      </c>
      <c r="K1907" s="166" t="str">
        <f t="shared" si="325"/>
        <v/>
      </c>
      <c r="L1907" s="167" t="str">
        <f t="shared" si="326"/>
        <v/>
      </c>
      <c r="M1907" s="63" t="str">
        <f t="shared" si="327"/>
        <v/>
      </c>
      <c r="N1907" s="7"/>
      <c r="O1907" s="8"/>
      <c r="Q1907" s="69" t="str">
        <f t="shared" si="328"/>
        <v/>
      </c>
      <c r="T1907" s="66" t="str">
        <f>IF(AND(SU_Stufe&gt;=20,M1907&lt;&gt;"",ISBLANK(N1907)),"Zuweisung zu Arbeitspaket fehlt","")</f>
        <v/>
      </c>
      <c r="U1907" s="66" t="str">
        <f>IF(AND(M1907&lt;&gt;""),IF(ISBLANK(O1907),"Beschreibung der Tätigkeit fehlt!",IF(LEN(O1907)&lt;Z_BKU,"Beschreibung sehr kurz",IF(LEN(O1907)&lt;Z_BKN,"Beschreibung knapp",""))),"")</f>
        <v/>
      </c>
      <c r="V1907" s="66" t="str">
        <f t="shared" si="329"/>
        <v/>
      </c>
      <c r="W1907" s="66" t="str">
        <f>IF(AND(M1907&lt;&gt;""),IF(M1907&gt;Z_THAZ,"Wurde die Tageshöchstarbeitszeit ("&amp;Z_THAZ&amp;" h) beachtet?",""),"")</f>
        <v/>
      </c>
      <c r="X1907" s="66" t="str">
        <f t="shared" si="322"/>
        <v/>
      </c>
    </row>
    <row r="1908" spans="1:24" x14ac:dyDescent="0.25">
      <c r="A1908" s="5"/>
      <c r="B1908" s="67" t="str">
        <f t="shared" si="321"/>
        <v/>
      </c>
      <c r="C1908" s="68" t="str">
        <f t="shared" si="323"/>
        <v/>
      </c>
      <c r="D1908" s="6"/>
      <c r="E1908" s="9"/>
      <c r="F1908" s="6"/>
      <c r="G1908" s="9"/>
      <c r="H1908" s="64" t="str">
        <f t="shared" si="330"/>
        <v/>
      </c>
      <c r="I1908" s="64" t="str">
        <f t="shared" si="331"/>
        <v/>
      </c>
      <c r="J1908" s="65" t="str">
        <f t="shared" si="324"/>
        <v/>
      </c>
      <c r="K1908" s="166" t="str">
        <f t="shared" si="325"/>
        <v/>
      </c>
      <c r="L1908" s="167" t="str">
        <f t="shared" si="326"/>
        <v/>
      </c>
      <c r="M1908" s="63" t="str">
        <f t="shared" si="327"/>
        <v/>
      </c>
      <c r="N1908" s="7"/>
      <c r="O1908" s="8"/>
      <c r="Q1908" s="69" t="str">
        <f t="shared" si="328"/>
        <v/>
      </c>
      <c r="T1908" s="66" t="str">
        <f>IF(AND(SU_Stufe&gt;=20,M1908&lt;&gt;"",ISBLANK(N1908)),"Zuweisung zu Arbeitspaket fehlt","")</f>
        <v/>
      </c>
      <c r="U1908" s="66" t="str">
        <f>IF(AND(M1908&lt;&gt;""),IF(ISBLANK(O1908),"Beschreibung der Tätigkeit fehlt!",IF(LEN(O1908)&lt;Z_BKU,"Beschreibung sehr kurz",IF(LEN(O1908)&lt;Z_BKN,"Beschreibung knapp",""))),"")</f>
        <v/>
      </c>
      <c r="V1908" s="66" t="str">
        <f t="shared" si="329"/>
        <v/>
      </c>
      <c r="W1908" s="66" t="str">
        <f>IF(AND(M1908&lt;&gt;""),IF(M1908&gt;Z_THAZ,"Wurde die Tageshöchstarbeitszeit ("&amp;Z_THAZ&amp;" h) beachtet?",""),"")</f>
        <v/>
      </c>
      <c r="X1908" s="66" t="str">
        <f t="shared" si="322"/>
        <v/>
      </c>
    </row>
    <row r="1909" spans="1:24" x14ac:dyDescent="0.25">
      <c r="A1909" s="5"/>
      <c r="B1909" s="67" t="str">
        <f t="shared" si="321"/>
        <v/>
      </c>
      <c r="C1909" s="68" t="str">
        <f t="shared" si="323"/>
        <v/>
      </c>
      <c r="D1909" s="6"/>
      <c r="E1909" s="9"/>
      <c r="F1909" s="6"/>
      <c r="G1909" s="9"/>
      <c r="H1909" s="64" t="str">
        <f t="shared" si="330"/>
        <v/>
      </c>
      <c r="I1909" s="64" t="str">
        <f t="shared" si="331"/>
        <v/>
      </c>
      <c r="J1909" s="65" t="str">
        <f t="shared" si="324"/>
        <v/>
      </c>
      <c r="K1909" s="166" t="str">
        <f t="shared" si="325"/>
        <v/>
      </c>
      <c r="L1909" s="167" t="str">
        <f t="shared" si="326"/>
        <v/>
      </c>
      <c r="M1909" s="63" t="str">
        <f t="shared" si="327"/>
        <v/>
      </c>
      <c r="N1909" s="7"/>
      <c r="O1909" s="8"/>
      <c r="Q1909" s="69" t="str">
        <f t="shared" si="328"/>
        <v/>
      </c>
      <c r="T1909" s="66" t="str">
        <f>IF(AND(SU_Stufe&gt;=20,M1909&lt;&gt;"",ISBLANK(N1909)),"Zuweisung zu Arbeitspaket fehlt","")</f>
        <v/>
      </c>
      <c r="U1909" s="66" t="str">
        <f>IF(AND(M1909&lt;&gt;""),IF(ISBLANK(O1909),"Beschreibung der Tätigkeit fehlt!",IF(LEN(O1909)&lt;Z_BKU,"Beschreibung sehr kurz",IF(LEN(O1909)&lt;Z_BKN,"Beschreibung knapp",""))),"")</f>
        <v/>
      </c>
      <c r="V1909" s="66" t="str">
        <f t="shared" si="329"/>
        <v/>
      </c>
      <c r="W1909" s="66" t="str">
        <f>IF(AND(M1909&lt;&gt;""),IF(M1909&gt;Z_THAZ,"Wurde die Tageshöchstarbeitszeit ("&amp;Z_THAZ&amp;" h) beachtet?",""),"")</f>
        <v/>
      </c>
      <c r="X1909" s="66" t="str">
        <f t="shared" si="322"/>
        <v/>
      </c>
    </row>
    <row r="1910" spans="1:24" x14ac:dyDescent="0.25">
      <c r="A1910" s="5"/>
      <c r="B1910" s="67" t="str">
        <f t="shared" si="321"/>
        <v/>
      </c>
      <c r="C1910" s="68" t="str">
        <f t="shared" si="323"/>
        <v/>
      </c>
      <c r="D1910" s="6"/>
      <c r="E1910" s="9"/>
      <c r="F1910" s="6"/>
      <c r="G1910" s="9"/>
      <c r="H1910" s="64" t="str">
        <f t="shared" si="330"/>
        <v/>
      </c>
      <c r="I1910" s="64" t="str">
        <f t="shared" si="331"/>
        <v/>
      </c>
      <c r="J1910" s="65" t="str">
        <f t="shared" si="324"/>
        <v/>
      </c>
      <c r="K1910" s="166" t="str">
        <f t="shared" si="325"/>
        <v/>
      </c>
      <c r="L1910" s="167" t="str">
        <f t="shared" si="326"/>
        <v/>
      </c>
      <c r="M1910" s="63" t="str">
        <f t="shared" si="327"/>
        <v/>
      </c>
      <c r="N1910" s="7"/>
      <c r="O1910" s="8"/>
      <c r="Q1910" s="69" t="str">
        <f t="shared" si="328"/>
        <v/>
      </c>
      <c r="T1910" s="66" t="str">
        <f>IF(AND(SU_Stufe&gt;=20,M1910&lt;&gt;"",ISBLANK(N1910)),"Zuweisung zu Arbeitspaket fehlt","")</f>
        <v/>
      </c>
      <c r="U1910" s="66" t="str">
        <f>IF(AND(M1910&lt;&gt;""),IF(ISBLANK(O1910),"Beschreibung der Tätigkeit fehlt!",IF(LEN(O1910)&lt;Z_BKU,"Beschreibung sehr kurz",IF(LEN(O1910)&lt;Z_BKN,"Beschreibung knapp",""))),"")</f>
        <v/>
      </c>
      <c r="V1910" s="66" t="str">
        <f t="shared" si="329"/>
        <v/>
      </c>
      <c r="W1910" s="66" t="str">
        <f>IF(AND(M1910&lt;&gt;""),IF(M1910&gt;Z_THAZ,"Wurde die Tageshöchstarbeitszeit ("&amp;Z_THAZ&amp;" h) beachtet?",""),"")</f>
        <v/>
      </c>
      <c r="X1910" s="66" t="str">
        <f t="shared" si="322"/>
        <v/>
      </c>
    </row>
    <row r="1911" spans="1:24" x14ac:dyDescent="0.25">
      <c r="A1911" s="5"/>
      <c r="B1911" s="67" t="str">
        <f t="shared" si="321"/>
        <v/>
      </c>
      <c r="C1911" s="68" t="str">
        <f t="shared" si="323"/>
        <v/>
      </c>
      <c r="D1911" s="6"/>
      <c r="E1911" s="9"/>
      <c r="F1911" s="6"/>
      <c r="G1911" s="9"/>
      <c r="H1911" s="64" t="str">
        <f t="shared" si="330"/>
        <v/>
      </c>
      <c r="I1911" s="64" t="str">
        <f t="shared" si="331"/>
        <v/>
      </c>
      <c r="J1911" s="65" t="str">
        <f t="shared" si="324"/>
        <v/>
      </c>
      <c r="K1911" s="166" t="str">
        <f t="shared" si="325"/>
        <v/>
      </c>
      <c r="L1911" s="167" t="str">
        <f t="shared" si="326"/>
        <v/>
      </c>
      <c r="M1911" s="63" t="str">
        <f t="shared" si="327"/>
        <v/>
      </c>
      <c r="N1911" s="7"/>
      <c r="O1911" s="8"/>
      <c r="Q1911" s="69" t="str">
        <f t="shared" si="328"/>
        <v/>
      </c>
      <c r="T1911" s="66" t="str">
        <f>IF(AND(SU_Stufe&gt;=20,M1911&lt;&gt;"",ISBLANK(N1911)),"Zuweisung zu Arbeitspaket fehlt","")</f>
        <v/>
      </c>
      <c r="U1911" s="66" t="str">
        <f>IF(AND(M1911&lt;&gt;""),IF(ISBLANK(O1911),"Beschreibung der Tätigkeit fehlt!",IF(LEN(O1911)&lt;Z_BKU,"Beschreibung sehr kurz",IF(LEN(O1911)&lt;Z_BKN,"Beschreibung knapp",""))),"")</f>
        <v/>
      </c>
      <c r="V1911" s="66" t="str">
        <f t="shared" si="329"/>
        <v/>
      </c>
      <c r="W1911" s="66" t="str">
        <f>IF(AND(M1911&lt;&gt;""),IF(M1911&gt;Z_THAZ,"Wurde die Tageshöchstarbeitszeit ("&amp;Z_THAZ&amp;" h) beachtet?",""),"")</f>
        <v/>
      </c>
      <c r="X1911" s="66" t="str">
        <f t="shared" si="322"/>
        <v/>
      </c>
    </row>
    <row r="1912" spans="1:24" x14ac:dyDescent="0.25">
      <c r="A1912" s="5"/>
      <c r="B1912" s="67" t="str">
        <f t="shared" si="321"/>
        <v/>
      </c>
      <c r="C1912" s="68" t="str">
        <f t="shared" si="323"/>
        <v/>
      </c>
      <c r="D1912" s="6"/>
      <c r="E1912" s="9"/>
      <c r="F1912" s="6"/>
      <c r="G1912" s="9"/>
      <c r="H1912" s="64" t="str">
        <f t="shared" si="330"/>
        <v/>
      </c>
      <c r="I1912" s="64" t="str">
        <f t="shared" si="331"/>
        <v/>
      </c>
      <c r="J1912" s="65" t="str">
        <f t="shared" si="324"/>
        <v/>
      </c>
      <c r="K1912" s="166" t="str">
        <f t="shared" si="325"/>
        <v/>
      </c>
      <c r="L1912" s="167" t="str">
        <f t="shared" si="326"/>
        <v/>
      </c>
      <c r="M1912" s="63" t="str">
        <f t="shared" si="327"/>
        <v/>
      </c>
      <c r="N1912" s="7"/>
      <c r="O1912" s="8"/>
      <c r="Q1912" s="69" t="str">
        <f t="shared" si="328"/>
        <v/>
      </c>
      <c r="T1912" s="66" t="str">
        <f>IF(AND(SU_Stufe&gt;=20,M1912&lt;&gt;"",ISBLANK(N1912)),"Zuweisung zu Arbeitspaket fehlt","")</f>
        <v/>
      </c>
      <c r="U1912" s="66" t="str">
        <f>IF(AND(M1912&lt;&gt;""),IF(ISBLANK(O1912),"Beschreibung der Tätigkeit fehlt!",IF(LEN(O1912)&lt;Z_BKU,"Beschreibung sehr kurz",IF(LEN(O1912)&lt;Z_BKN,"Beschreibung knapp",""))),"")</f>
        <v/>
      </c>
      <c r="V1912" s="66" t="str">
        <f t="shared" si="329"/>
        <v/>
      </c>
      <c r="W1912" s="66" t="str">
        <f>IF(AND(M1912&lt;&gt;""),IF(M1912&gt;Z_THAZ,"Wurde die Tageshöchstarbeitszeit ("&amp;Z_THAZ&amp;" h) beachtet?",""),"")</f>
        <v/>
      </c>
      <c r="X1912" s="66" t="str">
        <f t="shared" si="322"/>
        <v/>
      </c>
    </row>
    <row r="1913" spans="1:24" x14ac:dyDescent="0.25">
      <c r="A1913" s="5"/>
      <c r="B1913" s="67" t="str">
        <f t="shared" si="321"/>
        <v/>
      </c>
      <c r="C1913" s="68" t="str">
        <f t="shared" si="323"/>
        <v/>
      </c>
      <c r="D1913" s="6"/>
      <c r="E1913" s="9"/>
      <c r="F1913" s="6"/>
      <c r="G1913" s="9"/>
      <c r="H1913" s="64" t="str">
        <f t="shared" si="330"/>
        <v/>
      </c>
      <c r="I1913" s="64" t="str">
        <f t="shared" si="331"/>
        <v/>
      </c>
      <c r="J1913" s="65" t="str">
        <f t="shared" si="324"/>
        <v/>
      </c>
      <c r="K1913" s="166" t="str">
        <f t="shared" si="325"/>
        <v/>
      </c>
      <c r="L1913" s="167" t="str">
        <f t="shared" si="326"/>
        <v/>
      </c>
      <c r="M1913" s="63" t="str">
        <f t="shared" si="327"/>
        <v/>
      </c>
      <c r="N1913" s="7"/>
      <c r="O1913" s="8"/>
      <c r="Q1913" s="69" t="str">
        <f t="shared" si="328"/>
        <v/>
      </c>
      <c r="T1913" s="66" t="str">
        <f>IF(AND(SU_Stufe&gt;=20,M1913&lt;&gt;"",ISBLANK(N1913)),"Zuweisung zu Arbeitspaket fehlt","")</f>
        <v/>
      </c>
      <c r="U1913" s="66" t="str">
        <f>IF(AND(M1913&lt;&gt;""),IF(ISBLANK(O1913),"Beschreibung der Tätigkeit fehlt!",IF(LEN(O1913)&lt;Z_BKU,"Beschreibung sehr kurz",IF(LEN(O1913)&lt;Z_BKN,"Beschreibung knapp",""))),"")</f>
        <v/>
      </c>
      <c r="V1913" s="66" t="str">
        <f t="shared" si="329"/>
        <v/>
      </c>
      <c r="W1913" s="66" t="str">
        <f>IF(AND(M1913&lt;&gt;""),IF(M1913&gt;Z_THAZ,"Wurde die Tageshöchstarbeitszeit ("&amp;Z_THAZ&amp;" h) beachtet?",""),"")</f>
        <v/>
      </c>
      <c r="X1913" s="66" t="str">
        <f t="shared" si="322"/>
        <v/>
      </c>
    </row>
    <row r="1914" spans="1:24" x14ac:dyDescent="0.25">
      <c r="A1914" s="5"/>
      <c r="B1914" s="67" t="str">
        <f t="shared" si="321"/>
        <v/>
      </c>
      <c r="C1914" s="68" t="str">
        <f t="shared" si="323"/>
        <v/>
      </c>
      <c r="D1914" s="6"/>
      <c r="E1914" s="9"/>
      <c r="F1914" s="6"/>
      <c r="G1914" s="9"/>
      <c r="H1914" s="64" t="str">
        <f t="shared" si="330"/>
        <v/>
      </c>
      <c r="I1914" s="64" t="str">
        <f t="shared" si="331"/>
        <v/>
      </c>
      <c r="J1914" s="65" t="str">
        <f t="shared" si="324"/>
        <v/>
      </c>
      <c r="K1914" s="166" t="str">
        <f t="shared" si="325"/>
        <v/>
      </c>
      <c r="L1914" s="167" t="str">
        <f t="shared" si="326"/>
        <v/>
      </c>
      <c r="M1914" s="63" t="str">
        <f t="shared" si="327"/>
        <v/>
      </c>
      <c r="N1914" s="7"/>
      <c r="O1914" s="8"/>
      <c r="Q1914" s="69" t="str">
        <f t="shared" si="328"/>
        <v/>
      </c>
      <c r="T1914" s="66" t="str">
        <f>IF(AND(SU_Stufe&gt;=20,M1914&lt;&gt;"",ISBLANK(N1914)),"Zuweisung zu Arbeitspaket fehlt","")</f>
        <v/>
      </c>
      <c r="U1914" s="66" t="str">
        <f>IF(AND(M1914&lt;&gt;""),IF(ISBLANK(O1914),"Beschreibung der Tätigkeit fehlt!",IF(LEN(O1914)&lt;Z_BKU,"Beschreibung sehr kurz",IF(LEN(O1914)&lt;Z_BKN,"Beschreibung knapp",""))),"")</f>
        <v/>
      </c>
      <c r="V1914" s="66" t="str">
        <f t="shared" si="329"/>
        <v/>
      </c>
      <c r="W1914" s="66" t="str">
        <f>IF(AND(M1914&lt;&gt;""),IF(M1914&gt;Z_THAZ,"Wurde die Tageshöchstarbeitszeit ("&amp;Z_THAZ&amp;" h) beachtet?",""),"")</f>
        <v/>
      </c>
      <c r="X1914" s="66" t="str">
        <f t="shared" si="322"/>
        <v/>
      </c>
    </row>
    <row r="1915" spans="1:24" x14ac:dyDescent="0.25">
      <c r="A1915" s="5"/>
      <c r="B1915" s="67" t="str">
        <f t="shared" si="321"/>
        <v/>
      </c>
      <c r="C1915" s="68" t="str">
        <f t="shared" si="323"/>
        <v/>
      </c>
      <c r="D1915" s="6"/>
      <c r="E1915" s="9"/>
      <c r="F1915" s="6"/>
      <c r="G1915" s="9"/>
      <c r="H1915" s="64" t="str">
        <f t="shared" si="330"/>
        <v/>
      </c>
      <c r="I1915" s="64" t="str">
        <f t="shared" si="331"/>
        <v/>
      </c>
      <c r="J1915" s="65" t="str">
        <f t="shared" si="324"/>
        <v/>
      </c>
      <c r="K1915" s="166" t="str">
        <f t="shared" si="325"/>
        <v/>
      </c>
      <c r="L1915" s="167" t="str">
        <f t="shared" si="326"/>
        <v/>
      </c>
      <c r="M1915" s="63" t="str">
        <f t="shared" si="327"/>
        <v/>
      </c>
      <c r="N1915" s="7"/>
      <c r="O1915" s="8"/>
      <c r="Q1915" s="69" t="str">
        <f t="shared" si="328"/>
        <v/>
      </c>
      <c r="T1915" s="66" t="str">
        <f>IF(AND(SU_Stufe&gt;=20,M1915&lt;&gt;"",ISBLANK(N1915)),"Zuweisung zu Arbeitspaket fehlt","")</f>
        <v/>
      </c>
      <c r="U1915" s="66" t="str">
        <f>IF(AND(M1915&lt;&gt;""),IF(ISBLANK(O1915),"Beschreibung der Tätigkeit fehlt!",IF(LEN(O1915)&lt;Z_BKU,"Beschreibung sehr kurz",IF(LEN(O1915)&lt;Z_BKN,"Beschreibung knapp",""))),"")</f>
        <v/>
      </c>
      <c r="V1915" s="66" t="str">
        <f t="shared" si="329"/>
        <v/>
      </c>
      <c r="W1915" s="66" t="str">
        <f>IF(AND(M1915&lt;&gt;""),IF(M1915&gt;Z_THAZ,"Wurde die Tageshöchstarbeitszeit ("&amp;Z_THAZ&amp;" h) beachtet?",""),"")</f>
        <v/>
      </c>
      <c r="X1915" s="66" t="str">
        <f t="shared" si="322"/>
        <v/>
      </c>
    </row>
    <row r="1916" spans="1:24" x14ac:dyDescent="0.25">
      <c r="A1916" s="5"/>
      <c r="B1916" s="67" t="str">
        <f t="shared" si="321"/>
        <v/>
      </c>
      <c r="C1916" s="68" t="str">
        <f t="shared" si="323"/>
        <v/>
      </c>
      <c r="D1916" s="6"/>
      <c r="E1916" s="9"/>
      <c r="F1916" s="6"/>
      <c r="G1916" s="9"/>
      <c r="H1916" s="64" t="str">
        <f t="shared" si="330"/>
        <v/>
      </c>
      <c r="I1916" s="64" t="str">
        <f t="shared" si="331"/>
        <v/>
      </c>
      <c r="J1916" s="65" t="str">
        <f t="shared" si="324"/>
        <v/>
      </c>
      <c r="K1916" s="166" t="str">
        <f t="shared" si="325"/>
        <v/>
      </c>
      <c r="L1916" s="167" t="str">
        <f t="shared" si="326"/>
        <v/>
      </c>
      <c r="M1916" s="63" t="str">
        <f t="shared" si="327"/>
        <v/>
      </c>
      <c r="N1916" s="7"/>
      <c r="O1916" s="8"/>
      <c r="Q1916" s="69" t="str">
        <f t="shared" si="328"/>
        <v/>
      </c>
      <c r="T1916" s="66" t="str">
        <f>IF(AND(SU_Stufe&gt;=20,M1916&lt;&gt;"",ISBLANK(N1916)),"Zuweisung zu Arbeitspaket fehlt","")</f>
        <v/>
      </c>
      <c r="U1916" s="66" t="str">
        <f>IF(AND(M1916&lt;&gt;""),IF(ISBLANK(O1916),"Beschreibung der Tätigkeit fehlt!",IF(LEN(O1916)&lt;Z_BKU,"Beschreibung sehr kurz",IF(LEN(O1916)&lt;Z_BKN,"Beschreibung knapp",""))),"")</f>
        <v/>
      </c>
      <c r="V1916" s="66" t="str">
        <f t="shared" si="329"/>
        <v/>
      </c>
      <c r="W1916" s="66" t="str">
        <f>IF(AND(M1916&lt;&gt;""),IF(M1916&gt;Z_THAZ,"Wurde die Tageshöchstarbeitszeit ("&amp;Z_THAZ&amp;" h) beachtet?",""),"")</f>
        <v/>
      </c>
      <c r="X1916" s="66" t="str">
        <f t="shared" si="322"/>
        <v/>
      </c>
    </row>
    <row r="1917" spans="1:24" x14ac:dyDescent="0.25">
      <c r="A1917" s="5"/>
      <c r="B1917" s="67" t="str">
        <f t="shared" si="321"/>
        <v/>
      </c>
      <c r="C1917" s="68" t="str">
        <f t="shared" si="323"/>
        <v/>
      </c>
      <c r="D1917" s="6"/>
      <c r="E1917" s="9"/>
      <c r="F1917" s="6"/>
      <c r="G1917" s="9"/>
      <c r="H1917" s="64" t="str">
        <f t="shared" si="330"/>
        <v/>
      </c>
      <c r="I1917" s="64" t="str">
        <f t="shared" si="331"/>
        <v/>
      </c>
      <c r="J1917" s="65" t="str">
        <f t="shared" si="324"/>
        <v/>
      </c>
      <c r="K1917" s="166" t="str">
        <f t="shared" si="325"/>
        <v/>
      </c>
      <c r="L1917" s="167" t="str">
        <f t="shared" si="326"/>
        <v/>
      </c>
      <c r="M1917" s="63" t="str">
        <f t="shared" si="327"/>
        <v/>
      </c>
      <c r="N1917" s="7"/>
      <c r="O1917" s="8"/>
      <c r="Q1917" s="69" t="str">
        <f t="shared" si="328"/>
        <v/>
      </c>
      <c r="T1917" s="66" t="str">
        <f>IF(AND(SU_Stufe&gt;=20,M1917&lt;&gt;"",ISBLANK(N1917)),"Zuweisung zu Arbeitspaket fehlt","")</f>
        <v/>
      </c>
      <c r="U1917" s="66" t="str">
        <f>IF(AND(M1917&lt;&gt;""),IF(ISBLANK(O1917),"Beschreibung der Tätigkeit fehlt!",IF(LEN(O1917)&lt;Z_BKU,"Beschreibung sehr kurz",IF(LEN(O1917)&lt;Z_BKN,"Beschreibung knapp",""))),"")</f>
        <v/>
      </c>
      <c r="V1917" s="66" t="str">
        <f t="shared" si="329"/>
        <v/>
      </c>
      <c r="W1917" s="66" t="str">
        <f>IF(AND(M1917&lt;&gt;""),IF(M1917&gt;Z_THAZ,"Wurde die Tageshöchstarbeitszeit ("&amp;Z_THAZ&amp;" h) beachtet?",""),"")</f>
        <v/>
      </c>
      <c r="X1917" s="66" t="str">
        <f t="shared" si="322"/>
        <v/>
      </c>
    </row>
    <row r="1918" spans="1:24" x14ac:dyDescent="0.25">
      <c r="A1918" s="5"/>
      <c r="B1918" s="67" t="str">
        <f t="shared" si="321"/>
        <v/>
      </c>
      <c r="C1918" s="68" t="str">
        <f t="shared" si="323"/>
        <v/>
      </c>
      <c r="D1918" s="6"/>
      <c r="E1918" s="9"/>
      <c r="F1918" s="6"/>
      <c r="G1918" s="9"/>
      <c r="H1918" s="64" t="str">
        <f t="shared" si="330"/>
        <v/>
      </c>
      <c r="I1918" s="64" t="str">
        <f t="shared" si="331"/>
        <v/>
      </c>
      <c r="J1918" s="65" t="str">
        <f t="shared" si="324"/>
        <v/>
      </c>
      <c r="K1918" s="166" t="str">
        <f t="shared" si="325"/>
        <v/>
      </c>
      <c r="L1918" s="167" t="str">
        <f t="shared" si="326"/>
        <v/>
      </c>
      <c r="M1918" s="63" t="str">
        <f t="shared" si="327"/>
        <v/>
      </c>
      <c r="N1918" s="7"/>
      <c r="O1918" s="8"/>
      <c r="Q1918" s="69" t="str">
        <f t="shared" si="328"/>
        <v/>
      </c>
      <c r="T1918" s="66" t="str">
        <f>IF(AND(SU_Stufe&gt;=20,M1918&lt;&gt;"",ISBLANK(N1918)),"Zuweisung zu Arbeitspaket fehlt","")</f>
        <v/>
      </c>
      <c r="U1918" s="66" t="str">
        <f>IF(AND(M1918&lt;&gt;""),IF(ISBLANK(O1918),"Beschreibung der Tätigkeit fehlt!",IF(LEN(O1918)&lt;Z_BKU,"Beschreibung sehr kurz",IF(LEN(O1918)&lt;Z_BKN,"Beschreibung knapp",""))),"")</f>
        <v/>
      </c>
      <c r="V1918" s="66" t="str">
        <f t="shared" si="329"/>
        <v/>
      </c>
      <c r="W1918" s="66" t="str">
        <f>IF(AND(M1918&lt;&gt;""),IF(M1918&gt;Z_THAZ,"Wurde die Tageshöchstarbeitszeit ("&amp;Z_THAZ&amp;" h) beachtet?",""),"")</f>
        <v/>
      </c>
      <c r="X1918" s="66" t="str">
        <f t="shared" si="322"/>
        <v/>
      </c>
    </row>
    <row r="1919" spans="1:24" x14ac:dyDescent="0.25">
      <c r="A1919" s="5"/>
      <c r="B1919" s="67" t="str">
        <f t="shared" si="321"/>
        <v/>
      </c>
      <c r="C1919" s="68" t="str">
        <f t="shared" si="323"/>
        <v/>
      </c>
      <c r="D1919" s="6"/>
      <c r="E1919" s="9"/>
      <c r="F1919" s="6"/>
      <c r="G1919" s="9"/>
      <c r="H1919" s="64" t="str">
        <f t="shared" si="330"/>
        <v/>
      </c>
      <c r="I1919" s="64" t="str">
        <f t="shared" si="331"/>
        <v/>
      </c>
      <c r="J1919" s="65" t="str">
        <f t="shared" si="324"/>
        <v/>
      </c>
      <c r="K1919" s="166" t="str">
        <f t="shared" si="325"/>
        <v/>
      </c>
      <c r="L1919" s="167" t="str">
        <f t="shared" si="326"/>
        <v/>
      </c>
      <c r="M1919" s="63" t="str">
        <f t="shared" si="327"/>
        <v/>
      </c>
      <c r="N1919" s="7"/>
      <c r="O1919" s="8"/>
      <c r="Q1919" s="69" t="str">
        <f t="shared" si="328"/>
        <v/>
      </c>
      <c r="T1919" s="66" t="str">
        <f>IF(AND(SU_Stufe&gt;=20,M1919&lt;&gt;"",ISBLANK(N1919)),"Zuweisung zu Arbeitspaket fehlt","")</f>
        <v/>
      </c>
      <c r="U1919" s="66" t="str">
        <f>IF(AND(M1919&lt;&gt;""),IF(ISBLANK(O1919),"Beschreibung der Tätigkeit fehlt!",IF(LEN(O1919)&lt;Z_BKU,"Beschreibung sehr kurz",IF(LEN(O1919)&lt;Z_BKN,"Beschreibung knapp",""))),"")</f>
        <v/>
      </c>
      <c r="V1919" s="66" t="str">
        <f t="shared" si="329"/>
        <v/>
      </c>
      <c r="W1919" s="66" t="str">
        <f>IF(AND(M1919&lt;&gt;""),IF(M1919&gt;Z_THAZ,"Wurde die Tageshöchstarbeitszeit ("&amp;Z_THAZ&amp;" h) beachtet?",""),"")</f>
        <v/>
      </c>
      <c r="X1919" s="66" t="str">
        <f t="shared" si="322"/>
        <v/>
      </c>
    </row>
    <row r="1920" spans="1:24" x14ac:dyDescent="0.25">
      <c r="A1920" s="5"/>
      <c r="B1920" s="67" t="str">
        <f t="shared" si="321"/>
        <v/>
      </c>
      <c r="C1920" s="68" t="str">
        <f t="shared" si="323"/>
        <v/>
      </c>
      <c r="D1920" s="6"/>
      <c r="E1920" s="9"/>
      <c r="F1920" s="6"/>
      <c r="G1920" s="9"/>
      <c r="H1920" s="64" t="str">
        <f t="shared" si="330"/>
        <v/>
      </c>
      <c r="I1920" s="64" t="str">
        <f t="shared" si="331"/>
        <v/>
      </c>
      <c r="J1920" s="65" t="str">
        <f t="shared" si="324"/>
        <v/>
      </c>
      <c r="K1920" s="166" t="str">
        <f t="shared" si="325"/>
        <v/>
      </c>
      <c r="L1920" s="167" t="str">
        <f t="shared" si="326"/>
        <v/>
      </c>
      <c r="M1920" s="63" t="str">
        <f t="shared" si="327"/>
        <v/>
      </c>
      <c r="N1920" s="7"/>
      <c r="O1920" s="8"/>
      <c r="Q1920" s="69" t="str">
        <f t="shared" si="328"/>
        <v/>
      </c>
      <c r="T1920" s="66" t="str">
        <f>IF(AND(SU_Stufe&gt;=20,M1920&lt;&gt;"",ISBLANK(N1920)),"Zuweisung zu Arbeitspaket fehlt","")</f>
        <v/>
      </c>
      <c r="U1920" s="66" t="str">
        <f>IF(AND(M1920&lt;&gt;""),IF(ISBLANK(O1920),"Beschreibung der Tätigkeit fehlt!",IF(LEN(O1920)&lt;Z_BKU,"Beschreibung sehr kurz",IF(LEN(O1920)&lt;Z_BKN,"Beschreibung knapp",""))),"")</f>
        <v/>
      </c>
      <c r="V1920" s="66" t="str">
        <f t="shared" si="329"/>
        <v/>
      </c>
      <c r="W1920" s="66" t="str">
        <f>IF(AND(M1920&lt;&gt;""),IF(M1920&gt;Z_THAZ,"Wurde die Tageshöchstarbeitszeit ("&amp;Z_THAZ&amp;" h) beachtet?",""),"")</f>
        <v/>
      </c>
      <c r="X1920" s="66" t="str">
        <f t="shared" si="322"/>
        <v/>
      </c>
    </row>
    <row r="1921" spans="1:24" x14ac:dyDescent="0.25">
      <c r="A1921" s="5"/>
      <c r="B1921" s="67" t="str">
        <f t="shared" si="321"/>
        <v/>
      </c>
      <c r="C1921" s="68" t="str">
        <f t="shared" si="323"/>
        <v/>
      </c>
      <c r="D1921" s="6"/>
      <c r="E1921" s="9"/>
      <c r="F1921" s="6"/>
      <c r="G1921" s="9"/>
      <c r="H1921" s="64" t="str">
        <f t="shared" si="330"/>
        <v/>
      </c>
      <c r="I1921" s="64" t="str">
        <f t="shared" si="331"/>
        <v/>
      </c>
      <c r="J1921" s="65" t="str">
        <f t="shared" si="324"/>
        <v/>
      </c>
      <c r="K1921" s="166" t="str">
        <f t="shared" si="325"/>
        <v/>
      </c>
      <c r="L1921" s="167" t="str">
        <f t="shared" si="326"/>
        <v/>
      </c>
      <c r="M1921" s="63" t="str">
        <f t="shared" si="327"/>
        <v/>
      </c>
      <c r="N1921" s="7"/>
      <c r="O1921" s="8"/>
      <c r="Q1921" s="69" t="str">
        <f t="shared" si="328"/>
        <v/>
      </c>
      <c r="T1921" s="66" t="str">
        <f>IF(AND(SU_Stufe&gt;=20,M1921&lt;&gt;"",ISBLANK(N1921)),"Zuweisung zu Arbeitspaket fehlt","")</f>
        <v/>
      </c>
      <c r="U1921" s="66" t="str">
        <f>IF(AND(M1921&lt;&gt;""),IF(ISBLANK(O1921),"Beschreibung der Tätigkeit fehlt!",IF(LEN(O1921)&lt;Z_BKU,"Beschreibung sehr kurz",IF(LEN(O1921)&lt;Z_BKN,"Beschreibung knapp",""))),"")</f>
        <v/>
      </c>
      <c r="V1921" s="66" t="str">
        <f t="shared" si="329"/>
        <v/>
      </c>
      <c r="W1921" s="66" t="str">
        <f>IF(AND(M1921&lt;&gt;""),IF(M1921&gt;Z_THAZ,"Wurde die Tageshöchstarbeitszeit ("&amp;Z_THAZ&amp;" h) beachtet?",""),"")</f>
        <v/>
      </c>
      <c r="X1921" s="66" t="str">
        <f t="shared" si="322"/>
        <v/>
      </c>
    </row>
    <row r="1922" spans="1:24" x14ac:dyDescent="0.25">
      <c r="A1922" s="5"/>
      <c r="B1922" s="67" t="str">
        <f t="shared" si="321"/>
        <v/>
      </c>
      <c r="C1922" s="68" t="str">
        <f t="shared" si="323"/>
        <v/>
      </c>
      <c r="D1922" s="6"/>
      <c r="E1922" s="9"/>
      <c r="F1922" s="6"/>
      <c r="G1922" s="9"/>
      <c r="H1922" s="64" t="str">
        <f t="shared" si="330"/>
        <v/>
      </c>
      <c r="I1922" s="64" t="str">
        <f t="shared" si="331"/>
        <v/>
      </c>
      <c r="J1922" s="65" t="str">
        <f t="shared" si="324"/>
        <v/>
      </c>
      <c r="K1922" s="166" t="str">
        <f t="shared" si="325"/>
        <v/>
      </c>
      <c r="L1922" s="167" t="str">
        <f t="shared" si="326"/>
        <v/>
      </c>
      <c r="M1922" s="63" t="str">
        <f t="shared" si="327"/>
        <v/>
      </c>
      <c r="N1922" s="7"/>
      <c r="O1922" s="8"/>
      <c r="Q1922" s="69" t="str">
        <f t="shared" si="328"/>
        <v/>
      </c>
      <c r="T1922" s="66" t="str">
        <f>IF(AND(SU_Stufe&gt;=20,M1922&lt;&gt;"",ISBLANK(N1922)),"Zuweisung zu Arbeitspaket fehlt","")</f>
        <v/>
      </c>
      <c r="U1922" s="66" t="str">
        <f>IF(AND(M1922&lt;&gt;""),IF(ISBLANK(O1922),"Beschreibung der Tätigkeit fehlt!",IF(LEN(O1922)&lt;Z_BKU,"Beschreibung sehr kurz",IF(LEN(O1922)&lt;Z_BKN,"Beschreibung knapp",""))),"")</f>
        <v/>
      </c>
      <c r="V1922" s="66" t="str">
        <f t="shared" si="329"/>
        <v/>
      </c>
      <c r="W1922" s="66" t="str">
        <f>IF(AND(M1922&lt;&gt;""),IF(M1922&gt;Z_THAZ,"Wurde die Tageshöchstarbeitszeit ("&amp;Z_THAZ&amp;" h) beachtet?",""),"")</f>
        <v/>
      </c>
      <c r="X1922" s="66" t="str">
        <f t="shared" si="322"/>
        <v/>
      </c>
    </row>
    <row r="1923" spans="1:24" x14ac:dyDescent="0.25">
      <c r="A1923" s="5"/>
      <c r="B1923" s="67" t="str">
        <f t="shared" si="321"/>
        <v/>
      </c>
      <c r="C1923" s="68" t="str">
        <f t="shared" si="323"/>
        <v/>
      </c>
      <c r="D1923" s="6"/>
      <c r="E1923" s="9"/>
      <c r="F1923" s="6"/>
      <c r="G1923" s="9"/>
      <c r="H1923" s="64" t="str">
        <f t="shared" si="330"/>
        <v/>
      </c>
      <c r="I1923" s="64" t="str">
        <f t="shared" si="331"/>
        <v/>
      </c>
      <c r="J1923" s="65" t="str">
        <f t="shared" si="324"/>
        <v/>
      </c>
      <c r="K1923" s="166" t="str">
        <f t="shared" si="325"/>
        <v/>
      </c>
      <c r="L1923" s="167" t="str">
        <f t="shared" si="326"/>
        <v/>
      </c>
      <c r="M1923" s="63" t="str">
        <f t="shared" si="327"/>
        <v/>
      </c>
      <c r="N1923" s="7"/>
      <c r="O1923" s="8"/>
      <c r="Q1923" s="69" t="str">
        <f t="shared" si="328"/>
        <v/>
      </c>
      <c r="T1923" s="66" t="str">
        <f>IF(AND(SU_Stufe&gt;=20,M1923&lt;&gt;"",ISBLANK(N1923)),"Zuweisung zu Arbeitspaket fehlt","")</f>
        <v/>
      </c>
      <c r="U1923" s="66" t="str">
        <f>IF(AND(M1923&lt;&gt;""),IF(ISBLANK(O1923),"Beschreibung der Tätigkeit fehlt!",IF(LEN(O1923)&lt;Z_BKU,"Beschreibung sehr kurz",IF(LEN(O1923)&lt;Z_BKN,"Beschreibung knapp",""))),"")</f>
        <v/>
      </c>
      <c r="V1923" s="66" t="str">
        <f t="shared" si="329"/>
        <v/>
      </c>
      <c r="W1923" s="66" t="str">
        <f>IF(AND(M1923&lt;&gt;""),IF(M1923&gt;Z_THAZ,"Wurde die Tageshöchstarbeitszeit ("&amp;Z_THAZ&amp;" h) beachtet?",""),"")</f>
        <v/>
      </c>
      <c r="X1923" s="66" t="str">
        <f t="shared" si="322"/>
        <v/>
      </c>
    </row>
    <row r="1924" spans="1:24" x14ac:dyDescent="0.25">
      <c r="A1924" s="5"/>
      <c r="B1924" s="67" t="str">
        <f t="shared" si="321"/>
        <v/>
      </c>
      <c r="C1924" s="68" t="str">
        <f t="shared" si="323"/>
        <v/>
      </c>
      <c r="D1924" s="6"/>
      <c r="E1924" s="9"/>
      <c r="F1924" s="6"/>
      <c r="G1924" s="9"/>
      <c r="H1924" s="64" t="str">
        <f t="shared" si="330"/>
        <v/>
      </c>
      <c r="I1924" s="64" t="str">
        <f t="shared" si="331"/>
        <v/>
      </c>
      <c r="J1924" s="65" t="str">
        <f t="shared" si="324"/>
        <v/>
      </c>
      <c r="K1924" s="166" t="str">
        <f t="shared" si="325"/>
        <v/>
      </c>
      <c r="L1924" s="167" t="str">
        <f t="shared" si="326"/>
        <v/>
      </c>
      <c r="M1924" s="63" t="str">
        <f t="shared" si="327"/>
        <v/>
      </c>
      <c r="N1924" s="7"/>
      <c r="O1924" s="8"/>
      <c r="Q1924" s="69" t="str">
        <f t="shared" si="328"/>
        <v/>
      </c>
      <c r="T1924" s="66" t="str">
        <f>IF(AND(SU_Stufe&gt;=20,M1924&lt;&gt;"",ISBLANK(N1924)),"Zuweisung zu Arbeitspaket fehlt","")</f>
        <v/>
      </c>
      <c r="U1924" s="66" t="str">
        <f>IF(AND(M1924&lt;&gt;""),IF(ISBLANK(O1924),"Beschreibung der Tätigkeit fehlt!",IF(LEN(O1924)&lt;Z_BKU,"Beschreibung sehr kurz",IF(LEN(O1924)&lt;Z_BKN,"Beschreibung knapp",""))),"")</f>
        <v/>
      </c>
      <c r="V1924" s="66" t="str">
        <f t="shared" si="329"/>
        <v/>
      </c>
      <c r="W1924" s="66" t="str">
        <f>IF(AND(M1924&lt;&gt;""),IF(M1924&gt;Z_THAZ,"Wurde die Tageshöchstarbeitszeit ("&amp;Z_THAZ&amp;" h) beachtet?",""),"")</f>
        <v/>
      </c>
      <c r="X1924" s="66" t="str">
        <f t="shared" si="322"/>
        <v/>
      </c>
    </row>
    <row r="1925" spans="1:24" x14ac:dyDescent="0.25">
      <c r="A1925" s="5"/>
      <c r="B1925" s="67" t="str">
        <f t="shared" si="321"/>
        <v/>
      </c>
      <c r="C1925" s="68" t="str">
        <f t="shared" si="323"/>
        <v/>
      </c>
      <c r="D1925" s="6"/>
      <c r="E1925" s="9"/>
      <c r="F1925" s="6"/>
      <c r="G1925" s="9"/>
      <c r="H1925" s="64" t="str">
        <f t="shared" si="330"/>
        <v/>
      </c>
      <c r="I1925" s="64" t="str">
        <f t="shared" si="331"/>
        <v/>
      </c>
      <c r="J1925" s="65" t="str">
        <f t="shared" si="324"/>
        <v/>
      </c>
      <c r="K1925" s="166" t="str">
        <f t="shared" si="325"/>
        <v/>
      </c>
      <c r="L1925" s="167" t="str">
        <f t="shared" si="326"/>
        <v/>
      </c>
      <c r="M1925" s="63" t="str">
        <f t="shared" si="327"/>
        <v/>
      </c>
      <c r="N1925" s="7"/>
      <c r="O1925" s="8"/>
      <c r="Q1925" s="69" t="str">
        <f t="shared" si="328"/>
        <v/>
      </c>
      <c r="T1925" s="66" t="str">
        <f>IF(AND(SU_Stufe&gt;=20,M1925&lt;&gt;"",ISBLANK(N1925)),"Zuweisung zu Arbeitspaket fehlt","")</f>
        <v/>
      </c>
      <c r="U1925" s="66" t="str">
        <f>IF(AND(M1925&lt;&gt;""),IF(ISBLANK(O1925),"Beschreibung der Tätigkeit fehlt!",IF(LEN(O1925)&lt;Z_BKU,"Beschreibung sehr kurz",IF(LEN(O1925)&lt;Z_BKN,"Beschreibung knapp",""))),"")</f>
        <v/>
      </c>
      <c r="V1925" s="66" t="str">
        <f t="shared" si="329"/>
        <v/>
      </c>
      <c r="W1925" s="66" t="str">
        <f>IF(AND(M1925&lt;&gt;""),IF(M1925&gt;Z_THAZ,"Wurde die Tageshöchstarbeitszeit ("&amp;Z_THAZ&amp;" h) beachtet?",""),"")</f>
        <v/>
      </c>
      <c r="X1925" s="66" t="str">
        <f t="shared" si="322"/>
        <v/>
      </c>
    </row>
    <row r="1926" spans="1:24" x14ac:dyDescent="0.25">
      <c r="A1926" s="5"/>
      <c r="B1926" s="67" t="str">
        <f t="shared" si="321"/>
        <v/>
      </c>
      <c r="C1926" s="68" t="str">
        <f t="shared" si="323"/>
        <v/>
      </c>
      <c r="D1926" s="6"/>
      <c r="E1926" s="9"/>
      <c r="F1926" s="6"/>
      <c r="G1926" s="9"/>
      <c r="H1926" s="64" t="str">
        <f t="shared" si="330"/>
        <v/>
      </c>
      <c r="I1926" s="64" t="str">
        <f t="shared" si="331"/>
        <v/>
      </c>
      <c r="J1926" s="65" t="str">
        <f t="shared" si="324"/>
        <v/>
      </c>
      <c r="K1926" s="166" t="str">
        <f t="shared" si="325"/>
        <v/>
      </c>
      <c r="L1926" s="167" t="str">
        <f t="shared" si="326"/>
        <v/>
      </c>
      <c r="M1926" s="63" t="str">
        <f t="shared" si="327"/>
        <v/>
      </c>
      <c r="N1926" s="7"/>
      <c r="O1926" s="8"/>
      <c r="Q1926" s="69" t="str">
        <f t="shared" si="328"/>
        <v/>
      </c>
      <c r="T1926" s="66" t="str">
        <f>IF(AND(SU_Stufe&gt;=20,M1926&lt;&gt;"",ISBLANK(N1926)),"Zuweisung zu Arbeitspaket fehlt","")</f>
        <v/>
      </c>
      <c r="U1926" s="66" t="str">
        <f>IF(AND(M1926&lt;&gt;""),IF(ISBLANK(O1926),"Beschreibung der Tätigkeit fehlt!",IF(LEN(O1926)&lt;Z_BKU,"Beschreibung sehr kurz",IF(LEN(O1926)&lt;Z_BKN,"Beschreibung knapp",""))),"")</f>
        <v/>
      </c>
      <c r="V1926" s="66" t="str">
        <f t="shared" si="329"/>
        <v/>
      </c>
      <c r="W1926" s="66" t="str">
        <f>IF(AND(M1926&lt;&gt;""),IF(M1926&gt;Z_THAZ,"Wurde die Tageshöchstarbeitszeit ("&amp;Z_THAZ&amp;" h) beachtet?",""),"")</f>
        <v/>
      </c>
      <c r="X1926" s="66" t="str">
        <f t="shared" si="322"/>
        <v/>
      </c>
    </row>
    <row r="1927" spans="1:24" x14ac:dyDescent="0.25">
      <c r="A1927" s="5"/>
      <c r="B1927" s="67" t="str">
        <f t="shared" si="321"/>
        <v/>
      </c>
      <c r="C1927" s="68" t="str">
        <f t="shared" si="323"/>
        <v/>
      </c>
      <c r="D1927" s="6"/>
      <c r="E1927" s="9"/>
      <c r="F1927" s="6"/>
      <c r="G1927" s="9"/>
      <c r="H1927" s="64" t="str">
        <f t="shared" si="330"/>
        <v/>
      </c>
      <c r="I1927" s="64" t="str">
        <f t="shared" si="331"/>
        <v/>
      </c>
      <c r="J1927" s="65" t="str">
        <f t="shared" si="324"/>
        <v/>
      </c>
      <c r="K1927" s="166" t="str">
        <f t="shared" si="325"/>
        <v/>
      </c>
      <c r="L1927" s="167" t="str">
        <f t="shared" si="326"/>
        <v/>
      </c>
      <c r="M1927" s="63" t="str">
        <f t="shared" si="327"/>
        <v/>
      </c>
      <c r="N1927" s="7"/>
      <c r="O1927" s="8"/>
      <c r="Q1927" s="69" t="str">
        <f t="shared" si="328"/>
        <v/>
      </c>
      <c r="T1927" s="66" t="str">
        <f>IF(AND(SU_Stufe&gt;=20,M1927&lt;&gt;"",ISBLANK(N1927)),"Zuweisung zu Arbeitspaket fehlt","")</f>
        <v/>
      </c>
      <c r="U1927" s="66" t="str">
        <f>IF(AND(M1927&lt;&gt;""),IF(ISBLANK(O1927),"Beschreibung der Tätigkeit fehlt!",IF(LEN(O1927)&lt;Z_BKU,"Beschreibung sehr kurz",IF(LEN(O1927)&lt;Z_BKN,"Beschreibung knapp",""))),"")</f>
        <v/>
      </c>
      <c r="V1927" s="66" t="str">
        <f t="shared" si="329"/>
        <v/>
      </c>
      <c r="W1927" s="66" t="str">
        <f>IF(AND(M1927&lt;&gt;""),IF(M1927&gt;Z_THAZ,"Wurde die Tageshöchstarbeitszeit ("&amp;Z_THAZ&amp;" h) beachtet?",""),"")</f>
        <v/>
      </c>
      <c r="X1927" s="66" t="str">
        <f t="shared" si="322"/>
        <v/>
      </c>
    </row>
    <row r="1928" spans="1:24" x14ac:dyDescent="0.25">
      <c r="A1928" s="5"/>
      <c r="B1928" s="67" t="str">
        <f t="shared" si="321"/>
        <v/>
      </c>
      <c r="C1928" s="68" t="str">
        <f t="shared" si="323"/>
        <v/>
      </c>
      <c r="D1928" s="6"/>
      <c r="E1928" s="9"/>
      <c r="F1928" s="6"/>
      <c r="G1928" s="9"/>
      <c r="H1928" s="64" t="str">
        <f t="shared" si="330"/>
        <v/>
      </c>
      <c r="I1928" s="64" t="str">
        <f t="shared" si="331"/>
        <v/>
      </c>
      <c r="J1928" s="65" t="str">
        <f t="shared" si="324"/>
        <v/>
      </c>
      <c r="K1928" s="166" t="str">
        <f t="shared" si="325"/>
        <v/>
      </c>
      <c r="L1928" s="167" t="str">
        <f t="shared" si="326"/>
        <v/>
      </c>
      <c r="M1928" s="63" t="str">
        <f t="shared" si="327"/>
        <v/>
      </c>
      <c r="N1928" s="7"/>
      <c r="O1928" s="8"/>
      <c r="Q1928" s="69" t="str">
        <f t="shared" si="328"/>
        <v/>
      </c>
      <c r="T1928" s="66" t="str">
        <f>IF(AND(SU_Stufe&gt;=20,M1928&lt;&gt;"",ISBLANK(N1928)),"Zuweisung zu Arbeitspaket fehlt","")</f>
        <v/>
      </c>
      <c r="U1928" s="66" t="str">
        <f>IF(AND(M1928&lt;&gt;""),IF(ISBLANK(O1928),"Beschreibung der Tätigkeit fehlt!",IF(LEN(O1928)&lt;Z_BKU,"Beschreibung sehr kurz",IF(LEN(O1928)&lt;Z_BKN,"Beschreibung knapp",""))),"")</f>
        <v/>
      </c>
      <c r="V1928" s="66" t="str">
        <f t="shared" si="329"/>
        <v/>
      </c>
      <c r="W1928" s="66" t="str">
        <f>IF(AND(M1928&lt;&gt;""),IF(M1928&gt;Z_THAZ,"Wurde die Tageshöchstarbeitszeit ("&amp;Z_THAZ&amp;" h) beachtet?",""),"")</f>
        <v/>
      </c>
      <c r="X1928" s="66" t="str">
        <f t="shared" si="322"/>
        <v/>
      </c>
    </row>
    <row r="1929" spans="1:24" x14ac:dyDescent="0.25">
      <c r="A1929" s="5"/>
      <c r="B1929" s="67" t="str">
        <f t="shared" si="321"/>
        <v/>
      </c>
      <c r="C1929" s="68" t="str">
        <f t="shared" si="323"/>
        <v/>
      </c>
      <c r="D1929" s="6"/>
      <c r="E1929" s="9"/>
      <c r="F1929" s="6"/>
      <c r="G1929" s="9"/>
      <c r="H1929" s="64" t="str">
        <f t="shared" si="330"/>
        <v/>
      </c>
      <c r="I1929" s="64" t="str">
        <f t="shared" si="331"/>
        <v/>
      </c>
      <c r="J1929" s="65" t="str">
        <f t="shared" si="324"/>
        <v/>
      </c>
      <c r="K1929" s="166" t="str">
        <f t="shared" si="325"/>
        <v/>
      </c>
      <c r="L1929" s="167" t="str">
        <f t="shared" si="326"/>
        <v/>
      </c>
      <c r="M1929" s="63" t="str">
        <f t="shared" si="327"/>
        <v/>
      </c>
      <c r="N1929" s="7"/>
      <c r="O1929" s="8"/>
      <c r="Q1929" s="69" t="str">
        <f t="shared" si="328"/>
        <v/>
      </c>
      <c r="T1929" s="66" t="str">
        <f>IF(AND(SU_Stufe&gt;=20,M1929&lt;&gt;"",ISBLANK(N1929)),"Zuweisung zu Arbeitspaket fehlt","")</f>
        <v/>
      </c>
      <c r="U1929" s="66" t="str">
        <f>IF(AND(M1929&lt;&gt;""),IF(ISBLANK(O1929),"Beschreibung der Tätigkeit fehlt!",IF(LEN(O1929)&lt;Z_BKU,"Beschreibung sehr kurz",IF(LEN(O1929)&lt;Z_BKN,"Beschreibung knapp",""))),"")</f>
        <v/>
      </c>
      <c r="V1929" s="66" t="str">
        <f t="shared" si="329"/>
        <v/>
      </c>
      <c r="W1929" s="66" t="str">
        <f>IF(AND(M1929&lt;&gt;""),IF(M1929&gt;Z_THAZ,"Wurde die Tageshöchstarbeitszeit ("&amp;Z_THAZ&amp;" h) beachtet?",""),"")</f>
        <v/>
      </c>
      <c r="X1929" s="66" t="str">
        <f t="shared" si="322"/>
        <v/>
      </c>
    </row>
    <row r="1930" spans="1:24" x14ac:dyDescent="0.25">
      <c r="A1930" s="5"/>
      <c r="B1930" s="67" t="str">
        <f t="shared" si="321"/>
        <v/>
      </c>
      <c r="C1930" s="68" t="str">
        <f t="shared" si="323"/>
        <v/>
      </c>
      <c r="D1930" s="6"/>
      <c r="E1930" s="9"/>
      <c r="F1930" s="6"/>
      <c r="G1930" s="9"/>
      <c r="H1930" s="64" t="str">
        <f t="shared" si="330"/>
        <v/>
      </c>
      <c r="I1930" s="64" t="str">
        <f t="shared" si="331"/>
        <v/>
      </c>
      <c r="J1930" s="65" t="str">
        <f t="shared" si="324"/>
        <v/>
      </c>
      <c r="K1930" s="166" t="str">
        <f t="shared" si="325"/>
        <v/>
      </c>
      <c r="L1930" s="167" t="str">
        <f t="shared" si="326"/>
        <v/>
      </c>
      <c r="M1930" s="63" t="str">
        <f t="shared" si="327"/>
        <v/>
      </c>
      <c r="N1930" s="7"/>
      <c r="O1930" s="8"/>
      <c r="Q1930" s="69" t="str">
        <f t="shared" si="328"/>
        <v/>
      </c>
      <c r="T1930" s="66" t="str">
        <f>IF(AND(SU_Stufe&gt;=20,M1930&lt;&gt;"",ISBLANK(N1930)),"Zuweisung zu Arbeitspaket fehlt","")</f>
        <v/>
      </c>
      <c r="U1930" s="66" t="str">
        <f>IF(AND(M1930&lt;&gt;""),IF(ISBLANK(O1930),"Beschreibung der Tätigkeit fehlt!",IF(LEN(O1930)&lt;Z_BKU,"Beschreibung sehr kurz",IF(LEN(O1930)&lt;Z_BKN,"Beschreibung knapp",""))),"")</f>
        <v/>
      </c>
      <c r="V1930" s="66" t="str">
        <f t="shared" si="329"/>
        <v/>
      </c>
      <c r="W1930" s="66" t="str">
        <f>IF(AND(M1930&lt;&gt;""),IF(M1930&gt;Z_THAZ,"Wurde die Tageshöchstarbeitszeit ("&amp;Z_THAZ&amp;" h) beachtet?",""),"")</f>
        <v/>
      </c>
      <c r="X1930" s="66" t="str">
        <f t="shared" si="322"/>
        <v/>
      </c>
    </row>
    <row r="1931" spans="1:24" x14ac:dyDescent="0.25">
      <c r="A1931" s="5"/>
      <c r="B1931" s="67" t="str">
        <f t="shared" si="321"/>
        <v/>
      </c>
      <c r="C1931" s="68" t="str">
        <f t="shared" si="323"/>
        <v/>
      </c>
      <c r="D1931" s="6"/>
      <c r="E1931" s="9"/>
      <c r="F1931" s="6"/>
      <c r="G1931" s="9"/>
      <c r="H1931" s="64" t="str">
        <f t="shared" si="330"/>
        <v/>
      </c>
      <c r="I1931" s="64" t="str">
        <f t="shared" si="331"/>
        <v/>
      </c>
      <c r="J1931" s="65" t="str">
        <f t="shared" si="324"/>
        <v/>
      </c>
      <c r="K1931" s="166" t="str">
        <f t="shared" si="325"/>
        <v/>
      </c>
      <c r="L1931" s="167" t="str">
        <f t="shared" si="326"/>
        <v/>
      </c>
      <c r="M1931" s="63" t="str">
        <f t="shared" si="327"/>
        <v/>
      </c>
      <c r="N1931" s="7"/>
      <c r="O1931" s="8"/>
      <c r="Q1931" s="69" t="str">
        <f t="shared" si="328"/>
        <v/>
      </c>
      <c r="T1931" s="66" t="str">
        <f>IF(AND(SU_Stufe&gt;=20,M1931&lt;&gt;"",ISBLANK(N1931)),"Zuweisung zu Arbeitspaket fehlt","")</f>
        <v/>
      </c>
      <c r="U1931" s="66" t="str">
        <f>IF(AND(M1931&lt;&gt;""),IF(ISBLANK(O1931),"Beschreibung der Tätigkeit fehlt!",IF(LEN(O1931)&lt;Z_BKU,"Beschreibung sehr kurz",IF(LEN(O1931)&lt;Z_BKN,"Beschreibung knapp",""))),"")</f>
        <v/>
      </c>
      <c r="V1931" s="66" t="str">
        <f t="shared" si="329"/>
        <v/>
      </c>
      <c r="W1931" s="66" t="str">
        <f>IF(AND(M1931&lt;&gt;""),IF(M1931&gt;Z_THAZ,"Wurde die Tageshöchstarbeitszeit ("&amp;Z_THAZ&amp;" h) beachtet?",""),"")</f>
        <v/>
      </c>
      <c r="X1931" s="66" t="str">
        <f t="shared" si="322"/>
        <v/>
      </c>
    </row>
    <row r="1932" spans="1:24" x14ac:dyDescent="0.25">
      <c r="A1932" s="5"/>
      <c r="B1932" s="67" t="str">
        <f t="shared" si="321"/>
        <v/>
      </c>
      <c r="C1932" s="68" t="str">
        <f t="shared" si="323"/>
        <v/>
      </c>
      <c r="D1932" s="6"/>
      <c r="E1932" s="9"/>
      <c r="F1932" s="6"/>
      <c r="G1932" s="9"/>
      <c r="H1932" s="64" t="str">
        <f t="shared" si="330"/>
        <v/>
      </c>
      <c r="I1932" s="64" t="str">
        <f t="shared" si="331"/>
        <v/>
      </c>
      <c r="J1932" s="65" t="str">
        <f t="shared" si="324"/>
        <v/>
      </c>
      <c r="K1932" s="166" t="str">
        <f t="shared" si="325"/>
        <v/>
      </c>
      <c r="L1932" s="167" t="str">
        <f t="shared" si="326"/>
        <v/>
      </c>
      <c r="M1932" s="63" t="str">
        <f t="shared" si="327"/>
        <v/>
      </c>
      <c r="N1932" s="7"/>
      <c r="O1932" s="8"/>
      <c r="Q1932" s="69" t="str">
        <f t="shared" si="328"/>
        <v/>
      </c>
      <c r="T1932" s="66" t="str">
        <f>IF(AND(SU_Stufe&gt;=20,M1932&lt;&gt;"",ISBLANK(N1932)),"Zuweisung zu Arbeitspaket fehlt","")</f>
        <v/>
      </c>
      <c r="U1932" s="66" t="str">
        <f>IF(AND(M1932&lt;&gt;""),IF(ISBLANK(O1932),"Beschreibung der Tätigkeit fehlt!",IF(LEN(O1932)&lt;Z_BKU,"Beschreibung sehr kurz",IF(LEN(O1932)&lt;Z_BKN,"Beschreibung knapp",""))),"")</f>
        <v/>
      </c>
      <c r="V1932" s="66" t="str">
        <f t="shared" si="329"/>
        <v/>
      </c>
      <c r="W1932" s="66" t="str">
        <f>IF(AND(M1932&lt;&gt;""),IF(M1932&gt;Z_THAZ,"Wurde die Tageshöchstarbeitszeit ("&amp;Z_THAZ&amp;" h) beachtet?",""),"")</f>
        <v/>
      </c>
      <c r="X1932" s="66" t="str">
        <f t="shared" si="322"/>
        <v/>
      </c>
    </row>
    <row r="1933" spans="1:24" x14ac:dyDescent="0.25">
      <c r="A1933" s="5"/>
      <c r="B1933" s="67" t="str">
        <f t="shared" si="321"/>
        <v/>
      </c>
      <c r="C1933" s="68" t="str">
        <f t="shared" si="323"/>
        <v/>
      </c>
      <c r="D1933" s="6"/>
      <c r="E1933" s="9"/>
      <c r="F1933" s="6"/>
      <c r="G1933" s="9"/>
      <c r="H1933" s="64" t="str">
        <f t="shared" si="330"/>
        <v/>
      </c>
      <c r="I1933" s="64" t="str">
        <f t="shared" si="331"/>
        <v/>
      </c>
      <c r="J1933" s="65" t="str">
        <f t="shared" si="324"/>
        <v/>
      </c>
      <c r="K1933" s="166" t="str">
        <f t="shared" si="325"/>
        <v/>
      </c>
      <c r="L1933" s="167" t="str">
        <f t="shared" si="326"/>
        <v/>
      </c>
      <c r="M1933" s="63" t="str">
        <f t="shared" si="327"/>
        <v/>
      </c>
      <c r="N1933" s="7"/>
      <c r="O1933" s="8"/>
      <c r="Q1933" s="69" t="str">
        <f t="shared" si="328"/>
        <v/>
      </c>
      <c r="T1933" s="66" t="str">
        <f>IF(AND(SU_Stufe&gt;=20,M1933&lt;&gt;"",ISBLANK(N1933)),"Zuweisung zu Arbeitspaket fehlt","")</f>
        <v/>
      </c>
      <c r="U1933" s="66" t="str">
        <f>IF(AND(M1933&lt;&gt;""),IF(ISBLANK(O1933),"Beschreibung der Tätigkeit fehlt!",IF(LEN(O1933)&lt;Z_BKU,"Beschreibung sehr kurz",IF(LEN(O1933)&lt;Z_BKN,"Beschreibung knapp",""))),"")</f>
        <v/>
      </c>
      <c r="V1933" s="66" t="str">
        <f t="shared" si="329"/>
        <v/>
      </c>
      <c r="W1933" s="66" t="str">
        <f>IF(AND(M1933&lt;&gt;""),IF(M1933&gt;Z_THAZ,"Wurde die Tageshöchstarbeitszeit ("&amp;Z_THAZ&amp;" h) beachtet?",""),"")</f>
        <v/>
      </c>
      <c r="X1933" s="66" t="str">
        <f t="shared" si="322"/>
        <v/>
      </c>
    </row>
    <row r="1934" spans="1:24" x14ac:dyDescent="0.25">
      <c r="A1934" s="5"/>
      <c r="B1934" s="67" t="str">
        <f t="shared" ref="B1934:B1997" si="332">IF(ISNUMBER(A1934),ZU_Kuerzel,"")</f>
        <v/>
      </c>
      <c r="C1934" s="68" t="str">
        <f t="shared" si="323"/>
        <v/>
      </c>
      <c r="D1934" s="6"/>
      <c r="E1934" s="9"/>
      <c r="F1934" s="6"/>
      <c r="G1934" s="9"/>
      <c r="H1934" s="64" t="str">
        <f t="shared" si="330"/>
        <v/>
      </c>
      <c r="I1934" s="64" t="str">
        <f t="shared" si="331"/>
        <v/>
      </c>
      <c r="J1934" s="65" t="str">
        <f t="shared" si="324"/>
        <v/>
      </c>
      <c r="K1934" s="166" t="str">
        <f t="shared" si="325"/>
        <v/>
      </c>
      <c r="L1934" s="167" t="str">
        <f t="shared" si="326"/>
        <v/>
      </c>
      <c r="M1934" s="63" t="str">
        <f t="shared" si="327"/>
        <v/>
      </c>
      <c r="N1934" s="7"/>
      <c r="O1934" s="8"/>
      <c r="Q1934" s="69" t="str">
        <f t="shared" si="328"/>
        <v/>
      </c>
      <c r="T1934" s="66" t="str">
        <f>IF(AND(SU_Stufe&gt;=20,M1934&lt;&gt;"",ISBLANK(N1934)),"Zuweisung zu Arbeitspaket fehlt","")</f>
        <v/>
      </c>
      <c r="U1934" s="66" t="str">
        <f>IF(AND(M1934&lt;&gt;""),IF(ISBLANK(O1934),"Beschreibung der Tätigkeit fehlt!",IF(LEN(O1934)&lt;Z_BKU,"Beschreibung sehr kurz",IF(LEN(O1934)&lt;Z_BKN,"Beschreibung knapp",""))),"")</f>
        <v/>
      </c>
      <c r="V1934" s="66" t="str">
        <f t="shared" si="329"/>
        <v/>
      </c>
      <c r="W1934" s="66" t="str">
        <f>IF(AND(M1934&lt;&gt;""),IF(M1934&gt;Z_THAZ,"Wurde die Tageshöchstarbeitszeit ("&amp;Z_THAZ&amp;" h) beachtet?",""),"")</f>
        <v/>
      </c>
      <c r="X1934" s="66" t="str">
        <f t="shared" ref="X1934:X1999" si="333">IF(ISNUMBER(A1934),IF(YEAR(A1934)&lt;&gt;ZU_Jahr,"Jahr nicht zulässig",""),"")</f>
        <v/>
      </c>
    </row>
    <row r="1935" spans="1:24" x14ac:dyDescent="0.25">
      <c r="A1935" s="5"/>
      <c r="B1935" s="67" t="str">
        <f t="shared" si="332"/>
        <v/>
      </c>
      <c r="C1935" s="68" t="str">
        <f t="shared" ref="C1935:C1998" si="334">IF(ISBLANK(A1935),"",MONTH(A1935))</f>
        <v/>
      </c>
      <c r="D1935" s="6"/>
      <c r="E1935" s="9"/>
      <c r="F1935" s="6"/>
      <c r="G1935" s="9"/>
      <c r="H1935" s="64" t="str">
        <f t="shared" si="330"/>
        <v/>
      </c>
      <c r="I1935" s="64" t="str">
        <f t="shared" si="331"/>
        <v/>
      </c>
      <c r="J1935" s="65" t="str">
        <f t="shared" ref="J1935:J1998" si="335">IF(AND(ISNUMBER(D1935),ISNUMBER(E1935),ISNUMBER(F1935),ISNUMBER(G1935)),TIME(D1935,E1935,0),"")</f>
        <v/>
      </c>
      <c r="K1935" s="166" t="str">
        <f t="shared" ref="K1935:K1998" si="336">IF(AND(ISNUMBER(D1935),ISNUMBER(E1935),ISNUMBER(F1935),ISNUMBER(G1935)),TIME(F1935,G1935,0),"")</f>
        <v/>
      </c>
      <c r="L1935" s="167" t="str">
        <f t="shared" ref="L1935:L1999" si="337">IF(AND(ISNUMBER(D1935),ISNUMBER(E1935),ISNUMBER(F1935),ISNUMBER(G1935)),K1935-J1935,"")</f>
        <v/>
      </c>
      <c r="M1935" s="63" t="str">
        <f t="shared" ref="M1935:M1999" si="338">IF(AND(ISNUMBER(D1935),ISNUMBER(E1935),ISNUMBER(F1935),ISNUMBER(G1935)),HOUR(L1935)+MINUTE(L1935)/60,"")</f>
        <v/>
      </c>
      <c r="N1935" s="7"/>
      <c r="O1935" s="8"/>
      <c r="Q1935" s="69" t="str">
        <f t="shared" ref="Q1935:Q1998" si="339">T1935&amp;IF(U1935&lt;&gt;"","  "&amp;U1935,"")&amp;IF(V1935&lt;&gt;"","   "&amp;V1935,"")&amp;IF(W1935&lt;&gt;"","   "&amp;W1935,"")&amp;IF(X1935&lt;&gt;"","  "&amp;X1935,"")</f>
        <v/>
      </c>
      <c r="T1935" s="66" t="str">
        <f>IF(AND(SU_Stufe&gt;=20,M1935&lt;&gt;"",ISBLANK(N1935)),"Zuweisung zu Arbeitspaket fehlt","")</f>
        <v/>
      </c>
      <c r="U1935" s="66" t="str">
        <f>IF(AND(M1935&lt;&gt;""),IF(ISBLANK(O1935),"Beschreibung der Tätigkeit fehlt!",IF(LEN(O1935)&lt;Z_BKU,"Beschreibung sehr kurz",IF(LEN(O1935)&lt;Z_BKN,"Beschreibung knapp",""))),"")</f>
        <v/>
      </c>
      <c r="V1935" s="66" t="str">
        <f t="shared" ref="V1935:V1998" si="340">IF(AND(M1935&lt;&gt;""),IF(M1935&gt;6,"Wurde die Pausenregel (6 h) beachtet?",""),"")</f>
        <v/>
      </c>
      <c r="W1935" s="66" t="str">
        <f>IF(AND(M1935&lt;&gt;""),IF(M1935&gt;Z_THAZ,"Wurde die Tageshöchstarbeitszeit ("&amp;Z_THAZ&amp;" h) beachtet?",""),"")</f>
        <v/>
      </c>
      <c r="X1935" s="66" t="str">
        <f t="shared" si="333"/>
        <v/>
      </c>
    </row>
    <row r="1936" spans="1:24" x14ac:dyDescent="0.25">
      <c r="A1936" s="5"/>
      <c r="B1936" s="67" t="str">
        <f t="shared" si="332"/>
        <v/>
      </c>
      <c r="C1936" s="68" t="str">
        <f t="shared" si="334"/>
        <v/>
      </c>
      <c r="D1936" s="6"/>
      <c r="E1936" s="9"/>
      <c r="F1936" s="6"/>
      <c r="G1936" s="9"/>
      <c r="H1936" s="64" t="str">
        <f t="shared" ref="H1936:H1998" si="341">IF(AND(ISNUMBER(D1936),ISNUMBER(E1936),ISNUMBER(F1936),ISNUMBER(G1936)),TRUNC(((F1936*60+G1936)-(D1936*60+E1936))/60,0),"")</f>
        <v/>
      </c>
      <c r="I1936" s="64" t="str">
        <f t="shared" ref="I1936:I1998" si="342">IF(AND(ISNUMBER(D1936),ISNUMBER(E1936),ISNUMBER(F1936),ISNUMBER(G1936)),MOD(((F1936*60+G1936)-(D1936*60+E1936))/60,1)*60,"")</f>
        <v/>
      </c>
      <c r="J1936" s="65" t="str">
        <f t="shared" si="335"/>
        <v/>
      </c>
      <c r="K1936" s="166" t="str">
        <f t="shared" si="336"/>
        <v/>
      </c>
      <c r="L1936" s="167" t="str">
        <f t="shared" si="337"/>
        <v/>
      </c>
      <c r="M1936" s="63" t="str">
        <f t="shared" si="338"/>
        <v/>
      </c>
      <c r="N1936" s="7"/>
      <c r="O1936" s="8"/>
      <c r="Q1936" s="69" t="str">
        <f t="shared" si="339"/>
        <v/>
      </c>
      <c r="T1936" s="66" t="str">
        <f>IF(AND(SU_Stufe&gt;=20,M1936&lt;&gt;"",ISBLANK(N1936)),"Zuweisung zu Arbeitspaket fehlt","")</f>
        <v/>
      </c>
      <c r="U1936" s="66" t="str">
        <f>IF(AND(M1936&lt;&gt;""),IF(ISBLANK(O1936),"Beschreibung der Tätigkeit fehlt!",IF(LEN(O1936)&lt;Z_BKU,"Beschreibung sehr kurz",IF(LEN(O1936)&lt;Z_BKN,"Beschreibung knapp",""))),"")</f>
        <v/>
      </c>
      <c r="V1936" s="66" t="str">
        <f t="shared" si="340"/>
        <v/>
      </c>
      <c r="W1936" s="66" t="str">
        <f>IF(AND(M1936&lt;&gt;""),IF(M1936&gt;Z_THAZ,"Wurde die Tageshöchstarbeitszeit ("&amp;Z_THAZ&amp;" h) beachtet?",""),"")</f>
        <v/>
      </c>
      <c r="X1936" s="66" t="str">
        <f t="shared" si="333"/>
        <v/>
      </c>
    </row>
    <row r="1937" spans="1:24" x14ac:dyDescent="0.25">
      <c r="A1937" s="5"/>
      <c r="B1937" s="67" t="str">
        <f t="shared" si="332"/>
        <v/>
      </c>
      <c r="C1937" s="68" t="str">
        <f t="shared" si="334"/>
        <v/>
      </c>
      <c r="D1937" s="6"/>
      <c r="E1937" s="9"/>
      <c r="F1937" s="6"/>
      <c r="G1937" s="9"/>
      <c r="H1937" s="64" t="str">
        <f t="shared" si="341"/>
        <v/>
      </c>
      <c r="I1937" s="64" t="str">
        <f t="shared" si="342"/>
        <v/>
      </c>
      <c r="J1937" s="65" t="str">
        <f t="shared" si="335"/>
        <v/>
      </c>
      <c r="K1937" s="166" t="str">
        <f t="shared" si="336"/>
        <v/>
      </c>
      <c r="L1937" s="167" t="str">
        <f t="shared" si="337"/>
        <v/>
      </c>
      <c r="M1937" s="63" t="str">
        <f t="shared" si="338"/>
        <v/>
      </c>
      <c r="N1937" s="7"/>
      <c r="O1937" s="8"/>
      <c r="Q1937" s="69" t="str">
        <f t="shared" si="339"/>
        <v/>
      </c>
      <c r="T1937" s="66" t="str">
        <f>IF(AND(SU_Stufe&gt;=20,M1937&lt;&gt;"",ISBLANK(N1937)),"Zuweisung zu Arbeitspaket fehlt","")</f>
        <v/>
      </c>
      <c r="U1937" s="66" t="str">
        <f>IF(AND(M1937&lt;&gt;""),IF(ISBLANK(O1937),"Beschreibung der Tätigkeit fehlt!",IF(LEN(O1937)&lt;Z_BKU,"Beschreibung sehr kurz",IF(LEN(O1937)&lt;Z_BKN,"Beschreibung knapp",""))),"")</f>
        <v/>
      </c>
      <c r="V1937" s="66" t="str">
        <f t="shared" si="340"/>
        <v/>
      </c>
      <c r="W1937" s="66" t="str">
        <f>IF(AND(M1937&lt;&gt;""),IF(M1937&gt;Z_THAZ,"Wurde die Tageshöchstarbeitszeit ("&amp;Z_THAZ&amp;" h) beachtet?",""),"")</f>
        <v/>
      </c>
      <c r="X1937" s="66" t="str">
        <f t="shared" si="333"/>
        <v/>
      </c>
    </row>
    <row r="1938" spans="1:24" x14ac:dyDescent="0.25">
      <c r="A1938" s="5"/>
      <c r="B1938" s="67" t="str">
        <f t="shared" si="332"/>
        <v/>
      </c>
      <c r="C1938" s="68" t="str">
        <f t="shared" si="334"/>
        <v/>
      </c>
      <c r="D1938" s="6"/>
      <c r="E1938" s="9"/>
      <c r="F1938" s="6"/>
      <c r="G1938" s="9"/>
      <c r="H1938" s="64" t="str">
        <f t="shared" si="341"/>
        <v/>
      </c>
      <c r="I1938" s="64" t="str">
        <f t="shared" si="342"/>
        <v/>
      </c>
      <c r="J1938" s="65" t="str">
        <f t="shared" si="335"/>
        <v/>
      </c>
      <c r="K1938" s="166" t="str">
        <f t="shared" si="336"/>
        <v/>
      </c>
      <c r="L1938" s="167" t="str">
        <f t="shared" si="337"/>
        <v/>
      </c>
      <c r="M1938" s="63" t="str">
        <f t="shared" si="338"/>
        <v/>
      </c>
      <c r="N1938" s="7"/>
      <c r="O1938" s="8"/>
      <c r="Q1938" s="69" t="str">
        <f t="shared" si="339"/>
        <v/>
      </c>
      <c r="T1938" s="66" t="str">
        <f>IF(AND(SU_Stufe&gt;=20,M1938&lt;&gt;"",ISBLANK(N1938)),"Zuweisung zu Arbeitspaket fehlt","")</f>
        <v/>
      </c>
      <c r="U1938" s="66" t="str">
        <f>IF(AND(M1938&lt;&gt;""),IF(ISBLANK(O1938),"Beschreibung der Tätigkeit fehlt!",IF(LEN(O1938)&lt;Z_BKU,"Beschreibung sehr kurz",IF(LEN(O1938)&lt;Z_BKN,"Beschreibung knapp",""))),"")</f>
        <v/>
      </c>
      <c r="V1938" s="66" t="str">
        <f t="shared" si="340"/>
        <v/>
      </c>
      <c r="W1938" s="66" t="str">
        <f>IF(AND(M1938&lt;&gt;""),IF(M1938&gt;Z_THAZ,"Wurde die Tageshöchstarbeitszeit ("&amp;Z_THAZ&amp;" h) beachtet?",""),"")</f>
        <v/>
      </c>
      <c r="X1938" s="66" t="str">
        <f t="shared" si="333"/>
        <v/>
      </c>
    </row>
    <row r="1939" spans="1:24" x14ac:dyDescent="0.25">
      <c r="A1939" s="5"/>
      <c r="B1939" s="67" t="str">
        <f t="shared" si="332"/>
        <v/>
      </c>
      <c r="C1939" s="68" t="str">
        <f t="shared" si="334"/>
        <v/>
      </c>
      <c r="D1939" s="6"/>
      <c r="E1939" s="9"/>
      <c r="F1939" s="6"/>
      <c r="G1939" s="9"/>
      <c r="H1939" s="64" t="str">
        <f t="shared" si="341"/>
        <v/>
      </c>
      <c r="I1939" s="64" t="str">
        <f t="shared" si="342"/>
        <v/>
      </c>
      <c r="J1939" s="65" t="str">
        <f t="shared" si="335"/>
        <v/>
      </c>
      <c r="K1939" s="166" t="str">
        <f t="shared" si="336"/>
        <v/>
      </c>
      <c r="L1939" s="167" t="str">
        <f t="shared" si="337"/>
        <v/>
      </c>
      <c r="M1939" s="63" t="str">
        <f t="shared" si="338"/>
        <v/>
      </c>
      <c r="N1939" s="7"/>
      <c r="O1939" s="8"/>
      <c r="Q1939" s="69" t="str">
        <f t="shared" si="339"/>
        <v/>
      </c>
      <c r="T1939" s="66" t="str">
        <f>IF(AND(SU_Stufe&gt;=20,M1939&lt;&gt;"",ISBLANK(N1939)),"Zuweisung zu Arbeitspaket fehlt","")</f>
        <v/>
      </c>
      <c r="U1939" s="66" t="str">
        <f>IF(AND(M1939&lt;&gt;""),IF(ISBLANK(O1939),"Beschreibung der Tätigkeit fehlt!",IF(LEN(O1939)&lt;Z_BKU,"Beschreibung sehr kurz",IF(LEN(O1939)&lt;Z_BKN,"Beschreibung knapp",""))),"")</f>
        <v/>
      </c>
      <c r="V1939" s="66" t="str">
        <f t="shared" si="340"/>
        <v/>
      </c>
      <c r="W1939" s="66" t="str">
        <f>IF(AND(M1939&lt;&gt;""),IF(M1939&gt;Z_THAZ,"Wurde die Tageshöchstarbeitszeit ("&amp;Z_THAZ&amp;" h) beachtet?",""),"")</f>
        <v/>
      </c>
      <c r="X1939" s="66" t="str">
        <f t="shared" si="333"/>
        <v/>
      </c>
    </row>
    <row r="1940" spans="1:24" x14ac:dyDescent="0.25">
      <c r="A1940" s="5"/>
      <c r="B1940" s="67" t="str">
        <f t="shared" si="332"/>
        <v/>
      </c>
      <c r="C1940" s="68" t="str">
        <f t="shared" si="334"/>
        <v/>
      </c>
      <c r="D1940" s="6"/>
      <c r="E1940" s="9"/>
      <c r="F1940" s="6"/>
      <c r="G1940" s="9"/>
      <c r="H1940" s="64" t="str">
        <f t="shared" si="341"/>
        <v/>
      </c>
      <c r="I1940" s="64" t="str">
        <f t="shared" si="342"/>
        <v/>
      </c>
      <c r="J1940" s="65" t="str">
        <f t="shared" si="335"/>
        <v/>
      </c>
      <c r="K1940" s="166" t="str">
        <f t="shared" si="336"/>
        <v/>
      </c>
      <c r="L1940" s="167" t="str">
        <f t="shared" si="337"/>
        <v/>
      </c>
      <c r="M1940" s="63" t="str">
        <f t="shared" si="338"/>
        <v/>
      </c>
      <c r="N1940" s="7"/>
      <c r="O1940" s="8"/>
      <c r="Q1940" s="69" t="str">
        <f t="shared" si="339"/>
        <v/>
      </c>
      <c r="T1940" s="66" t="str">
        <f>IF(AND(SU_Stufe&gt;=20,M1940&lt;&gt;"",ISBLANK(N1940)),"Zuweisung zu Arbeitspaket fehlt","")</f>
        <v/>
      </c>
      <c r="U1940" s="66" t="str">
        <f>IF(AND(M1940&lt;&gt;""),IF(ISBLANK(O1940),"Beschreibung der Tätigkeit fehlt!",IF(LEN(O1940)&lt;Z_BKU,"Beschreibung sehr kurz",IF(LEN(O1940)&lt;Z_BKN,"Beschreibung knapp",""))),"")</f>
        <v/>
      </c>
      <c r="V1940" s="66" t="str">
        <f t="shared" si="340"/>
        <v/>
      </c>
      <c r="W1940" s="66" t="str">
        <f>IF(AND(M1940&lt;&gt;""),IF(M1940&gt;Z_THAZ,"Wurde die Tageshöchstarbeitszeit ("&amp;Z_THAZ&amp;" h) beachtet?",""),"")</f>
        <v/>
      </c>
      <c r="X1940" s="66" t="str">
        <f t="shared" si="333"/>
        <v/>
      </c>
    </row>
    <row r="1941" spans="1:24" x14ac:dyDescent="0.25">
      <c r="A1941" s="5"/>
      <c r="B1941" s="67" t="str">
        <f t="shared" si="332"/>
        <v/>
      </c>
      <c r="C1941" s="68" t="str">
        <f t="shared" si="334"/>
        <v/>
      </c>
      <c r="D1941" s="6"/>
      <c r="E1941" s="9"/>
      <c r="F1941" s="6"/>
      <c r="G1941" s="9"/>
      <c r="H1941" s="64" t="str">
        <f t="shared" si="341"/>
        <v/>
      </c>
      <c r="I1941" s="64" t="str">
        <f t="shared" si="342"/>
        <v/>
      </c>
      <c r="J1941" s="65" t="str">
        <f t="shared" si="335"/>
        <v/>
      </c>
      <c r="K1941" s="166" t="str">
        <f t="shared" si="336"/>
        <v/>
      </c>
      <c r="L1941" s="167" t="str">
        <f t="shared" si="337"/>
        <v/>
      </c>
      <c r="M1941" s="63" t="str">
        <f t="shared" si="338"/>
        <v/>
      </c>
      <c r="N1941" s="7"/>
      <c r="O1941" s="8"/>
      <c r="Q1941" s="69" t="str">
        <f t="shared" si="339"/>
        <v/>
      </c>
      <c r="T1941" s="66" t="str">
        <f>IF(AND(SU_Stufe&gt;=20,M1941&lt;&gt;"",ISBLANK(N1941)),"Zuweisung zu Arbeitspaket fehlt","")</f>
        <v/>
      </c>
      <c r="U1941" s="66" t="str">
        <f>IF(AND(M1941&lt;&gt;""),IF(ISBLANK(O1941),"Beschreibung der Tätigkeit fehlt!",IF(LEN(O1941)&lt;Z_BKU,"Beschreibung sehr kurz",IF(LEN(O1941)&lt;Z_BKN,"Beschreibung knapp",""))),"")</f>
        <v/>
      </c>
      <c r="V1941" s="66" t="str">
        <f t="shared" si="340"/>
        <v/>
      </c>
      <c r="W1941" s="66" t="str">
        <f>IF(AND(M1941&lt;&gt;""),IF(M1941&gt;Z_THAZ,"Wurde die Tageshöchstarbeitszeit ("&amp;Z_THAZ&amp;" h) beachtet?",""),"")</f>
        <v/>
      </c>
      <c r="X1941" s="66" t="str">
        <f t="shared" si="333"/>
        <v/>
      </c>
    </row>
    <row r="1942" spans="1:24" x14ac:dyDescent="0.25">
      <c r="A1942" s="5"/>
      <c r="B1942" s="67" t="str">
        <f t="shared" si="332"/>
        <v/>
      </c>
      <c r="C1942" s="68" t="str">
        <f t="shared" si="334"/>
        <v/>
      </c>
      <c r="D1942" s="6"/>
      <c r="E1942" s="9"/>
      <c r="F1942" s="6"/>
      <c r="G1942" s="9"/>
      <c r="H1942" s="64" t="str">
        <f t="shared" si="341"/>
        <v/>
      </c>
      <c r="I1942" s="64" t="str">
        <f t="shared" si="342"/>
        <v/>
      </c>
      <c r="J1942" s="65" t="str">
        <f t="shared" si="335"/>
        <v/>
      </c>
      <c r="K1942" s="166" t="str">
        <f t="shared" si="336"/>
        <v/>
      </c>
      <c r="L1942" s="167" t="str">
        <f t="shared" si="337"/>
        <v/>
      </c>
      <c r="M1942" s="63" t="str">
        <f t="shared" si="338"/>
        <v/>
      </c>
      <c r="N1942" s="7"/>
      <c r="O1942" s="8"/>
      <c r="Q1942" s="69" t="str">
        <f t="shared" si="339"/>
        <v/>
      </c>
      <c r="T1942" s="66" t="str">
        <f>IF(AND(SU_Stufe&gt;=20,M1942&lt;&gt;"",ISBLANK(N1942)),"Zuweisung zu Arbeitspaket fehlt","")</f>
        <v/>
      </c>
      <c r="U1942" s="66" t="str">
        <f>IF(AND(M1942&lt;&gt;""),IF(ISBLANK(O1942),"Beschreibung der Tätigkeit fehlt!",IF(LEN(O1942)&lt;Z_BKU,"Beschreibung sehr kurz",IF(LEN(O1942)&lt;Z_BKN,"Beschreibung knapp",""))),"")</f>
        <v/>
      </c>
      <c r="V1942" s="66" t="str">
        <f t="shared" si="340"/>
        <v/>
      </c>
      <c r="W1942" s="66" t="str">
        <f>IF(AND(M1942&lt;&gt;""),IF(M1942&gt;Z_THAZ,"Wurde die Tageshöchstarbeitszeit ("&amp;Z_THAZ&amp;" h) beachtet?",""),"")</f>
        <v/>
      </c>
      <c r="X1942" s="66" t="str">
        <f t="shared" si="333"/>
        <v/>
      </c>
    </row>
    <row r="1943" spans="1:24" x14ac:dyDescent="0.25">
      <c r="A1943" s="5"/>
      <c r="B1943" s="67" t="str">
        <f t="shared" si="332"/>
        <v/>
      </c>
      <c r="C1943" s="68" t="str">
        <f t="shared" si="334"/>
        <v/>
      </c>
      <c r="D1943" s="6"/>
      <c r="E1943" s="9"/>
      <c r="F1943" s="6"/>
      <c r="G1943" s="9"/>
      <c r="H1943" s="64" t="str">
        <f t="shared" si="341"/>
        <v/>
      </c>
      <c r="I1943" s="64" t="str">
        <f t="shared" si="342"/>
        <v/>
      </c>
      <c r="J1943" s="65" t="str">
        <f t="shared" si="335"/>
        <v/>
      </c>
      <c r="K1943" s="166" t="str">
        <f t="shared" si="336"/>
        <v/>
      </c>
      <c r="L1943" s="167" t="str">
        <f t="shared" si="337"/>
        <v/>
      </c>
      <c r="M1943" s="63" t="str">
        <f t="shared" si="338"/>
        <v/>
      </c>
      <c r="N1943" s="7"/>
      <c r="O1943" s="8"/>
      <c r="Q1943" s="69" t="str">
        <f t="shared" si="339"/>
        <v/>
      </c>
      <c r="T1943" s="66" t="str">
        <f>IF(AND(SU_Stufe&gt;=20,M1943&lt;&gt;"",ISBLANK(N1943)),"Zuweisung zu Arbeitspaket fehlt","")</f>
        <v/>
      </c>
      <c r="U1943" s="66" t="str">
        <f>IF(AND(M1943&lt;&gt;""),IF(ISBLANK(O1943),"Beschreibung der Tätigkeit fehlt!",IF(LEN(O1943)&lt;Z_BKU,"Beschreibung sehr kurz",IF(LEN(O1943)&lt;Z_BKN,"Beschreibung knapp",""))),"")</f>
        <v/>
      </c>
      <c r="V1943" s="66" t="str">
        <f t="shared" si="340"/>
        <v/>
      </c>
      <c r="W1943" s="66" t="str">
        <f>IF(AND(M1943&lt;&gt;""),IF(M1943&gt;Z_THAZ,"Wurde die Tageshöchstarbeitszeit ("&amp;Z_THAZ&amp;" h) beachtet?",""),"")</f>
        <v/>
      </c>
      <c r="X1943" s="66" t="str">
        <f t="shared" si="333"/>
        <v/>
      </c>
    </row>
    <row r="1944" spans="1:24" x14ac:dyDescent="0.25">
      <c r="A1944" s="5"/>
      <c r="B1944" s="67" t="str">
        <f t="shared" si="332"/>
        <v/>
      </c>
      <c r="C1944" s="68" t="str">
        <f t="shared" si="334"/>
        <v/>
      </c>
      <c r="D1944" s="6"/>
      <c r="E1944" s="9"/>
      <c r="F1944" s="6"/>
      <c r="G1944" s="9"/>
      <c r="H1944" s="64" t="str">
        <f t="shared" si="341"/>
        <v/>
      </c>
      <c r="I1944" s="64" t="str">
        <f t="shared" si="342"/>
        <v/>
      </c>
      <c r="J1944" s="65" t="str">
        <f t="shared" si="335"/>
        <v/>
      </c>
      <c r="K1944" s="166" t="str">
        <f t="shared" si="336"/>
        <v/>
      </c>
      <c r="L1944" s="167" t="str">
        <f t="shared" si="337"/>
        <v/>
      </c>
      <c r="M1944" s="63" t="str">
        <f t="shared" si="338"/>
        <v/>
      </c>
      <c r="N1944" s="7"/>
      <c r="O1944" s="8"/>
      <c r="Q1944" s="69" t="str">
        <f t="shared" si="339"/>
        <v/>
      </c>
      <c r="T1944" s="66" t="str">
        <f>IF(AND(SU_Stufe&gt;=20,M1944&lt;&gt;"",ISBLANK(N1944)),"Zuweisung zu Arbeitspaket fehlt","")</f>
        <v/>
      </c>
      <c r="U1944" s="66" t="str">
        <f>IF(AND(M1944&lt;&gt;""),IF(ISBLANK(O1944),"Beschreibung der Tätigkeit fehlt!",IF(LEN(O1944)&lt;Z_BKU,"Beschreibung sehr kurz",IF(LEN(O1944)&lt;Z_BKN,"Beschreibung knapp",""))),"")</f>
        <v/>
      </c>
      <c r="V1944" s="66" t="str">
        <f t="shared" si="340"/>
        <v/>
      </c>
      <c r="W1944" s="66" t="str">
        <f>IF(AND(M1944&lt;&gt;""),IF(M1944&gt;Z_THAZ,"Wurde die Tageshöchstarbeitszeit ("&amp;Z_THAZ&amp;" h) beachtet?",""),"")</f>
        <v/>
      </c>
      <c r="X1944" s="66" t="str">
        <f t="shared" si="333"/>
        <v/>
      </c>
    </row>
    <row r="1945" spans="1:24" x14ac:dyDescent="0.25">
      <c r="A1945" s="5"/>
      <c r="B1945" s="67" t="str">
        <f t="shared" si="332"/>
        <v/>
      </c>
      <c r="C1945" s="68" t="str">
        <f t="shared" si="334"/>
        <v/>
      </c>
      <c r="D1945" s="6"/>
      <c r="E1945" s="9"/>
      <c r="F1945" s="6"/>
      <c r="G1945" s="9"/>
      <c r="H1945" s="64" t="str">
        <f t="shared" si="341"/>
        <v/>
      </c>
      <c r="I1945" s="64" t="str">
        <f t="shared" si="342"/>
        <v/>
      </c>
      <c r="J1945" s="65" t="str">
        <f t="shared" si="335"/>
        <v/>
      </c>
      <c r="K1945" s="166" t="str">
        <f t="shared" si="336"/>
        <v/>
      </c>
      <c r="L1945" s="167" t="str">
        <f t="shared" si="337"/>
        <v/>
      </c>
      <c r="M1945" s="63" t="str">
        <f t="shared" si="338"/>
        <v/>
      </c>
      <c r="N1945" s="7"/>
      <c r="O1945" s="8"/>
      <c r="Q1945" s="69" t="str">
        <f t="shared" si="339"/>
        <v/>
      </c>
      <c r="T1945" s="66" t="str">
        <f>IF(AND(SU_Stufe&gt;=20,M1945&lt;&gt;"",ISBLANK(N1945)),"Zuweisung zu Arbeitspaket fehlt","")</f>
        <v/>
      </c>
      <c r="U1945" s="66" t="str">
        <f>IF(AND(M1945&lt;&gt;""),IF(ISBLANK(O1945),"Beschreibung der Tätigkeit fehlt!",IF(LEN(O1945)&lt;Z_BKU,"Beschreibung sehr kurz",IF(LEN(O1945)&lt;Z_BKN,"Beschreibung knapp",""))),"")</f>
        <v/>
      </c>
      <c r="V1945" s="66" t="str">
        <f t="shared" si="340"/>
        <v/>
      </c>
      <c r="W1945" s="66" t="str">
        <f>IF(AND(M1945&lt;&gt;""),IF(M1945&gt;Z_THAZ,"Wurde die Tageshöchstarbeitszeit ("&amp;Z_THAZ&amp;" h) beachtet?",""),"")</f>
        <v/>
      </c>
      <c r="X1945" s="66" t="str">
        <f t="shared" si="333"/>
        <v/>
      </c>
    </row>
    <row r="1946" spans="1:24" x14ac:dyDescent="0.25">
      <c r="A1946" s="5"/>
      <c r="B1946" s="67" t="str">
        <f t="shared" si="332"/>
        <v/>
      </c>
      <c r="C1946" s="68" t="str">
        <f t="shared" si="334"/>
        <v/>
      </c>
      <c r="D1946" s="6"/>
      <c r="E1946" s="9"/>
      <c r="F1946" s="6"/>
      <c r="G1946" s="9"/>
      <c r="H1946" s="64" t="str">
        <f t="shared" si="341"/>
        <v/>
      </c>
      <c r="I1946" s="64" t="str">
        <f t="shared" si="342"/>
        <v/>
      </c>
      <c r="J1946" s="65" t="str">
        <f t="shared" si="335"/>
        <v/>
      </c>
      <c r="K1946" s="166" t="str">
        <f t="shared" si="336"/>
        <v/>
      </c>
      <c r="L1946" s="167" t="str">
        <f t="shared" si="337"/>
        <v/>
      </c>
      <c r="M1946" s="63" t="str">
        <f t="shared" si="338"/>
        <v/>
      </c>
      <c r="N1946" s="7"/>
      <c r="O1946" s="8"/>
      <c r="Q1946" s="69" t="str">
        <f t="shared" si="339"/>
        <v/>
      </c>
      <c r="T1946" s="66" t="str">
        <f>IF(AND(SU_Stufe&gt;=20,M1946&lt;&gt;"",ISBLANK(N1946)),"Zuweisung zu Arbeitspaket fehlt","")</f>
        <v/>
      </c>
      <c r="U1946" s="66" t="str">
        <f>IF(AND(M1946&lt;&gt;""),IF(ISBLANK(O1946),"Beschreibung der Tätigkeit fehlt!",IF(LEN(O1946)&lt;Z_BKU,"Beschreibung sehr kurz",IF(LEN(O1946)&lt;Z_BKN,"Beschreibung knapp",""))),"")</f>
        <v/>
      </c>
      <c r="V1946" s="66" t="str">
        <f t="shared" si="340"/>
        <v/>
      </c>
      <c r="W1946" s="66" t="str">
        <f>IF(AND(M1946&lt;&gt;""),IF(M1946&gt;Z_THAZ,"Wurde die Tageshöchstarbeitszeit ("&amp;Z_THAZ&amp;" h) beachtet?",""),"")</f>
        <v/>
      </c>
      <c r="X1946" s="66" t="str">
        <f t="shared" si="333"/>
        <v/>
      </c>
    </row>
    <row r="1947" spans="1:24" x14ac:dyDescent="0.25">
      <c r="A1947" s="5"/>
      <c r="B1947" s="67" t="str">
        <f t="shared" si="332"/>
        <v/>
      </c>
      <c r="C1947" s="68" t="str">
        <f t="shared" si="334"/>
        <v/>
      </c>
      <c r="D1947" s="6"/>
      <c r="E1947" s="9"/>
      <c r="F1947" s="6"/>
      <c r="G1947" s="9"/>
      <c r="H1947" s="64" t="str">
        <f t="shared" si="341"/>
        <v/>
      </c>
      <c r="I1947" s="64" t="str">
        <f t="shared" si="342"/>
        <v/>
      </c>
      <c r="J1947" s="65" t="str">
        <f t="shared" si="335"/>
        <v/>
      </c>
      <c r="K1947" s="166" t="str">
        <f t="shared" si="336"/>
        <v/>
      </c>
      <c r="L1947" s="167" t="str">
        <f t="shared" si="337"/>
        <v/>
      </c>
      <c r="M1947" s="63" t="str">
        <f t="shared" si="338"/>
        <v/>
      </c>
      <c r="N1947" s="7"/>
      <c r="O1947" s="8"/>
      <c r="Q1947" s="69" t="str">
        <f t="shared" si="339"/>
        <v/>
      </c>
      <c r="T1947" s="66" t="str">
        <f>IF(AND(SU_Stufe&gt;=20,M1947&lt;&gt;"",ISBLANK(N1947)),"Zuweisung zu Arbeitspaket fehlt","")</f>
        <v/>
      </c>
      <c r="U1947" s="66" t="str">
        <f>IF(AND(M1947&lt;&gt;""),IF(ISBLANK(O1947),"Beschreibung der Tätigkeit fehlt!",IF(LEN(O1947)&lt;Z_BKU,"Beschreibung sehr kurz",IF(LEN(O1947)&lt;Z_BKN,"Beschreibung knapp",""))),"")</f>
        <v/>
      </c>
      <c r="V1947" s="66" t="str">
        <f t="shared" si="340"/>
        <v/>
      </c>
      <c r="W1947" s="66" t="str">
        <f>IF(AND(M1947&lt;&gt;""),IF(M1947&gt;Z_THAZ,"Wurde die Tageshöchstarbeitszeit ("&amp;Z_THAZ&amp;" h) beachtet?",""),"")</f>
        <v/>
      </c>
      <c r="X1947" s="66" t="str">
        <f t="shared" si="333"/>
        <v/>
      </c>
    </row>
    <row r="1948" spans="1:24" x14ac:dyDescent="0.25">
      <c r="A1948" s="5"/>
      <c r="B1948" s="67" t="str">
        <f t="shared" si="332"/>
        <v/>
      </c>
      <c r="C1948" s="68" t="str">
        <f t="shared" si="334"/>
        <v/>
      </c>
      <c r="D1948" s="6"/>
      <c r="E1948" s="9"/>
      <c r="F1948" s="6"/>
      <c r="G1948" s="9"/>
      <c r="H1948" s="64" t="str">
        <f t="shared" si="341"/>
        <v/>
      </c>
      <c r="I1948" s="64" t="str">
        <f t="shared" si="342"/>
        <v/>
      </c>
      <c r="J1948" s="65" t="str">
        <f t="shared" si="335"/>
        <v/>
      </c>
      <c r="K1948" s="166" t="str">
        <f t="shared" si="336"/>
        <v/>
      </c>
      <c r="L1948" s="167" t="str">
        <f t="shared" si="337"/>
        <v/>
      </c>
      <c r="M1948" s="63" t="str">
        <f t="shared" si="338"/>
        <v/>
      </c>
      <c r="N1948" s="7"/>
      <c r="O1948" s="8"/>
      <c r="Q1948" s="69" t="str">
        <f t="shared" si="339"/>
        <v/>
      </c>
      <c r="T1948" s="66" t="str">
        <f>IF(AND(SU_Stufe&gt;=20,M1948&lt;&gt;"",ISBLANK(N1948)),"Zuweisung zu Arbeitspaket fehlt","")</f>
        <v/>
      </c>
      <c r="U1948" s="66" t="str">
        <f>IF(AND(M1948&lt;&gt;""),IF(ISBLANK(O1948),"Beschreibung der Tätigkeit fehlt!",IF(LEN(O1948)&lt;Z_BKU,"Beschreibung sehr kurz",IF(LEN(O1948)&lt;Z_BKN,"Beschreibung knapp",""))),"")</f>
        <v/>
      </c>
      <c r="V1948" s="66" t="str">
        <f t="shared" si="340"/>
        <v/>
      </c>
      <c r="W1948" s="66" t="str">
        <f>IF(AND(M1948&lt;&gt;""),IF(M1948&gt;Z_THAZ,"Wurde die Tageshöchstarbeitszeit ("&amp;Z_THAZ&amp;" h) beachtet?",""),"")</f>
        <v/>
      </c>
      <c r="X1948" s="66" t="str">
        <f t="shared" si="333"/>
        <v/>
      </c>
    </row>
    <row r="1949" spans="1:24" x14ac:dyDescent="0.25">
      <c r="A1949" s="5"/>
      <c r="B1949" s="67" t="str">
        <f t="shared" si="332"/>
        <v/>
      </c>
      <c r="C1949" s="68" t="str">
        <f t="shared" si="334"/>
        <v/>
      </c>
      <c r="D1949" s="6"/>
      <c r="E1949" s="9"/>
      <c r="F1949" s="6"/>
      <c r="G1949" s="9"/>
      <c r="H1949" s="64" t="str">
        <f t="shared" si="341"/>
        <v/>
      </c>
      <c r="I1949" s="64" t="str">
        <f t="shared" si="342"/>
        <v/>
      </c>
      <c r="J1949" s="65" t="str">
        <f t="shared" si="335"/>
        <v/>
      </c>
      <c r="K1949" s="166" t="str">
        <f t="shared" si="336"/>
        <v/>
      </c>
      <c r="L1949" s="167" t="str">
        <f t="shared" si="337"/>
        <v/>
      </c>
      <c r="M1949" s="63" t="str">
        <f t="shared" si="338"/>
        <v/>
      </c>
      <c r="N1949" s="7"/>
      <c r="O1949" s="8"/>
      <c r="Q1949" s="69" t="str">
        <f t="shared" si="339"/>
        <v/>
      </c>
      <c r="T1949" s="66" t="str">
        <f>IF(AND(SU_Stufe&gt;=20,M1949&lt;&gt;"",ISBLANK(N1949)),"Zuweisung zu Arbeitspaket fehlt","")</f>
        <v/>
      </c>
      <c r="U1949" s="66" t="str">
        <f>IF(AND(M1949&lt;&gt;""),IF(ISBLANK(O1949),"Beschreibung der Tätigkeit fehlt!",IF(LEN(O1949)&lt;Z_BKU,"Beschreibung sehr kurz",IF(LEN(O1949)&lt;Z_BKN,"Beschreibung knapp",""))),"")</f>
        <v/>
      </c>
      <c r="V1949" s="66" t="str">
        <f t="shared" si="340"/>
        <v/>
      </c>
      <c r="W1949" s="66" t="str">
        <f>IF(AND(M1949&lt;&gt;""),IF(M1949&gt;Z_THAZ,"Wurde die Tageshöchstarbeitszeit ("&amp;Z_THAZ&amp;" h) beachtet?",""),"")</f>
        <v/>
      </c>
      <c r="X1949" s="66" t="str">
        <f t="shared" si="333"/>
        <v/>
      </c>
    </row>
    <row r="1950" spans="1:24" x14ac:dyDescent="0.25">
      <c r="A1950" s="5"/>
      <c r="B1950" s="67" t="str">
        <f t="shared" si="332"/>
        <v/>
      </c>
      <c r="C1950" s="68" t="str">
        <f t="shared" si="334"/>
        <v/>
      </c>
      <c r="D1950" s="6"/>
      <c r="E1950" s="9"/>
      <c r="F1950" s="6"/>
      <c r="G1950" s="9"/>
      <c r="H1950" s="64" t="str">
        <f t="shared" si="341"/>
        <v/>
      </c>
      <c r="I1950" s="64" t="str">
        <f t="shared" si="342"/>
        <v/>
      </c>
      <c r="J1950" s="65" t="str">
        <f t="shared" si="335"/>
        <v/>
      </c>
      <c r="K1950" s="166" t="str">
        <f t="shared" si="336"/>
        <v/>
      </c>
      <c r="L1950" s="167" t="str">
        <f t="shared" si="337"/>
        <v/>
      </c>
      <c r="M1950" s="63" t="str">
        <f t="shared" si="338"/>
        <v/>
      </c>
      <c r="N1950" s="7"/>
      <c r="O1950" s="8"/>
      <c r="Q1950" s="69" t="str">
        <f t="shared" si="339"/>
        <v/>
      </c>
      <c r="T1950" s="66" t="str">
        <f>IF(AND(SU_Stufe&gt;=20,M1950&lt;&gt;"",ISBLANK(N1950)),"Zuweisung zu Arbeitspaket fehlt","")</f>
        <v/>
      </c>
      <c r="U1950" s="66" t="str">
        <f>IF(AND(M1950&lt;&gt;""),IF(ISBLANK(O1950),"Beschreibung der Tätigkeit fehlt!",IF(LEN(O1950)&lt;Z_BKU,"Beschreibung sehr kurz",IF(LEN(O1950)&lt;Z_BKN,"Beschreibung knapp",""))),"")</f>
        <v/>
      </c>
      <c r="V1950" s="66" t="str">
        <f t="shared" si="340"/>
        <v/>
      </c>
      <c r="W1950" s="66" t="str">
        <f>IF(AND(M1950&lt;&gt;""),IF(M1950&gt;Z_THAZ,"Wurde die Tageshöchstarbeitszeit ("&amp;Z_THAZ&amp;" h) beachtet?",""),"")</f>
        <v/>
      </c>
      <c r="X1950" s="66" t="str">
        <f t="shared" si="333"/>
        <v/>
      </c>
    </row>
    <row r="1951" spans="1:24" x14ac:dyDescent="0.25">
      <c r="A1951" s="5"/>
      <c r="B1951" s="67" t="str">
        <f t="shared" si="332"/>
        <v/>
      </c>
      <c r="C1951" s="68" t="str">
        <f t="shared" si="334"/>
        <v/>
      </c>
      <c r="D1951" s="6"/>
      <c r="E1951" s="9"/>
      <c r="F1951" s="6"/>
      <c r="G1951" s="9"/>
      <c r="H1951" s="64" t="str">
        <f t="shared" si="341"/>
        <v/>
      </c>
      <c r="I1951" s="64" t="str">
        <f t="shared" si="342"/>
        <v/>
      </c>
      <c r="J1951" s="65" t="str">
        <f t="shared" si="335"/>
        <v/>
      </c>
      <c r="K1951" s="166" t="str">
        <f t="shared" si="336"/>
        <v/>
      </c>
      <c r="L1951" s="167" t="str">
        <f t="shared" si="337"/>
        <v/>
      </c>
      <c r="M1951" s="63" t="str">
        <f t="shared" si="338"/>
        <v/>
      </c>
      <c r="N1951" s="7"/>
      <c r="O1951" s="8"/>
      <c r="Q1951" s="69" t="str">
        <f t="shared" si="339"/>
        <v/>
      </c>
      <c r="T1951" s="66" t="str">
        <f>IF(AND(SU_Stufe&gt;=20,M1951&lt;&gt;"",ISBLANK(N1951)),"Zuweisung zu Arbeitspaket fehlt","")</f>
        <v/>
      </c>
      <c r="U1951" s="66" t="str">
        <f>IF(AND(M1951&lt;&gt;""),IF(ISBLANK(O1951),"Beschreibung der Tätigkeit fehlt!",IF(LEN(O1951)&lt;Z_BKU,"Beschreibung sehr kurz",IF(LEN(O1951)&lt;Z_BKN,"Beschreibung knapp",""))),"")</f>
        <v/>
      </c>
      <c r="V1951" s="66" t="str">
        <f t="shared" si="340"/>
        <v/>
      </c>
      <c r="W1951" s="66" t="str">
        <f>IF(AND(M1951&lt;&gt;""),IF(M1951&gt;Z_THAZ,"Wurde die Tageshöchstarbeitszeit ("&amp;Z_THAZ&amp;" h) beachtet?",""),"")</f>
        <v/>
      </c>
      <c r="X1951" s="66" t="str">
        <f t="shared" si="333"/>
        <v/>
      </c>
    </row>
    <row r="1952" spans="1:24" x14ac:dyDescent="0.25">
      <c r="A1952" s="5"/>
      <c r="B1952" s="67" t="str">
        <f t="shared" si="332"/>
        <v/>
      </c>
      <c r="C1952" s="68" t="str">
        <f t="shared" si="334"/>
        <v/>
      </c>
      <c r="D1952" s="6"/>
      <c r="E1952" s="9"/>
      <c r="F1952" s="6"/>
      <c r="G1952" s="9"/>
      <c r="H1952" s="64" t="str">
        <f t="shared" si="341"/>
        <v/>
      </c>
      <c r="I1952" s="64" t="str">
        <f t="shared" si="342"/>
        <v/>
      </c>
      <c r="J1952" s="65" t="str">
        <f t="shared" si="335"/>
        <v/>
      </c>
      <c r="K1952" s="166" t="str">
        <f t="shared" si="336"/>
        <v/>
      </c>
      <c r="L1952" s="167" t="str">
        <f t="shared" si="337"/>
        <v/>
      </c>
      <c r="M1952" s="63" t="str">
        <f t="shared" si="338"/>
        <v/>
      </c>
      <c r="N1952" s="7"/>
      <c r="O1952" s="8"/>
      <c r="Q1952" s="69" t="str">
        <f t="shared" si="339"/>
        <v/>
      </c>
      <c r="T1952" s="66" t="str">
        <f>IF(AND(SU_Stufe&gt;=20,M1952&lt;&gt;"",ISBLANK(N1952)),"Zuweisung zu Arbeitspaket fehlt","")</f>
        <v/>
      </c>
      <c r="U1952" s="66" t="str">
        <f>IF(AND(M1952&lt;&gt;""),IF(ISBLANK(O1952),"Beschreibung der Tätigkeit fehlt!",IF(LEN(O1952)&lt;Z_BKU,"Beschreibung sehr kurz",IF(LEN(O1952)&lt;Z_BKN,"Beschreibung knapp",""))),"")</f>
        <v/>
      </c>
      <c r="V1952" s="66" t="str">
        <f t="shared" si="340"/>
        <v/>
      </c>
      <c r="W1952" s="66" t="str">
        <f>IF(AND(M1952&lt;&gt;""),IF(M1952&gt;Z_THAZ,"Wurde die Tageshöchstarbeitszeit ("&amp;Z_THAZ&amp;" h) beachtet?",""),"")</f>
        <v/>
      </c>
      <c r="X1952" s="66" t="str">
        <f t="shared" si="333"/>
        <v/>
      </c>
    </row>
    <row r="1953" spans="1:24" x14ac:dyDescent="0.25">
      <c r="A1953" s="5"/>
      <c r="B1953" s="67" t="str">
        <f t="shared" si="332"/>
        <v/>
      </c>
      <c r="C1953" s="68" t="str">
        <f t="shared" si="334"/>
        <v/>
      </c>
      <c r="D1953" s="6"/>
      <c r="E1953" s="9"/>
      <c r="F1953" s="6"/>
      <c r="G1953" s="9"/>
      <c r="H1953" s="64" t="str">
        <f t="shared" si="341"/>
        <v/>
      </c>
      <c r="I1953" s="64" t="str">
        <f t="shared" si="342"/>
        <v/>
      </c>
      <c r="J1953" s="65" t="str">
        <f t="shared" si="335"/>
        <v/>
      </c>
      <c r="K1953" s="166" t="str">
        <f t="shared" si="336"/>
        <v/>
      </c>
      <c r="L1953" s="167" t="str">
        <f t="shared" si="337"/>
        <v/>
      </c>
      <c r="M1953" s="63" t="str">
        <f t="shared" si="338"/>
        <v/>
      </c>
      <c r="N1953" s="7"/>
      <c r="O1953" s="8"/>
      <c r="Q1953" s="69" t="str">
        <f t="shared" si="339"/>
        <v/>
      </c>
      <c r="T1953" s="66" t="str">
        <f>IF(AND(SU_Stufe&gt;=20,M1953&lt;&gt;"",ISBLANK(N1953)),"Zuweisung zu Arbeitspaket fehlt","")</f>
        <v/>
      </c>
      <c r="U1953" s="66" t="str">
        <f>IF(AND(M1953&lt;&gt;""),IF(ISBLANK(O1953),"Beschreibung der Tätigkeit fehlt!",IF(LEN(O1953)&lt;Z_BKU,"Beschreibung sehr kurz",IF(LEN(O1953)&lt;Z_BKN,"Beschreibung knapp",""))),"")</f>
        <v/>
      </c>
      <c r="V1953" s="66" t="str">
        <f t="shared" si="340"/>
        <v/>
      </c>
      <c r="W1953" s="66" t="str">
        <f>IF(AND(M1953&lt;&gt;""),IF(M1953&gt;Z_THAZ,"Wurde die Tageshöchstarbeitszeit ("&amp;Z_THAZ&amp;" h) beachtet?",""),"")</f>
        <v/>
      </c>
      <c r="X1953" s="66" t="str">
        <f t="shared" si="333"/>
        <v/>
      </c>
    </row>
    <row r="1954" spans="1:24" x14ac:dyDescent="0.25">
      <c r="A1954" s="5"/>
      <c r="B1954" s="67" t="str">
        <f t="shared" si="332"/>
        <v/>
      </c>
      <c r="C1954" s="68" t="str">
        <f t="shared" si="334"/>
        <v/>
      </c>
      <c r="D1954" s="6"/>
      <c r="E1954" s="9"/>
      <c r="F1954" s="6"/>
      <c r="G1954" s="9"/>
      <c r="H1954" s="64" t="str">
        <f t="shared" si="341"/>
        <v/>
      </c>
      <c r="I1954" s="64" t="str">
        <f t="shared" si="342"/>
        <v/>
      </c>
      <c r="J1954" s="65" t="str">
        <f t="shared" si="335"/>
        <v/>
      </c>
      <c r="K1954" s="166" t="str">
        <f t="shared" si="336"/>
        <v/>
      </c>
      <c r="L1954" s="167" t="str">
        <f t="shared" si="337"/>
        <v/>
      </c>
      <c r="M1954" s="63" t="str">
        <f t="shared" si="338"/>
        <v/>
      </c>
      <c r="N1954" s="7"/>
      <c r="O1954" s="8"/>
      <c r="Q1954" s="69" t="str">
        <f t="shared" si="339"/>
        <v/>
      </c>
      <c r="T1954" s="66" t="str">
        <f>IF(AND(SU_Stufe&gt;=20,M1954&lt;&gt;"",ISBLANK(N1954)),"Zuweisung zu Arbeitspaket fehlt","")</f>
        <v/>
      </c>
      <c r="U1954" s="66" t="str">
        <f>IF(AND(M1954&lt;&gt;""),IF(ISBLANK(O1954),"Beschreibung der Tätigkeit fehlt!",IF(LEN(O1954)&lt;Z_BKU,"Beschreibung sehr kurz",IF(LEN(O1954)&lt;Z_BKN,"Beschreibung knapp",""))),"")</f>
        <v/>
      </c>
      <c r="V1954" s="66" t="str">
        <f t="shared" si="340"/>
        <v/>
      </c>
      <c r="W1954" s="66" t="str">
        <f>IF(AND(M1954&lt;&gt;""),IF(M1954&gt;Z_THAZ,"Wurde die Tageshöchstarbeitszeit ("&amp;Z_THAZ&amp;" h) beachtet?",""),"")</f>
        <v/>
      </c>
      <c r="X1954" s="66" t="str">
        <f t="shared" si="333"/>
        <v/>
      </c>
    </row>
    <row r="1955" spans="1:24" x14ac:dyDescent="0.25">
      <c r="A1955" s="5"/>
      <c r="B1955" s="67" t="str">
        <f t="shared" si="332"/>
        <v/>
      </c>
      <c r="C1955" s="68" t="str">
        <f t="shared" si="334"/>
        <v/>
      </c>
      <c r="D1955" s="6"/>
      <c r="E1955" s="9"/>
      <c r="F1955" s="6"/>
      <c r="G1955" s="9"/>
      <c r="H1955" s="64" t="str">
        <f t="shared" si="341"/>
        <v/>
      </c>
      <c r="I1955" s="64" t="str">
        <f t="shared" si="342"/>
        <v/>
      </c>
      <c r="J1955" s="65" t="str">
        <f t="shared" si="335"/>
        <v/>
      </c>
      <c r="K1955" s="166" t="str">
        <f t="shared" si="336"/>
        <v/>
      </c>
      <c r="L1955" s="167" t="str">
        <f t="shared" si="337"/>
        <v/>
      </c>
      <c r="M1955" s="63" t="str">
        <f t="shared" si="338"/>
        <v/>
      </c>
      <c r="N1955" s="7"/>
      <c r="O1955" s="8"/>
      <c r="Q1955" s="69" t="str">
        <f t="shared" si="339"/>
        <v/>
      </c>
      <c r="T1955" s="66" t="str">
        <f>IF(AND(SU_Stufe&gt;=20,M1955&lt;&gt;"",ISBLANK(N1955)),"Zuweisung zu Arbeitspaket fehlt","")</f>
        <v/>
      </c>
      <c r="U1955" s="66" t="str">
        <f>IF(AND(M1955&lt;&gt;""),IF(ISBLANK(O1955),"Beschreibung der Tätigkeit fehlt!",IF(LEN(O1955)&lt;Z_BKU,"Beschreibung sehr kurz",IF(LEN(O1955)&lt;Z_BKN,"Beschreibung knapp",""))),"")</f>
        <v/>
      </c>
      <c r="V1955" s="66" t="str">
        <f t="shared" si="340"/>
        <v/>
      </c>
      <c r="W1955" s="66" t="str">
        <f>IF(AND(M1955&lt;&gt;""),IF(M1955&gt;Z_THAZ,"Wurde die Tageshöchstarbeitszeit ("&amp;Z_THAZ&amp;" h) beachtet?",""),"")</f>
        <v/>
      </c>
      <c r="X1955" s="66" t="str">
        <f t="shared" si="333"/>
        <v/>
      </c>
    </row>
    <row r="1956" spans="1:24" x14ac:dyDescent="0.25">
      <c r="A1956" s="5"/>
      <c r="B1956" s="67" t="str">
        <f t="shared" si="332"/>
        <v/>
      </c>
      <c r="C1956" s="68" t="str">
        <f t="shared" si="334"/>
        <v/>
      </c>
      <c r="D1956" s="6"/>
      <c r="E1956" s="9"/>
      <c r="F1956" s="6"/>
      <c r="G1956" s="9"/>
      <c r="H1956" s="64" t="str">
        <f t="shared" si="341"/>
        <v/>
      </c>
      <c r="I1956" s="64" t="str">
        <f t="shared" si="342"/>
        <v/>
      </c>
      <c r="J1956" s="65" t="str">
        <f t="shared" si="335"/>
        <v/>
      </c>
      <c r="K1956" s="166" t="str">
        <f t="shared" si="336"/>
        <v/>
      </c>
      <c r="L1956" s="167" t="str">
        <f t="shared" si="337"/>
        <v/>
      </c>
      <c r="M1956" s="63" t="str">
        <f t="shared" si="338"/>
        <v/>
      </c>
      <c r="N1956" s="7"/>
      <c r="O1956" s="8"/>
      <c r="Q1956" s="69" t="str">
        <f t="shared" si="339"/>
        <v/>
      </c>
      <c r="T1956" s="66" t="str">
        <f>IF(AND(SU_Stufe&gt;=20,M1956&lt;&gt;"",ISBLANK(N1956)),"Zuweisung zu Arbeitspaket fehlt","")</f>
        <v/>
      </c>
      <c r="U1956" s="66" t="str">
        <f>IF(AND(M1956&lt;&gt;""),IF(ISBLANK(O1956),"Beschreibung der Tätigkeit fehlt!",IF(LEN(O1956)&lt;Z_BKU,"Beschreibung sehr kurz",IF(LEN(O1956)&lt;Z_BKN,"Beschreibung knapp",""))),"")</f>
        <v/>
      </c>
      <c r="V1956" s="66" t="str">
        <f t="shared" si="340"/>
        <v/>
      </c>
      <c r="W1956" s="66" t="str">
        <f>IF(AND(M1956&lt;&gt;""),IF(M1956&gt;Z_THAZ,"Wurde die Tageshöchstarbeitszeit ("&amp;Z_THAZ&amp;" h) beachtet?",""),"")</f>
        <v/>
      </c>
      <c r="X1956" s="66" t="str">
        <f t="shared" si="333"/>
        <v/>
      </c>
    </row>
    <row r="1957" spans="1:24" x14ac:dyDescent="0.25">
      <c r="A1957" s="5"/>
      <c r="B1957" s="67" t="str">
        <f t="shared" si="332"/>
        <v/>
      </c>
      <c r="C1957" s="68" t="str">
        <f t="shared" si="334"/>
        <v/>
      </c>
      <c r="D1957" s="6"/>
      <c r="E1957" s="9"/>
      <c r="F1957" s="6"/>
      <c r="G1957" s="9"/>
      <c r="H1957" s="64" t="str">
        <f t="shared" si="341"/>
        <v/>
      </c>
      <c r="I1957" s="64" t="str">
        <f t="shared" si="342"/>
        <v/>
      </c>
      <c r="J1957" s="65" t="str">
        <f t="shared" si="335"/>
        <v/>
      </c>
      <c r="K1957" s="166" t="str">
        <f t="shared" si="336"/>
        <v/>
      </c>
      <c r="L1957" s="167" t="str">
        <f t="shared" si="337"/>
        <v/>
      </c>
      <c r="M1957" s="63" t="str">
        <f t="shared" si="338"/>
        <v/>
      </c>
      <c r="N1957" s="7"/>
      <c r="O1957" s="8"/>
      <c r="Q1957" s="69" t="str">
        <f t="shared" si="339"/>
        <v/>
      </c>
      <c r="T1957" s="66" t="str">
        <f>IF(AND(SU_Stufe&gt;=20,M1957&lt;&gt;"",ISBLANK(N1957)),"Zuweisung zu Arbeitspaket fehlt","")</f>
        <v/>
      </c>
      <c r="U1957" s="66" t="str">
        <f>IF(AND(M1957&lt;&gt;""),IF(ISBLANK(O1957),"Beschreibung der Tätigkeit fehlt!",IF(LEN(O1957)&lt;Z_BKU,"Beschreibung sehr kurz",IF(LEN(O1957)&lt;Z_BKN,"Beschreibung knapp",""))),"")</f>
        <v/>
      </c>
      <c r="V1957" s="66" t="str">
        <f t="shared" si="340"/>
        <v/>
      </c>
      <c r="W1957" s="66" t="str">
        <f>IF(AND(M1957&lt;&gt;""),IF(M1957&gt;Z_THAZ,"Wurde die Tageshöchstarbeitszeit ("&amp;Z_THAZ&amp;" h) beachtet?",""),"")</f>
        <v/>
      </c>
      <c r="X1957" s="66" t="str">
        <f t="shared" si="333"/>
        <v/>
      </c>
    </row>
    <row r="1958" spans="1:24" x14ac:dyDescent="0.25">
      <c r="A1958" s="5"/>
      <c r="B1958" s="67" t="str">
        <f t="shared" si="332"/>
        <v/>
      </c>
      <c r="C1958" s="68" t="str">
        <f t="shared" si="334"/>
        <v/>
      </c>
      <c r="D1958" s="6"/>
      <c r="E1958" s="9"/>
      <c r="F1958" s="6"/>
      <c r="G1958" s="9"/>
      <c r="H1958" s="64" t="str">
        <f t="shared" si="341"/>
        <v/>
      </c>
      <c r="I1958" s="64" t="str">
        <f t="shared" si="342"/>
        <v/>
      </c>
      <c r="J1958" s="65" t="str">
        <f t="shared" si="335"/>
        <v/>
      </c>
      <c r="K1958" s="166" t="str">
        <f t="shared" si="336"/>
        <v/>
      </c>
      <c r="L1958" s="167" t="str">
        <f t="shared" si="337"/>
        <v/>
      </c>
      <c r="M1958" s="63" t="str">
        <f t="shared" si="338"/>
        <v/>
      </c>
      <c r="N1958" s="7"/>
      <c r="O1958" s="8"/>
      <c r="Q1958" s="69" t="str">
        <f t="shared" si="339"/>
        <v/>
      </c>
      <c r="T1958" s="66" t="str">
        <f>IF(AND(SU_Stufe&gt;=20,M1958&lt;&gt;"",ISBLANK(N1958)),"Zuweisung zu Arbeitspaket fehlt","")</f>
        <v/>
      </c>
      <c r="U1958" s="66" t="str">
        <f>IF(AND(M1958&lt;&gt;""),IF(ISBLANK(O1958),"Beschreibung der Tätigkeit fehlt!",IF(LEN(O1958)&lt;Z_BKU,"Beschreibung sehr kurz",IF(LEN(O1958)&lt;Z_BKN,"Beschreibung knapp",""))),"")</f>
        <v/>
      </c>
      <c r="V1958" s="66" t="str">
        <f t="shared" si="340"/>
        <v/>
      </c>
      <c r="W1958" s="66" t="str">
        <f>IF(AND(M1958&lt;&gt;""),IF(M1958&gt;Z_THAZ,"Wurde die Tageshöchstarbeitszeit ("&amp;Z_THAZ&amp;" h) beachtet?",""),"")</f>
        <v/>
      </c>
      <c r="X1958" s="66" t="str">
        <f t="shared" si="333"/>
        <v/>
      </c>
    </row>
    <row r="1959" spans="1:24" x14ac:dyDescent="0.25">
      <c r="A1959" s="5"/>
      <c r="B1959" s="67" t="str">
        <f t="shared" si="332"/>
        <v/>
      </c>
      <c r="C1959" s="68" t="str">
        <f t="shared" si="334"/>
        <v/>
      </c>
      <c r="D1959" s="6"/>
      <c r="E1959" s="9"/>
      <c r="F1959" s="6"/>
      <c r="G1959" s="9"/>
      <c r="H1959" s="64" t="str">
        <f t="shared" si="341"/>
        <v/>
      </c>
      <c r="I1959" s="64" t="str">
        <f t="shared" si="342"/>
        <v/>
      </c>
      <c r="J1959" s="65" t="str">
        <f t="shared" si="335"/>
        <v/>
      </c>
      <c r="K1959" s="166" t="str">
        <f t="shared" si="336"/>
        <v/>
      </c>
      <c r="L1959" s="167" t="str">
        <f t="shared" si="337"/>
        <v/>
      </c>
      <c r="M1959" s="63" t="str">
        <f t="shared" si="338"/>
        <v/>
      </c>
      <c r="N1959" s="7"/>
      <c r="O1959" s="8"/>
      <c r="Q1959" s="69" t="str">
        <f t="shared" si="339"/>
        <v/>
      </c>
      <c r="T1959" s="66" t="str">
        <f>IF(AND(SU_Stufe&gt;=20,M1959&lt;&gt;"",ISBLANK(N1959)),"Zuweisung zu Arbeitspaket fehlt","")</f>
        <v/>
      </c>
      <c r="U1959" s="66" t="str">
        <f>IF(AND(M1959&lt;&gt;""),IF(ISBLANK(O1959),"Beschreibung der Tätigkeit fehlt!",IF(LEN(O1959)&lt;Z_BKU,"Beschreibung sehr kurz",IF(LEN(O1959)&lt;Z_BKN,"Beschreibung knapp",""))),"")</f>
        <v/>
      </c>
      <c r="V1959" s="66" t="str">
        <f t="shared" si="340"/>
        <v/>
      </c>
      <c r="W1959" s="66" t="str">
        <f>IF(AND(M1959&lt;&gt;""),IF(M1959&gt;Z_THAZ,"Wurde die Tageshöchstarbeitszeit ("&amp;Z_THAZ&amp;" h) beachtet?",""),"")</f>
        <v/>
      </c>
      <c r="X1959" s="66" t="str">
        <f t="shared" si="333"/>
        <v/>
      </c>
    </row>
    <row r="1960" spans="1:24" x14ac:dyDescent="0.25">
      <c r="A1960" s="5"/>
      <c r="B1960" s="67" t="str">
        <f t="shared" si="332"/>
        <v/>
      </c>
      <c r="C1960" s="68" t="str">
        <f t="shared" si="334"/>
        <v/>
      </c>
      <c r="D1960" s="6"/>
      <c r="E1960" s="9"/>
      <c r="F1960" s="6"/>
      <c r="G1960" s="9"/>
      <c r="H1960" s="64" t="str">
        <f t="shared" si="341"/>
        <v/>
      </c>
      <c r="I1960" s="64" t="str">
        <f t="shared" si="342"/>
        <v/>
      </c>
      <c r="J1960" s="65" t="str">
        <f t="shared" si="335"/>
        <v/>
      </c>
      <c r="K1960" s="166" t="str">
        <f t="shared" si="336"/>
        <v/>
      </c>
      <c r="L1960" s="167" t="str">
        <f t="shared" si="337"/>
        <v/>
      </c>
      <c r="M1960" s="63" t="str">
        <f t="shared" si="338"/>
        <v/>
      </c>
      <c r="N1960" s="7"/>
      <c r="O1960" s="8"/>
      <c r="Q1960" s="69" t="str">
        <f t="shared" si="339"/>
        <v/>
      </c>
      <c r="T1960" s="66" t="str">
        <f>IF(AND(SU_Stufe&gt;=20,M1960&lt;&gt;"",ISBLANK(N1960)),"Zuweisung zu Arbeitspaket fehlt","")</f>
        <v/>
      </c>
      <c r="U1960" s="66" t="str">
        <f>IF(AND(M1960&lt;&gt;""),IF(ISBLANK(O1960),"Beschreibung der Tätigkeit fehlt!",IF(LEN(O1960)&lt;Z_BKU,"Beschreibung sehr kurz",IF(LEN(O1960)&lt;Z_BKN,"Beschreibung knapp",""))),"")</f>
        <v/>
      </c>
      <c r="V1960" s="66" t="str">
        <f t="shared" si="340"/>
        <v/>
      </c>
      <c r="W1960" s="66" t="str">
        <f>IF(AND(M1960&lt;&gt;""),IF(M1960&gt;Z_THAZ,"Wurde die Tageshöchstarbeitszeit ("&amp;Z_THAZ&amp;" h) beachtet?",""),"")</f>
        <v/>
      </c>
      <c r="X1960" s="66" t="str">
        <f t="shared" si="333"/>
        <v/>
      </c>
    </row>
    <row r="1961" spans="1:24" x14ac:dyDescent="0.25">
      <c r="A1961" s="5"/>
      <c r="B1961" s="67" t="str">
        <f t="shared" si="332"/>
        <v/>
      </c>
      <c r="C1961" s="68" t="str">
        <f t="shared" si="334"/>
        <v/>
      </c>
      <c r="D1961" s="6"/>
      <c r="E1961" s="9"/>
      <c r="F1961" s="6"/>
      <c r="G1961" s="9"/>
      <c r="H1961" s="64" t="str">
        <f t="shared" si="341"/>
        <v/>
      </c>
      <c r="I1961" s="64" t="str">
        <f t="shared" si="342"/>
        <v/>
      </c>
      <c r="J1961" s="65" t="str">
        <f t="shared" si="335"/>
        <v/>
      </c>
      <c r="K1961" s="166" t="str">
        <f t="shared" si="336"/>
        <v/>
      </c>
      <c r="L1961" s="167" t="str">
        <f t="shared" si="337"/>
        <v/>
      </c>
      <c r="M1961" s="63" t="str">
        <f t="shared" si="338"/>
        <v/>
      </c>
      <c r="N1961" s="7"/>
      <c r="O1961" s="8"/>
      <c r="Q1961" s="69" t="str">
        <f t="shared" si="339"/>
        <v/>
      </c>
      <c r="T1961" s="66" t="str">
        <f>IF(AND(SU_Stufe&gt;=20,M1961&lt;&gt;"",ISBLANK(N1961)),"Zuweisung zu Arbeitspaket fehlt","")</f>
        <v/>
      </c>
      <c r="U1961" s="66" t="str">
        <f>IF(AND(M1961&lt;&gt;""),IF(ISBLANK(O1961),"Beschreibung der Tätigkeit fehlt!",IF(LEN(O1961)&lt;Z_BKU,"Beschreibung sehr kurz",IF(LEN(O1961)&lt;Z_BKN,"Beschreibung knapp",""))),"")</f>
        <v/>
      </c>
      <c r="V1961" s="66" t="str">
        <f t="shared" si="340"/>
        <v/>
      </c>
      <c r="W1961" s="66" t="str">
        <f>IF(AND(M1961&lt;&gt;""),IF(M1961&gt;Z_THAZ,"Wurde die Tageshöchstarbeitszeit ("&amp;Z_THAZ&amp;" h) beachtet?",""),"")</f>
        <v/>
      </c>
      <c r="X1961" s="66" t="str">
        <f t="shared" si="333"/>
        <v/>
      </c>
    </row>
    <row r="1962" spans="1:24" x14ac:dyDescent="0.25">
      <c r="A1962" s="5"/>
      <c r="B1962" s="67" t="str">
        <f t="shared" si="332"/>
        <v/>
      </c>
      <c r="C1962" s="68" t="str">
        <f t="shared" si="334"/>
        <v/>
      </c>
      <c r="D1962" s="6"/>
      <c r="E1962" s="9"/>
      <c r="F1962" s="6"/>
      <c r="G1962" s="9"/>
      <c r="H1962" s="64" t="str">
        <f t="shared" si="341"/>
        <v/>
      </c>
      <c r="I1962" s="64" t="str">
        <f t="shared" si="342"/>
        <v/>
      </c>
      <c r="J1962" s="65" t="str">
        <f t="shared" si="335"/>
        <v/>
      </c>
      <c r="K1962" s="166" t="str">
        <f t="shared" si="336"/>
        <v/>
      </c>
      <c r="L1962" s="167" t="str">
        <f t="shared" si="337"/>
        <v/>
      </c>
      <c r="M1962" s="63" t="str">
        <f t="shared" si="338"/>
        <v/>
      </c>
      <c r="N1962" s="7"/>
      <c r="O1962" s="8"/>
      <c r="Q1962" s="69" t="str">
        <f t="shared" si="339"/>
        <v/>
      </c>
      <c r="T1962" s="66" t="str">
        <f>IF(AND(SU_Stufe&gt;=20,M1962&lt;&gt;"",ISBLANK(N1962)),"Zuweisung zu Arbeitspaket fehlt","")</f>
        <v/>
      </c>
      <c r="U1962" s="66" t="str">
        <f>IF(AND(M1962&lt;&gt;""),IF(ISBLANK(O1962),"Beschreibung der Tätigkeit fehlt!",IF(LEN(O1962)&lt;Z_BKU,"Beschreibung sehr kurz",IF(LEN(O1962)&lt;Z_BKN,"Beschreibung knapp",""))),"")</f>
        <v/>
      </c>
      <c r="V1962" s="66" t="str">
        <f t="shared" si="340"/>
        <v/>
      </c>
      <c r="W1962" s="66" t="str">
        <f>IF(AND(M1962&lt;&gt;""),IF(M1962&gt;Z_THAZ,"Wurde die Tageshöchstarbeitszeit ("&amp;Z_THAZ&amp;" h) beachtet?",""),"")</f>
        <v/>
      </c>
      <c r="X1962" s="66" t="str">
        <f t="shared" si="333"/>
        <v/>
      </c>
    </row>
    <row r="1963" spans="1:24" x14ac:dyDescent="0.25">
      <c r="A1963" s="5"/>
      <c r="B1963" s="67" t="str">
        <f t="shared" si="332"/>
        <v/>
      </c>
      <c r="C1963" s="68" t="str">
        <f t="shared" si="334"/>
        <v/>
      </c>
      <c r="D1963" s="6"/>
      <c r="E1963" s="9"/>
      <c r="F1963" s="6"/>
      <c r="G1963" s="9"/>
      <c r="H1963" s="64" t="str">
        <f t="shared" si="341"/>
        <v/>
      </c>
      <c r="I1963" s="64" t="str">
        <f t="shared" si="342"/>
        <v/>
      </c>
      <c r="J1963" s="65" t="str">
        <f t="shared" si="335"/>
        <v/>
      </c>
      <c r="K1963" s="166" t="str">
        <f t="shared" si="336"/>
        <v/>
      </c>
      <c r="L1963" s="167" t="str">
        <f t="shared" si="337"/>
        <v/>
      </c>
      <c r="M1963" s="63" t="str">
        <f t="shared" si="338"/>
        <v/>
      </c>
      <c r="N1963" s="7"/>
      <c r="O1963" s="8"/>
      <c r="Q1963" s="69" t="str">
        <f t="shared" si="339"/>
        <v/>
      </c>
      <c r="T1963" s="66" t="str">
        <f>IF(AND(SU_Stufe&gt;=20,M1963&lt;&gt;"",ISBLANK(N1963)),"Zuweisung zu Arbeitspaket fehlt","")</f>
        <v/>
      </c>
      <c r="U1963" s="66" t="str">
        <f>IF(AND(M1963&lt;&gt;""),IF(ISBLANK(O1963),"Beschreibung der Tätigkeit fehlt!",IF(LEN(O1963)&lt;Z_BKU,"Beschreibung sehr kurz",IF(LEN(O1963)&lt;Z_BKN,"Beschreibung knapp",""))),"")</f>
        <v/>
      </c>
      <c r="V1963" s="66" t="str">
        <f t="shared" si="340"/>
        <v/>
      </c>
      <c r="W1963" s="66" t="str">
        <f>IF(AND(M1963&lt;&gt;""),IF(M1963&gt;Z_THAZ,"Wurde die Tageshöchstarbeitszeit ("&amp;Z_THAZ&amp;" h) beachtet?",""),"")</f>
        <v/>
      </c>
      <c r="X1963" s="66" t="str">
        <f t="shared" si="333"/>
        <v/>
      </c>
    </row>
    <row r="1964" spans="1:24" x14ac:dyDescent="0.25">
      <c r="A1964" s="5"/>
      <c r="B1964" s="67" t="str">
        <f t="shared" si="332"/>
        <v/>
      </c>
      <c r="C1964" s="68" t="str">
        <f t="shared" si="334"/>
        <v/>
      </c>
      <c r="D1964" s="6"/>
      <c r="E1964" s="9"/>
      <c r="F1964" s="6"/>
      <c r="G1964" s="9"/>
      <c r="H1964" s="64" t="str">
        <f t="shared" si="341"/>
        <v/>
      </c>
      <c r="I1964" s="64" t="str">
        <f t="shared" si="342"/>
        <v/>
      </c>
      <c r="J1964" s="65" t="str">
        <f t="shared" si="335"/>
        <v/>
      </c>
      <c r="K1964" s="166" t="str">
        <f t="shared" si="336"/>
        <v/>
      </c>
      <c r="L1964" s="167" t="str">
        <f t="shared" si="337"/>
        <v/>
      </c>
      <c r="M1964" s="63" t="str">
        <f t="shared" si="338"/>
        <v/>
      </c>
      <c r="N1964" s="7"/>
      <c r="O1964" s="8"/>
      <c r="Q1964" s="69" t="str">
        <f t="shared" si="339"/>
        <v/>
      </c>
      <c r="T1964" s="66" t="str">
        <f>IF(AND(SU_Stufe&gt;=20,M1964&lt;&gt;"",ISBLANK(N1964)),"Zuweisung zu Arbeitspaket fehlt","")</f>
        <v/>
      </c>
      <c r="U1964" s="66" t="str">
        <f>IF(AND(M1964&lt;&gt;""),IF(ISBLANK(O1964),"Beschreibung der Tätigkeit fehlt!",IF(LEN(O1964)&lt;Z_BKU,"Beschreibung sehr kurz",IF(LEN(O1964)&lt;Z_BKN,"Beschreibung knapp",""))),"")</f>
        <v/>
      </c>
      <c r="V1964" s="66" t="str">
        <f t="shared" si="340"/>
        <v/>
      </c>
      <c r="W1964" s="66" t="str">
        <f>IF(AND(M1964&lt;&gt;""),IF(M1964&gt;Z_THAZ,"Wurde die Tageshöchstarbeitszeit ("&amp;Z_THAZ&amp;" h) beachtet?",""),"")</f>
        <v/>
      </c>
      <c r="X1964" s="66" t="str">
        <f t="shared" si="333"/>
        <v/>
      </c>
    </row>
    <row r="1965" spans="1:24" x14ac:dyDescent="0.25">
      <c r="A1965" s="5"/>
      <c r="B1965" s="67" t="str">
        <f t="shared" si="332"/>
        <v/>
      </c>
      <c r="C1965" s="68" t="str">
        <f t="shared" si="334"/>
        <v/>
      </c>
      <c r="D1965" s="6"/>
      <c r="E1965" s="9"/>
      <c r="F1965" s="6"/>
      <c r="G1965" s="9"/>
      <c r="H1965" s="64" t="str">
        <f t="shared" si="341"/>
        <v/>
      </c>
      <c r="I1965" s="64" t="str">
        <f t="shared" si="342"/>
        <v/>
      </c>
      <c r="J1965" s="65" t="str">
        <f t="shared" si="335"/>
        <v/>
      </c>
      <c r="K1965" s="166" t="str">
        <f t="shared" si="336"/>
        <v/>
      </c>
      <c r="L1965" s="167" t="str">
        <f t="shared" si="337"/>
        <v/>
      </c>
      <c r="M1965" s="63" t="str">
        <f t="shared" si="338"/>
        <v/>
      </c>
      <c r="N1965" s="7"/>
      <c r="O1965" s="8"/>
      <c r="Q1965" s="69" t="str">
        <f t="shared" si="339"/>
        <v/>
      </c>
      <c r="T1965" s="66" t="str">
        <f>IF(AND(SU_Stufe&gt;=20,M1965&lt;&gt;"",ISBLANK(N1965)),"Zuweisung zu Arbeitspaket fehlt","")</f>
        <v/>
      </c>
      <c r="U1965" s="66" t="str">
        <f>IF(AND(M1965&lt;&gt;""),IF(ISBLANK(O1965),"Beschreibung der Tätigkeit fehlt!",IF(LEN(O1965)&lt;Z_BKU,"Beschreibung sehr kurz",IF(LEN(O1965)&lt;Z_BKN,"Beschreibung knapp",""))),"")</f>
        <v/>
      </c>
      <c r="V1965" s="66" t="str">
        <f t="shared" si="340"/>
        <v/>
      </c>
      <c r="W1965" s="66" t="str">
        <f>IF(AND(M1965&lt;&gt;""),IF(M1965&gt;Z_THAZ,"Wurde die Tageshöchstarbeitszeit ("&amp;Z_THAZ&amp;" h) beachtet?",""),"")</f>
        <v/>
      </c>
      <c r="X1965" s="66" t="str">
        <f t="shared" si="333"/>
        <v/>
      </c>
    </row>
    <row r="1966" spans="1:24" x14ac:dyDescent="0.25">
      <c r="A1966" s="5"/>
      <c r="B1966" s="67" t="str">
        <f t="shared" si="332"/>
        <v/>
      </c>
      <c r="C1966" s="68" t="str">
        <f t="shared" si="334"/>
        <v/>
      </c>
      <c r="D1966" s="6"/>
      <c r="E1966" s="9"/>
      <c r="F1966" s="6"/>
      <c r="G1966" s="9"/>
      <c r="H1966" s="64" t="str">
        <f t="shared" si="341"/>
        <v/>
      </c>
      <c r="I1966" s="64" t="str">
        <f t="shared" si="342"/>
        <v/>
      </c>
      <c r="J1966" s="65" t="str">
        <f t="shared" si="335"/>
        <v/>
      </c>
      <c r="K1966" s="166" t="str">
        <f t="shared" si="336"/>
        <v/>
      </c>
      <c r="L1966" s="167" t="str">
        <f t="shared" si="337"/>
        <v/>
      </c>
      <c r="M1966" s="63" t="str">
        <f t="shared" si="338"/>
        <v/>
      </c>
      <c r="N1966" s="7"/>
      <c r="O1966" s="8"/>
      <c r="Q1966" s="69" t="str">
        <f t="shared" si="339"/>
        <v/>
      </c>
      <c r="T1966" s="66" t="str">
        <f>IF(AND(SU_Stufe&gt;=20,M1966&lt;&gt;"",ISBLANK(N1966)),"Zuweisung zu Arbeitspaket fehlt","")</f>
        <v/>
      </c>
      <c r="U1966" s="66" t="str">
        <f>IF(AND(M1966&lt;&gt;""),IF(ISBLANK(O1966),"Beschreibung der Tätigkeit fehlt!",IF(LEN(O1966)&lt;Z_BKU,"Beschreibung sehr kurz",IF(LEN(O1966)&lt;Z_BKN,"Beschreibung knapp",""))),"")</f>
        <v/>
      </c>
      <c r="V1966" s="66" t="str">
        <f t="shared" si="340"/>
        <v/>
      </c>
      <c r="W1966" s="66" t="str">
        <f>IF(AND(M1966&lt;&gt;""),IF(M1966&gt;Z_THAZ,"Wurde die Tageshöchstarbeitszeit ("&amp;Z_THAZ&amp;" h) beachtet?",""),"")</f>
        <v/>
      </c>
      <c r="X1966" s="66" t="str">
        <f t="shared" si="333"/>
        <v/>
      </c>
    </row>
    <row r="1967" spans="1:24" x14ac:dyDescent="0.25">
      <c r="A1967" s="5"/>
      <c r="B1967" s="67" t="str">
        <f t="shared" si="332"/>
        <v/>
      </c>
      <c r="C1967" s="68" t="str">
        <f t="shared" si="334"/>
        <v/>
      </c>
      <c r="D1967" s="6"/>
      <c r="E1967" s="9"/>
      <c r="F1967" s="6"/>
      <c r="G1967" s="9"/>
      <c r="H1967" s="64" t="str">
        <f t="shared" si="341"/>
        <v/>
      </c>
      <c r="I1967" s="64" t="str">
        <f t="shared" si="342"/>
        <v/>
      </c>
      <c r="J1967" s="65" t="str">
        <f t="shared" si="335"/>
        <v/>
      </c>
      <c r="K1967" s="166" t="str">
        <f t="shared" si="336"/>
        <v/>
      </c>
      <c r="L1967" s="167" t="str">
        <f t="shared" si="337"/>
        <v/>
      </c>
      <c r="M1967" s="63" t="str">
        <f t="shared" si="338"/>
        <v/>
      </c>
      <c r="N1967" s="7"/>
      <c r="O1967" s="8"/>
      <c r="Q1967" s="69" t="str">
        <f t="shared" si="339"/>
        <v/>
      </c>
      <c r="T1967" s="66" t="str">
        <f>IF(AND(SU_Stufe&gt;=20,M1967&lt;&gt;"",ISBLANK(N1967)),"Zuweisung zu Arbeitspaket fehlt","")</f>
        <v/>
      </c>
      <c r="U1967" s="66" t="str">
        <f>IF(AND(M1967&lt;&gt;""),IF(ISBLANK(O1967),"Beschreibung der Tätigkeit fehlt!",IF(LEN(O1967)&lt;Z_BKU,"Beschreibung sehr kurz",IF(LEN(O1967)&lt;Z_BKN,"Beschreibung knapp",""))),"")</f>
        <v/>
      </c>
      <c r="V1967" s="66" t="str">
        <f t="shared" si="340"/>
        <v/>
      </c>
      <c r="W1967" s="66" t="str">
        <f>IF(AND(M1967&lt;&gt;""),IF(M1967&gt;Z_THAZ,"Wurde die Tageshöchstarbeitszeit ("&amp;Z_THAZ&amp;" h) beachtet?",""),"")</f>
        <v/>
      </c>
      <c r="X1967" s="66" t="str">
        <f t="shared" si="333"/>
        <v/>
      </c>
    </row>
    <row r="1968" spans="1:24" x14ac:dyDescent="0.25">
      <c r="A1968" s="5"/>
      <c r="B1968" s="67" t="str">
        <f t="shared" si="332"/>
        <v/>
      </c>
      <c r="C1968" s="68" t="str">
        <f t="shared" si="334"/>
        <v/>
      </c>
      <c r="D1968" s="6"/>
      <c r="E1968" s="9"/>
      <c r="F1968" s="6"/>
      <c r="G1968" s="9"/>
      <c r="H1968" s="64" t="str">
        <f t="shared" si="341"/>
        <v/>
      </c>
      <c r="I1968" s="64" t="str">
        <f t="shared" si="342"/>
        <v/>
      </c>
      <c r="J1968" s="65" t="str">
        <f t="shared" si="335"/>
        <v/>
      </c>
      <c r="K1968" s="166" t="str">
        <f t="shared" si="336"/>
        <v/>
      </c>
      <c r="L1968" s="167" t="str">
        <f t="shared" si="337"/>
        <v/>
      </c>
      <c r="M1968" s="63" t="str">
        <f t="shared" si="338"/>
        <v/>
      </c>
      <c r="N1968" s="7"/>
      <c r="O1968" s="8"/>
      <c r="Q1968" s="69" t="str">
        <f t="shared" si="339"/>
        <v/>
      </c>
      <c r="T1968" s="66" t="str">
        <f>IF(AND(SU_Stufe&gt;=20,M1968&lt;&gt;"",ISBLANK(N1968)),"Zuweisung zu Arbeitspaket fehlt","")</f>
        <v/>
      </c>
      <c r="U1968" s="66" t="str">
        <f>IF(AND(M1968&lt;&gt;""),IF(ISBLANK(O1968),"Beschreibung der Tätigkeit fehlt!",IF(LEN(O1968)&lt;Z_BKU,"Beschreibung sehr kurz",IF(LEN(O1968)&lt;Z_BKN,"Beschreibung knapp",""))),"")</f>
        <v/>
      </c>
      <c r="V1968" s="66" t="str">
        <f t="shared" si="340"/>
        <v/>
      </c>
      <c r="W1968" s="66" t="str">
        <f>IF(AND(M1968&lt;&gt;""),IF(M1968&gt;Z_THAZ,"Wurde die Tageshöchstarbeitszeit ("&amp;Z_THAZ&amp;" h) beachtet?",""),"")</f>
        <v/>
      </c>
      <c r="X1968" s="66" t="str">
        <f t="shared" si="333"/>
        <v/>
      </c>
    </row>
    <row r="1969" spans="1:24" x14ac:dyDescent="0.25">
      <c r="A1969" s="5"/>
      <c r="B1969" s="67" t="str">
        <f t="shared" si="332"/>
        <v/>
      </c>
      <c r="C1969" s="68" t="str">
        <f t="shared" si="334"/>
        <v/>
      </c>
      <c r="D1969" s="6"/>
      <c r="E1969" s="9"/>
      <c r="F1969" s="6"/>
      <c r="G1969" s="9"/>
      <c r="H1969" s="64" t="str">
        <f t="shared" si="341"/>
        <v/>
      </c>
      <c r="I1969" s="64" t="str">
        <f t="shared" si="342"/>
        <v/>
      </c>
      <c r="J1969" s="65" t="str">
        <f t="shared" si="335"/>
        <v/>
      </c>
      <c r="K1969" s="166" t="str">
        <f t="shared" si="336"/>
        <v/>
      </c>
      <c r="L1969" s="167" t="str">
        <f t="shared" si="337"/>
        <v/>
      </c>
      <c r="M1969" s="63" t="str">
        <f t="shared" si="338"/>
        <v/>
      </c>
      <c r="N1969" s="7"/>
      <c r="O1969" s="8"/>
      <c r="Q1969" s="69" t="str">
        <f t="shared" si="339"/>
        <v/>
      </c>
      <c r="T1969" s="66" t="str">
        <f>IF(AND(SU_Stufe&gt;=20,M1969&lt;&gt;"",ISBLANK(N1969)),"Zuweisung zu Arbeitspaket fehlt","")</f>
        <v/>
      </c>
      <c r="U1969" s="66" t="str">
        <f>IF(AND(M1969&lt;&gt;""),IF(ISBLANK(O1969),"Beschreibung der Tätigkeit fehlt!",IF(LEN(O1969)&lt;Z_BKU,"Beschreibung sehr kurz",IF(LEN(O1969)&lt;Z_BKN,"Beschreibung knapp",""))),"")</f>
        <v/>
      </c>
      <c r="V1969" s="66" t="str">
        <f t="shared" si="340"/>
        <v/>
      </c>
      <c r="W1969" s="66" t="str">
        <f>IF(AND(M1969&lt;&gt;""),IF(M1969&gt;Z_THAZ,"Wurde die Tageshöchstarbeitszeit ("&amp;Z_THAZ&amp;" h) beachtet?",""),"")</f>
        <v/>
      </c>
      <c r="X1969" s="66" t="str">
        <f t="shared" si="333"/>
        <v/>
      </c>
    </row>
    <row r="1970" spans="1:24" x14ac:dyDescent="0.25">
      <c r="A1970" s="5"/>
      <c r="B1970" s="67" t="str">
        <f t="shared" si="332"/>
        <v/>
      </c>
      <c r="C1970" s="68" t="str">
        <f t="shared" si="334"/>
        <v/>
      </c>
      <c r="D1970" s="6"/>
      <c r="E1970" s="9"/>
      <c r="F1970" s="6"/>
      <c r="G1970" s="9"/>
      <c r="H1970" s="64" t="str">
        <f t="shared" si="341"/>
        <v/>
      </c>
      <c r="I1970" s="64" t="str">
        <f t="shared" si="342"/>
        <v/>
      </c>
      <c r="J1970" s="65" t="str">
        <f t="shared" si="335"/>
        <v/>
      </c>
      <c r="K1970" s="166" t="str">
        <f t="shared" si="336"/>
        <v/>
      </c>
      <c r="L1970" s="167" t="str">
        <f t="shared" si="337"/>
        <v/>
      </c>
      <c r="M1970" s="63" t="str">
        <f t="shared" si="338"/>
        <v/>
      </c>
      <c r="N1970" s="7"/>
      <c r="O1970" s="8"/>
      <c r="Q1970" s="69" t="str">
        <f t="shared" si="339"/>
        <v/>
      </c>
      <c r="T1970" s="66" t="str">
        <f>IF(AND(SU_Stufe&gt;=20,M1970&lt;&gt;"",ISBLANK(N1970)),"Zuweisung zu Arbeitspaket fehlt","")</f>
        <v/>
      </c>
      <c r="U1970" s="66" t="str">
        <f>IF(AND(M1970&lt;&gt;""),IF(ISBLANK(O1970),"Beschreibung der Tätigkeit fehlt!",IF(LEN(O1970)&lt;Z_BKU,"Beschreibung sehr kurz",IF(LEN(O1970)&lt;Z_BKN,"Beschreibung knapp",""))),"")</f>
        <v/>
      </c>
      <c r="V1970" s="66" t="str">
        <f t="shared" si="340"/>
        <v/>
      </c>
      <c r="W1970" s="66" t="str">
        <f>IF(AND(M1970&lt;&gt;""),IF(M1970&gt;Z_THAZ,"Wurde die Tageshöchstarbeitszeit ("&amp;Z_THAZ&amp;" h) beachtet?",""),"")</f>
        <v/>
      </c>
      <c r="X1970" s="66" t="str">
        <f t="shared" si="333"/>
        <v/>
      </c>
    </row>
    <row r="1971" spans="1:24" x14ac:dyDescent="0.25">
      <c r="A1971" s="5"/>
      <c r="B1971" s="67" t="str">
        <f t="shared" si="332"/>
        <v/>
      </c>
      <c r="C1971" s="68" t="str">
        <f t="shared" si="334"/>
        <v/>
      </c>
      <c r="D1971" s="6"/>
      <c r="E1971" s="9"/>
      <c r="F1971" s="6"/>
      <c r="G1971" s="9"/>
      <c r="H1971" s="64" t="str">
        <f t="shared" si="341"/>
        <v/>
      </c>
      <c r="I1971" s="64" t="str">
        <f t="shared" si="342"/>
        <v/>
      </c>
      <c r="J1971" s="65" t="str">
        <f t="shared" si="335"/>
        <v/>
      </c>
      <c r="K1971" s="166" t="str">
        <f t="shared" si="336"/>
        <v/>
      </c>
      <c r="L1971" s="167" t="str">
        <f t="shared" si="337"/>
        <v/>
      </c>
      <c r="M1971" s="63" t="str">
        <f t="shared" si="338"/>
        <v/>
      </c>
      <c r="N1971" s="7"/>
      <c r="O1971" s="8"/>
      <c r="Q1971" s="69" t="str">
        <f t="shared" si="339"/>
        <v/>
      </c>
      <c r="T1971" s="66" t="str">
        <f>IF(AND(SU_Stufe&gt;=20,M1971&lt;&gt;"",ISBLANK(N1971)),"Zuweisung zu Arbeitspaket fehlt","")</f>
        <v/>
      </c>
      <c r="U1971" s="66" t="str">
        <f>IF(AND(M1971&lt;&gt;""),IF(ISBLANK(O1971),"Beschreibung der Tätigkeit fehlt!",IF(LEN(O1971)&lt;Z_BKU,"Beschreibung sehr kurz",IF(LEN(O1971)&lt;Z_BKN,"Beschreibung knapp",""))),"")</f>
        <v/>
      </c>
      <c r="V1971" s="66" t="str">
        <f t="shared" si="340"/>
        <v/>
      </c>
      <c r="W1971" s="66" t="str">
        <f>IF(AND(M1971&lt;&gt;""),IF(M1971&gt;Z_THAZ,"Wurde die Tageshöchstarbeitszeit ("&amp;Z_THAZ&amp;" h) beachtet?",""),"")</f>
        <v/>
      </c>
      <c r="X1971" s="66" t="str">
        <f t="shared" si="333"/>
        <v/>
      </c>
    </row>
    <row r="1972" spans="1:24" x14ac:dyDescent="0.25">
      <c r="A1972" s="5"/>
      <c r="B1972" s="67" t="str">
        <f t="shared" si="332"/>
        <v/>
      </c>
      <c r="C1972" s="68" t="str">
        <f t="shared" si="334"/>
        <v/>
      </c>
      <c r="D1972" s="6"/>
      <c r="E1972" s="9"/>
      <c r="F1972" s="6"/>
      <c r="G1972" s="9"/>
      <c r="H1972" s="64" t="str">
        <f t="shared" si="341"/>
        <v/>
      </c>
      <c r="I1972" s="64" t="str">
        <f t="shared" si="342"/>
        <v/>
      </c>
      <c r="J1972" s="65" t="str">
        <f t="shared" si="335"/>
        <v/>
      </c>
      <c r="K1972" s="166" t="str">
        <f t="shared" si="336"/>
        <v/>
      </c>
      <c r="L1972" s="167" t="str">
        <f t="shared" si="337"/>
        <v/>
      </c>
      <c r="M1972" s="63" t="str">
        <f t="shared" si="338"/>
        <v/>
      </c>
      <c r="N1972" s="7"/>
      <c r="O1972" s="8"/>
      <c r="Q1972" s="69" t="str">
        <f t="shared" si="339"/>
        <v/>
      </c>
      <c r="T1972" s="66" t="str">
        <f>IF(AND(SU_Stufe&gt;=20,M1972&lt;&gt;"",ISBLANK(N1972)),"Zuweisung zu Arbeitspaket fehlt","")</f>
        <v/>
      </c>
      <c r="U1972" s="66" t="str">
        <f>IF(AND(M1972&lt;&gt;""),IF(ISBLANK(O1972),"Beschreibung der Tätigkeit fehlt!",IF(LEN(O1972)&lt;Z_BKU,"Beschreibung sehr kurz",IF(LEN(O1972)&lt;Z_BKN,"Beschreibung knapp",""))),"")</f>
        <v/>
      </c>
      <c r="V1972" s="66" t="str">
        <f t="shared" si="340"/>
        <v/>
      </c>
      <c r="W1972" s="66" t="str">
        <f>IF(AND(M1972&lt;&gt;""),IF(M1972&gt;Z_THAZ,"Wurde die Tageshöchstarbeitszeit ("&amp;Z_THAZ&amp;" h) beachtet?",""),"")</f>
        <v/>
      </c>
      <c r="X1972" s="66" t="str">
        <f t="shared" si="333"/>
        <v/>
      </c>
    </row>
    <row r="1973" spans="1:24" x14ac:dyDescent="0.25">
      <c r="A1973" s="5"/>
      <c r="B1973" s="67" t="str">
        <f t="shared" si="332"/>
        <v/>
      </c>
      <c r="C1973" s="68" t="str">
        <f t="shared" si="334"/>
        <v/>
      </c>
      <c r="D1973" s="6"/>
      <c r="E1973" s="9"/>
      <c r="F1973" s="6"/>
      <c r="G1973" s="9"/>
      <c r="H1973" s="64" t="str">
        <f t="shared" si="341"/>
        <v/>
      </c>
      <c r="I1973" s="64" t="str">
        <f t="shared" si="342"/>
        <v/>
      </c>
      <c r="J1973" s="65" t="str">
        <f t="shared" si="335"/>
        <v/>
      </c>
      <c r="K1973" s="166" t="str">
        <f t="shared" si="336"/>
        <v/>
      </c>
      <c r="L1973" s="167" t="str">
        <f t="shared" si="337"/>
        <v/>
      </c>
      <c r="M1973" s="63" t="str">
        <f t="shared" si="338"/>
        <v/>
      </c>
      <c r="N1973" s="7"/>
      <c r="O1973" s="8"/>
      <c r="Q1973" s="69" t="str">
        <f t="shared" si="339"/>
        <v/>
      </c>
      <c r="T1973" s="66" t="str">
        <f>IF(AND(SU_Stufe&gt;=20,M1973&lt;&gt;"",ISBLANK(N1973)),"Zuweisung zu Arbeitspaket fehlt","")</f>
        <v/>
      </c>
      <c r="U1973" s="66" t="str">
        <f>IF(AND(M1973&lt;&gt;""),IF(ISBLANK(O1973),"Beschreibung der Tätigkeit fehlt!",IF(LEN(O1973)&lt;Z_BKU,"Beschreibung sehr kurz",IF(LEN(O1973)&lt;Z_BKN,"Beschreibung knapp",""))),"")</f>
        <v/>
      </c>
      <c r="V1973" s="66" t="str">
        <f t="shared" si="340"/>
        <v/>
      </c>
      <c r="W1973" s="66" t="str">
        <f>IF(AND(M1973&lt;&gt;""),IF(M1973&gt;Z_THAZ,"Wurde die Tageshöchstarbeitszeit ("&amp;Z_THAZ&amp;" h) beachtet?",""),"")</f>
        <v/>
      </c>
      <c r="X1973" s="66" t="str">
        <f t="shared" si="333"/>
        <v/>
      </c>
    </row>
    <row r="1974" spans="1:24" x14ac:dyDescent="0.25">
      <c r="A1974" s="5"/>
      <c r="B1974" s="67" t="str">
        <f t="shared" si="332"/>
        <v/>
      </c>
      <c r="C1974" s="68" t="str">
        <f t="shared" si="334"/>
        <v/>
      </c>
      <c r="D1974" s="6"/>
      <c r="E1974" s="9"/>
      <c r="F1974" s="6"/>
      <c r="G1974" s="9"/>
      <c r="H1974" s="64" t="str">
        <f t="shared" si="341"/>
        <v/>
      </c>
      <c r="I1974" s="64" t="str">
        <f t="shared" si="342"/>
        <v/>
      </c>
      <c r="J1974" s="65" t="str">
        <f t="shared" si="335"/>
        <v/>
      </c>
      <c r="K1974" s="166" t="str">
        <f t="shared" si="336"/>
        <v/>
      </c>
      <c r="L1974" s="167" t="str">
        <f t="shared" si="337"/>
        <v/>
      </c>
      <c r="M1974" s="63" t="str">
        <f t="shared" si="338"/>
        <v/>
      </c>
      <c r="N1974" s="7"/>
      <c r="O1974" s="8"/>
      <c r="Q1974" s="69" t="str">
        <f t="shared" si="339"/>
        <v/>
      </c>
      <c r="T1974" s="66" t="str">
        <f>IF(AND(SU_Stufe&gt;=20,M1974&lt;&gt;"",ISBLANK(N1974)),"Zuweisung zu Arbeitspaket fehlt","")</f>
        <v/>
      </c>
      <c r="U1974" s="66" t="str">
        <f>IF(AND(M1974&lt;&gt;""),IF(ISBLANK(O1974),"Beschreibung der Tätigkeit fehlt!",IF(LEN(O1974)&lt;Z_BKU,"Beschreibung sehr kurz",IF(LEN(O1974)&lt;Z_BKN,"Beschreibung knapp",""))),"")</f>
        <v/>
      </c>
      <c r="V1974" s="66" t="str">
        <f t="shared" si="340"/>
        <v/>
      </c>
      <c r="W1974" s="66" t="str">
        <f>IF(AND(M1974&lt;&gt;""),IF(M1974&gt;Z_THAZ,"Wurde die Tageshöchstarbeitszeit ("&amp;Z_THAZ&amp;" h) beachtet?",""),"")</f>
        <v/>
      </c>
      <c r="X1974" s="66" t="str">
        <f t="shared" si="333"/>
        <v/>
      </c>
    </row>
    <row r="1975" spans="1:24" x14ac:dyDescent="0.25">
      <c r="A1975" s="5"/>
      <c r="B1975" s="67" t="str">
        <f t="shared" si="332"/>
        <v/>
      </c>
      <c r="C1975" s="68" t="str">
        <f t="shared" si="334"/>
        <v/>
      </c>
      <c r="D1975" s="6"/>
      <c r="E1975" s="9"/>
      <c r="F1975" s="6"/>
      <c r="G1975" s="9"/>
      <c r="H1975" s="64" t="str">
        <f t="shared" si="341"/>
        <v/>
      </c>
      <c r="I1975" s="64" t="str">
        <f t="shared" si="342"/>
        <v/>
      </c>
      <c r="J1975" s="65" t="str">
        <f t="shared" si="335"/>
        <v/>
      </c>
      <c r="K1975" s="166" t="str">
        <f t="shared" si="336"/>
        <v/>
      </c>
      <c r="L1975" s="167" t="str">
        <f t="shared" si="337"/>
        <v/>
      </c>
      <c r="M1975" s="63" t="str">
        <f t="shared" si="338"/>
        <v/>
      </c>
      <c r="N1975" s="7"/>
      <c r="O1975" s="8"/>
      <c r="Q1975" s="69" t="str">
        <f t="shared" si="339"/>
        <v/>
      </c>
      <c r="T1975" s="66" t="str">
        <f>IF(AND(SU_Stufe&gt;=20,M1975&lt;&gt;"",ISBLANK(N1975)),"Zuweisung zu Arbeitspaket fehlt","")</f>
        <v/>
      </c>
      <c r="U1975" s="66" t="str">
        <f>IF(AND(M1975&lt;&gt;""),IF(ISBLANK(O1975),"Beschreibung der Tätigkeit fehlt!",IF(LEN(O1975)&lt;Z_BKU,"Beschreibung sehr kurz",IF(LEN(O1975)&lt;Z_BKN,"Beschreibung knapp",""))),"")</f>
        <v/>
      </c>
      <c r="V1975" s="66" t="str">
        <f t="shared" si="340"/>
        <v/>
      </c>
      <c r="W1975" s="66" t="str">
        <f>IF(AND(M1975&lt;&gt;""),IF(M1975&gt;Z_THAZ,"Wurde die Tageshöchstarbeitszeit ("&amp;Z_THAZ&amp;" h) beachtet?",""),"")</f>
        <v/>
      </c>
      <c r="X1975" s="66" t="str">
        <f t="shared" si="333"/>
        <v/>
      </c>
    </row>
    <row r="1976" spans="1:24" x14ac:dyDescent="0.25">
      <c r="A1976" s="5"/>
      <c r="B1976" s="67" t="str">
        <f t="shared" si="332"/>
        <v/>
      </c>
      <c r="C1976" s="68" t="str">
        <f t="shared" si="334"/>
        <v/>
      </c>
      <c r="D1976" s="6"/>
      <c r="E1976" s="9"/>
      <c r="F1976" s="6"/>
      <c r="G1976" s="9"/>
      <c r="H1976" s="64" t="str">
        <f t="shared" si="341"/>
        <v/>
      </c>
      <c r="I1976" s="64" t="str">
        <f t="shared" si="342"/>
        <v/>
      </c>
      <c r="J1976" s="65" t="str">
        <f t="shared" si="335"/>
        <v/>
      </c>
      <c r="K1976" s="166" t="str">
        <f t="shared" si="336"/>
        <v/>
      </c>
      <c r="L1976" s="167" t="str">
        <f t="shared" si="337"/>
        <v/>
      </c>
      <c r="M1976" s="63" t="str">
        <f t="shared" si="338"/>
        <v/>
      </c>
      <c r="N1976" s="7"/>
      <c r="O1976" s="8"/>
      <c r="Q1976" s="69" t="str">
        <f t="shared" si="339"/>
        <v/>
      </c>
      <c r="T1976" s="66" t="str">
        <f>IF(AND(SU_Stufe&gt;=20,M1976&lt;&gt;"",ISBLANK(N1976)),"Zuweisung zu Arbeitspaket fehlt","")</f>
        <v/>
      </c>
      <c r="U1976" s="66" t="str">
        <f>IF(AND(M1976&lt;&gt;""),IF(ISBLANK(O1976),"Beschreibung der Tätigkeit fehlt!",IF(LEN(O1976)&lt;Z_BKU,"Beschreibung sehr kurz",IF(LEN(O1976)&lt;Z_BKN,"Beschreibung knapp",""))),"")</f>
        <v/>
      </c>
      <c r="V1976" s="66" t="str">
        <f t="shared" si="340"/>
        <v/>
      </c>
      <c r="W1976" s="66" t="str">
        <f>IF(AND(M1976&lt;&gt;""),IF(M1976&gt;Z_THAZ,"Wurde die Tageshöchstarbeitszeit ("&amp;Z_THAZ&amp;" h) beachtet?",""),"")</f>
        <v/>
      </c>
      <c r="X1976" s="66" t="str">
        <f t="shared" si="333"/>
        <v/>
      </c>
    </row>
    <row r="1977" spans="1:24" x14ac:dyDescent="0.25">
      <c r="A1977" s="5"/>
      <c r="B1977" s="67" t="str">
        <f t="shared" si="332"/>
        <v/>
      </c>
      <c r="C1977" s="68" t="str">
        <f t="shared" si="334"/>
        <v/>
      </c>
      <c r="D1977" s="6"/>
      <c r="E1977" s="9"/>
      <c r="F1977" s="6"/>
      <c r="G1977" s="9"/>
      <c r="H1977" s="64" t="str">
        <f t="shared" si="341"/>
        <v/>
      </c>
      <c r="I1977" s="64" t="str">
        <f t="shared" si="342"/>
        <v/>
      </c>
      <c r="J1977" s="65" t="str">
        <f t="shared" si="335"/>
        <v/>
      </c>
      <c r="K1977" s="166" t="str">
        <f t="shared" si="336"/>
        <v/>
      </c>
      <c r="L1977" s="167" t="str">
        <f t="shared" si="337"/>
        <v/>
      </c>
      <c r="M1977" s="63" t="str">
        <f t="shared" si="338"/>
        <v/>
      </c>
      <c r="N1977" s="7"/>
      <c r="O1977" s="8"/>
      <c r="Q1977" s="69" t="str">
        <f t="shared" si="339"/>
        <v/>
      </c>
      <c r="T1977" s="66" t="str">
        <f>IF(AND(SU_Stufe&gt;=20,M1977&lt;&gt;"",ISBLANK(N1977)),"Zuweisung zu Arbeitspaket fehlt","")</f>
        <v/>
      </c>
      <c r="U1977" s="66" t="str">
        <f>IF(AND(M1977&lt;&gt;""),IF(ISBLANK(O1977),"Beschreibung der Tätigkeit fehlt!",IF(LEN(O1977)&lt;Z_BKU,"Beschreibung sehr kurz",IF(LEN(O1977)&lt;Z_BKN,"Beschreibung knapp",""))),"")</f>
        <v/>
      </c>
      <c r="V1977" s="66" t="str">
        <f t="shared" si="340"/>
        <v/>
      </c>
      <c r="W1977" s="66" t="str">
        <f>IF(AND(M1977&lt;&gt;""),IF(M1977&gt;Z_THAZ,"Wurde die Tageshöchstarbeitszeit ("&amp;Z_THAZ&amp;" h) beachtet?",""),"")</f>
        <v/>
      </c>
      <c r="X1977" s="66" t="str">
        <f t="shared" si="333"/>
        <v/>
      </c>
    </row>
    <row r="1978" spans="1:24" x14ac:dyDescent="0.25">
      <c r="A1978" s="5"/>
      <c r="B1978" s="67" t="str">
        <f t="shared" si="332"/>
        <v/>
      </c>
      <c r="C1978" s="68" t="str">
        <f t="shared" si="334"/>
        <v/>
      </c>
      <c r="D1978" s="6"/>
      <c r="E1978" s="9"/>
      <c r="F1978" s="6"/>
      <c r="G1978" s="9"/>
      <c r="H1978" s="64" t="str">
        <f t="shared" si="341"/>
        <v/>
      </c>
      <c r="I1978" s="64" t="str">
        <f t="shared" si="342"/>
        <v/>
      </c>
      <c r="J1978" s="65" t="str">
        <f t="shared" si="335"/>
        <v/>
      </c>
      <c r="K1978" s="166" t="str">
        <f t="shared" si="336"/>
        <v/>
      </c>
      <c r="L1978" s="167" t="str">
        <f t="shared" si="337"/>
        <v/>
      </c>
      <c r="M1978" s="63" t="str">
        <f t="shared" si="338"/>
        <v/>
      </c>
      <c r="N1978" s="7"/>
      <c r="O1978" s="8"/>
      <c r="Q1978" s="69" t="str">
        <f t="shared" si="339"/>
        <v/>
      </c>
      <c r="T1978" s="66" t="str">
        <f>IF(AND(SU_Stufe&gt;=20,M1978&lt;&gt;"",ISBLANK(N1978)),"Zuweisung zu Arbeitspaket fehlt","")</f>
        <v/>
      </c>
      <c r="U1978" s="66" t="str">
        <f>IF(AND(M1978&lt;&gt;""),IF(ISBLANK(O1978),"Beschreibung der Tätigkeit fehlt!",IF(LEN(O1978)&lt;Z_BKU,"Beschreibung sehr kurz",IF(LEN(O1978)&lt;Z_BKN,"Beschreibung knapp",""))),"")</f>
        <v/>
      </c>
      <c r="V1978" s="66" t="str">
        <f t="shared" si="340"/>
        <v/>
      </c>
      <c r="W1978" s="66" t="str">
        <f>IF(AND(M1978&lt;&gt;""),IF(M1978&gt;Z_THAZ,"Wurde die Tageshöchstarbeitszeit ("&amp;Z_THAZ&amp;" h) beachtet?",""),"")</f>
        <v/>
      </c>
      <c r="X1978" s="66" t="str">
        <f t="shared" si="333"/>
        <v/>
      </c>
    </row>
    <row r="1979" spans="1:24" x14ac:dyDescent="0.25">
      <c r="A1979" s="5"/>
      <c r="B1979" s="67" t="str">
        <f t="shared" si="332"/>
        <v/>
      </c>
      <c r="C1979" s="68" t="str">
        <f t="shared" si="334"/>
        <v/>
      </c>
      <c r="D1979" s="6"/>
      <c r="E1979" s="9"/>
      <c r="F1979" s="6"/>
      <c r="G1979" s="9"/>
      <c r="H1979" s="64" t="str">
        <f t="shared" si="341"/>
        <v/>
      </c>
      <c r="I1979" s="64" t="str">
        <f t="shared" si="342"/>
        <v/>
      </c>
      <c r="J1979" s="65" t="str">
        <f t="shared" si="335"/>
        <v/>
      </c>
      <c r="K1979" s="166" t="str">
        <f t="shared" si="336"/>
        <v/>
      </c>
      <c r="L1979" s="167" t="str">
        <f t="shared" si="337"/>
        <v/>
      </c>
      <c r="M1979" s="63" t="str">
        <f t="shared" si="338"/>
        <v/>
      </c>
      <c r="N1979" s="7"/>
      <c r="O1979" s="8"/>
      <c r="Q1979" s="69" t="str">
        <f t="shared" si="339"/>
        <v/>
      </c>
      <c r="T1979" s="66" t="str">
        <f>IF(AND(SU_Stufe&gt;=20,M1979&lt;&gt;"",ISBLANK(N1979)),"Zuweisung zu Arbeitspaket fehlt","")</f>
        <v/>
      </c>
      <c r="U1979" s="66" t="str">
        <f>IF(AND(M1979&lt;&gt;""),IF(ISBLANK(O1979),"Beschreibung der Tätigkeit fehlt!",IF(LEN(O1979)&lt;Z_BKU,"Beschreibung sehr kurz",IF(LEN(O1979)&lt;Z_BKN,"Beschreibung knapp",""))),"")</f>
        <v/>
      </c>
      <c r="V1979" s="66" t="str">
        <f t="shared" si="340"/>
        <v/>
      </c>
      <c r="W1979" s="66" t="str">
        <f>IF(AND(M1979&lt;&gt;""),IF(M1979&gt;Z_THAZ,"Wurde die Tageshöchstarbeitszeit ("&amp;Z_THAZ&amp;" h) beachtet?",""),"")</f>
        <v/>
      </c>
      <c r="X1979" s="66" t="str">
        <f t="shared" si="333"/>
        <v/>
      </c>
    </row>
    <row r="1980" spans="1:24" x14ac:dyDescent="0.25">
      <c r="A1980" s="5"/>
      <c r="B1980" s="67" t="str">
        <f t="shared" si="332"/>
        <v/>
      </c>
      <c r="C1980" s="68" t="str">
        <f t="shared" si="334"/>
        <v/>
      </c>
      <c r="D1980" s="6"/>
      <c r="E1980" s="9"/>
      <c r="F1980" s="6"/>
      <c r="G1980" s="9"/>
      <c r="H1980" s="64" t="str">
        <f t="shared" si="341"/>
        <v/>
      </c>
      <c r="I1980" s="64" t="str">
        <f t="shared" si="342"/>
        <v/>
      </c>
      <c r="J1980" s="65" t="str">
        <f t="shared" si="335"/>
        <v/>
      </c>
      <c r="K1980" s="166" t="str">
        <f t="shared" si="336"/>
        <v/>
      </c>
      <c r="L1980" s="167" t="str">
        <f t="shared" si="337"/>
        <v/>
      </c>
      <c r="M1980" s="63" t="str">
        <f t="shared" si="338"/>
        <v/>
      </c>
      <c r="N1980" s="7"/>
      <c r="O1980" s="8"/>
      <c r="Q1980" s="69" t="str">
        <f t="shared" si="339"/>
        <v/>
      </c>
      <c r="T1980" s="66" t="str">
        <f>IF(AND(SU_Stufe&gt;=20,M1980&lt;&gt;"",ISBLANK(N1980)),"Zuweisung zu Arbeitspaket fehlt","")</f>
        <v/>
      </c>
      <c r="U1980" s="66" t="str">
        <f>IF(AND(M1980&lt;&gt;""),IF(ISBLANK(O1980),"Beschreibung der Tätigkeit fehlt!",IF(LEN(O1980)&lt;Z_BKU,"Beschreibung sehr kurz",IF(LEN(O1980)&lt;Z_BKN,"Beschreibung knapp",""))),"")</f>
        <v/>
      </c>
      <c r="V1980" s="66" t="str">
        <f t="shared" si="340"/>
        <v/>
      </c>
      <c r="W1980" s="66" t="str">
        <f>IF(AND(M1980&lt;&gt;""),IF(M1980&gt;Z_THAZ,"Wurde die Tageshöchstarbeitszeit ("&amp;Z_THAZ&amp;" h) beachtet?",""),"")</f>
        <v/>
      </c>
      <c r="X1980" s="66" t="str">
        <f t="shared" si="333"/>
        <v/>
      </c>
    </row>
    <row r="1981" spans="1:24" x14ac:dyDescent="0.25">
      <c r="A1981" s="5"/>
      <c r="B1981" s="67" t="str">
        <f t="shared" si="332"/>
        <v/>
      </c>
      <c r="C1981" s="68" t="str">
        <f t="shared" si="334"/>
        <v/>
      </c>
      <c r="D1981" s="6"/>
      <c r="E1981" s="9"/>
      <c r="F1981" s="6"/>
      <c r="G1981" s="9"/>
      <c r="H1981" s="64" t="str">
        <f t="shared" si="341"/>
        <v/>
      </c>
      <c r="I1981" s="64" t="str">
        <f t="shared" si="342"/>
        <v/>
      </c>
      <c r="J1981" s="65" t="str">
        <f t="shared" si="335"/>
        <v/>
      </c>
      <c r="K1981" s="166" t="str">
        <f t="shared" si="336"/>
        <v/>
      </c>
      <c r="L1981" s="167" t="str">
        <f t="shared" si="337"/>
        <v/>
      </c>
      <c r="M1981" s="63" t="str">
        <f t="shared" si="338"/>
        <v/>
      </c>
      <c r="N1981" s="7"/>
      <c r="O1981" s="8"/>
      <c r="Q1981" s="69" t="str">
        <f t="shared" si="339"/>
        <v/>
      </c>
      <c r="T1981" s="66" t="str">
        <f>IF(AND(SU_Stufe&gt;=20,M1981&lt;&gt;"",ISBLANK(N1981)),"Zuweisung zu Arbeitspaket fehlt","")</f>
        <v/>
      </c>
      <c r="U1981" s="66" t="str">
        <f>IF(AND(M1981&lt;&gt;""),IF(ISBLANK(O1981),"Beschreibung der Tätigkeit fehlt!",IF(LEN(O1981)&lt;Z_BKU,"Beschreibung sehr kurz",IF(LEN(O1981)&lt;Z_BKN,"Beschreibung knapp",""))),"")</f>
        <v/>
      </c>
      <c r="V1981" s="66" t="str">
        <f t="shared" si="340"/>
        <v/>
      </c>
      <c r="W1981" s="66" t="str">
        <f>IF(AND(M1981&lt;&gt;""),IF(M1981&gt;Z_THAZ,"Wurde die Tageshöchstarbeitszeit ("&amp;Z_THAZ&amp;" h) beachtet?",""),"")</f>
        <v/>
      </c>
      <c r="X1981" s="66" t="str">
        <f t="shared" si="333"/>
        <v/>
      </c>
    </row>
    <row r="1982" spans="1:24" x14ac:dyDescent="0.25">
      <c r="A1982" s="5"/>
      <c r="B1982" s="67" t="str">
        <f t="shared" si="332"/>
        <v/>
      </c>
      <c r="C1982" s="68" t="str">
        <f t="shared" si="334"/>
        <v/>
      </c>
      <c r="D1982" s="6"/>
      <c r="E1982" s="9"/>
      <c r="F1982" s="6"/>
      <c r="G1982" s="9"/>
      <c r="H1982" s="64" t="str">
        <f t="shared" si="341"/>
        <v/>
      </c>
      <c r="I1982" s="64" t="str">
        <f t="shared" si="342"/>
        <v/>
      </c>
      <c r="J1982" s="65" t="str">
        <f t="shared" si="335"/>
        <v/>
      </c>
      <c r="K1982" s="166" t="str">
        <f t="shared" si="336"/>
        <v/>
      </c>
      <c r="L1982" s="167" t="str">
        <f t="shared" si="337"/>
        <v/>
      </c>
      <c r="M1982" s="63" t="str">
        <f t="shared" si="338"/>
        <v/>
      </c>
      <c r="N1982" s="7"/>
      <c r="O1982" s="8"/>
      <c r="Q1982" s="69" t="str">
        <f t="shared" si="339"/>
        <v/>
      </c>
      <c r="T1982" s="66" t="str">
        <f>IF(AND(SU_Stufe&gt;=20,M1982&lt;&gt;"",ISBLANK(N1982)),"Zuweisung zu Arbeitspaket fehlt","")</f>
        <v/>
      </c>
      <c r="U1982" s="66" t="str">
        <f>IF(AND(M1982&lt;&gt;""),IF(ISBLANK(O1982),"Beschreibung der Tätigkeit fehlt!",IF(LEN(O1982)&lt;Z_BKU,"Beschreibung sehr kurz",IF(LEN(O1982)&lt;Z_BKN,"Beschreibung knapp",""))),"")</f>
        <v/>
      </c>
      <c r="V1982" s="66" t="str">
        <f t="shared" si="340"/>
        <v/>
      </c>
      <c r="W1982" s="66" t="str">
        <f>IF(AND(M1982&lt;&gt;""),IF(M1982&gt;Z_THAZ,"Wurde die Tageshöchstarbeitszeit ("&amp;Z_THAZ&amp;" h) beachtet?",""),"")</f>
        <v/>
      </c>
      <c r="X1982" s="66" t="str">
        <f t="shared" si="333"/>
        <v/>
      </c>
    </row>
    <row r="1983" spans="1:24" x14ac:dyDescent="0.25">
      <c r="A1983" s="5"/>
      <c r="B1983" s="67" t="str">
        <f t="shared" si="332"/>
        <v/>
      </c>
      <c r="C1983" s="68" t="str">
        <f t="shared" si="334"/>
        <v/>
      </c>
      <c r="D1983" s="6"/>
      <c r="E1983" s="9"/>
      <c r="F1983" s="6"/>
      <c r="G1983" s="9"/>
      <c r="H1983" s="64" t="str">
        <f t="shared" si="341"/>
        <v/>
      </c>
      <c r="I1983" s="64" t="str">
        <f t="shared" si="342"/>
        <v/>
      </c>
      <c r="J1983" s="65" t="str">
        <f t="shared" si="335"/>
        <v/>
      </c>
      <c r="K1983" s="166" t="str">
        <f t="shared" si="336"/>
        <v/>
      </c>
      <c r="L1983" s="167" t="str">
        <f t="shared" si="337"/>
        <v/>
      </c>
      <c r="M1983" s="63" t="str">
        <f t="shared" si="338"/>
        <v/>
      </c>
      <c r="N1983" s="7"/>
      <c r="O1983" s="8"/>
      <c r="Q1983" s="69" t="str">
        <f t="shared" si="339"/>
        <v/>
      </c>
      <c r="T1983" s="66" t="str">
        <f>IF(AND(SU_Stufe&gt;=20,M1983&lt;&gt;"",ISBLANK(N1983)),"Zuweisung zu Arbeitspaket fehlt","")</f>
        <v/>
      </c>
      <c r="U1983" s="66" t="str">
        <f>IF(AND(M1983&lt;&gt;""),IF(ISBLANK(O1983),"Beschreibung der Tätigkeit fehlt!",IF(LEN(O1983)&lt;Z_BKU,"Beschreibung sehr kurz",IF(LEN(O1983)&lt;Z_BKN,"Beschreibung knapp",""))),"")</f>
        <v/>
      </c>
      <c r="V1983" s="66" t="str">
        <f t="shared" si="340"/>
        <v/>
      </c>
      <c r="W1983" s="66" t="str">
        <f>IF(AND(M1983&lt;&gt;""),IF(M1983&gt;Z_THAZ,"Wurde die Tageshöchstarbeitszeit ("&amp;Z_THAZ&amp;" h) beachtet?",""),"")</f>
        <v/>
      </c>
      <c r="X1983" s="66" t="str">
        <f t="shared" si="333"/>
        <v/>
      </c>
    </row>
    <row r="1984" spans="1:24" x14ac:dyDescent="0.25">
      <c r="A1984" s="5"/>
      <c r="B1984" s="67" t="str">
        <f t="shared" si="332"/>
        <v/>
      </c>
      <c r="C1984" s="68" t="str">
        <f t="shared" si="334"/>
        <v/>
      </c>
      <c r="D1984" s="6"/>
      <c r="E1984" s="9"/>
      <c r="F1984" s="6"/>
      <c r="G1984" s="9"/>
      <c r="H1984" s="64" t="str">
        <f t="shared" si="341"/>
        <v/>
      </c>
      <c r="I1984" s="64" t="str">
        <f t="shared" si="342"/>
        <v/>
      </c>
      <c r="J1984" s="65" t="str">
        <f t="shared" si="335"/>
        <v/>
      </c>
      <c r="K1984" s="166" t="str">
        <f t="shared" si="336"/>
        <v/>
      </c>
      <c r="L1984" s="167" t="str">
        <f t="shared" si="337"/>
        <v/>
      </c>
      <c r="M1984" s="63" t="str">
        <f t="shared" si="338"/>
        <v/>
      </c>
      <c r="N1984" s="7"/>
      <c r="O1984" s="8"/>
      <c r="Q1984" s="69" t="str">
        <f t="shared" si="339"/>
        <v/>
      </c>
      <c r="T1984" s="66" t="str">
        <f>IF(AND(SU_Stufe&gt;=20,M1984&lt;&gt;"",ISBLANK(N1984)),"Zuweisung zu Arbeitspaket fehlt","")</f>
        <v/>
      </c>
      <c r="U1984" s="66" t="str">
        <f>IF(AND(M1984&lt;&gt;""),IF(ISBLANK(O1984),"Beschreibung der Tätigkeit fehlt!",IF(LEN(O1984)&lt;Z_BKU,"Beschreibung sehr kurz",IF(LEN(O1984)&lt;Z_BKN,"Beschreibung knapp",""))),"")</f>
        <v/>
      </c>
      <c r="V1984" s="66" t="str">
        <f t="shared" si="340"/>
        <v/>
      </c>
      <c r="W1984" s="66" t="str">
        <f>IF(AND(M1984&lt;&gt;""),IF(M1984&gt;Z_THAZ,"Wurde die Tageshöchstarbeitszeit ("&amp;Z_THAZ&amp;" h) beachtet?",""),"")</f>
        <v/>
      </c>
      <c r="X1984" s="66" t="str">
        <f t="shared" si="333"/>
        <v/>
      </c>
    </row>
    <row r="1985" spans="1:16381" x14ac:dyDescent="0.25">
      <c r="A1985" s="5"/>
      <c r="B1985" s="67" t="str">
        <f t="shared" si="332"/>
        <v/>
      </c>
      <c r="C1985" s="68" t="str">
        <f t="shared" si="334"/>
        <v/>
      </c>
      <c r="D1985" s="6"/>
      <c r="E1985" s="9"/>
      <c r="F1985" s="6"/>
      <c r="G1985" s="9"/>
      <c r="H1985" s="64" t="str">
        <f t="shared" si="341"/>
        <v/>
      </c>
      <c r="I1985" s="64" t="str">
        <f t="shared" si="342"/>
        <v/>
      </c>
      <c r="J1985" s="65" t="str">
        <f t="shared" si="335"/>
        <v/>
      </c>
      <c r="K1985" s="166" t="str">
        <f t="shared" si="336"/>
        <v/>
      </c>
      <c r="L1985" s="167" t="str">
        <f t="shared" si="337"/>
        <v/>
      </c>
      <c r="M1985" s="63" t="str">
        <f t="shared" si="338"/>
        <v/>
      </c>
      <c r="N1985" s="7"/>
      <c r="O1985" s="8"/>
      <c r="Q1985" s="69" t="str">
        <f t="shared" si="339"/>
        <v/>
      </c>
      <c r="T1985" s="66" t="str">
        <f>IF(AND(SU_Stufe&gt;=20,M1985&lt;&gt;"",ISBLANK(N1985)),"Zuweisung zu Arbeitspaket fehlt","")</f>
        <v/>
      </c>
      <c r="U1985" s="66" t="str">
        <f>IF(AND(M1985&lt;&gt;""),IF(ISBLANK(O1985),"Beschreibung der Tätigkeit fehlt!",IF(LEN(O1985)&lt;Z_BKU,"Beschreibung sehr kurz",IF(LEN(O1985)&lt;Z_BKN,"Beschreibung knapp",""))),"")</f>
        <v/>
      </c>
      <c r="V1985" s="66" t="str">
        <f t="shared" si="340"/>
        <v/>
      </c>
      <c r="W1985" s="66" t="str">
        <f>IF(AND(M1985&lt;&gt;""),IF(M1985&gt;Z_THAZ,"Wurde die Tageshöchstarbeitszeit ("&amp;Z_THAZ&amp;" h) beachtet?",""),"")</f>
        <v/>
      </c>
      <c r="X1985" s="66" t="str">
        <f t="shared" si="333"/>
        <v/>
      </c>
    </row>
    <row r="1986" spans="1:16381" x14ac:dyDescent="0.25">
      <c r="A1986" s="5"/>
      <c r="B1986" s="67" t="str">
        <f t="shared" si="332"/>
        <v/>
      </c>
      <c r="C1986" s="68" t="str">
        <f t="shared" si="334"/>
        <v/>
      </c>
      <c r="D1986" s="6"/>
      <c r="E1986" s="9"/>
      <c r="F1986" s="6"/>
      <c r="G1986" s="9"/>
      <c r="H1986" s="64" t="str">
        <f t="shared" si="341"/>
        <v/>
      </c>
      <c r="I1986" s="64" t="str">
        <f t="shared" si="342"/>
        <v/>
      </c>
      <c r="J1986" s="65" t="str">
        <f t="shared" si="335"/>
        <v/>
      </c>
      <c r="K1986" s="166" t="str">
        <f t="shared" si="336"/>
        <v/>
      </c>
      <c r="L1986" s="167" t="str">
        <f t="shared" si="337"/>
        <v/>
      </c>
      <c r="M1986" s="63" t="str">
        <f t="shared" si="338"/>
        <v/>
      </c>
      <c r="N1986" s="7"/>
      <c r="O1986" s="8"/>
      <c r="Q1986" s="69" t="str">
        <f t="shared" si="339"/>
        <v/>
      </c>
      <c r="T1986" s="66" t="str">
        <f>IF(AND(SU_Stufe&gt;=20,M1986&lt;&gt;"",ISBLANK(N1986)),"Zuweisung zu Arbeitspaket fehlt","")</f>
        <v/>
      </c>
      <c r="U1986" s="66" t="str">
        <f>IF(AND(M1986&lt;&gt;""),IF(ISBLANK(O1986),"Beschreibung der Tätigkeit fehlt!",IF(LEN(O1986)&lt;Z_BKU,"Beschreibung sehr kurz",IF(LEN(O1986)&lt;Z_BKN,"Beschreibung knapp",""))),"")</f>
        <v/>
      </c>
      <c r="V1986" s="66" t="str">
        <f t="shared" si="340"/>
        <v/>
      </c>
      <c r="W1986" s="66" t="str">
        <f>IF(AND(M1986&lt;&gt;""),IF(M1986&gt;Z_THAZ,"Wurde die Tageshöchstarbeitszeit ("&amp;Z_THAZ&amp;" h) beachtet?",""),"")</f>
        <v/>
      </c>
      <c r="X1986" s="66" t="str">
        <f t="shared" si="333"/>
        <v/>
      </c>
    </row>
    <row r="1987" spans="1:16381" x14ac:dyDescent="0.25">
      <c r="A1987" s="5"/>
      <c r="B1987" s="67" t="str">
        <f t="shared" si="332"/>
        <v/>
      </c>
      <c r="C1987" s="68" t="str">
        <f t="shared" si="334"/>
        <v/>
      </c>
      <c r="D1987" s="6"/>
      <c r="E1987" s="9"/>
      <c r="F1987" s="6"/>
      <c r="G1987" s="9"/>
      <c r="H1987" s="64" t="str">
        <f t="shared" si="341"/>
        <v/>
      </c>
      <c r="I1987" s="64" t="str">
        <f t="shared" si="342"/>
        <v/>
      </c>
      <c r="J1987" s="65" t="str">
        <f t="shared" si="335"/>
        <v/>
      </c>
      <c r="K1987" s="166" t="str">
        <f t="shared" si="336"/>
        <v/>
      </c>
      <c r="L1987" s="167" t="str">
        <f t="shared" si="337"/>
        <v/>
      </c>
      <c r="M1987" s="63" t="str">
        <f t="shared" si="338"/>
        <v/>
      </c>
      <c r="N1987" s="7"/>
      <c r="O1987" s="8"/>
      <c r="Q1987" s="69" t="str">
        <f t="shared" si="339"/>
        <v/>
      </c>
      <c r="T1987" s="66" t="str">
        <f>IF(AND(SU_Stufe&gt;=20,M1987&lt;&gt;"",ISBLANK(N1987)),"Zuweisung zu Arbeitspaket fehlt","")</f>
        <v/>
      </c>
      <c r="U1987" s="66" t="str">
        <f>IF(AND(M1987&lt;&gt;""),IF(ISBLANK(O1987),"Beschreibung der Tätigkeit fehlt!",IF(LEN(O1987)&lt;Z_BKU,"Beschreibung sehr kurz",IF(LEN(O1987)&lt;Z_BKN,"Beschreibung knapp",""))),"")</f>
        <v/>
      </c>
      <c r="V1987" s="66" t="str">
        <f t="shared" si="340"/>
        <v/>
      </c>
      <c r="W1987" s="66" t="str">
        <f>IF(AND(M1987&lt;&gt;""),IF(M1987&gt;Z_THAZ,"Wurde die Tageshöchstarbeitszeit ("&amp;Z_THAZ&amp;" h) beachtet?",""),"")</f>
        <v/>
      </c>
      <c r="X1987" s="66" t="str">
        <f t="shared" si="333"/>
        <v/>
      </c>
    </row>
    <row r="1988" spans="1:16381" x14ac:dyDescent="0.25">
      <c r="A1988" s="5"/>
      <c r="B1988" s="67" t="str">
        <f t="shared" si="332"/>
        <v/>
      </c>
      <c r="C1988" s="68" t="str">
        <f t="shared" si="334"/>
        <v/>
      </c>
      <c r="D1988" s="6"/>
      <c r="E1988" s="9"/>
      <c r="F1988" s="6"/>
      <c r="G1988" s="9"/>
      <c r="H1988" s="64" t="str">
        <f t="shared" si="341"/>
        <v/>
      </c>
      <c r="I1988" s="64" t="str">
        <f t="shared" si="342"/>
        <v/>
      </c>
      <c r="J1988" s="65" t="str">
        <f t="shared" si="335"/>
        <v/>
      </c>
      <c r="K1988" s="166" t="str">
        <f t="shared" si="336"/>
        <v/>
      </c>
      <c r="L1988" s="167" t="str">
        <f t="shared" si="337"/>
        <v/>
      </c>
      <c r="M1988" s="63" t="str">
        <f t="shared" si="338"/>
        <v/>
      </c>
      <c r="N1988" s="7"/>
      <c r="O1988" s="8"/>
      <c r="Q1988" s="69" t="str">
        <f t="shared" si="339"/>
        <v/>
      </c>
      <c r="T1988" s="66" t="str">
        <f>IF(AND(SU_Stufe&gt;=20,M1988&lt;&gt;"",ISBLANK(N1988)),"Zuweisung zu Arbeitspaket fehlt","")</f>
        <v/>
      </c>
      <c r="U1988" s="66" t="str">
        <f>IF(AND(M1988&lt;&gt;""),IF(ISBLANK(O1988),"Beschreibung der Tätigkeit fehlt!",IF(LEN(O1988)&lt;Z_BKU,"Beschreibung sehr kurz",IF(LEN(O1988)&lt;Z_BKN,"Beschreibung knapp",""))),"")</f>
        <v/>
      </c>
      <c r="V1988" s="66" t="str">
        <f t="shared" si="340"/>
        <v/>
      </c>
      <c r="W1988" s="66" t="str">
        <f>IF(AND(M1988&lt;&gt;""),IF(M1988&gt;Z_THAZ,"Wurde die Tageshöchstarbeitszeit ("&amp;Z_THAZ&amp;" h) beachtet?",""),"")</f>
        <v/>
      </c>
      <c r="X1988" s="66" t="str">
        <f t="shared" si="333"/>
        <v/>
      </c>
    </row>
    <row r="1989" spans="1:16381" x14ac:dyDescent="0.25">
      <c r="A1989" s="5"/>
      <c r="B1989" s="67" t="str">
        <f t="shared" si="332"/>
        <v/>
      </c>
      <c r="C1989" s="68" t="str">
        <f t="shared" si="334"/>
        <v/>
      </c>
      <c r="D1989" s="6"/>
      <c r="E1989" s="9"/>
      <c r="F1989" s="6"/>
      <c r="G1989" s="9"/>
      <c r="H1989" s="64" t="str">
        <f t="shared" si="341"/>
        <v/>
      </c>
      <c r="I1989" s="64" t="str">
        <f t="shared" si="342"/>
        <v/>
      </c>
      <c r="J1989" s="65" t="str">
        <f t="shared" si="335"/>
        <v/>
      </c>
      <c r="K1989" s="166" t="str">
        <f t="shared" si="336"/>
        <v/>
      </c>
      <c r="L1989" s="167" t="str">
        <f t="shared" si="337"/>
        <v/>
      </c>
      <c r="M1989" s="63" t="str">
        <f t="shared" si="338"/>
        <v/>
      </c>
      <c r="N1989" s="7"/>
      <c r="O1989" s="8"/>
      <c r="Q1989" s="69" t="str">
        <f t="shared" si="339"/>
        <v/>
      </c>
      <c r="T1989" s="66" t="str">
        <f>IF(AND(SU_Stufe&gt;=20,M1989&lt;&gt;"",ISBLANK(N1989)),"Zuweisung zu Arbeitspaket fehlt","")</f>
        <v/>
      </c>
      <c r="U1989" s="66" t="str">
        <f>IF(AND(M1989&lt;&gt;""),IF(ISBLANK(O1989),"Beschreibung der Tätigkeit fehlt!",IF(LEN(O1989)&lt;Z_BKU,"Beschreibung sehr kurz",IF(LEN(O1989)&lt;Z_BKN,"Beschreibung knapp",""))),"")</f>
        <v/>
      </c>
      <c r="V1989" s="66" t="str">
        <f t="shared" si="340"/>
        <v/>
      </c>
      <c r="W1989" s="66" t="str">
        <f>IF(AND(M1989&lt;&gt;""),IF(M1989&gt;Z_THAZ,"Wurde die Tageshöchstarbeitszeit ("&amp;Z_THAZ&amp;" h) beachtet?",""),"")</f>
        <v/>
      </c>
      <c r="X1989" s="66" t="str">
        <f t="shared" si="333"/>
        <v/>
      </c>
    </row>
    <row r="1990" spans="1:16381" x14ac:dyDescent="0.25">
      <c r="A1990" s="5"/>
      <c r="B1990" s="67" t="str">
        <f t="shared" si="332"/>
        <v/>
      </c>
      <c r="C1990" s="68" t="str">
        <f t="shared" si="334"/>
        <v/>
      </c>
      <c r="D1990" s="6"/>
      <c r="E1990" s="9"/>
      <c r="F1990" s="6"/>
      <c r="G1990" s="9"/>
      <c r="H1990" s="64" t="str">
        <f t="shared" si="341"/>
        <v/>
      </c>
      <c r="I1990" s="64" t="str">
        <f t="shared" si="342"/>
        <v/>
      </c>
      <c r="J1990" s="65" t="str">
        <f t="shared" si="335"/>
        <v/>
      </c>
      <c r="K1990" s="166" t="str">
        <f t="shared" si="336"/>
        <v/>
      </c>
      <c r="L1990" s="167" t="str">
        <f t="shared" si="337"/>
        <v/>
      </c>
      <c r="M1990" s="63" t="str">
        <f t="shared" si="338"/>
        <v/>
      </c>
      <c r="N1990" s="7"/>
      <c r="O1990" s="8"/>
      <c r="Q1990" s="69" t="str">
        <f t="shared" si="339"/>
        <v/>
      </c>
      <c r="T1990" s="66" t="str">
        <f>IF(AND(SU_Stufe&gt;=20,M1990&lt;&gt;"",ISBLANK(N1990)),"Zuweisung zu Arbeitspaket fehlt","")</f>
        <v/>
      </c>
      <c r="U1990" s="66" t="str">
        <f>IF(AND(M1990&lt;&gt;""),IF(ISBLANK(O1990),"Beschreibung der Tätigkeit fehlt!",IF(LEN(O1990)&lt;Z_BKU,"Beschreibung sehr kurz",IF(LEN(O1990)&lt;Z_BKN,"Beschreibung knapp",""))),"")</f>
        <v/>
      </c>
      <c r="V1990" s="66" t="str">
        <f t="shared" si="340"/>
        <v/>
      </c>
      <c r="W1990" s="66" t="str">
        <f>IF(AND(M1990&lt;&gt;""),IF(M1990&gt;Z_THAZ,"Wurde die Tageshöchstarbeitszeit ("&amp;Z_THAZ&amp;" h) beachtet?",""),"")</f>
        <v/>
      </c>
      <c r="X1990" s="66" t="str">
        <f t="shared" si="333"/>
        <v/>
      </c>
    </row>
    <row r="1991" spans="1:16381" x14ac:dyDescent="0.25">
      <c r="A1991" s="5"/>
      <c r="B1991" s="67" t="str">
        <f t="shared" si="332"/>
        <v/>
      </c>
      <c r="C1991" s="68" t="str">
        <f t="shared" si="334"/>
        <v/>
      </c>
      <c r="D1991" s="6"/>
      <c r="E1991" s="9"/>
      <c r="F1991" s="6"/>
      <c r="G1991" s="9"/>
      <c r="H1991" s="64" t="str">
        <f t="shared" si="341"/>
        <v/>
      </c>
      <c r="I1991" s="64" t="str">
        <f t="shared" si="342"/>
        <v/>
      </c>
      <c r="J1991" s="65" t="str">
        <f t="shared" si="335"/>
        <v/>
      </c>
      <c r="K1991" s="166" t="str">
        <f t="shared" si="336"/>
        <v/>
      </c>
      <c r="L1991" s="167" t="str">
        <f t="shared" si="337"/>
        <v/>
      </c>
      <c r="M1991" s="63" t="str">
        <f t="shared" si="338"/>
        <v/>
      </c>
      <c r="N1991" s="7"/>
      <c r="O1991" s="8"/>
      <c r="Q1991" s="69" t="str">
        <f t="shared" si="339"/>
        <v/>
      </c>
      <c r="T1991" s="66" t="str">
        <f>IF(AND(SU_Stufe&gt;=20,M1991&lt;&gt;"",ISBLANK(N1991)),"Zuweisung zu Arbeitspaket fehlt","")</f>
        <v/>
      </c>
      <c r="U1991" s="66" t="str">
        <f>IF(AND(M1991&lt;&gt;""),IF(ISBLANK(O1991),"Beschreibung der Tätigkeit fehlt!",IF(LEN(O1991)&lt;Z_BKU,"Beschreibung sehr kurz",IF(LEN(O1991)&lt;Z_BKN,"Beschreibung knapp",""))),"")</f>
        <v/>
      </c>
      <c r="V1991" s="66" t="str">
        <f t="shared" si="340"/>
        <v/>
      </c>
      <c r="W1991" s="66" t="str">
        <f>IF(AND(M1991&lt;&gt;""),IF(M1991&gt;Z_THAZ,"Wurde die Tageshöchstarbeitszeit ("&amp;Z_THAZ&amp;" h) beachtet?",""),"")</f>
        <v/>
      </c>
      <c r="X1991" s="66" t="str">
        <f t="shared" si="333"/>
        <v/>
      </c>
    </row>
    <row r="1992" spans="1:16381" x14ac:dyDescent="0.25">
      <c r="A1992" s="5"/>
      <c r="B1992" s="67" t="str">
        <f t="shared" si="332"/>
        <v/>
      </c>
      <c r="C1992" s="68" t="str">
        <f t="shared" si="334"/>
        <v/>
      </c>
      <c r="D1992" s="6"/>
      <c r="E1992" s="9"/>
      <c r="F1992" s="6"/>
      <c r="G1992" s="9"/>
      <c r="H1992" s="64" t="str">
        <f t="shared" si="341"/>
        <v/>
      </c>
      <c r="I1992" s="64" t="str">
        <f t="shared" si="342"/>
        <v/>
      </c>
      <c r="J1992" s="65" t="str">
        <f t="shared" si="335"/>
        <v/>
      </c>
      <c r="K1992" s="166" t="str">
        <f t="shared" si="336"/>
        <v/>
      </c>
      <c r="L1992" s="167" t="str">
        <f t="shared" si="337"/>
        <v/>
      </c>
      <c r="M1992" s="63" t="str">
        <f t="shared" si="338"/>
        <v/>
      </c>
      <c r="N1992" s="7"/>
      <c r="O1992" s="8"/>
      <c r="Q1992" s="69" t="str">
        <f t="shared" si="339"/>
        <v/>
      </c>
      <c r="T1992" s="66" t="str">
        <f>IF(AND(SU_Stufe&gt;=20,M1992&lt;&gt;"",ISBLANK(N1992)),"Zuweisung zu Arbeitspaket fehlt","")</f>
        <v/>
      </c>
      <c r="U1992" s="66" t="str">
        <f>IF(AND(M1992&lt;&gt;""),IF(ISBLANK(O1992),"Beschreibung der Tätigkeit fehlt!",IF(LEN(O1992)&lt;Z_BKU,"Beschreibung sehr kurz",IF(LEN(O1992)&lt;Z_BKN,"Beschreibung knapp",""))),"")</f>
        <v/>
      </c>
      <c r="V1992" s="66" t="str">
        <f t="shared" si="340"/>
        <v/>
      </c>
      <c r="W1992" s="66" t="str">
        <f>IF(AND(M1992&lt;&gt;""),IF(M1992&gt;Z_THAZ,"Wurde die Tageshöchstarbeitszeit ("&amp;Z_THAZ&amp;" h) beachtet?",""),"")</f>
        <v/>
      </c>
      <c r="X1992" s="66" t="str">
        <f t="shared" si="333"/>
        <v/>
      </c>
    </row>
    <row r="1993" spans="1:16381" x14ac:dyDescent="0.25">
      <c r="A1993" s="5"/>
      <c r="B1993" s="67" t="str">
        <f t="shared" si="332"/>
        <v/>
      </c>
      <c r="C1993" s="68" t="str">
        <f t="shared" si="334"/>
        <v/>
      </c>
      <c r="D1993" s="6"/>
      <c r="E1993" s="9"/>
      <c r="F1993" s="6"/>
      <c r="G1993" s="9"/>
      <c r="H1993" s="64" t="str">
        <f t="shared" si="341"/>
        <v/>
      </c>
      <c r="I1993" s="64" t="str">
        <f t="shared" si="342"/>
        <v/>
      </c>
      <c r="J1993" s="65" t="str">
        <f t="shared" si="335"/>
        <v/>
      </c>
      <c r="K1993" s="166" t="str">
        <f t="shared" si="336"/>
        <v/>
      </c>
      <c r="L1993" s="167" t="str">
        <f t="shared" si="337"/>
        <v/>
      </c>
      <c r="M1993" s="63" t="str">
        <f t="shared" si="338"/>
        <v/>
      </c>
      <c r="N1993" s="7"/>
      <c r="O1993" s="8"/>
      <c r="Q1993" s="69" t="str">
        <f t="shared" si="339"/>
        <v/>
      </c>
      <c r="T1993" s="66" t="str">
        <f>IF(AND(SU_Stufe&gt;=20,M1993&lt;&gt;"",ISBLANK(N1993)),"Zuweisung zu Arbeitspaket fehlt","")</f>
        <v/>
      </c>
      <c r="U1993" s="66" t="str">
        <f>IF(AND(M1993&lt;&gt;""),IF(ISBLANK(O1993),"Beschreibung der Tätigkeit fehlt!",IF(LEN(O1993)&lt;Z_BKU,"Beschreibung sehr kurz",IF(LEN(O1993)&lt;Z_BKN,"Beschreibung knapp",""))),"")</f>
        <v/>
      </c>
      <c r="V1993" s="66" t="str">
        <f t="shared" si="340"/>
        <v/>
      </c>
      <c r="W1993" s="66" t="str">
        <f>IF(AND(M1993&lt;&gt;""),IF(M1993&gt;Z_THAZ,"Wurde die Tageshöchstarbeitszeit ("&amp;Z_THAZ&amp;" h) beachtet?",""),"")</f>
        <v/>
      </c>
      <c r="X1993" s="66" t="str">
        <f t="shared" si="333"/>
        <v/>
      </c>
    </row>
    <row r="1994" spans="1:16381" x14ac:dyDescent="0.25">
      <c r="A1994" s="5"/>
      <c r="B1994" s="67" t="str">
        <f t="shared" si="332"/>
        <v/>
      </c>
      <c r="C1994" s="68" t="str">
        <f t="shared" si="334"/>
        <v/>
      </c>
      <c r="D1994" s="6"/>
      <c r="E1994" s="9"/>
      <c r="F1994" s="6"/>
      <c r="G1994" s="9"/>
      <c r="H1994" s="64" t="str">
        <f t="shared" si="341"/>
        <v/>
      </c>
      <c r="I1994" s="64" t="str">
        <f t="shared" si="342"/>
        <v/>
      </c>
      <c r="J1994" s="65" t="str">
        <f t="shared" si="335"/>
        <v/>
      </c>
      <c r="K1994" s="166" t="str">
        <f t="shared" si="336"/>
        <v/>
      </c>
      <c r="L1994" s="167" t="str">
        <f t="shared" si="337"/>
        <v/>
      </c>
      <c r="M1994" s="63" t="str">
        <f t="shared" si="338"/>
        <v/>
      </c>
      <c r="N1994" s="7"/>
      <c r="O1994" s="8"/>
      <c r="Q1994" s="69" t="str">
        <f t="shared" si="339"/>
        <v/>
      </c>
      <c r="T1994" s="66" t="str">
        <f>IF(AND(SU_Stufe&gt;=20,M1994&lt;&gt;"",ISBLANK(N1994)),"Zuweisung zu Arbeitspaket fehlt","")</f>
        <v/>
      </c>
      <c r="U1994" s="66" t="str">
        <f>IF(AND(M1994&lt;&gt;""),IF(ISBLANK(O1994),"Beschreibung der Tätigkeit fehlt!",IF(LEN(O1994)&lt;Z_BKU,"Beschreibung sehr kurz",IF(LEN(O1994)&lt;Z_BKN,"Beschreibung knapp",""))),"")</f>
        <v/>
      </c>
      <c r="V1994" s="66" t="str">
        <f t="shared" si="340"/>
        <v/>
      </c>
      <c r="W1994" s="66" t="str">
        <f>IF(AND(M1994&lt;&gt;""),IF(M1994&gt;Z_THAZ,"Wurde die Tageshöchstarbeitszeit ("&amp;Z_THAZ&amp;" h) beachtet?",""),"")</f>
        <v/>
      </c>
      <c r="X1994" s="66" t="str">
        <f t="shared" si="333"/>
        <v/>
      </c>
    </row>
    <row r="1995" spans="1:16381" x14ac:dyDescent="0.25">
      <c r="A1995" s="5"/>
      <c r="B1995" s="67" t="str">
        <f t="shared" si="332"/>
        <v/>
      </c>
      <c r="C1995" s="68" t="str">
        <f t="shared" si="334"/>
        <v/>
      </c>
      <c r="D1995" s="6"/>
      <c r="E1995" s="9"/>
      <c r="F1995" s="6"/>
      <c r="G1995" s="9"/>
      <c r="H1995" s="64" t="str">
        <f t="shared" si="341"/>
        <v/>
      </c>
      <c r="I1995" s="64" t="str">
        <f t="shared" si="342"/>
        <v/>
      </c>
      <c r="J1995" s="65" t="str">
        <f t="shared" si="335"/>
        <v/>
      </c>
      <c r="K1995" s="166" t="str">
        <f t="shared" si="336"/>
        <v/>
      </c>
      <c r="L1995" s="167" t="str">
        <f t="shared" si="337"/>
        <v/>
      </c>
      <c r="M1995" s="63" t="str">
        <f t="shared" si="338"/>
        <v/>
      </c>
      <c r="N1995" s="7"/>
      <c r="O1995" s="8"/>
      <c r="Q1995" s="69" t="str">
        <f t="shared" si="339"/>
        <v/>
      </c>
      <c r="T1995" s="66" t="str">
        <f>IF(AND(SU_Stufe&gt;=20,M1995&lt;&gt;"",ISBLANK(N1995)),"Zuweisung zu Arbeitspaket fehlt","")</f>
        <v/>
      </c>
      <c r="U1995" s="66" t="str">
        <f>IF(AND(M1995&lt;&gt;""),IF(ISBLANK(O1995),"Beschreibung der Tätigkeit fehlt!",IF(LEN(O1995)&lt;Z_BKU,"Beschreibung sehr kurz",IF(LEN(O1995)&lt;Z_BKN,"Beschreibung knapp",""))),"")</f>
        <v/>
      </c>
      <c r="V1995" s="66" t="str">
        <f t="shared" si="340"/>
        <v/>
      </c>
      <c r="W1995" s="66" t="str">
        <f>IF(AND(M1995&lt;&gt;""),IF(M1995&gt;Z_THAZ,"Wurde die Tageshöchstarbeitszeit ("&amp;Z_THAZ&amp;" h) beachtet?",""),"")</f>
        <v/>
      </c>
      <c r="X1995" s="66" t="str">
        <f t="shared" si="333"/>
        <v/>
      </c>
    </row>
    <row r="1996" spans="1:16381" x14ac:dyDescent="0.25">
      <c r="A1996" s="5"/>
      <c r="B1996" s="67" t="str">
        <f t="shared" si="332"/>
        <v/>
      </c>
      <c r="C1996" s="68" t="str">
        <f t="shared" si="334"/>
        <v/>
      </c>
      <c r="D1996" s="6"/>
      <c r="E1996" s="9"/>
      <c r="F1996" s="6"/>
      <c r="G1996" s="9"/>
      <c r="H1996" s="64" t="str">
        <f t="shared" si="341"/>
        <v/>
      </c>
      <c r="I1996" s="64" t="str">
        <f t="shared" si="342"/>
        <v/>
      </c>
      <c r="J1996" s="65" t="str">
        <f t="shared" si="335"/>
        <v/>
      </c>
      <c r="K1996" s="166" t="str">
        <f t="shared" si="336"/>
        <v/>
      </c>
      <c r="L1996" s="167" t="str">
        <f t="shared" si="337"/>
        <v/>
      </c>
      <c r="M1996" s="63" t="str">
        <f t="shared" si="338"/>
        <v/>
      </c>
      <c r="N1996" s="7"/>
      <c r="O1996" s="8"/>
      <c r="Q1996" s="69" t="str">
        <f t="shared" si="339"/>
        <v/>
      </c>
      <c r="T1996" s="66" t="str">
        <f>IF(AND(SU_Stufe&gt;=20,M1996&lt;&gt;"",ISBLANK(N1996)),"Zuweisung zu Arbeitspaket fehlt","")</f>
        <v/>
      </c>
      <c r="U1996" s="66" t="str">
        <f>IF(AND(M1996&lt;&gt;""),IF(ISBLANK(O1996),"Beschreibung der Tätigkeit fehlt!",IF(LEN(O1996)&lt;Z_BKU,"Beschreibung sehr kurz",IF(LEN(O1996)&lt;Z_BKN,"Beschreibung knapp",""))),"")</f>
        <v/>
      </c>
      <c r="V1996" s="66" t="str">
        <f t="shared" si="340"/>
        <v/>
      </c>
      <c r="W1996" s="66" t="str">
        <f>IF(AND(M1996&lt;&gt;""),IF(M1996&gt;Z_THAZ,"Wurde die Tageshöchstarbeitszeit ("&amp;Z_THAZ&amp;" h) beachtet?",""),"")</f>
        <v/>
      </c>
      <c r="X1996" s="66" t="str">
        <f t="shared" si="333"/>
        <v/>
      </c>
    </row>
    <row r="1997" spans="1:16381" x14ac:dyDescent="0.25">
      <c r="A1997" s="5"/>
      <c r="B1997" s="67" t="str">
        <f t="shared" si="332"/>
        <v/>
      </c>
      <c r="C1997" s="68" t="str">
        <f t="shared" si="334"/>
        <v/>
      </c>
      <c r="D1997" s="6"/>
      <c r="E1997" s="9"/>
      <c r="F1997" s="6"/>
      <c r="G1997" s="9"/>
      <c r="H1997" s="64" t="str">
        <f t="shared" si="341"/>
        <v/>
      </c>
      <c r="I1997" s="64" t="str">
        <f t="shared" si="342"/>
        <v/>
      </c>
      <c r="J1997" s="65" t="str">
        <f t="shared" si="335"/>
        <v/>
      </c>
      <c r="K1997" s="166" t="str">
        <f t="shared" si="336"/>
        <v/>
      </c>
      <c r="L1997" s="167" t="str">
        <f t="shared" si="337"/>
        <v/>
      </c>
      <c r="M1997" s="63" t="str">
        <f t="shared" si="338"/>
        <v/>
      </c>
      <c r="N1997" s="7"/>
      <c r="O1997" s="8"/>
      <c r="Q1997" s="69" t="str">
        <f t="shared" si="339"/>
        <v/>
      </c>
      <c r="T1997" s="66" t="str">
        <f>IF(AND(SU_Stufe&gt;=20,M1997&lt;&gt;"",ISBLANK(N1997)),"Zuweisung zu Arbeitspaket fehlt","")</f>
        <v/>
      </c>
      <c r="U1997" s="66" t="str">
        <f>IF(AND(M1997&lt;&gt;""),IF(ISBLANK(O1997),"Beschreibung der Tätigkeit fehlt!",IF(LEN(O1997)&lt;Z_BKU,"Beschreibung sehr kurz",IF(LEN(O1997)&lt;Z_BKN,"Beschreibung knapp",""))),"")</f>
        <v/>
      </c>
      <c r="V1997" s="66" t="str">
        <f t="shared" si="340"/>
        <v/>
      </c>
      <c r="W1997" s="66" t="str">
        <f>IF(AND(M1997&lt;&gt;""),IF(M1997&gt;Z_THAZ,"Wurde die Tageshöchstarbeitszeit ("&amp;Z_THAZ&amp;" h) beachtet?",""),"")</f>
        <v/>
      </c>
      <c r="X1997" s="66" t="str">
        <f t="shared" si="333"/>
        <v/>
      </c>
    </row>
    <row r="1998" spans="1:16381" x14ac:dyDescent="0.25">
      <c r="A1998" s="5"/>
      <c r="B1998" s="67" t="str">
        <f>IF(ISNUMBER(A1998),ZU_Kuerzel,"")</f>
        <v/>
      </c>
      <c r="C1998" s="68" t="str">
        <f t="shared" si="334"/>
        <v/>
      </c>
      <c r="D1998" s="6"/>
      <c r="E1998" s="9"/>
      <c r="F1998" s="6"/>
      <c r="G1998" s="9"/>
      <c r="H1998" s="64" t="str">
        <f t="shared" si="341"/>
        <v/>
      </c>
      <c r="I1998" s="64" t="str">
        <f t="shared" si="342"/>
        <v/>
      </c>
      <c r="J1998" s="65" t="str">
        <f t="shared" si="335"/>
        <v/>
      </c>
      <c r="K1998" s="166" t="str">
        <f t="shared" si="336"/>
        <v/>
      </c>
      <c r="L1998" s="167" t="str">
        <f t="shared" si="337"/>
        <v/>
      </c>
      <c r="M1998" s="63" t="str">
        <f t="shared" si="338"/>
        <v/>
      </c>
      <c r="N1998" s="7"/>
      <c r="O1998" s="8"/>
      <c r="Q1998" s="69" t="str">
        <f t="shared" si="339"/>
        <v/>
      </c>
      <c r="T1998" s="66" t="str">
        <f>IF(AND(SU_Stufe&gt;=20,M1998&lt;&gt;"",ISBLANK(N1998)),"Zuweisung zu Arbeitspaket fehlt","")</f>
        <v/>
      </c>
      <c r="U1998" s="66" t="str">
        <f>IF(AND(M1998&lt;&gt;""),IF(ISBLANK(O1998),"Beschreibung der Tätigkeit fehlt!",IF(LEN(O1998)&lt;Z_BKU,"Beschreibung sehr kurz",IF(LEN(O1998)&lt;Z_BKN,"Beschreibung knapp",""))),"")</f>
        <v/>
      </c>
      <c r="V1998" s="66" t="str">
        <f t="shared" si="340"/>
        <v/>
      </c>
      <c r="W1998" s="66" t="str">
        <f>IF(AND(M1998&lt;&gt;""),IF(M1998&gt;Z_THAZ,"Wurde die Tageshöchstarbeitszeit ("&amp;Z_THAZ&amp;" h) beachtet?",""),"")</f>
        <v/>
      </c>
      <c r="X1998" s="66" t="str">
        <f t="shared" si="333"/>
        <v/>
      </c>
    </row>
    <row r="1999" spans="1:16381" x14ac:dyDescent="0.25">
      <c r="A1999" s="5"/>
      <c r="B1999" s="67" t="str">
        <f>IF(ISNUMBER(A1999),ZU_Kuerzel,"")</f>
        <v/>
      </c>
      <c r="C1999" s="68" t="str">
        <f>IF(ISBLANK(A1999),"",MONTH(A1999))</f>
        <v/>
      </c>
      <c r="D1999" s="6"/>
      <c r="E1999" s="9"/>
      <c r="F1999" s="6"/>
      <c r="G1999" s="9"/>
      <c r="H1999" s="64" t="str">
        <f>IF(AND(ISNUMBER(D1999),ISNUMBER(E1999),ISNUMBER(F1999),ISNUMBER(G1999)),TRUNC(((F1999*60+G1999)-(D1999*60+E1999))/60,0),"")</f>
        <v/>
      </c>
      <c r="I1999" s="64" t="str">
        <f>IF(AND(ISNUMBER(D1999),ISNUMBER(E1999),ISNUMBER(F1999),ISNUMBER(G1999)),MOD(((F1999*60+G1999)-(D1999*60+E1999))/60,1)*60,"")</f>
        <v/>
      </c>
      <c r="J1999" s="65" t="str">
        <f>IF(AND(ISNUMBER(D1999),ISNUMBER(E1999),ISNUMBER(F1999),ISNUMBER(G1999)),TIME(D1999,E1999,0),"")</f>
        <v/>
      </c>
      <c r="K1999" s="166" t="str">
        <f>IF(AND(ISNUMBER(D1999),ISNUMBER(E1999),ISNUMBER(F1999),ISNUMBER(G1999)),TIME(F1999,G1999,0),"")</f>
        <v/>
      </c>
      <c r="L1999" s="167" t="str">
        <f t="shared" si="337"/>
        <v/>
      </c>
      <c r="M1999" s="63" t="str">
        <f t="shared" si="338"/>
        <v/>
      </c>
      <c r="N1999" s="7"/>
      <c r="O1999" s="8"/>
      <c r="Q1999" s="69" t="str">
        <f>T1999&amp;IF(U1999&lt;&gt;"","  "&amp;U1999,"")&amp;IF(V1999&lt;&gt;"","   "&amp;V1999,"")&amp;IF(W1999&lt;&gt;"","   "&amp;W1999,"")&amp;IF(X1999&lt;&gt;"","  "&amp;X1999,"")</f>
        <v/>
      </c>
      <c r="T1999" s="66" t="str">
        <f>IF(AND(SU_Stufe&gt;=20,M1999&lt;&gt;"",ISBLANK(N1999)),"Zuweisung zu Arbeitspaket fehlt","")</f>
        <v/>
      </c>
      <c r="U1999" s="66" t="str">
        <f>IF(AND(M1999&lt;&gt;""),IF(ISBLANK(O1999),"Beschreibung der Tätigkeit fehlt!",IF(LEN(O1999)&lt;Z_BKU,"Beschreibung sehr kurz",IF(LEN(O1999)&lt;Z_BKN,"Beschreibung knapp",""))),"")</f>
        <v/>
      </c>
      <c r="V1999" s="66" t="str">
        <f>IF(AND(M1999&lt;&gt;""),IF(M1999&gt;6,"Wurde die Pausenregel (6 h) beachtet?",""),"")</f>
        <v/>
      </c>
      <c r="W1999" s="66" t="str">
        <f>IF(AND(M1999&lt;&gt;""),IF(M1999&gt;Z_THAZ,"Wurde die Tageshöchstarbeitszeit ("&amp;Z_THAZ&amp;" h) beachtet?",""),"")</f>
        <v/>
      </c>
      <c r="X1999" s="66" t="str">
        <f t="shared" si="333"/>
        <v/>
      </c>
    </row>
    <row r="2000" spans="1:16381" x14ac:dyDescent="0.25">
      <c r="A2000" s="10" t="s">
        <v>105</v>
      </c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0"/>
      <c r="AF2000" s="10"/>
      <c r="AG2000" s="10"/>
      <c r="AH2000" s="10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  <c r="AT2000" s="10"/>
      <c r="AU2000" s="10"/>
      <c r="AV2000" s="10"/>
      <c r="AW2000" s="10"/>
      <c r="AX2000" s="10"/>
      <c r="AY2000" s="10"/>
      <c r="AZ2000" s="10"/>
      <c r="BA2000" s="10"/>
      <c r="BB2000" s="10"/>
      <c r="BC2000" s="10"/>
      <c r="BD2000" s="10"/>
      <c r="BE2000" s="10"/>
      <c r="BF2000" s="10"/>
      <c r="BG2000" s="10"/>
      <c r="BH2000" s="10"/>
      <c r="BI2000" s="10"/>
      <c r="BJ2000" s="10"/>
      <c r="BK2000" s="10"/>
      <c r="BL2000" s="10"/>
      <c r="BM2000" s="10"/>
      <c r="BN2000" s="10"/>
      <c r="BO2000" s="10"/>
      <c r="BP2000" s="10"/>
      <c r="BQ2000" s="10"/>
      <c r="BR2000" s="10"/>
      <c r="BS2000" s="10"/>
      <c r="BT2000" s="10"/>
      <c r="BU2000" s="10"/>
      <c r="BV2000" s="10"/>
      <c r="BW2000" s="10"/>
      <c r="BX2000" s="10"/>
      <c r="BY2000" s="10"/>
      <c r="BZ2000" s="10"/>
      <c r="CA2000" s="10"/>
      <c r="CB2000" s="10"/>
      <c r="CC2000" s="10"/>
      <c r="CD2000" s="10"/>
      <c r="CE2000" s="10"/>
      <c r="CF2000" s="10"/>
      <c r="CG2000" s="10"/>
      <c r="CH2000" s="10"/>
      <c r="CI2000" s="10"/>
      <c r="CJ2000" s="10"/>
      <c r="CK2000" s="10"/>
      <c r="CL2000" s="10"/>
      <c r="CM2000" s="10"/>
      <c r="CN2000" s="10"/>
      <c r="CO2000" s="10"/>
      <c r="CP2000" s="10"/>
      <c r="CQ2000" s="10"/>
      <c r="CR2000" s="10"/>
      <c r="CS2000" s="10"/>
      <c r="CT2000" s="10"/>
      <c r="CU2000" s="10"/>
      <c r="CV2000" s="10"/>
      <c r="CW2000" s="10"/>
      <c r="CX2000" s="10"/>
      <c r="CY2000" s="10"/>
      <c r="CZ2000" s="10"/>
      <c r="DA2000" s="10"/>
      <c r="DB2000" s="10"/>
      <c r="DC2000" s="10"/>
      <c r="DD2000" s="10"/>
      <c r="DE2000" s="10"/>
      <c r="DF2000" s="10"/>
      <c r="DG2000" s="10"/>
      <c r="DH2000" s="10"/>
      <c r="DI2000" s="10"/>
      <c r="DJ2000" s="10"/>
      <c r="DK2000" s="10"/>
      <c r="DL2000" s="10"/>
      <c r="DM2000" s="10"/>
      <c r="DN2000" s="10"/>
      <c r="DO2000" s="10"/>
      <c r="DP2000" s="10"/>
      <c r="DQ2000" s="10"/>
      <c r="DR2000" s="10"/>
      <c r="DS2000" s="10"/>
      <c r="DT2000" s="10"/>
      <c r="DU2000" s="10"/>
      <c r="DV2000" s="10"/>
      <c r="DW2000" s="10"/>
      <c r="DX2000" s="10"/>
      <c r="DY2000" s="10"/>
      <c r="DZ2000" s="10"/>
      <c r="EA2000" s="10"/>
      <c r="EB2000" s="10"/>
      <c r="EC2000" s="10"/>
      <c r="ED2000" s="10"/>
      <c r="EE2000" s="10"/>
      <c r="EF2000" s="10"/>
      <c r="EG2000" s="10"/>
      <c r="EH2000" s="10"/>
      <c r="EI2000" s="10"/>
      <c r="EJ2000" s="10"/>
      <c r="EK2000" s="10"/>
      <c r="EL2000" s="10"/>
      <c r="EM2000" s="10"/>
      <c r="EN2000" s="10"/>
      <c r="EO2000" s="10"/>
      <c r="EP2000" s="10"/>
      <c r="EQ2000" s="10"/>
      <c r="ER2000" s="10"/>
      <c r="ES2000" s="10"/>
      <c r="ET2000" s="10"/>
      <c r="EU2000" s="10"/>
      <c r="EV2000" s="10"/>
      <c r="EW2000" s="10"/>
      <c r="EX2000" s="10"/>
      <c r="EY2000" s="10"/>
      <c r="EZ2000" s="10"/>
      <c r="FA2000" s="10"/>
      <c r="FB2000" s="10"/>
      <c r="FC2000" s="10"/>
      <c r="FD2000" s="10"/>
      <c r="FE2000" s="10"/>
      <c r="FF2000" s="10"/>
      <c r="FG2000" s="10"/>
      <c r="FH2000" s="10"/>
      <c r="FI2000" s="10"/>
      <c r="FJ2000" s="10"/>
      <c r="FK2000" s="10"/>
      <c r="FL2000" s="10"/>
      <c r="FM2000" s="10"/>
      <c r="FN2000" s="10"/>
      <c r="FO2000" s="10"/>
      <c r="FP2000" s="10"/>
      <c r="FQ2000" s="10"/>
      <c r="FR2000" s="10"/>
      <c r="FS2000" s="10"/>
      <c r="FT2000" s="10"/>
      <c r="FU2000" s="10"/>
      <c r="FV2000" s="10"/>
      <c r="FW2000" s="10"/>
      <c r="FX2000" s="10"/>
      <c r="FY2000" s="10"/>
      <c r="FZ2000" s="10"/>
      <c r="GA2000" s="10"/>
      <c r="GB2000" s="10"/>
      <c r="GC2000" s="10"/>
      <c r="GD2000" s="10"/>
      <c r="GE2000" s="10"/>
      <c r="GF2000" s="10"/>
      <c r="GG2000" s="10"/>
      <c r="GH2000" s="10"/>
      <c r="GI2000" s="10"/>
      <c r="GJ2000" s="10"/>
      <c r="GK2000" s="10"/>
      <c r="GL2000" s="10"/>
      <c r="GM2000" s="10"/>
      <c r="GN2000" s="10"/>
      <c r="GO2000" s="10"/>
      <c r="GP2000" s="10"/>
      <c r="GQ2000" s="10"/>
      <c r="GR2000" s="10"/>
      <c r="GS2000" s="10"/>
      <c r="GT2000" s="10"/>
      <c r="GU2000" s="10"/>
      <c r="GV2000" s="10"/>
      <c r="GW2000" s="10"/>
      <c r="GX2000" s="10"/>
      <c r="GY2000" s="10"/>
      <c r="GZ2000" s="10"/>
      <c r="HA2000" s="10"/>
      <c r="HB2000" s="10"/>
      <c r="HC2000" s="10"/>
      <c r="HD2000" s="10"/>
      <c r="HE2000" s="10"/>
      <c r="HF2000" s="10"/>
      <c r="HG2000" s="10"/>
      <c r="HH2000" s="10"/>
      <c r="HI2000" s="10"/>
      <c r="HJ2000" s="10"/>
      <c r="HK2000" s="10"/>
      <c r="HL2000" s="10"/>
      <c r="HM2000" s="10"/>
      <c r="HN2000" s="10"/>
      <c r="HO2000" s="10"/>
      <c r="HP2000" s="10"/>
      <c r="HQ2000" s="10"/>
      <c r="HR2000" s="10"/>
      <c r="HS2000" s="10"/>
      <c r="HT2000" s="10"/>
      <c r="HU2000" s="10"/>
      <c r="HV2000" s="10"/>
      <c r="HW2000" s="10"/>
      <c r="HX2000" s="10"/>
      <c r="HY2000" s="10"/>
      <c r="HZ2000" s="10"/>
      <c r="IA2000" s="10"/>
      <c r="IB2000" s="10"/>
      <c r="IC2000" s="10"/>
      <c r="ID2000" s="10"/>
      <c r="IE2000" s="10"/>
      <c r="IF2000" s="10"/>
      <c r="IG2000" s="10"/>
      <c r="IH2000" s="10"/>
      <c r="II2000" s="10"/>
      <c r="IJ2000" s="10"/>
      <c r="IK2000" s="10"/>
      <c r="IL2000" s="10"/>
      <c r="IM2000" s="10"/>
      <c r="IN2000" s="10"/>
      <c r="IO2000" s="10"/>
      <c r="IP2000" s="10"/>
      <c r="IQ2000" s="10"/>
      <c r="IR2000" s="10"/>
      <c r="IS2000" s="10"/>
      <c r="IT2000" s="10"/>
      <c r="IU2000" s="10"/>
      <c r="IV2000" s="10"/>
      <c r="IW2000" s="10"/>
      <c r="IX2000" s="10"/>
      <c r="IY2000" s="10"/>
      <c r="IZ2000" s="10"/>
      <c r="JA2000" s="10"/>
      <c r="JB2000" s="10"/>
      <c r="JC2000" s="10"/>
      <c r="JD2000" s="10"/>
      <c r="JE2000" s="10"/>
      <c r="JF2000" s="10"/>
      <c r="JG2000" s="10"/>
      <c r="JH2000" s="10"/>
      <c r="JI2000" s="10"/>
      <c r="JJ2000" s="10"/>
      <c r="JK2000" s="10"/>
      <c r="JL2000" s="10"/>
      <c r="JM2000" s="10"/>
      <c r="JN2000" s="10"/>
      <c r="JO2000" s="10"/>
      <c r="JP2000" s="10"/>
      <c r="JQ2000" s="10"/>
      <c r="JR2000" s="10"/>
      <c r="JS2000" s="10"/>
      <c r="JT2000" s="10"/>
      <c r="JU2000" s="10"/>
      <c r="JV2000" s="10"/>
      <c r="JW2000" s="10"/>
      <c r="JX2000" s="10"/>
      <c r="JY2000" s="10"/>
      <c r="JZ2000" s="10"/>
      <c r="KA2000" s="10"/>
      <c r="KB2000" s="10"/>
      <c r="KC2000" s="10"/>
      <c r="KD2000" s="10"/>
      <c r="KE2000" s="10"/>
      <c r="KF2000" s="10"/>
      <c r="KG2000" s="10"/>
      <c r="KH2000" s="10"/>
      <c r="KI2000" s="10"/>
      <c r="KJ2000" s="10"/>
      <c r="KK2000" s="10"/>
      <c r="KL2000" s="10"/>
      <c r="KM2000" s="10"/>
      <c r="KN2000" s="10"/>
      <c r="KO2000" s="10"/>
      <c r="KP2000" s="10"/>
      <c r="KQ2000" s="10"/>
      <c r="KR2000" s="10"/>
      <c r="KS2000" s="10"/>
      <c r="KT2000" s="10"/>
      <c r="KU2000" s="10"/>
      <c r="KV2000" s="10"/>
      <c r="KW2000" s="10"/>
      <c r="KX2000" s="10"/>
      <c r="KY2000" s="10"/>
      <c r="KZ2000" s="10"/>
      <c r="LA2000" s="10"/>
      <c r="LB2000" s="10"/>
      <c r="LC2000" s="10"/>
      <c r="LD2000" s="10"/>
      <c r="LE2000" s="10"/>
      <c r="LF2000" s="10"/>
      <c r="LG2000" s="10"/>
      <c r="LH2000" s="10"/>
      <c r="LI2000" s="10"/>
      <c r="LJ2000" s="10"/>
      <c r="LK2000" s="10"/>
      <c r="LL2000" s="10"/>
      <c r="LM2000" s="10"/>
      <c r="LN2000" s="10"/>
      <c r="LO2000" s="10"/>
      <c r="LP2000" s="10"/>
      <c r="LQ2000" s="10"/>
      <c r="LR2000" s="10"/>
      <c r="LS2000" s="10"/>
      <c r="LT2000" s="10"/>
      <c r="LU2000" s="10"/>
      <c r="LV2000" s="10"/>
      <c r="LW2000" s="10"/>
      <c r="LX2000" s="10"/>
      <c r="LY2000" s="10"/>
      <c r="LZ2000" s="10"/>
      <c r="MA2000" s="10"/>
      <c r="MB2000" s="10"/>
      <c r="MC2000" s="10"/>
      <c r="MD2000" s="10"/>
      <c r="ME2000" s="10"/>
      <c r="MF2000" s="10"/>
      <c r="MG2000" s="10"/>
      <c r="MH2000" s="10"/>
      <c r="MI2000" s="10"/>
      <c r="MJ2000" s="10"/>
      <c r="MK2000" s="10"/>
      <c r="ML2000" s="10"/>
      <c r="MM2000" s="10"/>
      <c r="MN2000" s="10"/>
      <c r="MO2000" s="10"/>
      <c r="MP2000" s="10"/>
      <c r="MQ2000" s="10"/>
      <c r="MR2000" s="10"/>
      <c r="MS2000" s="10"/>
      <c r="MT2000" s="10"/>
      <c r="MU2000" s="10"/>
      <c r="MV2000" s="10"/>
      <c r="MW2000" s="10"/>
      <c r="MX2000" s="10"/>
      <c r="MY2000" s="10"/>
      <c r="MZ2000" s="10"/>
      <c r="NA2000" s="10"/>
      <c r="NB2000" s="10"/>
      <c r="NC2000" s="10"/>
      <c r="ND2000" s="10"/>
      <c r="NE2000" s="10"/>
      <c r="NF2000" s="10"/>
      <c r="NG2000" s="10"/>
      <c r="NH2000" s="10"/>
      <c r="NI2000" s="10"/>
      <c r="NJ2000" s="10"/>
      <c r="NK2000" s="10"/>
      <c r="NL2000" s="10"/>
      <c r="NM2000" s="10"/>
      <c r="NN2000" s="10"/>
      <c r="NO2000" s="10"/>
      <c r="NP2000" s="10"/>
      <c r="NQ2000" s="10"/>
      <c r="NR2000" s="10"/>
      <c r="NS2000" s="10"/>
      <c r="NT2000" s="10"/>
      <c r="NU2000" s="10"/>
      <c r="NV2000" s="10"/>
      <c r="NW2000" s="10"/>
      <c r="NX2000" s="10"/>
      <c r="NY2000" s="10"/>
      <c r="NZ2000" s="10"/>
      <c r="OA2000" s="10"/>
      <c r="OB2000" s="10"/>
      <c r="OC2000" s="10"/>
      <c r="OD2000" s="10"/>
      <c r="OE2000" s="10"/>
      <c r="OF2000" s="10"/>
      <c r="OG2000" s="10"/>
      <c r="OH2000" s="10"/>
      <c r="OI2000" s="10"/>
      <c r="OJ2000" s="10"/>
      <c r="OK2000" s="10"/>
      <c r="OL2000" s="10"/>
      <c r="OM2000" s="10"/>
      <c r="ON2000" s="10"/>
      <c r="OO2000" s="10"/>
      <c r="OP2000" s="10"/>
      <c r="OQ2000" s="10"/>
      <c r="OR2000" s="10"/>
      <c r="OS2000" s="10"/>
      <c r="OT2000" s="10"/>
      <c r="OU2000" s="10"/>
      <c r="OV2000" s="10"/>
      <c r="OW2000" s="10"/>
      <c r="OX2000" s="10"/>
      <c r="OY2000" s="10"/>
      <c r="OZ2000" s="10"/>
      <c r="PA2000" s="10"/>
      <c r="PB2000" s="10"/>
      <c r="PC2000" s="10"/>
      <c r="PD2000" s="10"/>
      <c r="PE2000" s="10"/>
      <c r="PF2000" s="10"/>
      <c r="PG2000" s="10"/>
      <c r="PH2000" s="10"/>
      <c r="PI2000" s="10"/>
      <c r="PJ2000" s="10"/>
      <c r="PK2000" s="10"/>
      <c r="PL2000" s="10"/>
      <c r="PM2000" s="10"/>
      <c r="PN2000" s="10"/>
      <c r="PO2000" s="10"/>
      <c r="PP2000" s="10"/>
      <c r="PQ2000" s="10"/>
      <c r="PR2000" s="10"/>
      <c r="PS2000" s="10"/>
      <c r="PT2000" s="10"/>
      <c r="PU2000" s="10"/>
      <c r="PV2000" s="10"/>
      <c r="PW2000" s="10"/>
      <c r="PX2000" s="10"/>
      <c r="PY2000" s="10"/>
      <c r="PZ2000" s="10"/>
      <c r="QA2000" s="10"/>
      <c r="QB2000" s="10"/>
      <c r="QC2000" s="10"/>
      <c r="QD2000" s="10"/>
      <c r="QE2000" s="10"/>
      <c r="QF2000" s="10"/>
      <c r="QG2000" s="10"/>
      <c r="QH2000" s="10"/>
      <c r="QI2000" s="10"/>
      <c r="QJ2000" s="10"/>
      <c r="QK2000" s="10"/>
      <c r="QL2000" s="10"/>
      <c r="QM2000" s="10"/>
      <c r="QN2000" s="10"/>
      <c r="QO2000" s="10"/>
      <c r="QP2000" s="10"/>
      <c r="QQ2000" s="10"/>
      <c r="QR2000" s="10"/>
      <c r="QS2000" s="10"/>
      <c r="QT2000" s="10"/>
      <c r="QU2000" s="10"/>
      <c r="QV2000" s="10"/>
      <c r="QW2000" s="10"/>
      <c r="QX2000" s="10"/>
      <c r="QY2000" s="10"/>
      <c r="QZ2000" s="10"/>
      <c r="RA2000" s="10"/>
      <c r="RB2000" s="10"/>
      <c r="RC2000" s="10"/>
      <c r="RD2000" s="10"/>
      <c r="RE2000" s="10"/>
      <c r="RF2000" s="10"/>
      <c r="RG2000" s="10"/>
      <c r="RH2000" s="10"/>
      <c r="RI2000" s="10"/>
      <c r="RJ2000" s="10"/>
      <c r="RK2000" s="10"/>
      <c r="RL2000" s="10"/>
      <c r="RM2000" s="10"/>
      <c r="RN2000" s="10"/>
      <c r="RO2000" s="10"/>
      <c r="RP2000" s="10"/>
      <c r="RQ2000" s="10"/>
      <c r="RR2000" s="10"/>
      <c r="RS2000" s="10"/>
      <c r="RT2000" s="10"/>
      <c r="RU2000" s="10"/>
      <c r="RV2000" s="10"/>
      <c r="RW2000" s="10"/>
      <c r="RX2000" s="10"/>
      <c r="RY2000" s="10"/>
      <c r="RZ2000" s="10"/>
      <c r="SA2000" s="10"/>
      <c r="SB2000" s="10"/>
      <c r="SC2000" s="10"/>
      <c r="SD2000" s="10"/>
      <c r="SE2000" s="10"/>
      <c r="SF2000" s="10"/>
      <c r="SG2000" s="10"/>
      <c r="SH2000" s="10"/>
      <c r="SI2000" s="10"/>
      <c r="SJ2000" s="10"/>
      <c r="SK2000" s="10"/>
      <c r="SL2000" s="10"/>
      <c r="SM2000" s="10"/>
      <c r="SN2000" s="10"/>
      <c r="SO2000" s="10"/>
      <c r="SP2000" s="10"/>
      <c r="SQ2000" s="10"/>
      <c r="SR2000" s="10"/>
      <c r="SS2000" s="10"/>
      <c r="ST2000" s="10"/>
      <c r="SU2000" s="10"/>
      <c r="SV2000" s="10"/>
      <c r="SW2000" s="10"/>
      <c r="SX2000" s="10"/>
      <c r="SY2000" s="10"/>
      <c r="SZ2000" s="10"/>
      <c r="TA2000" s="10"/>
      <c r="TB2000" s="10"/>
      <c r="TC2000" s="10"/>
      <c r="TD2000" s="10"/>
      <c r="TE2000" s="10"/>
      <c r="TF2000" s="10"/>
      <c r="TG2000" s="10"/>
      <c r="TH2000" s="10"/>
      <c r="TI2000" s="10"/>
      <c r="TJ2000" s="10"/>
      <c r="TK2000" s="10"/>
      <c r="TL2000" s="10"/>
      <c r="TM2000" s="10"/>
      <c r="TN2000" s="10"/>
      <c r="TO2000" s="10"/>
      <c r="TP2000" s="10"/>
      <c r="TQ2000" s="10"/>
      <c r="TR2000" s="10"/>
      <c r="TS2000" s="10"/>
      <c r="TT2000" s="10"/>
      <c r="TU2000" s="10"/>
      <c r="TV2000" s="10"/>
      <c r="TW2000" s="10"/>
      <c r="TX2000" s="10"/>
      <c r="TY2000" s="10"/>
      <c r="TZ2000" s="10"/>
      <c r="UA2000" s="10"/>
      <c r="UB2000" s="10"/>
      <c r="UC2000" s="10"/>
      <c r="UD2000" s="10"/>
      <c r="UE2000" s="10"/>
      <c r="UF2000" s="10"/>
      <c r="UG2000" s="10"/>
      <c r="UH2000" s="10"/>
      <c r="UI2000" s="10"/>
      <c r="UJ2000" s="10"/>
      <c r="UK2000" s="10"/>
      <c r="UL2000" s="10"/>
      <c r="UM2000" s="10"/>
      <c r="UN2000" s="10"/>
      <c r="UO2000" s="10"/>
      <c r="UP2000" s="10"/>
      <c r="UQ2000" s="10"/>
      <c r="UR2000" s="10"/>
      <c r="US2000" s="10"/>
      <c r="UT2000" s="10"/>
      <c r="UU2000" s="10"/>
      <c r="UV2000" s="10"/>
      <c r="UW2000" s="10"/>
      <c r="UX2000" s="10"/>
      <c r="UY2000" s="10"/>
      <c r="UZ2000" s="10"/>
      <c r="VA2000" s="10"/>
      <c r="VB2000" s="10"/>
      <c r="VC2000" s="10"/>
      <c r="VD2000" s="10"/>
      <c r="VE2000" s="10"/>
      <c r="VF2000" s="10"/>
      <c r="VG2000" s="10"/>
      <c r="VH2000" s="10"/>
      <c r="VI2000" s="10"/>
      <c r="VJ2000" s="10"/>
      <c r="VK2000" s="10"/>
      <c r="VL2000" s="10"/>
      <c r="VM2000" s="10"/>
      <c r="VN2000" s="10"/>
      <c r="VO2000" s="10"/>
      <c r="VP2000" s="10"/>
      <c r="VQ2000" s="10"/>
      <c r="VR2000" s="10"/>
      <c r="VS2000" s="10"/>
      <c r="VT2000" s="10"/>
      <c r="VU2000" s="10"/>
      <c r="VV2000" s="10"/>
      <c r="VW2000" s="10"/>
      <c r="VX2000" s="10"/>
      <c r="VY2000" s="10"/>
      <c r="VZ2000" s="10"/>
      <c r="WA2000" s="10"/>
      <c r="WB2000" s="10"/>
      <c r="WC2000" s="10"/>
      <c r="WD2000" s="10"/>
      <c r="WE2000" s="10"/>
      <c r="WF2000" s="10"/>
      <c r="WG2000" s="10"/>
      <c r="WH2000" s="10"/>
      <c r="WI2000" s="10"/>
      <c r="WJ2000" s="10"/>
      <c r="WK2000" s="10"/>
      <c r="WL2000" s="10"/>
      <c r="WM2000" s="10"/>
      <c r="WN2000" s="10"/>
      <c r="WO2000" s="10"/>
      <c r="WP2000" s="10"/>
      <c r="WQ2000" s="10"/>
      <c r="WR2000" s="10"/>
      <c r="WS2000" s="10"/>
      <c r="WT2000" s="10"/>
      <c r="WU2000" s="10"/>
      <c r="WV2000" s="10"/>
      <c r="WW2000" s="10"/>
      <c r="WX2000" s="10"/>
      <c r="WY2000" s="10"/>
      <c r="WZ2000" s="10"/>
      <c r="XA2000" s="10"/>
      <c r="XB2000" s="10"/>
      <c r="XC2000" s="10"/>
      <c r="XD2000" s="10"/>
      <c r="XE2000" s="10"/>
      <c r="XF2000" s="10"/>
      <c r="XG2000" s="10"/>
      <c r="XH2000" s="10"/>
      <c r="XI2000" s="10"/>
      <c r="XJ2000" s="10"/>
      <c r="XK2000" s="10"/>
      <c r="XL2000" s="10"/>
      <c r="XM2000" s="10"/>
      <c r="XN2000" s="10"/>
      <c r="XO2000" s="10"/>
      <c r="XP2000" s="10"/>
      <c r="XQ2000" s="10"/>
      <c r="XR2000" s="10"/>
      <c r="XS2000" s="10"/>
      <c r="XT2000" s="10"/>
      <c r="XU2000" s="10"/>
      <c r="XV2000" s="10"/>
      <c r="XW2000" s="10"/>
      <c r="XX2000" s="10"/>
      <c r="XY2000" s="10"/>
      <c r="XZ2000" s="10"/>
      <c r="YA2000" s="10"/>
      <c r="YB2000" s="10"/>
      <c r="YC2000" s="10"/>
      <c r="YD2000" s="10"/>
      <c r="YE2000" s="10"/>
      <c r="YF2000" s="10"/>
      <c r="YG2000" s="10"/>
      <c r="YH2000" s="10"/>
      <c r="YI2000" s="10"/>
      <c r="YJ2000" s="10"/>
      <c r="YK2000" s="10"/>
      <c r="YL2000" s="10"/>
      <c r="YM2000" s="10"/>
      <c r="YN2000" s="10"/>
      <c r="YO2000" s="10"/>
      <c r="YP2000" s="10"/>
      <c r="YQ2000" s="10"/>
      <c r="YR2000" s="10"/>
      <c r="YS2000" s="10"/>
      <c r="YT2000" s="10"/>
      <c r="YU2000" s="10"/>
      <c r="YV2000" s="10"/>
      <c r="YW2000" s="10"/>
      <c r="YX2000" s="10"/>
      <c r="YY2000" s="10"/>
      <c r="YZ2000" s="10"/>
      <c r="ZA2000" s="10"/>
      <c r="ZB2000" s="10"/>
      <c r="ZC2000" s="10"/>
      <c r="ZD2000" s="10"/>
      <c r="ZE2000" s="10"/>
      <c r="ZF2000" s="10"/>
      <c r="ZG2000" s="10"/>
      <c r="ZH2000" s="10"/>
      <c r="ZI2000" s="10"/>
      <c r="ZJ2000" s="10"/>
      <c r="ZK2000" s="10"/>
      <c r="ZL2000" s="10"/>
      <c r="ZM2000" s="10"/>
      <c r="ZN2000" s="10"/>
      <c r="ZO2000" s="10"/>
      <c r="ZP2000" s="10"/>
      <c r="ZQ2000" s="10"/>
      <c r="ZR2000" s="10"/>
      <c r="ZS2000" s="10"/>
      <c r="ZT2000" s="10"/>
      <c r="ZU2000" s="10"/>
      <c r="ZV2000" s="10"/>
      <c r="ZW2000" s="10"/>
      <c r="ZX2000" s="10"/>
      <c r="ZY2000" s="10"/>
      <c r="ZZ2000" s="10"/>
      <c r="AAA2000" s="10"/>
      <c r="AAB2000" s="10"/>
      <c r="AAC2000" s="10"/>
      <c r="AAD2000" s="10"/>
      <c r="AAE2000" s="10"/>
      <c r="AAF2000" s="10"/>
      <c r="AAG2000" s="10"/>
      <c r="AAH2000" s="10"/>
      <c r="AAI2000" s="10"/>
      <c r="AAJ2000" s="10"/>
      <c r="AAK2000" s="10"/>
      <c r="AAL2000" s="10"/>
      <c r="AAM2000" s="10"/>
      <c r="AAN2000" s="10"/>
      <c r="AAO2000" s="10"/>
      <c r="AAP2000" s="10"/>
      <c r="AAQ2000" s="10"/>
      <c r="AAR2000" s="10"/>
      <c r="AAS2000" s="10"/>
      <c r="AAT2000" s="10"/>
      <c r="AAU2000" s="10"/>
      <c r="AAV2000" s="10"/>
      <c r="AAW2000" s="10"/>
      <c r="AAX2000" s="10"/>
      <c r="AAY2000" s="10"/>
      <c r="AAZ2000" s="10"/>
      <c r="ABA2000" s="10"/>
      <c r="ABB2000" s="10"/>
      <c r="ABC2000" s="10"/>
      <c r="ABD2000" s="10"/>
      <c r="ABE2000" s="10"/>
      <c r="ABF2000" s="10"/>
      <c r="ABG2000" s="10"/>
      <c r="ABH2000" s="10"/>
      <c r="ABI2000" s="10"/>
      <c r="ABJ2000" s="10"/>
      <c r="ABK2000" s="10"/>
      <c r="ABL2000" s="10"/>
      <c r="ABM2000" s="10"/>
      <c r="ABN2000" s="10"/>
      <c r="ABO2000" s="10"/>
      <c r="ABP2000" s="10"/>
      <c r="ABQ2000" s="10"/>
      <c r="ABR2000" s="10"/>
      <c r="ABS2000" s="10"/>
      <c r="ABT2000" s="10"/>
      <c r="ABU2000" s="10"/>
      <c r="ABV2000" s="10"/>
      <c r="ABW2000" s="10"/>
      <c r="ABX2000" s="10"/>
      <c r="ABY2000" s="10"/>
      <c r="ABZ2000" s="10"/>
      <c r="ACA2000" s="10"/>
      <c r="ACB2000" s="10"/>
      <c r="ACC2000" s="10"/>
      <c r="ACD2000" s="10"/>
      <c r="ACE2000" s="10"/>
      <c r="ACF2000" s="10"/>
      <c r="ACG2000" s="10"/>
      <c r="ACH2000" s="10"/>
      <c r="ACI2000" s="10"/>
      <c r="ACJ2000" s="10"/>
      <c r="ACK2000" s="10"/>
      <c r="ACL2000" s="10"/>
      <c r="ACM2000" s="10"/>
      <c r="ACN2000" s="10"/>
      <c r="ACO2000" s="10"/>
      <c r="ACP2000" s="10"/>
      <c r="ACQ2000" s="10"/>
      <c r="ACR2000" s="10"/>
      <c r="ACS2000" s="10"/>
      <c r="ACT2000" s="10"/>
      <c r="ACU2000" s="10"/>
      <c r="ACV2000" s="10"/>
      <c r="ACW2000" s="10"/>
      <c r="ACX2000" s="10"/>
      <c r="ACY2000" s="10"/>
      <c r="ACZ2000" s="10"/>
      <c r="ADA2000" s="10"/>
      <c r="ADB2000" s="10"/>
      <c r="ADC2000" s="10"/>
      <c r="ADD2000" s="10"/>
      <c r="ADE2000" s="10"/>
      <c r="ADF2000" s="10"/>
      <c r="ADG2000" s="10"/>
      <c r="ADH2000" s="10"/>
      <c r="ADI2000" s="10"/>
      <c r="ADJ2000" s="10"/>
      <c r="ADK2000" s="10"/>
      <c r="ADL2000" s="10"/>
      <c r="ADM2000" s="10"/>
      <c r="ADN2000" s="10"/>
      <c r="ADO2000" s="10"/>
      <c r="ADP2000" s="10"/>
      <c r="ADQ2000" s="10"/>
      <c r="ADR2000" s="10"/>
      <c r="ADS2000" s="10"/>
      <c r="ADT2000" s="10"/>
      <c r="ADU2000" s="10"/>
      <c r="ADV2000" s="10"/>
      <c r="ADW2000" s="10"/>
      <c r="ADX2000" s="10"/>
      <c r="ADY2000" s="10"/>
      <c r="ADZ2000" s="10"/>
      <c r="AEA2000" s="10"/>
      <c r="AEB2000" s="10"/>
      <c r="AEC2000" s="10"/>
      <c r="AED2000" s="10"/>
      <c r="AEE2000" s="10"/>
      <c r="AEF2000" s="10"/>
      <c r="AEG2000" s="10"/>
      <c r="AEH2000" s="10"/>
      <c r="AEI2000" s="10"/>
      <c r="AEJ2000" s="10"/>
      <c r="AEK2000" s="10"/>
      <c r="AEL2000" s="10"/>
      <c r="AEM2000" s="10"/>
      <c r="AEN2000" s="10"/>
      <c r="AEO2000" s="10"/>
      <c r="AEP2000" s="10"/>
      <c r="AEQ2000" s="10"/>
      <c r="AER2000" s="10"/>
      <c r="AES2000" s="10"/>
      <c r="AET2000" s="10"/>
      <c r="AEU2000" s="10"/>
      <c r="AEV2000" s="10"/>
      <c r="AEW2000" s="10"/>
      <c r="AEX2000" s="10"/>
      <c r="AEY2000" s="10"/>
      <c r="AEZ2000" s="10"/>
      <c r="AFA2000" s="10"/>
      <c r="AFB2000" s="10"/>
      <c r="AFC2000" s="10"/>
      <c r="AFD2000" s="10"/>
      <c r="AFE2000" s="10"/>
      <c r="AFF2000" s="10"/>
      <c r="AFG2000" s="10"/>
      <c r="AFH2000" s="10"/>
      <c r="AFI2000" s="10"/>
      <c r="AFJ2000" s="10"/>
      <c r="AFK2000" s="10"/>
      <c r="AFL2000" s="10"/>
      <c r="AFM2000" s="10"/>
      <c r="AFN2000" s="10"/>
      <c r="AFO2000" s="10"/>
      <c r="AFP2000" s="10"/>
      <c r="AFQ2000" s="10"/>
      <c r="AFR2000" s="10"/>
      <c r="AFS2000" s="10"/>
      <c r="AFT2000" s="10"/>
      <c r="AFU2000" s="10"/>
      <c r="AFV2000" s="10"/>
      <c r="AFW2000" s="10"/>
      <c r="AFX2000" s="10"/>
      <c r="AFY2000" s="10"/>
      <c r="AFZ2000" s="10"/>
      <c r="AGA2000" s="10"/>
      <c r="AGB2000" s="10"/>
      <c r="AGC2000" s="10"/>
      <c r="AGD2000" s="10"/>
      <c r="AGE2000" s="10"/>
      <c r="AGF2000" s="10"/>
      <c r="AGG2000" s="10"/>
      <c r="AGH2000" s="10"/>
      <c r="AGI2000" s="10"/>
      <c r="AGJ2000" s="10"/>
      <c r="AGK2000" s="10"/>
      <c r="AGL2000" s="10"/>
      <c r="AGM2000" s="10"/>
      <c r="AGN2000" s="10"/>
      <c r="AGO2000" s="10"/>
      <c r="AGP2000" s="10"/>
      <c r="AGQ2000" s="10"/>
      <c r="AGR2000" s="10"/>
      <c r="AGS2000" s="10"/>
      <c r="AGT2000" s="10"/>
      <c r="AGU2000" s="10"/>
      <c r="AGV2000" s="10"/>
      <c r="AGW2000" s="10"/>
      <c r="AGX2000" s="10"/>
      <c r="AGY2000" s="10"/>
      <c r="AGZ2000" s="10"/>
      <c r="AHA2000" s="10"/>
      <c r="AHB2000" s="10"/>
      <c r="AHC2000" s="10"/>
      <c r="AHD2000" s="10"/>
      <c r="AHE2000" s="10"/>
      <c r="AHF2000" s="10"/>
      <c r="AHG2000" s="10"/>
      <c r="AHH2000" s="10"/>
      <c r="AHI2000" s="10"/>
      <c r="AHJ2000" s="10"/>
      <c r="AHK2000" s="10"/>
      <c r="AHL2000" s="10"/>
      <c r="AHM2000" s="10"/>
      <c r="AHN2000" s="10"/>
      <c r="AHO2000" s="10"/>
      <c r="AHP2000" s="10"/>
      <c r="AHQ2000" s="10"/>
      <c r="AHR2000" s="10"/>
      <c r="AHS2000" s="10"/>
      <c r="AHT2000" s="10"/>
      <c r="AHU2000" s="10"/>
      <c r="AHV2000" s="10"/>
      <c r="AHW2000" s="10"/>
      <c r="AHX2000" s="10"/>
      <c r="AHY2000" s="10"/>
      <c r="AHZ2000" s="10"/>
      <c r="AIA2000" s="10"/>
      <c r="AIB2000" s="10"/>
      <c r="AIC2000" s="10"/>
      <c r="AID2000" s="10"/>
      <c r="AIE2000" s="10"/>
      <c r="AIF2000" s="10"/>
      <c r="AIG2000" s="10"/>
      <c r="AIH2000" s="10"/>
      <c r="AII2000" s="10"/>
      <c r="AIJ2000" s="10"/>
      <c r="AIK2000" s="10"/>
      <c r="AIL2000" s="10"/>
      <c r="AIM2000" s="10"/>
      <c r="AIN2000" s="10"/>
      <c r="AIO2000" s="10"/>
      <c r="AIP2000" s="10"/>
      <c r="AIQ2000" s="10"/>
      <c r="AIR2000" s="10"/>
      <c r="AIS2000" s="10"/>
      <c r="AIT2000" s="10"/>
      <c r="AIU2000" s="10"/>
      <c r="AIV2000" s="10"/>
      <c r="AIW2000" s="10"/>
      <c r="AIX2000" s="10"/>
      <c r="AIY2000" s="10"/>
      <c r="AIZ2000" s="10"/>
      <c r="AJA2000" s="10"/>
      <c r="AJB2000" s="10"/>
      <c r="AJC2000" s="10"/>
      <c r="AJD2000" s="10"/>
      <c r="AJE2000" s="10"/>
      <c r="AJF2000" s="10"/>
      <c r="AJG2000" s="10"/>
      <c r="AJH2000" s="10"/>
      <c r="AJI2000" s="10"/>
      <c r="AJJ2000" s="10"/>
      <c r="AJK2000" s="10"/>
      <c r="AJL2000" s="10"/>
      <c r="AJM2000" s="10"/>
      <c r="AJN2000" s="10"/>
      <c r="AJO2000" s="10"/>
      <c r="AJP2000" s="10"/>
      <c r="AJQ2000" s="10"/>
      <c r="AJR2000" s="10"/>
      <c r="AJS2000" s="10"/>
      <c r="AJT2000" s="10"/>
      <c r="AJU2000" s="10"/>
      <c r="AJV2000" s="10"/>
      <c r="AJW2000" s="10"/>
      <c r="AJX2000" s="10"/>
      <c r="AJY2000" s="10"/>
      <c r="AJZ2000" s="10"/>
      <c r="AKA2000" s="10"/>
      <c r="AKB2000" s="10"/>
      <c r="AKC2000" s="10"/>
      <c r="AKD2000" s="10"/>
      <c r="AKE2000" s="10"/>
      <c r="AKF2000" s="10"/>
      <c r="AKG2000" s="10"/>
      <c r="AKH2000" s="10"/>
      <c r="AKI2000" s="10"/>
      <c r="AKJ2000" s="10"/>
      <c r="AKK2000" s="10"/>
      <c r="AKL2000" s="10"/>
      <c r="AKM2000" s="10"/>
      <c r="AKN2000" s="10"/>
      <c r="AKO2000" s="10"/>
      <c r="AKP2000" s="10"/>
      <c r="AKQ2000" s="10"/>
      <c r="AKR2000" s="10"/>
      <c r="AKS2000" s="10"/>
      <c r="AKT2000" s="10"/>
      <c r="AKU2000" s="10"/>
      <c r="AKV2000" s="10"/>
      <c r="AKW2000" s="10"/>
      <c r="AKX2000" s="10"/>
      <c r="AKY2000" s="10"/>
      <c r="AKZ2000" s="10"/>
      <c r="ALA2000" s="10"/>
      <c r="ALB2000" s="10"/>
      <c r="ALC2000" s="10"/>
      <c r="ALD2000" s="10"/>
      <c r="ALE2000" s="10"/>
      <c r="ALF2000" s="10"/>
      <c r="ALG2000" s="10"/>
      <c r="ALH2000" s="10"/>
      <c r="ALI2000" s="10"/>
      <c r="ALJ2000" s="10"/>
      <c r="ALK2000" s="10"/>
      <c r="ALL2000" s="10"/>
      <c r="ALM2000" s="10"/>
      <c r="ALN2000" s="10"/>
      <c r="ALO2000" s="10"/>
      <c r="ALP2000" s="10"/>
      <c r="ALQ2000" s="10"/>
      <c r="ALR2000" s="10"/>
      <c r="ALS2000" s="10"/>
      <c r="ALT2000" s="10"/>
      <c r="ALU2000" s="10"/>
      <c r="ALV2000" s="10"/>
      <c r="ALW2000" s="10"/>
      <c r="ALX2000" s="10"/>
      <c r="ALY2000" s="10"/>
      <c r="ALZ2000" s="10"/>
      <c r="AMA2000" s="10"/>
      <c r="AMB2000" s="10"/>
      <c r="AMC2000" s="10"/>
      <c r="AMD2000" s="10"/>
      <c r="AME2000" s="10"/>
      <c r="AMF2000" s="10"/>
      <c r="AMG2000" s="10"/>
      <c r="AMH2000" s="10"/>
      <c r="AMI2000" s="10"/>
      <c r="AMJ2000" s="10"/>
      <c r="AMK2000" s="10"/>
      <c r="AML2000" s="10"/>
      <c r="AMM2000" s="10"/>
      <c r="AMN2000" s="10"/>
      <c r="AMO2000" s="10"/>
      <c r="AMP2000" s="10"/>
      <c r="AMQ2000" s="10"/>
      <c r="AMR2000" s="10"/>
      <c r="AMS2000" s="10"/>
      <c r="AMT2000" s="10"/>
      <c r="AMU2000" s="10"/>
      <c r="AMV2000" s="10"/>
      <c r="AMW2000" s="10"/>
      <c r="AMX2000" s="10"/>
      <c r="AMY2000" s="10"/>
      <c r="AMZ2000" s="10"/>
      <c r="ANA2000" s="10"/>
      <c r="ANB2000" s="10"/>
      <c r="ANC2000" s="10"/>
      <c r="AND2000" s="10"/>
      <c r="ANE2000" s="10"/>
      <c r="ANF2000" s="10"/>
      <c r="ANG2000" s="10"/>
      <c r="ANH2000" s="10"/>
      <c r="ANI2000" s="10"/>
      <c r="ANJ2000" s="10"/>
      <c r="ANK2000" s="10"/>
      <c r="ANL2000" s="10"/>
      <c r="ANM2000" s="10"/>
      <c r="ANN2000" s="10"/>
      <c r="ANO2000" s="10"/>
      <c r="ANP2000" s="10"/>
      <c r="ANQ2000" s="10"/>
      <c r="ANR2000" s="10"/>
      <c r="ANS2000" s="10"/>
      <c r="ANT2000" s="10"/>
      <c r="ANU2000" s="10"/>
      <c r="ANV2000" s="10"/>
      <c r="ANW2000" s="10"/>
      <c r="ANX2000" s="10"/>
      <c r="ANY2000" s="10"/>
      <c r="ANZ2000" s="10"/>
      <c r="AOA2000" s="10"/>
      <c r="AOB2000" s="10"/>
      <c r="AOC2000" s="10"/>
      <c r="AOD2000" s="10"/>
      <c r="AOE2000" s="10"/>
      <c r="AOF2000" s="10"/>
      <c r="AOG2000" s="10"/>
      <c r="AOH2000" s="10"/>
      <c r="AOI2000" s="10"/>
      <c r="AOJ2000" s="10"/>
      <c r="AOK2000" s="10"/>
      <c r="AOL2000" s="10"/>
      <c r="AOM2000" s="10"/>
      <c r="AON2000" s="10"/>
      <c r="AOO2000" s="10"/>
      <c r="AOP2000" s="10"/>
      <c r="AOQ2000" s="10"/>
      <c r="AOR2000" s="10"/>
      <c r="AOS2000" s="10"/>
      <c r="AOT2000" s="10"/>
      <c r="AOU2000" s="10"/>
      <c r="AOV2000" s="10"/>
      <c r="AOW2000" s="10"/>
      <c r="AOX2000" s="10"/>
      <c r="AOY2000" s="10"/>
      <c r="AOZ2000" s="10"/>
      <c r="APA2000" s="10"/>
      <c r="APB2000" s="10"/>
      <c r="APC2000" s="10"/>
      <c r="APD2000" s="10"/>
      <c r="APE2000" s="10"/>
      <c r="APF2000" s="10"/>
      <c r="APG2000" s="10"/>
      <c r="APH2000" s="10"/>
      <c r="API2000" s="10"/>
      <c r="APJ2000" s="10"/>
      <c r="APK2000" s="10"/>
      <c r="APL2000" s="10"/>
      <c r="APM2000" s="10"/>
      <c r="APN2000" s="10"/>
      <c r="APO2000" s="10"/>
      <c r="APP2000" s="10"/>
      <c r="APQ2000" s="10"/>
      <c r="APR2000" s="10"/>
      <c r="APS2000" s="10"/>
      <c r="APT2000" s="10"/>
      <c r="APU2000" s="10"/>
      <c r="APV2000" s="10"/>
      <c r="APW2000" s="10"/>
      <c r="APX2000" s="10"/>
      <c r="APY2000" s="10"/>
      <c r="APZ2000" s="10"/>
      <c r="AQA2000" s="10"/>
      <c r="AQB2000" s="10"/>
      <c r="AQC2000" s="10"/>
      <c r="AQD2000" s="10"/>
      <c r="AQE2000" s="10"/>
      <c r="AQF2000" s="10"/>
      <c r="AQG2000" s="10"/>
      <c r="AQH2000" s="10"/>
      <c r="AQI2000" s="10"/>
      <c r="AQJ2000" s="10"/>
      <c r="AQK2000" s="10"/>
      <c r="AQL2000" s="10"/>
      <c r="AQM2000" s="10"/>
      <c r="AQN2000" s="10"/>
      <c r="AQO2000" s="10"/>
      <c r="AQP2000" s="10"/>
      <c r="AQQ2000" s="10"/>
      <c r="AQR2000" s="10"/>
      <c r="AQS2000" s="10"/>
      <c r="AQT2000" s="10"/>
      <c r="AQU2000" s="10"/>
      <c r="AQV2000" s="10"/>
      <c r="AQW2000" s="10"/>
      <c r="AQX2000" s="10"/>
      <c r="AQY2000" s="10"/>
      <c r="AQZ2000" s="10"/>
      <c r="ARA2000" s="10"/>
      <c r="ARB2000" s="10"/>
      <c r="ARC2000" s="10"/>
      <c r="ARD2000" s="10"/>
      <c r="ARE2000" s="10"/>
      <c r="ARF2000" s="10"/>
      <c r="ARG2000" s="10"/>
      <c r="ARH2000" s="10"/>
      <c r="ARI2000" s="10"/>
      <c r="ARJ2000" s="10"/>
      <c r="ARK2000" s="10"/>
      <c r="ARL2000" s="10"/>
      <c r="ARM2000" s="10"/>
      <c r="ARN2000" s="10"/>
      <c r="ARO2000" s="10"/>
      <c r="ARP2000" s="10"/>
      <c r="ARQ2000" s="10"/>
      <c r="ARR2000" s="10"/>
      <c r="ARS2000" s="10"/>
      <c r="ART2000" s="10"/>
      <c r="ARU2000" s="10"/>
      <c r="ARV2000" s="10"/>
      <c r="ARW2000" s="10"/>
      <c r="ARX2000" s="10"/>
      <c r="ARY2000" s="10"/>
      <c r="ARZ2000" s="10"/>
      <c r="ASA2000" s="10"/>
      <c r="ASB2000" s="10"/>
      <c r="ASC2000" s="10"/>
      <c r="ASD2000" s="10"/>
      <c r="ASE2000" s="10"/>
      <c r="ASF2000" s="10"/>
      <c r="ASG2000" s="10"/>
      <c r="ASH2000" s="10"/>
      <c r="ASI2000" s="10"/>
      <c r="ASJ2000" s="10"/>
      <c r="ASK2000" s="10"/>
      <c r="ASL2000" s="10"/>
      <c r="ASM2000" s="10"/>
      <c r="ASN2000" s="10"/>
      <c r="ASO2000" s="10"/>
      <c r="ASP2000" s="10"/>
      <c r="ASQ2000" s="10"/>
      <c r="ASR2000" s="10"/>
      <c r="ASS2000" s="10"/>
      <c r="AST2000" s="10"/>
      <c r="ASU2000" s="10"/>
      <c r="ASV2000" s="10"/>
      <c r="ASW2000" s="10"/>
      <c r="ASX2000" s="10"/>
      <c r="ASY2000" s="10"/>
      <c r="ASZ2000" s="10"/>
      <c r="ATA2000" s="10"/>
      <c r="ATB2000" s="10"/>
      <c r="ATC2000" s="10"/>
      <c r="ATD2000" s="10"/>
      <c r="ATE2000" s="10"/>
      <c r="ATF2000" s="10"/>
      <c r="ATG2000" s="10"/>
      <c r="ATH2000" s="10"/>
      <c r="ATI2000" s="10"/>
      <c r="ATJ2000" s="10"/>
      <c r="ATK2000" s="10"/>
      <c r="ATL2000" s="10"/>
      <c r="ATM2000" s="10"/>
      <c r="ATN2000" s="10"/>
      <c r="ATO2000" s="10"/>
      <c r="ATP2000" s="10"/>
      <c r="ATQ2000" s="10"/>
      <c r="ATR2000" s="10"/>
      <c r="ATS2000" s="10"/>
      <c r="ATT2000" s="10"/>
      <c r="ATU2000" s="10"/>
      <c r="ATV2000" s="10"/>
      <c r="ATW2000" s="10"/>
      <c r="ATX2000" s="10"/>
      <c r="ATY2000" s="10"/>
      <c r="ATZ2000" s="10"/>
      <c r="AUA2000" s="10"/>
      <c r="AUB2000" s="10"/>
      <c r="AUC2000" s="10"/>
      <c r="AUD2000" s="10"/>
      <c r="AUE2000" s="10"/>
      <c r="AUF2000" s="10"/>
      <c r="AUG2000" s="10"/>
      <c r="AUH2000" s="10"/>
      <c r="AUI2000" s="10"/>
      <c r="AUJ2000" s="10"/>
      <c r="AUK2000" s="10"/>
      <c r="AUL2000" s="10"/>
      <c r="AUM2000" s="10"/>
      <c r="AUN2000" s="10"/>
      <c r="AUO2000" s="10"/>
      <c r="AUP2000" s="10"/>
      <c r="AUQ2000" s="10"/>
      <c r="AUR2000" s="10"/>
      <c r="AUS2000" s="10"/>
      <c r="AUT2000" s="10"/>
      <c r="AUU2000" s="10"/>
      <c r="AUV2000" s="10"/>
      <c r="AUW2000" s="10"/>
      <c r="AUX2000" s="10"/>
      <c r="AUY2000" s="10"/>
      <c r="AUZ2000" s="10"/>
      <c r="AVA2000" s="10"/>
      <c r="AVB2000" s="10"/>
      <c r="AVC2000" s="10"/>
      <c r="AVD2000" s="10"/>
      <c r="AVE2000" s="10"/>
      <c r="AVF2000" s="10"/>
      <c r="AVG2000" s="10"/>
      <c r="AVH2000" s="10"/>
      <c r="AVI2000" s="10"/>
      <c r="AVJ2000" s="10"/>
      <c r="AVK2000" s="10"/>
      <c r="AVL2000" s="10"/>
      <c r="AVM2000" s="10"/>
      <c r="AVN2000" s="10"/>
      <c r="AVO2000" s="10"/>
      <c r="AVP2000" s="10"/>
      <c r="AVQ2000" s="10"/>
      <c r="AVR2000" s="10"/>
      <c r="AVS2000" s="10"/>
      <c r="AVT2000" s="10"/>
      <c r="AVU2000" s="10"/>
      <c r="AVV2000" s="10"/>
      <c r="AVW2000" s="10"/>
      <c r="AVX2000" s="10"/>
      <c r="AVY2000" s="10"/>
      <c r="AVZ2000" s="10"/>
      <c r="AWA2000" s="10"/>
      <c r="AWB2000" s="10"/>
      <c r="AWC2000" s="10"/>
      <c r="AWD2000" s="10"/>
      <c r="AWE2000" s="10"/>
      <c r="AWF2000" s="10"/>
      <c r="AWG2000" s="10"/>
      <c r="AWH2000" s="10"/>
      <c r="AWI2000" s="10"/>
      <c r="AWJ2000" s="10"/>
      <c r="AWK2000" s="10"/>
      <c r="AWL2000" s="10"/>
      <c r="AWM2000" s="10"/>
      <c r="AWN2000" s="10"/>
      <c r="AWO2000" s="10"/>
      <c r="AWP2000" s="10"/>
      <c r="AWQ2000" s="10"/>
      <c r="AWR2000" s="10"/>
      <c r="AWS2000" s="10"/>
      <c r="AWT2000" s="10"/>
      <c r="AWU2000" s="10"/>
      <c r="AWV2000" s="10"/>
      <c r="AWW2000" s="10"/>
      <c r="AWX2000" s="10"/>
      <c r="AWY2000" s="10"/>
      <c r="AWZ2000" s="10"/>
      <c r="AXA2000" s="10"/>
      <c r="AXB2000" s="10"/>
      <c r="AXC2000" s="10"/>
      <c r="AXD2000" s="10"/>
      <c r="AXE2000" s="10"/>
      <c r="AXF2000" s="10"/>
      <c r="AXG2000" s="10"/>
      <c r="AXH2000" s="10"/>
      <c r="AXI2000" s="10"/>
      <c r="AXJ2000" s="10"/>
      <c r="AXK2000" s="10"/>
      <c r="AXL2000" s="10"/>
      <c r="AXM2000" s="10"/>
      <c r="AXN2000" s="10"/>
      <c r="AXO2000" s="10"/>
      <c r="AXP2000" s="10"/>
      <c r="AXQ2000" s="10"/>
      <c r="AXR2000" s="10"/>
      <c r="AXS2000" s="10"/>
      <c r="AXT2000" s="10"/>
      <c r="AXU2000" s="10"/>
      <c r="AXV2000" s="10"/>
      <c r="AXW2000" s="10"/>
      <c r="AXX2000" s="10"/>
      <c r="AXY2000" s="10"/>
      <c r="AXZ2000" s="10"/>
      <c r="AYA2000" s="10"/>
      <c r="AYB2000" s="10"/>
      <c r="AYC2000" s="10"/>
      <c r="AYD2000" s="10"/>
      <c r="AYE2000" s="10"/>
      <c r="AYF2000" s="10"/>
      <c r="AYG2000" s="10"/>
      <c r="AYH2000" s="10"/>
      <c r="AYI2000" s="10"/>
      <c r="AYJ2000" s="10"/>
      <c r="AYK2000" s="10"/>
      <c r="AYL2000" s="10"/>
      <c r="AYM2000" s="10"/>
      <c r="AYN2000" s="10"/>
      <c r="AYO2000" s="10"/>
      <c r="AYP2000" s="10"/>
      <c r="AYQ2000" s="10"/>
      <c r="AYR2000" s="10"/>
      <c r="AYS2000" s="10"/>
      <c r="AYT2000" s="10"/>
      <c r="AYU2000" s="10"/>
      <c r="AYV2000" s="10"/>
      <c r="AYW2000" s="10"/>
      <c r="AYX2000" s="10"/>
      <c r="AYY2000" s="10"/>
      <c r="AYZ2000" s="10"/>
      <c r="AZA2000" s="10"/>
      <c r="AZB2000" s="10"/>
      <c r="AZC2000" s="10"/>
      <c r="AZD2000" s="10"/>
      <c r="AZE2000" s="10"/>
      <c r="AZF2000" s="10"/>
      <c r="AZG2000" s="10"/>
      <c r="AZH2000" s="10"/>
      <c r="AZI2000" s="10"/>
      <c r="AZJ2000" s="10"/>
      <c r="AZK2000" s="10"/>
      <c r="AZL2000" s="10"/>
      <c r="AZM2000" s="10"/>
      <c r="AZN2000" s="10"/>
      <c r="AZO2000" s="10"/>
      <c r="AZP2000" s="10"/>
      <c r="AZQ2000" s="10"/>
      <c r="AZR2000" s="10"/>
      <c r="AZS2000" s="10"/>
      <c r="AZT2000" s="10"/>
      <c r="AZU2000" s="10"/>
      <c r="AZV2000" s="10"/>
      <c r="AZW2000" s="10"/>
      <c r="AZX2000" s="10"/>
      <c r="AZY2000" s="10"/>
      <c r="AZZ2000" s="10"/>
      <c r="BAA2000" s="10"/>
      <c r="BAB2000" s="10"/>
      <c r="BAC2000" s="10"/>
      <c r="BAD2000" s="10"/>
      <c r="BAE2000" s="10"/>
      <c r="BAF2000" s="10"/>
      <c r="BAG2000" s="10"/>
      <c r="BAH2000" s="10"/>
      <c r="BAI2000" s="10"/>
      <c r="BAJ2000" s="10"/>
      <c r="BAK2000" s="10"/>
      <c r="BAL2000" s="10"/>
      <c r="BAM2000" s="10"/>
      <c r="BAN2000" s="10"/>
      <c r="BAO2000" s="10"/>
      <c r="BAP2000" s="10"/>
      <c r="BAQ2000" s="10"/>
      <c r="BAR2000" s="10"/>
      <c r="BAS2000" s="10"/>
      <c r="BAT2000" s="10"/>
      <c r="BAU2000" s="10"/>
      <c r="BAV2000" s="10"/>
      <c r="BAW2000" s="10"/>
      <c r="BAX2000" s="10"/>
      <c r="BAY2000" s="10"/>
      <c r="BAZ2000" s="10"/>
      <c r="BBA2000" s="10"/>
      <c r="BBB2000" s="10"/>
      <c r="BBC2000" s="10"/>
      <c r="BBD2000" s="10"/>
      <c r="BBE2000" s="10"/>
      <c r="BBF2000" s="10"/>
      <c r="BBG2000" s="10"/>
      <c r="BBH2000" s="10"/>
      <c r="BBI2000" s="10"/>
      <c r="BBJ2000" s="10"/>
      <c r="BBK2000" s="10"/>
      <c r="BBL2000" s="10"/>
      <c r="BBM2000" s="10"/>
      <c r="BBN2000" s="10"/>
      <c r="BBO2000" s="10"/>
      <c r="BBP2000" s="10"/>
      <c r="BBQ2000" s="10"/>
      <c r="BBR2000" s="10"/>
      <c r="BBS2000" s="10"/>
      <c r="BBT2000" s="10"/>
      <c r="BBU2000" s="10"/>
      <c r="BBV2000" s="10"/>
      <c r="BBW2000" s="10"/>
      <c r="BBX2000" s="10"/>
      <c r="BBY2000" s="10"/>
      <c r="BBZ2000" s="10"/>
      <c r="BCA2000" s="10"/>
      <c r="BCB2000" s="10"/>
      <c r="BCC2000" s="10"/>
      <c r="BCD2000" s="10"/>
      <c r="BCE2000" s="10"/>
      <c r="BCF2000" s="10"/>
      <c r="BCG2000" s="10"/>
      <c r="BCH2000" s="10"/>
      <c r="BCI2000" s="10"/>
      <c r="BCJ2000" s="10"/>
      <c r="BCK2000" s="10"/>
      <c r="BCL2000" s="10"/>
      <c r="BCM2000" s="10"/>
      <c r="BCN2000" s="10"/>
      <c r="BCO2000" s="10"/>
      <c r="BCP2000" s="10"/>
      <c r="BCQ2000" s="10"/>
      <c r="BCR2000" s="10"/>
      <c r="BCS2000" s="10"/>
      <c r="BCT2000" s="10"/>
      <c r="BCU2000" s="10"/>
      <c r="BCV2000" s="10"/>
      <c r="BCW2000" s="10"/>
      <c r="BCX2000" s="10"/>
      <c r="BCY2000" s="10"/>
      <c r="BCZ2000" s="10"/>
      <c r="BDA2000" s="10"/>
      <c r="BDB2000" s="10"/>
      <c r="BDC2000" s="10"/>
      <c r="BDD2000" s="10"/>
      <c r="BDE2000" s="10"/>
      <c r="BDF2000" s="10"/>
      <c r="BDG2000" s="10"/>
      <c r="BDH2000" s="10"/>
      <c r="BDI2000" s="10"/>
      <c r="BDJ2000" s="10"/>
      <c r="BDK2000" s="10"/>
      <c r="BDL2000" s="10"/>
      <c r="BDM2000" s="10"/>
      <c r="BDN2000" s="10"/>
      <c r="BDO2000" s="10"/>
      <c r="BDP2000" s="10"/>
      <c r="BDQ2000" s="10"/>
      <c r="BDR2000" s="10"/>
      <c r="BDS2000" s="10"/>
      <c r="BDT2000" s="10"/>
      <c r="BDU2000" s="10"/>
      <c r="BDV2000" s="10"/>
      <c r="BDW2000" s="10"/>
      <c r="BDX2000" s="10"/>
      <c r="BDY2000" s="10"/>
      <c r="BDZ2000" s="10"/>
      <c r="BEA2000" s="10"/>
      <c r="BEB2000" s="10"/>
      <c r="BEC2000" s="10"/>
      <c r="BED2000" s="10"/>
      <c r="BEE2000" s="10"/>
      <c r="BEF2000" s="10"/>
      <c r="BEG2000" s="10"/>
      <c r="BEH2000" s="10"/>
      <c r="BEI2000" s="10"/>
      <c r="BEJ2000" s="10"/>
      <c r="BEK2000" s="10"/>
      <c r="BEL2000" s="10"/>
      <c r="BEM2000" s="10"/>
      <c r="BEN2000" s="10"/>
      <c r="BEO2000" s="10"/>
      <c r="BEP2000" s="10"/>
      <c r="BEQ2000" s="10"/>
      <c r="BER2000" s="10"/>
      <c r="BES2000" s="10"/>
      <c r="BET2000" s="10"/>
      <c r="BEU2000" s="10"/>
      <c r="BEV2000" s="10"/>
      <c r="BEW2000" s="10"/>
      <c r="BEX2000" s="10"/>
      <c r="BEY2000" s="10"/>
      <c r="BEZ2000" s="10"/>
      <c r="BFA2000" s="10"/>
      <c r="BFB2000" s="10"/>
      <c r="BFC2000" s="10"/>
      <c r="BFD2000" s="10"/>
      <c r="BFE2000" s="10"/>
      <c r="BFF2000" s="10"/>
      <c r="BFG2000" s="10"/>
      <c r="BFH2000" s="10"/>
      <c r="BFI2000" s="10"/>
      <c r="BFJ2000" s="10"/>
      <c r="BFK2000" s="10"/>
      <c r="BFL2000" s="10"/>
      <c r="BFM2000" s="10"/>
      <c r="BFN2000" s="10"/>
      <c r="BFO2000" s="10"/>
      <c r="BFP2000" s="10"/>
      <c r="BFQ2000" s="10"/>
      <c r="BFR2000" s="10"/>
      <c r="BFS2000" s="10"/>
      <c r="BFT2000" s="10"/>
      <c r="BFU2000" s="10"/>
      <c r="BFV2000" s="10"/>
      <c r="BFW2000" s="10"/>
      <c r="BFX2000" s="10"/>
      <c r="BFY2000" s="10"/>
      <c r="BFZ2000" s="10"/>
      <c r="BGA2000" s="10"/>
      <c r="BGB2000" s="10"/>
      <c r="BGC2000" s="10"/>
      <c r="BGD2000" s="10"/>
      <c r="BGE2000" s="10"/>
      <c r="BGF2000" s="10"/>
      <c r="BGG2000" s="10"/>
      <c r="BGH2000" s="10"/>
      <c r="BGI2000" s="10"/>
      <c r="BGJ2000" s="10"/>
      <c r="BGK2000" s="10"/>
      <c r="BGL2000" s="10"/>
      <c r="BGM2000" s="10"/>
      <c r="BGN2000" s="10"/>
      <c r="BGO2000" s="10"/>
      <c r="BGP2000" s="10"/>
      <c r="BGQ2000" s="10"/>
      <c r="BGR2000" s="10"/>
      <c r="BGS2000" s="10"/>
      <c r="BGT2000" s="10"/>
      <c r="BGU2000" s="10"/>
      <c r="BGV2000" s="10"/>
      <c r="BGW2000" s="10"/>
      <c r="BGX2000" s="10"/>
      <c r="BGY2000" s="10"/>
      <c r="BGZ2000" s="10"/>
      <c r="BHA2000" s="10"/>
      <c r="BHB2000" s="10"/>
      <c r="BHC2000" s="10"/>
      <c r="BHD2000" s="10"/>
      <c r="BHE2000" s="10"/>
      <c r="BHF2000" s="10"/>
      <c r="BHG2000" s="10"/>
      <c r="BHH2000" s="10"/>
      <c r="BHI2000" s="10"/>
      <c r="BHJ2000" s="10"/>
      <c r="BHK2000" s="10"/>
      <c r="BHL2000" s="10"/>
      <c r="BHM2000" s="10"/>
      <c r="BHN2000" s="10"/>
      <c r="BHO2000" s="10"/>
      <c r="BHP2000" s="10"/>
      <c r="BHQ2000" s="10"/>
      <c r="BHR2000" s="10"/>
      <c r="BHS2000" s="10"/>
      <c r="BHT2000" s="10"/>
      <c r="BHU2000" s="10"/>
      <c r="BHV2000" s="10"/>
      <c r="BHW2000" s="10"/>
      <c r="BHX2000" s="10"/>
      <c r="BHY2000" s="10"/>
      <c r="BHZ2000" s="10"/>
      <c r="BIA2000" s="10"/>
      <c r="BIB2000" s="10"/>
      <c r="BIC2000" s="10"/>
      <c r="BID2000" s="10"/>
      <c r="BIE2000" s="10"/>
      <c r="BIF2000" s="10"/>
      <c r="BIG2000" s="10"/>
      <c r="BIH2000" s="10"/>
      <c r="BII2000" s="10"/>
      <c r="BIJ2000" s="10"/>
      <c r="BIK2000" s="10"/>
      <c r="BIL2000" s="10"/>
      <c r="BIM2000" s="10"/>
      <c r="BIN2000" s="10"/>
      <c r="BIO2000" s="10"/>
      <c r="BIP2000" s="10"/>
      <c r="BIQ2000" s="10"/>
      <c r="BIR2000" s="10"/>
      <c r="BIS2000" s="10"/>
      <c r="BIT2000" s="10"/>
      <c r="BIU2000" s="10"/>
      <c r="BIV2000" s="10"/>
      <c r="BIW2000" s="10"/>
      <c r="BIX2000" s="10"/>
      <c r="BIY2000" s="10"/>
      <c r="BIZ2000" s="10"/>
      <c r="BJA2000" s="10"/>
      <c r="BJB2000" s="10"/>
      <c r="BJC2000" s="10"/>
      <c r="BJD2000" s="10"/>
      <c r="BJE2000" s="10"/>
      <c r="BJF2000" s="10"/>
      <c r="BJG2000" s="10"/>
      <c r="BJH2000" s="10"/>
      <c r="BJI2000" s="10"/>
      <c r="BJJ2000" s="10"/>
      <c r="BJK2000" s="10"/>
      <c r="BJL2000" s="10"/>
      <c r="BJM2000" s="10"/>
      <c r="BJN2000" s="10"/>
      <c r="BJO2000" s="10"/>
      <c r="BJP2000" s="10"/>
      <c r="BJQ2000" s="10"/>
      <c r="BJR2000" s="10"/>
      <c r="BJS2000" s="10"/>
      <c r="BJT2000" s="10"/>
      <c r="BJU2000" s="10"/>
      <c r="BJV2000" s="10"/>
      <c r="BJW2000" s="10"/>
      <c r="BJX2000" s="10"/>
      <c r="BJY2000" s="10"/>
      <c r="BJZ2000" s="10"/>
      <c r="BKA2000" s="10"/>
      <c r="BKB2000" s="10"/>
      <c r="BKC2000" s="10"/>
      <c r="BKD2000" s="10"/>
      <c r="BKE2000" s="10"/>
      <c r="BKF2000" s="10"/>
      <c r="BKG2000" s="10"/>
      <c r="BKH2000" s="10"/>
      <c r="BKI2000" s="10"/>
      <c r="BKJ2000" s="10"/>
      <c r="BKK2000" s="10"/>
      <c r="BKL2000" s="10"/>
      <c r="BKM2000" s="10"/>
      <c r="BKN2000" s="10"/>
      <c r="BKO2000" s="10"/>
      <c r="BKP2000" s="10"/>
      <c r="BKQ2000" s="10"/>
      <c r="BKR2000" s="10"/>
      <c r="BKS2000" s="10"/>
      <c r="BKT2000" s="10"/>
      <c r="BKU2000" s="10"/>
      <c r="BKV2000" s="10"/>
      <c r="BKW2000" s="10"/>
      <c r="BKX2000" s="10"/>
      <c r="BKY2000" s="10"/>
      <c r="BKZ2000" s="10"/>
      <c r="BLA2000" s="10"/>
      <c r="BLB2000" s="10"/>
      <c r="BLC2000" s="10"/>
      <c r="BLD2000" s="10"/>
      <c r="BLE2000" s="10"/>
      <c r="BLF2000" s="10"/>
      <c r="BLG2000" s="10"/>
      <c r="BLH2000" s="10"/>
      <c r="BLI2000" s="10"/>
      <c r="BLJ2000" s="10"/>
      <c r="BLK2000" s="10"/>
      <c r="BLL2000" s="10"/>
      <c r="BLM2000" s="10"/>
      <c r="BLN2000" s="10"/>
      <c r="BLO2000" s="10"/>
      <c r="BLP2000" s="10"/>
      <c r="BLQ2000" s="10"/>
      <c r="BLR2000" s="10"/>
      <c r="BLS2000" s="10"/>
      <c r="BLT2000" s="10"/>
      <c r="BLU2000" s="10"/>
      <c r="BLV2000" s="10"/>
      <c r="BLW2000" s="10"/>
      <c r="BLX2000" s="10"/>
      <c r="BLY2000" s="10"/>
      <c r="BLZ2000" s="10"/>
      <c r="BMA2000" s="10"/>
      <c r="BMB2000" s="10"/>
      <c r="BMC2000" s="10"/>
      <c r="BMD2000" s="10"/>
      <c r="BME2000" s="10"/>
      <c r="BMF2000" s="10"/>
      <c r="BMG2000" s="10"/>
      <c r="BMH2000" s="10"/>
      <c r="BMI2000" s="10"/>
      <c r="BMJ2000" s="10"/>
      <c r="BMK2000" s="10"/>
      <c r="BML2000" s="10"/>
      <c r="BMM2000" s="10"/>
      <c r="BMN2000" s="10"/>
      <c r="BMO2000" s="10"/>
      <c r="BMP2000" s="10"/>
      <c r="BMQ2000" s="10"/>
      <c r="BMR2000" s="10"/>
      <c r="BMS2000" s="10"/>
      <c r="BMT2000" s="10"/>
      <c r="BMU2000" s="10"/>
      <c r="BMV2000" s="10"/>
      <c r="BMW2000" s="10"/>
      <c r="BMX2000" s="10"/>
      <c r="BMY2000" s="10"/>
      <c r="BMZ2000" s="10"/>
      <c r="BNA2000" s="10"/>
      <c r="BNB2000" s="10"/>
      <c r="BNC2000" s="10"/>
      <c r="BND2000" s="10"/>
      <c r="BNE2000" s="10"/>
      <c r="BNF2000" s="10"/>
      <c r="BNG2000" s="10"/>
      <c r="BNH2000" s="10"/>
      <c r="BNI2000" s="10"/>
      <c r="BNJ2000" s="10"/>
      <c r="BNK2000" s="10"/>
      <c r="BNL2000" s="10"/>
      <c r="BNM2000" s="10"/>
      <c r="BNN2000" s="10"/>
      <c r="BNO2000" s="10"/>
      <c r="BNP2000" s="10"/>
      <c r="BNQ2000" s="10"/>
      <c r="BNR2000" s="10"/>
      <c r="BNS2000" s="10"/>
      <c r="BNT2000" s="10"/>
      <c r="BNU2000" s="10"/>
      <c r="BNV2000" s="10"/>
      <c r="BNW2000" s="10"/>
      <c r="BNX2000" s="10"/>
      <c r="BNY2000" s="10"/>
      <c r="BNZ2000" s="10"/>
      <c r="BOA2000" s="10"/>
      <c r="BOB2000" s="10"/>
      <c r="BOC2000" s="10"/>
      <c r="BOD2000" s="10"/>
      <c r="BOE2000" s="10"/>
      <c r="BOF2000" s="10"/>
      <c r="BOG2000" s="10"/>
      <c r="BOH2000" s="10"/>
      <c r="BOI2000" s="10"/>
      <c r="BOJ2000" s="10"/>
      <c r="BOK2000" s="10"/>
      <c r="BOL2000" s="10"/>
      <c r="BOM2000" s="10"/>
      <c r="BON2000" s="10"/>
      <c r="BOO2000" s="10"/>
      <c r="BOP2000" s="10"/>
      <c r="BOQ2000" s="10"/>
      <c r="BOR2000" s="10"/>
      <c r="BOS2000" s="10"/>
      <c r="BOT2000" s="10"/>
      <c r="BOU2000" s="10"/>
      <c r="BOV2000" s="10"/>
      <c r="BOW2000" s="10"/>
      <c r="BOX2000" s="10"/>
      <c r="BOY2000" s="10"/>
      <c r="BOZ2000" s="10"/>
      <c r="BPA2000" s="10"/>
      <c r="BPB2000" s="10"/>
      <c r="BPC2000" s="10"/>
      <c r="BPD2000" s="10"/>
      <c r="BPE2000" s="10"/>
      <c r="BPF2000" s="10"/>
      <c r="BPG2000" s="10"/>
      <c r="BPH2000" s="10"/>
      <c r="BPI2000" s="10"/>
      <c r="BPJ2000" s="10"/>
      <c r="BPK2000" s="10"/>
      <c r="BPL2000" s="10"/>
      <c r="BPM2000" s="10"/>
      <c r="BPN2000" s="10"/>
      <c r="BPO2000" s="10"/>
      <c r="BPP2000" s="10"/>
      <c r="BPQ2000" s="10"/>
      <c r="BPR2000" s="10"/>
      <c r="BPS2000" s="10"/>
      <c r="BPT2000" s="10"/>
      <c r="BPU2000" s="10"/>
      <c r="BPV2000" s="10"/>
      <c r="BPW2000" s="10"/>
      <c r="BPX2000" s="10"/>
      <c r="BPY2000" s="10"/>
      <c r="BPZ2000" s="10"/>
      <c r="BQA2000" s="10"/>
      <c r="BQB2000" s="10"/>
      <c r="BQC2000" s="10"/>
      <c r="BQD2000" s="10"/>
      <c r="BQE2000" s="10"/>
      <c r="BQF2000" s="10"/>
      <c r="BQG2000" s="10"/>
      <c r="BQH2000" s="10"/>
      <c r="BQI2000" s="10"/>
      <c r="BQJ2000" s="10"/>
      <c r="BQK2000" s="10"/>
      <c r="BQL2000" s="10"/>
      <c r="BQM2000" s="10"/>
      <c r="BQN2000" s="10"/>
      <c r="BQO2000" s="10"/>
      <c r="BQP2000" s="10"/>
      <c r="BQQ2000" s="10"/>
      <c r="BQR2000" s="10"/>
      <c r="BQS2000" s="10"/>
      <c r="BQT2000" s="10"/>
      <c r="BQU2000" s="10"/>
      <c r="BQV2000" s="10"/>
      <c r="BQW2000" s="10"/>
      <c r="BQX2000" s="10"/>
      <c r="BQY2000" s="10"/>
      <c r="BQZ2000" s="10"/>
      <c r="BRA2000" s="10"/>
      <c r="BRB2000" s="10"/>
      <c r="BRC2000" s="10"/>
      <c r="BRD2000" s="10"/>
      <c r="BRE2000" s="10"/>
      <c r="BRF2000" s="10"/>
      <c r="BRG2000" s="10"/>
      <c r="BRH2000" s="10"/>
      <c r="BRI2000" s="10"/>
      <c r="BRJ2000" s="10"/>
      <c r="BRK2000" s="10"/>
      <c r="BRL2000" s="10"/>
      <c r="BRM2000" s="10"/>
      <c r="BRN2000" s="10"/>
      <c r="BRO2000" s="10"/>
      <c r="BRP2000" s="10"/>
      <c r="BRQ2000" s="10"/>
      <c r="BRR2000" s="10"/>
      <c r="BRS2000" s="10"/>
      <c r="BRT2000" s="10"/>
      <c r="BRU2000" s="10"/>
      <c r="BRV2000" s="10"/>
      <c r="BRW2000" s="10"/>
      <c r="BRX2000" s="10"/>
      <c r="BRY2000" s="10"/>
      <c r="BRZ2000" s="10"/>
      <c r="BSA2000" s="10"/>
      <c r="BSB2000" s="10"/>
      <c r="BSC2000" s="10"/>
      <c r="BSD2000" s="10"/>
      <c r="BSE2000" s="10"/>
      <c r="BSF2000" s="10"/>
      <c r="BSG2000" s="10"/>
      <c r="BSH2000" s="10"/>
      <c r="BSI2000" s="10"/>
      <c r="BSJ2000" s="10"/>
      <c r="BSK2000" s="10"/>
      <c r="BSL2000" s="10"/>
      <c r="BSM2000" s="10"/>
      <c r="BSN2000" s="10"/>
      <c r="BSO2000" s="10"/>
      <c r="BSP2000" s="10"/>
      <c r="BSQ2000" s="10"/>
      <c r="BSR2000" s="10"/>
      <c r="BSS2000" s="10"/>
      <c r="BST2000" s="10"/>
      <c r="BSU2000" s="10"/>
      <c r="BSV2000" s="10"/>
      <c r="BSW2000" s="10"/>
      <c r="BSX2000" s="10"/>
      <c r="BSY2000" s="10"/>
      <c r="BSZ2000" s="10"/>
      <c r="BTA2000" s="10"/>
      <c r="BTB2000" s="10"/>
      <c r="BTC2000" s="10"/>
      <c r="BTD2000" s="10"/>
      <c r="BTE2000" s="10"/>
      <c r="BTF2000" s="10"/>
      <c r="BTG2000" s="10"/>
      <c r="BTH2000" s="10"/>
      <c r="BTI2000" s="10"/>
      <c r="BTJ2000" s="10"/>
      <c r="BTK2000" s="10"/>
      <c r="BTL2000" s="10"/>
      <c r="BTM2000" s="10"/>
      <c r="BTN2000" s="10"/>
      <c r="BTO2000" s="10"/>
      <c r="BTP2000" s="10"/>
      <c r="BTQ2000" s="10"/>
      <c r="BTR2000" s="10"/>
      <c r="BTS2000" s="10"/>
      <c r="BTT2000" s="10"/>
      <c r="BTU2000" s="10"/>
      <c r="BTV2000" s="10"/>
      <c r="BTW2000" s="10"/>
      <c r="BTX2000" s="10"/>
      <c r="BTY2000" s="10"/>
      <c r="BTZ2000" s="10"/>
      <c r="BUA2000" s="10"/>
      <c r="BUB2000" s="10"/>
      <c r="BUC2000" s="10"/>
      <c r="BUD2000" s="10"/>
      <c r="BUE2000" s="10"/>
      <c r="BUF2000" s="10"/>
      <c r="BUG2000" s="10"/>
      <c r="BUH2000" s="10"/>
      <c r="BUI2000" s="10"/>
      <c r="BUJ2000" s="10"/>
      <c r="BUK2000" s="10"/>
      <c r="BUL2000" s="10"/>
      <c r="BUM2000" s="10"/>
      <c r="BUN2000" s="10"/>
      <c r="BUO2000" s="10"/>
      <c r="BUP2000" s="10"/>
      <c r="BUQ2000" s="10"/>
      <c r="BUR2000" s="10"/>
      <c r="BUS2000" s="10"/>
      <c r="BUT2000" s="10"/>
      <c r="BUU2000" s="10"/>
      <c r="BUV2000" s="10"/>
      <c r="BUW2000" s="10"/>
      <c r="BUX2000" s="10"/>
      <c r="BUY2000" s="10"/>
      <c r="BUZ2000" s="10"/>
      <c r="BVA2000" s="10"/>
      <c r="BVB2000" s="10"/>
      <c r="BVC2000" s="10"/>
      <c r="BVD2000" s="10"/>
      <c r="BVE2000" s="10"/>
      <c r="BVF2000" s="10"/>
      <c r="BVG2000" s="10"/>
      <c r="BVH2000" s="10"/>
      <c r="BVI2000" s="10"/>
      <c r="BVJ2000" s="10"/>
      <c r="BVK2000" s="10"/>
      <c r="BVL2000" s="10"/>
      <c r="BVM2000" s="10"/>
      <c r="BVN2000" s="10"/>
      <c r="BVO2000" s="10"/>
      <c r="BVP2000" s="10"/>
      <c r="BVQ2000" s="10"/>
      <c r="BVR2000" s="10"/>
      <c r="BVS2000" s="10"/>
      <c r="BVT2000" s="10"/>
      <c r="BVU2000" s="10"/>
      <c r="BVV2000" s="10"/>
      <c r="BVW2000" s="10"/>
      <c r="BVX2000" s="10"/>
      <c r="BVY2000" s="10"/>
      <c r="BVZ2000" s="10"/>
      <c r="BWA2000" s="10"/>
      <c r="BWB2000" s="10"/>
      <c r="BWC2000" s="10"/>
      <c r="BWD2000" s="10"/>
      <c r="BWE2000" s="10"/>
      <c r="BWF2000" s="10"/>
      <c r="BWG2000" s="10"/>
      <c r="BWH2000" s="10"/>
      <c r="BWI2000" s="10"/>
      <c r="BWJ2000" s="10"/>
      <c r="BWK2000" s="10"/>
      <c r="BWL2000" s="10"/>
      <c r="BWM2000" s="10"/>
      <c r="BWN2000" s="10"/>
      <c r="BWO2000" s="10"/>
      <c r="BWP2000" s="10"/>
      <c r="BWQ2000" s="10"/>
      <c r="BWR2000" s="10"/>
      <c r="BWS2000" s="10"/>
      <c r="BWT2000" s="10"/>
      <c r="BWU2000" s="10"/>
      <c r="BWV2000" s="10"/>
      <c r="BWW2000" s="10"/>
      <c r="BWX2000" s="10"/>
      <c r="BWY2000" s="10"/>
      <c r="BWZ2000" s="10"/>
      <c r="BXA2000" s="10"/>
      <c r="BXB2000" s="10"/>
      <c r="BXC2000" s="10"/>
      <c r="BXD2000" s="10"/>
      <c r="BXE2000" s="10"/>
      <c r="BXF2000" s="10"/>
      <c r="BXG2000" s="10"/>
      <c r="BXH2000" s="10"/>
      <c r="BXI2000" s="10"/>
      <c r="BXJ2000" s="10"/>
      <c r="BXK2000" s="10"/>
      <c r="BXL2000" s="10"/>
      <c r="BXM2000" s="10"/>
      <c r="BXN2000" s="10"/>
      <c r="BXO2000" s="10"/>
      <c r="BXP2000" s="10"/>
      <c r="BXQ2000" s="10"/>
      <c r="BXR2000" s="10"/>
      <c r="BXS2000" s="10"/>
      <c r="BXT2000" s="10"/>
      <c r="BXU2000" s="10"/>
      <c r="BXV2000" s="10"/>
      <c r="BXW2000" s="10"/>
      <c r="BXX2000" s="10"/>
      <c r="BXY2000" s="10"/>
      <c r="BXZ2000" s="10"/>
      <c r="BYA2000" s="10"/>
      <c r="BYB2000" s="10"/>
      <c r="BYC2000" s="10"/>
      <c r="BYD2000" s="10"/>
      <c r="BYE2000" s="10"/>
      <c r="BYF2000" s="10"/>
      <c r="BYG2000" s="10"/>
      <c r="BYH2000" s="10"/>
      <c r="BYI2000" s="10"/>
      <c r="BYJ2000" s="10"/>
      <c r="BYK2000" s="10"/>
      <c r="BYL2000" s="10"/>
      <c r="BYM2000" s="10"/>
      <c r="BYN2000" s="10"/>
      <c r="BYO2000" s="10"/>
      <c r="BYP2000" s="10"/>
      <c r="BYQ2000" s="10"/>
      <c r="BYR2000" s="10"/>
      <c r="BYS2000" s="10"/>
      <c r="BYT2000" s="10"/>
      <c r="BYU2000" s="10"/>
      <c r="BYV2000" s="10"/>
      <c r="BYW2000" s="10"/>
      <c r="BYX2000" s="10"/>
      <c r="BYY2000" s="10"/>
      <c r="BYZ2000" s="10"/>
      <c r="BZA2000" s="10"/>
      <c r="BZB2000" s="10"/>
      <c r="BZC2000" s="10"/>
      <c r="BZD2000" s="10"/>
      <c r="BZE2000" s="10"/>
      <c r="BZF2000" s="10"/>
      <c r="BZG2000" s="10"/>
      <c r="BZH2000" s="10"/>
      <c r="BZI2000" s="10"/>
      <c r="BZJ2000" s="10"/>
      <c r="BZK2000" s="10"/>
      <c r="BZL2000" s="10"/>
      <c r="BZM2000" s="10"/>
      <c r="BZN2000" s="10"/>
      <c r="BZO2000" s="10"/>
      <c r="BZP2000" s="10"/>
      <c r="BZQ2000" s="10"/>
      <c r="BZR2000" s="10"/>
      <c r="BZS2000" s="10"/>
      <c r="BZT2000" s="10"/>
      <c r="BZU2000" s="10"/>
      <c r="BZV2000" s="10"/>
      <c r="BZW2000" s="10"/>
      <c r="BZX2000" s="10"/>
      <c r="BZY2000" s="10"/>
      <c r="BZZ2000" s="10"/>
      <c r="CAA2000" s="10"/>
      <c r="CAB2000" s="10"/>
      <c r="CAC2000" s="10"/>
      <c r="CAD2000" s="10"/>
      <c r="CAE2000" s="10"/>
      <c r="CAF2000" s="10"/>
      <c r="CAG2000" s="10"/>
      <c r="CAH2000" s="10"/>
      <c r="CAI2000" s="10"/>
      <c r="CAJ2000" s="10"/>
      <c r="CAK2000" s="10"/>
      <c r="CAL2000" s="10"/>
      <c r="CAM2000" s="10"/>
      <c r="CAN2000" s="10"/>
      <c r="CAO2000" s="10"/>
      <c r="CAP2000" s="10"/>
      <c r="CAQ2000" s="10"/>
      <c r="CAR2000" s="10"/>
      <c r="CAS2000" s="10"/>
      <c r="CAT2000" s="10"/>
      <c r="CAU2000" s="10"/>
      <c r="CAV2000" s="10"/>
      <c r="CAW2000" s="10"/>
      <c r="CAX2000" s="10"/>
      <c r="CAY2000" s="10"/>
      <c r="CAZ2000" s="10"/>
      <c r="CBA2000" s="10"/>
      <c r="CBB2000" s="10"/>
      <c r="CBC2000" s="10"/>
      <c r="CBD2000" s="10"/>
      <c r="CBE2000" s="10"/>
      <c r="CBF2000" s="10"/>
      <c r="CBG2000" s="10"/>
      <c r="CBH2000" s="10"/>
      <c r="CBI2000" s="10"/>
      <c r="CBJ2000" s="10"/>
      <c r="CBK2000" s="10"/>
      <c r="CBL2000" s="10"/>
      <c r="CBM2000" s="10"/>
      <c r="CBN2000" s="10"/>
      <c r="CBO2000" s="10"/>
      <c r="CBP2000" s="10"/>
      <c r="CBQ2000" s="10"/>
      <c r="CBR2000" s="10"/>
      <c r="CBS2000" s="10"/>
      <c r="CBT2000" s="10"/>
      <c r="CBU2000" s="10"/>
      <c r="CBV2000" s="10"/>
      <c r="CBW2000" s="10"/>
      <c r="CBX2000" s="10"/>
      <c r="CBY2000" s="10"/>
      <c r="CBZ2000" s="10"/>
      <c r="CCA2000" s="10"/>
      <c r="CCB2000" s="10"/>
      <c r="CCC2000" s="10"/>
      <c r="CCD2000" s="10"/>
      <c r="CCE2000" s="10"/>
      <c r="CCF2000" s="10"/>
      <c r="CCG2000" s="10"/>
      <c r="CCH2000" s="10"/>
      <c r="CCI2000" s="10"/>
      <c r="CCJ2000" s="10"/>
      <c r="CCK2000" s="10"/>
      <c r="CCL2000" s="10"/>
      <c r="CCM2000" s="10"/>
      <c r="CCN2000" s="10"/>
      <c r="CCO2000" s="10"/>
      <c r="CCP2000" s="10"/>
      <c r="CCQ2000" s="10"/>
      <c r="CCR2000" s="10"/>
      <c r="CCS2000" s="10"/>
      <c r="CCT2000" s="10"/>
      <c r="CCU2000" s="10"/>
      <c r="CCV2000" s="10"/>
      <c r="CCW2000" s="10"/>
      <c r="CCX2000" s="10"/>
      <c r="CCY2000" s="10"/>
      <c r="CCZ2000" s="10"/>
      <c r="CDA2000" s="10"/>
      <c r="CDB2000" s="10"/>
      <c r="CDC2000" s="10"/>
      <c r="CDD2000" s="10"/>
      <c r="CDE2000" s="10"/>
      <c r="CDF2000" s="10"/>
      <c r="CDG2000" s="10"/>
      <c r="CDH2000" s="10"/>
      <c r="CDI2000" s="10"/>
      <c r="CDJ2000" s="10"/>
      <c r="CDK2000" s="10"/>
      <c r="CDL2000" s="10"/>
      <c r="CDM2000" s="10"/>
      <c r="CDN2000" s="10"/>
      <c r="CDO2000" s="10"/>
      <c r="CDP2000" s="10"/>
      <c r="CDQ2000" s="10"/>
      <c r="CDR2000" s="10"/>
      <c r="CDS2000" s="10"/>
      <c r="CDT2000" s="10"/>
      <c r="CDU2000" s="10"/>
      <c r="CDV2000" s="10"/>
      <c r="CDW2000" s="10"/>
      <c r="CDX2000" s="10"/>
      <c r="CDY2000" s="10"/>
      <c r="CDZ2000" s="10"/>
      <c r="CEA2000" s="10"/>
      <c r="CEB2000" s="10"/>
      <c r="CEC2000" s="10"/>
      <c r="CED2000" s="10"/>
      <c r="CEE2000" s="10"/>
      <c r="CEF2000" s="10"/>
      <c r="CEG2000" s="10"/>
      <c r="CEH2000" s="10"/>
      <c r="CEI2000" s="10"/>
      <c r="CEJ2000" s="10"/>
      <c r="CEK2000" s="10"/>
      <c r="CEL2000" s="10"/>
      <c r="CEM2000" s="10"/>
      <c r="CEN2000" s="10"/>
      <c r="CEO2000" s="10"/>
      <c r="CEP2000" s="10"/>
      <c r="CEQ2000" s="10"/>
      <c r="CER2000" s="10"/>
      <c r="CES2000" s="10"/>
      <c r="CET2000" s="10"/>
      <c r="CEU2000" s="10"/>
      <c r="CEV2000" s="10"/>
      <c r="CEW2000" s="10"/>
      <c r="CEX2000" s="10"/>
      <c r="CEY2000" s="10"/>
      <c r="CEZ2000" s="10"/>
      <c r="CFA2000" s="10"/>
      <c r="CFB2000" s="10"/>
      <c r="CFC2000" s="10"/>
      <c r="CFD2000" s="10"/>
      <c r="CFE2000" s="10"/>
      <c r="CFF2000" s="10"/>
      <c r="CFG2000" s="10"/>
      <c r="CFH2000" s="10"/>
      <c r="CFI2000" s="10"/>
      <c r="CFJ2000" s="10"/>
      <c r="CFK2000" s="10"/>
      <c r="CFL2000" s="10"/>
      <c r="CFM2000" s="10"/>
      <c r="CFN2000" s="10"/>
      <c r="CFO2000" s="10"/>
      <c r="CFP2000" s="10"/>
      <c r="CFQ2000" s="10"/>
      <c r="CFR2000" s="10"/>
      <c r="CFS2000" s="10"/>
      <c r="CFT2000" s="10"/>
      <c r="CFU2000" s="10"/>
      <c r="CFV2000" s="10"/>
      <c r="CFW2000" s="10"/>
      <c r="CFX2000" s="10"/>
      <c r="CFY2000" s="10"/>
      <c r="CFZ2000" s="10"/>
      <c r="CGA2000" s="10"/>
      <c r="CGB2000" s="10"/>
      <c r="CGC2000" s="10"/>
      <c r="CGD2000" s="10"/>
      <c r="CGE2000" s="10"/>
      <c r="CGF2000" s="10"/>
      <c r="CGG2000" s="10"/>
      <c r="CGH2000" s="10"/>
      <c r="CGI2000" s="10"/>
      <c r="CGJ2000" s="10"/>
      <c r="CGK2000" s="10"/>
      <c r="CGL2000" s="10"/>
      <c r="CGM2000" s="10"/>
      <c r="CGN2000" s="10"/>
      <c r="CGO2000" s="10"/>
      <c r="CGP2000" s="10"/>
      <c r="CGQ2000" s="10"/>
      <c r="CGR2000" s="10"/>
      <c r="CGS2000" s="10"/>
      <c r="CGT2000" s="10"/>
      <c r="CGU2000" s="10"/>
      <c r="CGV2000" s="10"/>
      <c r="CGW2000" s="10"/>
      <c r="CGX2000" s="10"/>
      <c r="CGY2000" s="10"/>
      <c r="CGZ2000" s="10"/>
      <c r="CHA2000" s="10"/>
      <c r="CHB2000" s="10"/>
      <c r="CHC2000" s="10"/>
      <c r="CHD2000" s="10"/>
      <c r="CHE2000" s="10"/>
      <c r="CHF2000" s="10"/>
      <c r="CHG2000" s="10"/>
      <c r="CHH2000" s="10"/>
      <c r="CHI2000" s="10"/>
      <c r="CHJ2000" s="10"/>
      <c r="CHK2000" s="10"/>
      <c r="CHL2000" s="10"/>
      <c r="CHM2000" s="10"/>
      <c r="CHN2000" s="10"/>
      <c r="CHO2000" s="10"/>
      <c r="CHP2000" s="10"/>
      <c r="CHQ2000" s="10"/>
      <c r="CHR2000" s="10"/>
      <c r="CHS2000" s="10"/>
      <c r="CHT2000" s="10"/>
      <c r="CHU2000" s="10"/>
      <c r="CHV2000" s="10"/>
      <c r="CHW2000" s="10"/>
      <c r="CHX2000" s="10"/>
      <c r="CHY2000" s="10"/>
      <c r="CHZ2000" s="10"/>
      <c r="CIA2000" s="10"/>
      <c r="CIB2000" s="10"/>
      <c r="CIC2000" s="10"/>
      <c r="CID2000" s="10"/>
      <c r="CIE2000" s="10"/>
      <c r="CIF2000" s="10"/>
      <c r="CIG2000" s="10"/>
      <c r="CIH2000" s="10"/>
      <c r="CII2000" s="10"/>
      <c r="CIJ2000" s="10"/>
      <c r="CIK2000" s="10"/>
      <c r="CIL2000" s="10"/>
      <c r="CIM2000" s="10"/>
      <c r="CIN2000" s="10"/>
      <c r="CIO2000" s="10"/>
      <c r="CIP2000" s="10"/>
      <c r="CIQ2000" s="10"/>
      <c r="CIR2000" s="10"/>
      <c r="CIS2000" s="10"/>
      <c r="CIT2000" s="10"/>
      <c r="CIU2000" s="10"/>
      <c r="CIV2000" s="10"/>
      <c r="CIW2000" s="10"/>
      <c r="CIX2000" s="10"/>
      <c r="CIY2000" s="10"/>
      <c r="CIZ2000" s="10"/>
      <c r="CJA2000" s="10"/>
      <c r="CJB2000" s="10"/>
      <c r="CJC2000" s="10"/>
      <c r="CJD2000" s="10"/>
      <c r="CJE2000" s="10"/>
      <c r="CJF2000" s="10"/>
      <c r="CJG2000" s="10"/>
      <c r="CJH2000" s="10"/>
      <c r="CJI2000" s="10"/>
      <c r="CJJ2000" s="10"/>
      <c r="CJK2000" s="10"/>
      <c r="CJL2000" s="10"/>
      <c r="CJM2000" s="10"/>
      <c r="CJN2000" s="10"/>
      <c r="CJO2000" s="10"/>
      <c r="CJP2000" s="10"/>
      <c r="CJQ2000" s="10"/>
      <c r="CJR2000" s="10"/>
      <c r="CJS2000" s="10"/>
      <c r="CJT2000" s="10"/>
      <c r="CJU2000" s="10"/>
      <c r="CJV2000" s="10"/>
      <c r="CJW2000" s="10"/>
      <c r="CJX2000" s="10"/>
      <c r="CJY2000" s="10"/>
      <c r="CJZ2000" s="10"/>
      <c r="CKA2000" s="10"/>
      <c r="CKB2000" s="10"/>
      <c r="CKC2000" s="10"/>
      <c r="CKD2000" s="10"/>
      <c r="CKE2000" s="10"/>
      <c r="CKF2000" s="10"/>
      <c r="CKG2000" s="10"/>
      <c r="CKH2000" s="10"/>
      <c r="CKI2000" s="10"/>
      <c r="CKJ2000" s="10"/>
      <c r="CKK2000" s="10"/>
      <c r="CKL2000" s="10"/>
      <c r="CKM2000" s="10"/>
      <c r="CKN2000" s="10"/>
      <c r="CKO2000" s="10"/>
      <c r="CKP2000" s="10"/>
      <c r="CKQ2000" s="10"/>
      <c r="CKR2000" s="10"/>
      <c r="CKS2000" s="10"/>
      <c r="CKT2000" s="10"/>
      <c r="CKU2000" s="10"/>
      <c r="CKV2000" s="10"/>
      <c r="CKW2000" s="10"/>
      <c r="CKX2000" s="10"/>
      <c r="CKY2000" s="10"/>
      <c r="CKZ2000" s="10"/>
      <c r="CLA2000" s="10"/>
      <c r="CLB2000" s="10"/>
      <c r="CLC2000" s="10"/>
      <c r="CLD2000" s="10"/>
      <c r="CLE2000" s="10"/>
      <c r="CLF2000" s="10"/>
      <c r="CLG2000" s="10"/>
      <c r="CLH2000" s="10"/>
      <c r="CLI2000" s="10"/>
      <c r="CLJ2000" s="10"/>
      <c r="CLK2000" s="10"/>
      <c r="CLL2000" s="10"/>
      <c r="CLM2000" s="10"/>
      <c r="CLN2000" s="10"/>
      <c r="CLO2000" s="10"/>
      <c r="CLP2000" s="10"/>
      <c r="CLQ2000" s="10"/>
      <c r="CLR2000" s="10"/>
      <c r="CLS2000" s="10"/>
      <c r="CLT2000" s="10"/>
      <c r="CLU2000" s="10"/>
      <c r="CLV2000" s="10"/>
      <c r="CLW2000" s="10"/>
      <c r="CLX2000" s="10"/>
      <c r="CLY2000" s="10"/>
      <c r="CLZ2000" s="10"/>
      <c r="CMA2000" s="10"/>
      <c r="CMB2000" s="10"/>
      <c r="CMC2000" s="10"/>
      <c r="CMD2000" s="10"/>
      <c r="CME2000" s="10"/>
      <c r="CMF2000" s="10"/>
      <c r="CMG2000" s="10"/>
      <c r="CMH2000" s="10"/>
      <c r="CMI2000" s="10"/>
      <c r="CMJ2000" s="10"/>
      <c r="CMK2000" s="10"/>
      <c r="CML2000" s="10"/>
      <c r="CMM2000" s="10"/>
      <c r="CMN2000" s="10"/>
      <c r="CMO2000" s="10"/>
      <c r="CMP2000" s="10"/>
      <c r="CMQ2000" s="10"/>
      <c r="CMR2000" s="10"/>
      <c r="CMS2000" s="10"/>
      <c r="CMT2000" s="10"/>
      <c r="CMU2000" s="10"/>
      <c r="CMV2000" s="10"/>
      <c r="CMW2000" s="10"/>
      <c r="CMX2000" s="10"/>
      <c r="CMY2000" s="10"/>
      <c r="CMZ2000" s="10"/>
      <c r="CNA2000" s="10"/>
      <c r="CNB2000" s="10"/>
      <c r="CNC2000" s="10"/>
      <c r="CND2000" s="10"/>
      <c r="CNE2000" s="10"/>
      <c r="CNF2000" s="10"/>
      <c r="CNG2000" s="10"/>
      <c r="CNH2000" s="10"/>
      <c r="CNI2000" s="10"/>
      <c r="CNJ2000" s="10"/>
      <c r="CNK2000" s="10"/>
      <c r="CNL2000" s="10"/>
      <c r="CNM2000" s="10"/>
      <c r="CNN2000" s="10"/>
      <c r="CNO2000" s="10"/>
      <c r="CNP2000" s="10"/>
      <c r="CNQ2000" s="10"/>
      <c r="CNR2000" s="10"/>
      <c r="CNS2000" s="10"/>
      <c r="CNT2000" s="10"/>
      <c r="CNU2000" s="10"/>
      <c r="CNV2000" s="10"/>
      <c r="CNW2000" s="10"/>
      <c r="CNX2000" s="10"/>
      <c r="CNY2000" s="10"/>
      <c r="CNZ2000" s="10"/>
      <c r="COA2000" s="10"/>
      <c r="COB2000" s="10"/>
      <c r="COC2000" s="10"/>
      <c r="COD2000" s="10"/>
      <c r="COE2000" s="10"/>
      <c r="COF2000" s="10"/>
      <c r="COG2000" s="10"/>
      <c r="COH2000" s="10"/>
      <c r="COI2000" s="10"/>
      <c r="COJ2000" s="10"/>
      <c r="COK2000" s="10"/>
      <c r="COL2000" s="10"/>
      <c r="COM2000" s="10"/>
      <c r="CON2000" s="10"/>
      <c r="COO2000" s="10"/>
      <c r="COP2000" s="10"/>
      <c r="COQ2000" s="10"/>
      <c r="COR2000" s="10"/>
      <c r="COS2000" s="10"/>
      <c r="COT2000" s="10"/>
      <c r="COU2000" s="10"/>
      <c r="COV2000" s="10"/>
      <c r="COW2000" s="10"/>
      <c r="COX2000" s="10"/>
      <c r="COY2000" s="10"/>
      <c r="COZ2000" s="10"/>
      <c r="CPA2000" s="10"/>
      <c r="CPB2000" s="10"/>
      <c r="CPC2000" s="10"/>
      <c r="CPD2000" s="10"/>
      <c r="CPE2000" s="10"/>
      <c r="CPF2000" s="10"/>
      <c r="CPG2000" s="10"/>
      <c r="CPH2000" s="10"/>
      <c r="CPI2000" s="10"/>
      <c r="CPJ2000" s="10"/>
      <c r="CPK2000" s="10"/>
      <c r="CPL2000" s="10"/>
      <c r="CPM2000" s="10"/>
      <c r="CPN2000" s="10"/>
      <c r="CPO2000" s="10"/>
      <c r="CPP2000" s="10"/>
      <c r="CPQ2000" s="10"/>
      <c r="CPR2000" s="10"/>
      <c r="CPS2000" s="10"/>
      <c r="CPT2000" s="10"/>
      <c r="CPU2000" s="10"/>
      <c r="CPV2000" s="10"/>
      <c r="CPW2000" s="10"/>
      <c r="CPX2000" s="10"/>
      <c r="CPY2000" s="10"/>
      <c r="CPZ2000" s="10"/>
      <c r="CQA2000" s="10"/>
      <c r="CQB2000" s="10"/>
      <c r="CQC2000" s="10"/>
      <c r="CQD2000" s="10"/>
      <c r="CQE2000" s="10"/>
      <c r="CQF2000" s="10"/>
      <c r="CQG2000" s="10"/>
      <c r="CQH2000" s="10"/>
      <c r="CQI2000" s="10"/>
      <c r="CQJ2000" s="10"/>
      <c r="CQK2000" s="10"/>
      <c r="CQL2000" s="10"/>
      <c r="CQM2000" s="10"/>
      <c r="CQN2000" s="10"/>
      <c r="CQO2000" s="10"/>
      <c r="CQP2000" s="10"/>
      <c r="CQQ2000" s="10"/>
      <c r="CQR2000" s="10"/>
      <c r="CQS2000" s="10"/>
      <c r="CQT2000" s="10"/>
      <c r="CQU2000" s="10"/>
      <c r="CQV2000" s="10"/>
      <c r="CQW2000" s="10"/>
      <c r="CQX2000" s="10"/>
      <c r="CQY2000" s="10"/>
      <c r="CQZ2000" s="10"/>
      <c r="CRA2000" s="10"/>
      <c r="CRB2000" s="10"/>
      <c r="CRC2000" s="10"/>
      <c r="CRD2000" s="10"/>
      <c r="CRE2000" s="10"/>
      <c r="CRF2000" s="10"/>
      <c r="CRG2000" s="10"/>
      <c r="CRH2000" s="10"/>
      <c r="CRI2000" s="10"/>
      <c r="CRJ2000" s="10"/>
      <c r="CRK2000" s="10"/>
      <c r="CRL2000" s="10"/>
      <c r="CRM2000" s="10"/>
      <c r="CRN2000" s="10"/>
      <c r="CRO2000" s="10"/>
      <c r="CRP2000" s="10"/>
      <c r="CRQ2000" s="10"/>
      <c r="CRR2000" s="10"/>
      <c r="CRS2000" s="10"/>
      <c r="CRT2000" s="10"/>
      <c r="CRU2000" s="10"/>
      <c r="CRV2000" s="10"/>
      <c r="CRW2000" s="10"/>
      <c r="CRX2000" s="10"/>
      <c r="CRY2000" s="10"/>
      <c r="CRZ2000" s="10"/>
      <c r="CSA2000" s="10"/>
      <c r="CSB2000" s="10"/>
      <c r="CSC2000" s="10"/>
      <c r="CSD2000" s="10"/>
      <c r="CSE2000" s="10"/>
      <c r="CSF2000" s="10"/>
      <c r="CSG2000" s="10"/>
      <c r="CSH2000" s="10"/>
      <c r="CSI2000" s="10"/>
      <c r="CSJ2000" s="10"/>
      <c r="CSK2000" s="10"/>
      <c r="CSL2000" s="10"/>
      <c r="CSM2000" s="10"/>
      <c r="CSN2000" s="10"/>
      <c r="CSO2000" s="10"/>
      <c r="CSP2000" s="10"/>
      <c r="CSQ2000" s="10"/>
      <c r="CSR2000" s="10"/>
      <c r="CSS2000" s="10"/>
      <c r="CST2000" s="10"/>
      <c r="CSU2000" s="10"/>
      <c r="CSV2000" s="10"/>
      <c r="CSW2000" s="10"/>
      <c r="CSX2000" s="10"/>
      <c r="CSY2000" s="10"/>
      <c r="CSZ2000" s="10"/>
      <c r="CTA2000" s="10"/>
      <c r="CTB2000" s="10"/>
      <c r="CTC2000" s="10"/>
      <c r="CTD2000" s="10"/>
      <c r="CTE2000" s="10"/>
      <c r="CTF2000" s="10"/>
      <c r="CTG2000" s="10"/>
      <c r="CTH2000" s="10"/>
      <c r="CTI2000" s="10"/>
      <c r="CTJ2000" s="10"/>
      <c r="CTK2000" s="10"/>
      <c r="CTL2000" s="10"/>
      <c r="CTM2000" s="10"/>
      <c r="CTN2000" s="10"/>
      <c r="CTO2000" s="10"/>
      <c r="CTP2000" s="10"/>
      <c r="CTQ2000" s="10"/>
      <c r="CTR2000" s="10"/>
      <c r="CTS2000" s="10"/>
      <c r="CTT2000" s="10"/>
      <c r="CTU2000" s="10"/>
      <c r="CTV2000" s="10"/>
      <c r="CTW2000" s="10"/>
      <c r="CTX2000" s="10"/>
      <c r="CTY2000" s="10"/>
      <c r="CTZ2000" s="10"/>
      <c r="CUA2000" s="10"/>
      <c r="CUB2000" s="10"/>
      <c r="CUC2000" s="10"/>
      <c r="CUD2000" s="10"/>
      <c r="CUE2000" s="10"/>
      <c r="CUF2000" s="10"/>
      <c r="CUG2000" s="10"/>
      <c r="CUH2000" s="10"/>
      <c r="CUI2000" s="10"/>
      <c r="CUJ2000" s="10"/>
      <c r="CUK2000" s="10"/>
      <c r="CUL2000" s="10"/>
      <c r="CUM2000" s="10"/>
      <c r="CUN2000" s="10"/>
      <c r="CUO2000" s="10"/>
      <c r="CUP2000" s="10"/>
      <c r="CUQ2000" s="10"/>
      <c r="CUR2000" s="10"/>
      <c r="CUS2000" s="10"/>
      <c r="CUT2000" s="10"/>
      <c r="CUU2000" s="10"/>
      <c r="CUV2000" s="10"/>
      <c r="CUW2000" s="10"/>
      <c r="CUX2000" s="10"/>
      <c r="CUY2000" s="10"/>
      <c r="CUZ2000" s="10"/>
      <c r="CVA2000" s="10"/>
      <c r="CVB2000" s="10"/>
      <c r="CVC2000" s="10"/>
      <c r="CVD2000" s="10"/>
      <c r="CVE2000" s="10"/>
      <c r="CVF2000" s="10"/>
      <c r="CVG2000" s="10"/>
      <c r="CVH2000" s="10"/>
      <c r="CVI2000" s="10"/>
      <c r="CVJ2000" s="10"/>
      <c r="CVK2000" s="10"/>
      <c r="CVL2000" s="10"/>
      <c r="CVM2000" s="10"/>
      <c r="CVN2000" s="10"/>
      <c r="CVO2000" s="10"/>
      <c r="CVP2000" s="10"/>
      <c r="CVQ2000" s="10"/>
      <c r="CVR2000" s="10"/>
      <c r="CVS2000" s="10"/>
      <c r="CVT2000" s="10"/>
      <c r="CVU2000" s="10"/>
      <c r="CVV2000" s="10"/>
      <c r="CVW2000" s="10"/>
      <c r="CVX2000" s="10"/>
      <c r="CVY2000" s="10"/>
      <c r="CVZ2000" s="10"/>
      <c r="CWA2000" s="10"/>
      <c r="CWB2000" s="10"/>
      <c r="CWC2000" s="10"/>
      <c r="CWD2000" s="10"/>
      <c r="CWE2000" s="10"/>
      <c r="CWF2000" s="10"/>
      <c r="CWG2000" s="10"/>
      <c r="CWH2000" s="10"/>
      <c r="CWI2000" s="10"/>
      <c r="CWJ2000" s="10"/>
      <c r="CWK2000" s="10"/>
      <c r="CWL2000" s="10"/>
      <c r="CWM2000" s="10"/>
      <c r="CWN2000" s="10"/>
      <c r="CWO2000" s="10"/>
      <c r="CWP2000" s="10"/>
      <c r="CWQ2000" s="10"/>
      <c r="CWR2000" s="10"/>
      <c r="CWS2000" s="10"/>
      <c r="CWT2000" s="10"/>
      <c r="CWU2000" s="10"/>
      <c r="CWV2000" s="10"/>
      <c r="CWW2000" s="10"/>
      <c r="CWX2000" s="10"/>
      <c r="CWY2000" s="10"/>
      <c r="CWZ2000" s="10"/>
      <c r="CXA2000" s="10"/>
      <c r="CXB2000" s="10"/>
      <c r="CXC2000" s="10"/>
      <c r="CXD2000" s="10"/>
      <c r="CXE2000" s="10"/>
      <c r="CXF2000" s="10"/>
      <c r="CXG2000" s="10"/>
      <c r="CXH2000" s="10"/>
      <c r="CXI2000" s="10"/>
      <c r="CXJ2000" s="10"/>
      <c r="CXK2000" s="10"/>
      <c r="CXL2000" s="10"/>
      <c r="CXM2000" s="10"/>
      <c r="CXN2000" s="10"/>
      <c r="CXO2000" s="10"/>
      <c r="CXP2000" s="10"/>
      <c r="CXQ2000" s="10"/>
      <c r="CXR2000" s="10"/>
      <c r="CXS2000" s="10"/>
      <c r="CXT2000" s="10"/>
      <c r="CXU2000" s="10"/>
      <c r="CXV2000" s="10"/>
      <c r="CXW2000" s="10"/>
      <c r="CXX2000" s="10"/>
      <c r="CXY2000" s="10"/>
      <c r="CXZ2000" s="10"/>
      <c r="CYA2000" s="10"/>
      <c r="CYB2000" s="10"/>
      <c r="CYC2000" s="10"/>
      <c r="CYD2000" s="10"/>
      <c r="CYE2000" s="10"/>
      <c r="CYF2000" s="10"/>
      <c r="CYG2000" s="10"/>
      <c r="CYH2000" s="10"/>
      <c r="CYI2000" s="10"/>
      <c r="CYJ2000" s="10"/>
      <c r="CYK2000" s="10"/>
      <c r="CYL2000" s="10"/>
      <c r="CYM2000" s="10"/>
      <c r="CYN2000" s="10"/>
      <c r="CYO2000" s="10"/>
      <c r="CYP2000" s="10"/>
      <c r="CYQ2000" s="10"/>
      <c r="CYR2000" s="10"/>
      <c r="CYS2000" s="10"/>
      <c r="CYT2000" s="10"/>
      <c r="CYU2000" s="10"/>
      <c r="CYV2000" s="10"/>
      <c r="CYW2000" s="10"/>
      <c r="CYX2000" s="10"/>
      <c r="CYY2000" s="10"/>
      <c r="CYZ2000" s="10"/>
      <c r="CZA2000" s="10"/>
      <c r="CZB2000" s="10"/>
      <c r="CZC2000" s="10"/>
      <c r="CZD2000" s="10"/>
      <c r="CZE2000" s="10"/>
      <c r="CZF2000" s="10"/>
      <c r="CZG2000" s="10"/>
      <c r="CZH2000" s="10"/>
      <c r="CZI2000" s="10"/>
      <c r="CZJ2000" s="10"/>
      <c r="CZK2000" s="10"/>
      <c r="CZL2000" s="10"/>
      <c r="CZM2000" s="10"/>
      <c r="CZN2000" s="10"/>
      <c r="CZO2000" s="10"/>
      <c r="CZP2000" s="10"/>
      <c r="CZQ2000" s="10"/>
      <c r="CZR2000" s="10"/>
      <c r="CZS2000" s="10"/>
      <c r="CZT2000" s="10"/>
      <c r="CZU2000" s="10"/>
      <c r="CZV2000" s="10"/>
      <c r="CZW2000" s="10"/>
      <c r="CZX2000" s="10"/>
      <c r="CZY2000" s="10"/>
      <c r="CZZ2000" s="10"/>
      <c r="DAA2000" s="10"/>
      <c r="DAB2000" s="10"/>
      <c r="DAC2000" s="10"/>
      <c r="DAD2000" s="10"/>
      <c r="DAE2000" s="10"/>
      <c r="DAF2000" s="10"/>
      <c r="DAG2000" s="10"/>
      <c r="DAH2000" s="10"/>
      <c r="DAI2000" s="10"/>
      <c r="DAJ2000" s="10"/>
      <c r="DAK2000" s="10"/>
      <c r="DAL2000" s="10"/>
      <c r="DAM2000" s="10"/>
      <c r="DAN2000" s="10"/>
      <c r="DAO2000" s="10"/>
      <c r="DAP2000" s="10"/>
      <c r="DAQ2000" s="10"/>
      <c r="DAR2000" s="10"/>
      <c r="DAS2000" s="10"/>
      <c r="DAT2000" s="10"/>
      <c r="DAU2000" s="10"/>
      <c r="DAV2000" s="10"/>
      <c r="DAW2000" s="10"/>
      <c r="DAX2000" s="10"/>
      <c r="DAY2000" s="10"/>
      <c r="DAZ2000" s="10"/>
      <c r="DBA2000" s="10"/>
      <c r="DBB2000" s="10"/>
      <c r="DBC2000" s="10"/>
      <c r="DBD2000" s="10"/>
      <c r="DBE2000" s="10"/>
      <c r="DBF2000" s="10"/>
      <c r="DBG2000" s="10"/>
      <c r="DBH2000" s="10"/>
      <c r="DBI2000" s="10"/>
      <c r="DBJ2000" s="10"/>
      <c r="DBK2000" s="10"/>
      <c r="DBL2000" s="10"/>
      <c r="DBM2000" s="10"/>
      <c r="DBN2000" s="10"/>
      <c r="DBO2000" s="10"/>
      <c r="DBP2000" s="10"/>
      <c r="DBQ2000" s="10"/>
      <c r="DBR2000" s="10"/>
      <c r="DBS2000" s="10"/>
      <c r="DBT2000" s="10"/>
      <c r="DBU2000" s="10"/>
      <c r="DBV2000" s="10"/>
      <c r="DBW2000" s="10"/>
      <c r="DBX2000" s="10"/>
      <c r="DBY2000" s="10"/>
      <c r="DBZ2000" s="10"/>
      <c r="DCA2000" s="10"/>
      <c r="DCB2000" s="10"/>
      <c r="DCC2000" s="10"/>
      <c r="DCD2000" s="10"/>
      <c r="DCE2000" s="10"/>
      <c r="DCF2000" s="10"/>
      <c r="DCG2000" s="10"/>
      <c r="DCH2000" s="10"/>
      <c r="DCI2000" s="10"/>
      <c r="DCJ2000" s="10"/>
      <c r="DCK2000" s="10"/>
      <c r="DCL2000" s="10"/>
      <c r="DCM2000" s="10"/>
      <c r="DCN2000" s="10"/>
      <c r="DCO2000" s="10"/>
      <c r="DCP2000" s="10"/>
      <c r="DCQ2000" s="10"/>
      <c r="DCR2000" s="10"/>
      <c r="DCS2000" s="10"/>
      <c r="DCT2000" s="10"/>
      <c r="DCU2000" s="10"/>
      <c r="DCV2000" s="10"/>
      <c r="DCW2000" s="10"/>
      <c r="DCX2000" s="10"/>
      <c r="DCY2000" s="10"/>
      <c r="DCZ2000" s="10"/>
      <c r="DDA2000" s="10"/>
      <c r="DDB2000" s="10"/>
      <c r="DDC2000" s="10"/>
      <c r="DDD2000" s="10"/>
      <c r="DDE2000" s="10"/>
      <c r="DDF2000" s="10"/>
      <c r="DDG2000" s="10"/>
      <c r="DDH2000" s="10"/>
      <c r="DDI2000" s="10"/>
      <c r="DDJ2000" s="10"/>
      <c r="DDK2000" s="10"/>
      <c r="DDL2000" s="10"/>
      <c r="DDM2000" s="10"/>
      <c r="DDN2000" s="10"/>
      <c r="DDO2000" s="10"/>
      <c r="DDP2000" s="10"/>
      <c r="DDQ2000" s="10"/>
      <c r="DDR2000" s="10"/>
      <c r="DDS2000" s="10"/>
      <c r="DDT2000" s="10"/>
      <c r="DDU2000" s="10"/>
      <c r="DDV2000" s="10"/>
      <c r="DDW2000" s="10"/>
      <c r="DDX2000" s="10"/>
      <c r="DDY2000" s="10"/>
      <c r="DDZ2000" s="10"/>
      <c r="DEA2000" s="10"/>
      <c r="DEB2000" s="10"/>
      <c r="DEC2000" s="10"/>
      <c r="DED2000" s="10"/>
      <c r="DEE2000" s="10"/>
      <c r="DEF2000" s="10"/>
      <c r="DEG2000" s="10"/>
      <c r="DEH2000" s="10"/>
      <c r="DEI2000" s="10"/>
      <c r="DEJ2000" s="10"/>
      <c r="DEK2000" s="10"/>
      <c r="DEL2000" s="10"/>
      <c r="DEM2000" s="10"/>
      <c r="DEN2000" s="10"/>
      <c r="DEO2000" s="10"/>
      <c r="DEP2000" s="10"/>
      <c r="DEQ2000" s="10"/>
      <c r="DER2000" s="10"/>
      <c r="DES2000" s="10"/>
      <c r="DET2000" s="10"/>
      <c r="DEU2000" s="10"/>
      <c r="DEV2000" s="10"/>
      <c r="DEW2000" s="10"/>
      <c r="DEX2000" s="10"/>
      <c r="DEY2000" s="10"/>
      <c r="DEZ2000" s="10"/>
      <c r="DFA2000" s="10"/>
      <c r="DFB2000" s="10"/>
      <c r="DFC2000" s="10"/>
      <c r="DFD2000" s="10"/>
      <c r="DFE2000" s="10"/>
      <c r="DFF2000" s="10"/>
      <c r="DFG2000" s="10"/>
      <c r="DFH2000" s="10"/>
      <c r="DFI2000" s="10"/>
      <c r="DFJ2000" s="10"/>
      <c r="DFK2000" s="10"/>
      <c r="DFL2000" s="10"/>
      <c r="DFM2000" s="10"/>
      <c r="DFN2000" s="10"/>
      <c r="DFO2000" s="10"/>
      <c r="DFP2000" s="10"/>
      <c r="DFQ2000" s="10"/>
      <c r="DFR2000" s="10"/>
      <c r="DFS2000" s="10"/>
      <c r="DFT2000" s="10"/>
      <c r="DFU2000" s="10"/>
      <c r="DFV2000" s="10"/>
      <c r="DFW2000" s="10"/>
      <c r="DFX2000" s="10"/>
      <c r="DFY2000" s="10"/>
      <c r="DFZ2000" s="10"/>
      <c r="DGA2000" s="10"/>
      <c r="DGB2000" s="10"/>
      <c r="DGC2000" s="10"/>
      <c r="DGD2000" s="10"/>
      <c r="DGE2000" s="10"/>
      <c r="DGF2000" s="10"/>
      <c r="DGG2000" s="10"/>
      <c r="DGH2000" s="10"/>
      <c r="DGI2000" s="10"/>
      <c r="DGJ2000" s="10"/>
      <c r="DGK2000" s="10"/>
      <c r="DGL2000" s="10"/>
      <c r="DGM2000" s="10"/>
      <c r="DGN2000" s="10"/>
      <c r="DGO2000" s="10"/>
      <c r="DGP2000" s="10"/>
      <c r="DGQ2000" s="10"/>
      <c r="DGR2000" s="10"/>
      <c r="DGS2000" s="10"/>
      <c r="DGT2000" s="10"/>
      <c r="DGU2000" s="10"/>
      <c r="DGV2000" s="10"/>
      <c r="DGW2000" s="10"/>
      <c r="DGX2000" s="10"/>
      <c r="DGY2000" s="10"/>
      <c r="DGZ2000" s="10"/>
      <c r="DHA2000" s="10"/>
      <c r="DHB2000" s="10"/>
      <c r="DHC2000" s="10"/>
      <c r="DHD2000" s="10"/>
      <c r="DHE2000" s="10"/>
      <c r="DHF2000" s="10"/>
      <c r="DHG2000" s="10"/>
      <c r="DHH2000" s="10"/>
      <c r="DHI2000" s="10"/>
      <c r="DHJ2000" s="10"/>
      <c r="DHK2000" s="10"/>
      <c r="DHL2000" s="10"/>
      <c r="DHM2000" s="10"/>
      <c r="DHN2000" s="10"/>
      <c r="DHO2000" s="10"/>
      <c r="DHP2000" s="10"/>
      <c r="DHQ2000" s="10"/>
      <c r="DHR2000" s="10"/>
      <c r="DHS2000" s="10"/>
      <c r="DHT2000" s="10"/>
      <c r="DHU2000" s="10"/>
      <c r="DHV2000" s="10"/>
      <c r="DHW2000" s="10"/>
      <c r="DHX2000" s="10"/>
      <c r="DHY2000" s="10"/>
      <c r="DHZ2000" s="10"/>
      <c r="DIA2000" s="10"/>
      <c r="DIB2000" s="10"/>
      <c r="DIC2000" s="10"/>
      <c r="DID2000" s="10"/>
      <c r="DIE2000" s="10"/>
      <c r="DIF2000" s="10"/>
      <c r="DIG2000" s="10"/>
      <c r="DIH2000" s="10"/>
      <c r="DII2000" s="10"/>
      <c r="DIJ2000" s="10"/>
      <c r="DIK2000" s="10"/>
      <c r="DIL2000" s="10"/>
      <c r="DIM2000" s="10"/>
      <c r="DIN2000" s="10"/>
      <c r="DIO2000" s="10"/>
      <c r="DIP2000" s="10"/>
      <c r="DIQ2000" s="10"/>
      <c r="DIR2000" s="10"/>
      <c r="DIS2000" s="10"/>
      <c r="DIT2000" s="10"/>
      <c r="DIU2000" s="10"/>
      <c r="DIV2000" s="10"/>
      <c r="DIW2000" s="10"/>
      <c r="DIX2000" s="10"/>
      <c r="DIY2000" s="10"/>
      <c r="DIZ2000" s="10"/>
      <c r="DJA2000" s="10"/>
      <c r="DJB2000" s="10"/>
      <c r="DJC2000" s="10"/>
      <c r="DJD2000" s="10"/>
      <c r="DJE2000" s="10"/>
      <c r="DJF2000" s="10"/>
      <c r="DJG2000" s="10"/>
      <c r="DJH2000" s="10"/>
      <c r="DJI2000" s="10"/>
      <c r="DJJ2000" s="10"/>
      <c r="DJK2000" s="10"/>
      <c r="DJL2000" s="10"/>
      <c r="DJM2000" s="10"/>
      <c r="DJN2000" s="10"/>
      <c r="DJO2000" s="10"/>
      <c r="DJP2000" s="10"/>
      <c r="DJQ2000" s="10"/>
      <c r="DJR2000" s="10"/>
      <c r="DJS2000" s="10"/>
      <c r="DJT2000" s="10"/>
      <c r="DJU2000" s="10"/>
      <c r="DJV2000" s="10"/>
      <c r="DJW2000" s="10"/>
      <c r="DJX2000" s="10"/>
      <c r="DJY2000" s="10"/>
      <c r="DJZ2000" s="10"/>
      <c r="DKA2000" s="10"/>
      <c r="DKB2000" s="10"/>
      <c r="DKC2000" s="10"/>
      <c r="DKD2000" s="10"/>
      <c r="DKE2000" s="10"/>
      <c r="DKF2000" s="10"/>
      <c r="DKG2000" s="10"/>
      <c r="DKH2000" s="10"/>
      <c r="DKI2000" s="10"/>
      <c r="DKJ2000" s="10"/>
      <c r="DKK2000" s="10"/>
      <c r="DKL2000" s="10"/>
      <c r="DKM2000" s="10"/>
      <c r="DKN2000" s="10"/>
      <c r="DKO2000" s="10"/>
      <c r="DKP2000" s="10"/>
      <c r="DKQ2000" s="10"/>
      <c r="DKR2000" s="10"/>
      <c r="DKS2000" s="10"/>
      <c r="DKT2000" s="10"/>
      <c r="DKU2000" s="10"/>
      <c r="DKV2000" s="10"/>
      <c r="DKW2000" s="10"/>
      <c r="DKX2000" s="10"/>
      <c r="DKY2000" s="10"/>
      <c r="DKZ2000" s="10"/>
      <c r="DLA2000" s="10"/>
      <c r="DLB2000" s="10"/>
      <c r="DLC2000" s="10"/>
      <c r="DLD2000" s="10"/>
      <c r="DLE2000" s="10"/>
      <c r="DLF2000" s="10"/>
      <c r="DLG2000" s="10"/>
      <c r="DLH2000" s="10"/>
      <c r="DLI2000" s="10"/>
      <c r="DLJ2000" s="10"/>
      <c r="DLK2000" s="10"/>
      <c r="DLL2000" s="10"/>
      <c r="DLM2000" s="10"/>
      <c r="DLN2000" s="10"/>
      <c r="DLO2000" s="10"/>
      <c r="DLP2000" s="10"/>
      <c r="DLQ2000" s="10"/>
      <c r="DLR2000" s="10"/>
      <c r="DLS2000" s="10"/>
      <c r="DLT2000" s="10"/>
      <c r="DLU2000" s="10"/>
      <c r="DLV2000" s="10"/>
      <c r="DLW2000" s="10"/>
      <c r="DLX2000" s="10"/>
      <c r="DLY2000" s="10"/>
      <c r="DLZ2000" s="10"/>
      <c r="DMA2000" s="10"/>
      <c r="DMB2000" s="10"/>
      <c r="DMC2000" s="10"/>
      <c r="DMD2000" s="10"/>
      <c r="DME2000" s="10"/>
      <c r="DMF2000" s="10"/>
      <c r="DMG2000" s="10"/>
      <c r="DMH2000" s="10"/>
      <c r="DMI2000" s="10"/>
      <c r="DMJ2000" s="10"/>
      <c r="DMK2000" s="10"/>
      <c r="DML2000" s="10"/>
      <c r="DMM2000" s="10"/>
      <c r="DMN2000" s="10"/>
      <c r="DMO2000" s="10"/>
      <c r="DMP2000" s="10"/>
      <c r="DMQ2000" s="10"/>
      <c r="DMR2000" s="10"/>
      <c r="DMS2000" s="10"/>
      <c r="DMT2000" s="10"/>
      <c r="DMU2000" s="10"/>
      <c r="DMV2000" s="10"/>
      <c r="DMW2000" s="10"/>
      <c r="DMX2000" s="10"/>
      <c r="DMY2000" s="10"/>
      <c r="DMZ2000" s="10"/>
      <c r="DNA2000" s="10"/>
      <c r="DNB2000" s="10"/>
      <c r="DNC2000" s="10"/>
      <c r="DND2000" s="10"/>
      <c r="DNE2000" s="10"/>
      <c r="DNF2000" s="10"/>
      <c r="DNG2000" s="10"/>
      <c r="DNH2000" s="10"/>
      <c r="DNI2000" s="10"/>
      <c r="DNJ2000" s="10"/>
      <c r="DNK2000" s="10"/>
      <c r="DNL2000" s="10"/>
      <c r="DNM2000" s="10"/>
      <c r="DNN2000" s="10"/>
      <c r="DNO2000" s="10"/>
      <c r="DNP2000" s="10"/>
      <c r="DNQ2000" s="10"/>
      <c r="DNR2000" s="10"/>
      <c r="DNS2000" s="10"/>
      <c r="DNT2000" s="10"/>
      <c r="DNU2000" s="10"/>
      <c r="DNV2000" s="10"/>
      <c r="DNW2000" s="10"/>
      <c r="DNX2000" s="10"/>
      <c r="DNY2000" s="10"/>
      <c r="DNZ2000" s="10"/>
      <c r="DOA2000" s="10"/>
      <c r="DOB2000" s="10"/>
      <c r="DOC2000" s="10"/>
      <c r="DOD2000" s="10"/>
      <c r="DOE2000" s="10"/>
      <c r="DOF2000" s="10"/>
      <c r="DOG2000" s="10"/>
      <c r="DOH2000" s="10"/>
      <c r="DOI2000" s="10"/>
      <c r="DOJ2000" s="10"/>
      <c r="DOK2000" s="10"/>
      <c r="DOL2000" s="10"/>
      <c r="DOM2000" s="10"/>
      <c r="DON2000" s="10"/>
      <c r="DOO2000" s="10"/>
      <c r="DOP2000" s="10"/>
      <c r="DOQ2000" s="10"/>
      <c r="DOR2000" s="10"/>
      <c r="DOS2000" s="10"/>
      <c r="DOT2000" s="10"/>
      <c r="DOU2000" s="10"/>
      <c r="DOV2000" s="10"/>
      <c r="DOW2000" s="10"/>
      <c r="DOX2000" s="10"/>
      <c r="DOY2000" s="10"/>
      <c r="DOZ2000" s="10"/>
      <c r="DPA2000" s="10"/>
      <c r="DPB2000" s="10"/>
      <c r="DPC2000" s="10"/>
      <c r="DPD2000" s="10"/>
      <c r="DPE2000" s="10"/>
      <c r="DPF2000" s="10"/>
      <c r="DPG2000" s="10"/>
      <c r="DPH2000" s="10"/>
      <c r="DPI2000" s="10"/>
      <c r="DPJ2000" s="10"/>
      <c r="DPK2000" s="10"/>
      <c r="DPL2000" s="10"/>
      <c r="DPM2000" s="10"/>
      <c r="DPN2000" s="10"/>
      <c r="DPO2000" s="10"/>
      <c r="DPP2000" s="10"/>
      <c r="DPQ2000" s="10"/>
      <c r="DPR2000" s="10"/>
      <c r="DPS2000" s="10"/>
      <c r="DPT2000" s="10"/>
      <c r="DPU2000" s="10"/>
      <c r="DPV2000" s="10"/>
      <c r="DPW2000" s="10"/>
      <c r="DPX2000" s="10"/>
      <c r="DPY2000" s="10"/>
      <c r="DPZ2000" s="10"/>
      <c r="DQA2000" s="10"/>
      <c r="DQB2000" s="10"/>
      <c r="DQC2000" s="10"/>
      <c r="DQD2000" s="10"/>
      <c r="DQE2000" s="10"/>
      <c r="DQF2000" s="10"/>
      <c r="DQG2000" s="10"/>
      <c r="DQH2000" s="10"/>
      <c r="DQI2000" s="10"/>
      <c r="DQJ2000" s="10"/>
      <c r="DQK2000" s="10"/>
      <c r="DQL2000" s="10"/>
      <c r="DQM2000" s="10"/>
      <c r="DQN2000" s="10"/>
      <c r="DQO2000" s="10"/>
      <c r="DQP2000" s="10"/>
      <c r="DQQ2000" s="10"/>
      <c r="DQR2000" s="10"/>
      <c r="DQS2000" s="10"/>
      <c r="DQT2000" s="10"/>
      <c r="DQU2000" s="10"/>
      <c r="DQV2000" s="10"/>
      <c r="DQW2000" s="10"/>
      <c r="DQX2000" s="10"/>
      <c r="DQY2000" s="10"/>
      <c r="DQZ2000" s="10"/>
      <c r="DRA2000" s="10"/>
      <c r="DRB2000" s="10"/>
      <c r="DRC2000" s="10"/>
      <c r="DRD2000" s="10"/>
      <c r="DRE2000" s="10"/>
      <c r="DRF2000" s="10"/>
      <c r="DRG2000" s="10"/>
      <c r="DRH2000" s="10"/>
      <c r="DRI2000" s="10"/>
      <c r="DRJ2000" s="10"/>
      <c r="DRK2000" s="10"/>
      <c r="DRL2000" s="10"/>
      <c r="DRM2000" s="10"/>
      <c r="DRN2000" s="10"/>
      <c r="DRO2000" s="10"/>
      <c r="DRP2000" s="10"/>
      <c r="DRQ2000" s="10"/>
      <c r="DRR2000" s="10"/>
      <c r="DRS2000" s="10"/>
      <c r="DRT2000" s="10"/>
      <c r="DRU2000" s="10"/>
      <c r="DRV2000" s="10"/>
      <c r="DRW2000" s="10"/>
      <c r="DRX2000" s="10"/>
      <c r="DRY2000" s="10"/>
      <c r="DRZ2000" s="10"/>
      <c r="DSA2000" s="10"/>
      <c r="DSB2000" s="10"/>
      <c r="DSC2000" s="10"/>
      <c r="DSD2000" s="10"/>
      <c r="DSE2000" s="10"/>
      <c r="DSF2000" s="10"/>
      <c r="DSG2000" s="10"/>
      <c r="DSH2000" s="10"/>
      <c r="DSI2000" s="10"/>
      <c r="DSJ2000" s="10"/>
      <c r="DSK2000" s="10"/>
      <c r="DSL2000" s="10"/>
      <c r="DSM2000" s="10"/>
      <c r="DSN2000" s="10"/>
      <c r="DSO2000" s="10"/>
      <c r="DSP2000" s="10"/>
      <c r="DSQ2000" s="10"/>
      <c r="DSR2000" s="10"/>
      <c r="DSS2000" s="10"/>
      <c r="DST2000" s="10"/>
      <c r="DSU2000" s="10"/>
      <c r="DSV2000" s="10"/>
      <c r="DSW2000" s="10"/>
      <c r="DSX2000" s="10"/>
      <c r="DSY2000" s="10"/>
      <c r="DSZ2000" s="10"/>
      <c r="DTA2000" s="10"/>
      <c r="DTB2000" s="10"/>
      <c r="DTC2000" s="10"/>
      <c r="DTD2000" s="10"/>
      <c r="DTE2000" s="10"/>
      <c r="DTF2000" s="10"/>
      <c r="DTG2000" s="10"/>
      <c r="DTH2000" s="10"/>
      <c r="DTI2000" s="10"/>
      <c r="DTJ2000" s="10"/>
      <c r="DTK2000" s="10"/>
      <c r="DTL2000" s="10"/>
      <c r="DTM2000" s="10"/>
      <c r="DTN2000" s="10"/>
      <c r="DTO2000" s="10"/>
      <c r="DTP2000" s="10"/>
      <c r="DTQ2000" s="10"/>
      <c r="DTR2000" s="10"/>
      <c r="DTS2000" s="10"/>
      <c r="DTT2000" s="10"/>
      <c r="DTU2000" s="10"/>
      <c r="DTV2000" s="10"/>
      <c r="DTW2000" s="10"/>
      <c r="DTX2000" s="10"/>
      <c r="DTY2000" s="10"/>
      <c r="DTZ2000" s="10"/>
      <c r="DUA2000" s="10"/>
      <c r="DUB2000" s="10"/>
      <c r="DUC2000" s="10"/>
      <c r="DUD2000" s="10"/>
      <c r="DUE2000" s="10"/>
      <c r="DUF2000" s="10"/>
      <c r="DUG2000" s="10"/>
      <c r="DUH2000" s="10"/>
      <c r="DUI2000" s="10"/>
      <c r="DUJ2000" s="10"/>
      <c r="DUK2000" s="10"/>
      <c r="DUL2000" s="10"/>
      <c r="DUM2000" s="10"/>
      <c r="DUN2000" s="10"/>
      <c r="DUO2000" s="10"/>
      <c r="DUP2000" s="10"/>
      <c r="DUQ2000" s="10"/>
      <c r="DUR2000" s="10"/>
      <c r="DUS2000" s="10"/>
      <c r="DUT2000" s="10"/>
      <c r="DUU2000" s="10"/>
      <c r="DUV2000" s="10"/>
      <c r="DUW2000" s="10"/>
      <c r="DUX2000" s="10"/>
      <c r="DUY2000" s="10"/>
      <c r="DUZ2000" s="10"/>
      <c r="DVA2000" s="10"/>
      <c r="DVB2000" s="10"/>
      <c r="DVC2000" s="10"/>
      <c r="DVD2000" s="10"/>
      <c r="DVE2000" s="10"/>
      <c r="DVF2000" s="10"/>
      <c r="DVG2000" s="10"/>
      <c r="DVH2000" s="10"/>
      <c r="DVI2000" s="10"/>
      <c r="DVJ2000" s="10"/>
      <c r="DVK2000" s="10"/>
      <c r="DVL2000" s="10"/>
      <c r="DVM2000" s="10"/>
      <c r="DVN2000" s="10"/>
      <c r="DVO2000" s="10"/>
      <c r="DVP2000" s="10"/>
      <c r="DVQ2000" s="10"/>
      <c r="DVR2000" s="10"/>
      <c r="DVS2000" s="10"/>
      <c r="DVT2000" s="10"/>
      <c r="DVU2000" s="10"/>
      <c r="DVV2000" s="10"/>
      <c r="DVW2000" s="10"/>
      <c r="DVX2000" s="10"/>
      <c r="DVY2000" s="10"/>
      <c r="DVZ2000" s="10"/>
      <c r="DWA2000" s="10"/>
      <c r="DWB2000" s="10"/>
      <c r="DWC2000" s="10"/>
      <c r="DWD2000" s="10"/>
      <c r="DWE2000" s="10"/>
      <c r="DWF2000" s="10"/>
      <c r="DWG2000" s="10"/>
      <c r="DWH2000" s="10"/>
      <c r="DWI2000" s="10"/>
      <c r="DWJ2000" s="10"/>
      <c r="DWK2000" s="10"/>
      <c r="DWL2000" s="10"/>
      <c r="DWM2000" s="10"/>
      <c r="DWN2000" s="10"/>
      <c r="DWO2000" s="10"/>
      <c r="DWP2000" s="10"/>
      <c r="DWQ2000" s="10"/>
      <c r="DWR2000" s="10"/>
      <c r="DWS2000" s="10"/>
      <c r="DWT2000" s="10"/>
      <c r="DWU2000" s="10"/>
      <c r="DWV2000" s="10"/>
      <c r="DWW2000" s="10"/>
      <c r="DWX2000" s="10"/>
      <c r="DWY2000" s="10"/>
      <c r="DWZ2000" s="10"/>
      <c r="DXA2000" s="10"/>
      <c r="DXB2000" s="10"/>
      <c r="DXC2000" s="10"/>
      <c r="DXD2000" s="10"/>
      <c r="DXE2000" s="10"/>
      <c r="DXF2000" s="10"/>
      <c r="DXG2000" s="10"/>
      <c r="DXH2000" s="10"/>
      <c r="DXI2000" s="10"/>
      <c r="DXJ2000" s="10"/>
      <c r="DXK2000" s="10"/>
      <c r="DXL2000" s="10"/>
      <c r="DXM2000" s="10"/>
      <c r="DXN2000" s="10"/>
      <c r="DXO2000" s="10"/>
      <c r="DXP2000" s="10"/>
      <c r="DXQ2000" s="10"/>
      <c r="DXR2000" s="10"/>
      <c r="DXS2000" s="10"/>
      <c r="DXT2000" s="10"/>
      <c r="DXU2000" s="10"/>
      <c r="DXV2000" s="10"/>
      <c r="DXW2000" s="10"/>
      <c r="DXX2000" s="10"/>
      <c r="DXY2000" s="10"/>
      <c r="DXZ2000" s="10"/>
      <c r="DYA2000" s="10"/>
      <c r="DYB2000" s="10"/>
      <c r="DYC2000" s="10"/>
      <c r="DYD2000" s="10"/>
      <c r="DYE2000" s="10"/>
      <c r="DYF2000" s="10"/>
      <c r="DYG2000" s="10"/>
      <c r="DYH2000" s="10"/>
      <c r="DYI2000" s="10"/>
      <c r="DYJ2000" s="10"/>
      <c r="DYK2000" s="10"/>
      <c r="DYL2000" s="10"/>
      <c r="DYM2000" s="10"/>
      <c r="DYN2000" s="10"/>
      <c r="DYO2000" s="10"/>
      <c r="DYP2000" s="10"/>
      <c r="DYQ2000" s="10"/>
      <c r="DYR2000" s="10"/>
      <c r="DYS2000" s="10"/>
      <c r="DYT2000" s="10"/>
      <c r="DYU2000" s="10"/>
      <c r="DYV2000" s="10"/>
      <c r="DYW2000" s="10"/>
      <c r="DYX2000" s="10"/>
      <c r="DYY2000" s="10"/>
      <c r="DYZ2000" s="10"/>
      <c r="DZA2000" s="10"/>
      <c r="DZB2000" s="10"/>
      <c r="DZC2000" s="10"/>
      <c r="DZD2000" s="10"/>
      <c r="DZE2000" s="10"/>
      <c r="DZF2000" s="10"/>
      <c r="DZG2000" s="10"/>
      <c r="DZH2000" s="10"/>
      <c r="DZI2000" s="10"/>
      <c r="DZJ2000" s="10"/>
      <c r="DZK2000" s="10"/>
      <c r="DZL2000" s="10"/>
      <c r="DZM2000" s="10"/>
      <c r="DZN2000" s="10"/>
      <c r="DZO2000" s="10"/>
      <c r="DZP2000" s="10"/>
      <c r="DZQ2000" s="10"/>
      <c r="DZR2000" s="10"/>
      <c r="DZS2000" s="10"/>
      <c r="DZT2000" s="10"/>
      <c r="DZU2000" s="10"/>
      <c r="DZV2000" s="10"/>
      <c r="DZW2000" s="10"/>
      <c r="DZX2000" s="10"/>
      <c r="DZY2000" s="10"/>
      <c r="DZZ2000" s="10"/>
      <c r="EAA2000" s="10"/>
      <c r="EAB2000" s="10"/>
      <c r="EAC2000" s="10"/>
      <c r="EAD2000" s="10"/>
      <c r="EAE2000" s="10"/>
      <c r="EAF2000" s="10"/>
      <c r="EAG2000" s="10"/>
      <c r="EAH2000" s="10"/>
      <c r="EAI2000" s="10"/>
      <c r="EAJ2000" s="10"/>
      <c r="EAK2000" s="10"/>
      <c r="EAL2000" s="10"/>
      <c r="EAM2000" s="10"/>
      <c r="EAN2000" s="10"/>
      <c r="EAO2000" s="10"/>
      <c r="EAP2000" s="10"/>
      <c r="EAQ2000" s="10"/>
      <c r="EAR2000" s="10"/>
      <c r="EAS2000" s="10"/>
      <c r="EAT2000" s="10"/>
      <c r="EAU2000" s="10"/>
      <c r="EAV2000" s="10"/>
      <c r="EAW2000" s="10"/>
      <c r="EAX2000" s="10"/>
      <c r="EAY2000" s="10"/>
      <c r="EAZ2000" s="10"/>
      <c r="EBA2000" s="10"/>
      <c r="EBB2000" s="10"/>
      <c r="EBC2000" s="10"/>
      <c r="EBD2000" s="10"/>
      <c r="EBE2000" s="10"/>
      <c r="EBF2000" s="10"/>
      <c r="EBG2000" s="10"/>
      <c r="EBH2000" s="10"/>
      <c r="EBI2000" s="10"/>
      <c r="EBJ2000" s="10"/>
      <c r="EBK2000" s="10"/>
      <c r="EBL2000" s="10"/>
      <c r="EBM2000" s="10"/>
      <c r="EBN2000" s="10"/>
      <c r="EBO2000" s="10"/>
      <c r="EBP2000" s="10"/>
      <c r="EBQ2000" s="10"/>
      <c r="EBR2000" s="10"/>
      <c r="EBS2000" s="10"/>
      <c r="EBT2000" s="10"/>
      <c r="EBU2000" s="10"/>
      <c r="EBV2000" s="10"/>
      <c r="EBW2000" s="10"/>
      <c r="EBX2000" s="10"/>
      <c r="EBY2000" s="10"/>
      <c r="EBZ2000" s="10"/>
      <c r="ECA2000" s="10"/>
      <c r="ECB2000" s="10"/>
      <c r="ECC2000" s="10"/>
      <c r="ECD2000" s="10"/>
      <c r="ECE2000" s="10"/>
      <c r="ECF2000" s="10"/>
      <c r="ECG2000" s="10"/>
      <c r="ECH2000" s="10"/>
      <c r="ECI2000" s="10"/>
      <c r="ECJ2000" s="10"/>
      <c r="ECK2000" s="10"/>
      <c r="ECL2000" s="10"/>
      <c r="ECM2000" s="10"/>
      <c r="ECN2000" s="10"/>
      <c r="ECO2000" s="10"/>
      <c r="ECP2000" s="10"/>
      <c r="ECQ2000" s="10"/>
      <c r="ECR2000" s="10"/>
      <c r="ECS2000" s="10"/>
      <c r="ECT2000" s="10"/>
      <c r="ECU2000" s="10"/>
      <c r="ECV2000" s="10"/>
      <c r="ECW2000" s="10"/>
      <c r="ECX2000" s="10"/>
      <c r="ECY2000" s="10"/>
      <c r="ECZ2000" s="10"/>
      <c r="EDA2000" s="10"/>
      <c r="EDB2000" s="10"/>
      <c r="EDC2000" s="10"/>
      <c r="EDD2000" s="10"/>
      <c r="EDE2000" s="10"/>
      <c r="EDF2000" s="10"/>
      <c r="EDG2000" s="10"/>
      <c r="EDH2000" s="10"/>
      <c r="EDI2000" s="10"/>
      <c r="EDJ2000" s="10"/>
      <c r="EDK2000" s="10"/>
      <c r="EDL2000" s="10"/>
      <c r="EDM2000" s="10"/>
      <c r="EDN2000" s="10"/>
      <c r="EDO2000" s="10"/>
      <c r="EDP2000" s="10"/>
      <c r="EDQ2000" s="10"/>
      <c r="EDR2000" s="10"/>
      <c r="EDS2000" s="10"/>
      <c r="EDT2000" s="10"/>
      <c r="EDU2000" s="10"/>
      <c r="EDV2000" s="10"/>
      <c r="EDW2000" s="10"/>
      <c r="EDX2000" s="10"/>
      <c r="EDY2000" s="10"/>
      <c r="EDZ2000" s="10"/>
      <c r="EEA2000" s="10"/>
      <c r="EEB2000" s="10"/>
      <c r="EEC2000" s="10"/>
      <c r="EED2000" s="10"/>
      <c r="EEE2000" s="10"/>
      <c r="EEF2000" s="10"/>
      <c r="EEG2000" s="10"/>
      <c r="EEH2000" s="10"/>
      <c r="EEI2000" s="10"/>
      <c r="EEJ2000" s="10"/>
      <c r="EEK2000" s="10"/>
      <c r="EEL2000" s="10"/>
      <c r="EEM2000" s="10"/>
      <c r="EEN2000" s="10"/>
      <c r="EEO2000" s="10"/>
      <c r="EEP2000" s="10"/>
      <c r="EEQ2000" s="10"/>
      <c r="EER2000" s="10"/>
      <c r="EES2000" s="10"/>
      <c r="EET2000" s="10"/>
      <c r="EEU2000" s="10"/>
      <c r="EEV2000" s="10"/>
      <c r="EEW2000" s="10"/>
      <c r="EEX2000" s="10"/>
      <c r="EEY2000" s="10"/>
      <c r="EEZ2000" s="10"/>
      <c r="EFA2000" s="10"/>
      <c r="EFB2000" s="10"/>
      <c r="EFC2000" s="10"/>
      <c r="EFD2000" s="10"/>
      <c r="EFE2000" s="10"/>
      <c r="EFF2000" s="10"/>
      <c r="EFG2000" s="10"/>
      <c r="EFH2000" s="10"/>
      <c r="EFI2000" s="10"/>
      <c r="EFJ2000" s="10"/>
      <c r="EFK2000" s="10"/>
      <c r="EFL2000" s="10"/>
      <c r="EFM2000" s="10"/>
      <c r="EFN2000" s="10"/>
      <c r="EFO2000" s="10"/>
      <c r="EFP2000" s="10"/>
      <c r="EFQ2000" s="10"/>
      <c r="EFR2000" s="10"/>
      <c r="EFS2000" s="10"/>
      <c r="EFT2000" s="10"/>
      <c r="EFU2000" s="10"/>
      <c r="EFV2000" s="10"/>
      <c r="EFW2000" s="10"/>
      <c r="EFX2000" s="10"/>
      <c r="EFY2000" s="10"/>
      <c r="EFZ2000" s="10"/>
      <c r="EGA2000" s="10"/>
      <c r="EGB2000" s="10"/>
      <c r="EGC2000" s="10"/>
      <c r="EGD2000" s="10"/>
      <c r="EGE2000" s="10"/>
      <c r="EGF2000" s="10"/>
      <c r="EGG2000" s="10"/>
      <c r="EGH2000" s="10"/>
      <c r="EGI2000" s="10"/>
      <c r="EGJ2000" s="10"/>
      <c r="EGK2000" s="10"/>
      <c r="EGL2000" s="10"/>
      <c r="EGM2000" s="10"/>
      <c r="EGN2000" s="10"/>
      <c r="EGO2000" s="10"/>
      <c r="EGP2000" s="10"/>
      <c r="EGQ2000" s="10"/>
      <c r="EGR2000" s="10"/>
      <c r="EGS2000" s="10"/>
      <c r="EGT2000" s="10"/>
      <c r="EGU2000" s="10"/>
      <c r="EGV2000" s="10"/>
      <c r="EGW2000" s="10"/>
      <c r="EGX2000" s="10"/>
      <c r="EGY2000" s="10"/>
      <c r="EGZ2000" s="10"/>
      <c r="EHA2000" s="10"/>
      <c r="EHB2000" s="10"/>
      <c r="EHC2000" s="10"/>
      <c r="EHD2000" s="10"/>
      <c r="EHE2000" s="10"/>
      <c r="EHF2000" s="10"/>
      <c r="EHG2000" s="10"/>
      <c r="EHH2000" s="10"/>
      <c r="EHI2000" s="10"/>
      <c r="EHJ2000" s="10"/>
      <c r="EHK2000" s="10"/>
      <c r="EHL2000" s="10"/>
      <c r="EHM2000" s="10"/>
      <c r="EHN2000" s="10"/>
      <c r="EHO2000" s="10"/>
      <c r="EHP2000" s="10"/>
      <c r="EHQ2000" s="10"/>
      <c r="EHR2000" s="10"/>
      <c r="EHS2000" s="10"/>
      <c r="EHT2000" s="10"/>
      <c r="EHU2000" s="10"/>
      <c r="EHV2000" s="10"/>
      <c r="EHW2000" s="10"/>
      <c r="EHX2000" s="10"/>
      <c r="EHY2000" s="10"/>
      <c r="EHZ2000" s="10"/>
      <c r="EIA2000" s="10"/>
      <c r="EIB2000" s="10"/>
      <c r="EIC2000" s="10"/>
      <c r="EID2000" s="10"/>
      <c r="EIE2000" s="10"/>
      <c r="EIF2000" s="10"/>
      <c r="EIG2000" s="10"/>
      <c r="EIH2000" s="10"/>
      <c r="EII2000" s="10"/>
      <c r="EIJ2000" s="10"/>
      <c r="EIK2000" s="10"/>
      <c r="EIL2000" s="10"/>
      <c r="EIM2000" s="10"/>
      <c r="EIN2000" s="10"/>
      <c r="EIO2000" s="10"/>
      <c r="EIP2000" s="10"/>
      <c r="EIQ2000" s="10"/>
      <c r="EIR2000" s="10"/>
      <c r="EIS2000" s="10"/>
      <c r="EIT2000" s="10"/>
      <c r="EIU2000" s="10"/>
      <c r="EIV2000" s="10"/>
      <c r="EIW2000" s="10"/>
      <c r="EIX2000" s="10"/>
      <c r="EIY2000" s="10"/>
      <c r="EIZ2000" s="10"/>
      <c r="EJA2000" s="10"/>
      <c r="EJB2000" s="10"/>
      <c r="EJC2000" s="10"/>
      <c r="EJD2000" s="10"/>
      <c r="EJE2000" s="10"/>
      <c r="EJF2000" s="10"/>
      <c r="EJG2000" s="10"/>
      <c r="EJH2000" s="10"/>
      <c r="EJI2000" s="10"/>
      <c r="EJJ2000" s="10"/>
      <c r="EJK2000" s="10"/>
      <c r="EJL2000" s="10"/>
      <c r="EJM2000" s="10"/>
      <c r="EJN2000" s="10"/>
      <c r="EJO2000" s="10"/>
      <c r="EJP2000" s="10"/>
      <c r="EJQ2000" s="10"/>
      <c r="EJR2000" s="10"/>
      <c r="EJS2000" s="10"/>
      <c r="EJT2000" s="10"/>
      <c r="EJU2000" s="10"/>
      <c r="EJV2000" s="10"/>
      <c r="EJW2000" s="10"/>
      <c r="EJX2000" s="10"/>
      <c r="EJY2000" s="10"/>
      <c r="EJZ2000" s="10"/>
      <c r="EKA2000" s="10"/>
      <c r="EKB2000" s="10"/>
      <c r="EKC2000" s="10"/>
      <c r="EKD2000" s="10"/>
      <c r="EKE2000" s="10"/>
      <c r="EKF2000" s="10"/>
      <c r="EKG2000" s="10"/>
      <c r="EKH2000" s="10"/>
      <c r="EKI2000" s="10"/>
      <c r="EKJ2000" s="10"/>
      <c r="EKK2000" s="10"/>
      <c r="EKL2000" s="10"/>
      <c r="EKM2000" s="10"/>
      <c r="EKN2000" s="10"/>
      <c r="EKO2000" s="10"/>
      <c r="EKP2000" s="10"/>
      <c r="EKQ2000" s="10"/>
      <c r="EKR2000" s="10"/>
      <c r="EKS2000" s="10"/>
      <c r="EKT2000" s="10"/>
      <c r="EKU2000" s="10"/>
      <c r="EKV2000" s="10"/>
      <c r="EKW2000" s="10"/>
      <c r="EKX2000" s="10"/>
      <c r="EKY2000" s="10"/>
      <c r="EKZ2000" s="10"/>
      <c r="ELA2000" s="10"/>
      <c r="ELB2000" s="10"/>
      <c r="ELC2000" s="10"/>
      <c r="ELD2000" s="10"/>
      <c r="ELE2000" s="10"/>
      <c r="ELF2000" s="10"/>
      <c r="ELG2000" s="10"/>
      <c r="ELH2000" s="10"/>
      <c r="ELI2000" s="10"/>
      <c r="ELJ2000" s="10"/>
      <c r="ELK2000" s="10"/>
      <c r="ELL2000" s="10"/>
      <c r="ELM2000" s="10"/>
      <c r="ELN2000" s="10"/>
      <c r="ELO2000" s="10"/>
      <c r="ELP2000" s="10"/>
      <c r="ELQ2000" s="10"/>
      <c r="ELR2000" s="10"/>
      <c r="ELS2000" s="10"/>
      <c r="ELT2000" s="10"/>
      <c r="ELU2000" s="10"/>
      <c r="ELV2000" s="10"/>
      <c r="ELW2000" s="10"/>
      <c r="ELX2000" s="10"/>
      <c r="ELY2000" s="10"/>
      <c r="ELZ2000" s="10"/>
      <c r="EMA2000" s="10"/>
      <c r="EMB2000" s="10"/>
      <c r="EMC2000" s="10"/>
      <c r="EMD2000" s="10"/>
      <c r="EME2000" s="10"/>
      <c r="EMF2000" s="10"/>
      <c r="EMG2000" s="10"/>
      <c r="EMH2000" s="10"/>
      <c r="EMI2000" s="10"/>
      <c r="EMJ2000" s="10"/>
      <c r="EMK2000" s="10"/>
      <c r="EML2000" s="10"/>
      <c r="EMM2000" s="10"/>
      <c r="EMN2000" s="10"/>
      <c r="EMO2000" s="10"/>
      <c r="EMP2000" s="10"/>
      <c r="EMQ2000" s="10"/>
      <c r="EMR2000" s="10"/>
      <c r="EMS2000" s="10"/>
      <c r="EMT2000" s="10"/>
      <c r="EMU2000" s="10"/>
      <c r="EMV2000" s="10"/>
      <c r="EMW2000" s="10"/>
      <c r="EMX2000" s="10"/>
      <c r="EMY2000" s="10"/>
      <c r="EMZ2000" s="10"/>
      <c r="ENA2000" s="10"/>
      <c r="ENB2000" s="10"/>
      <c r="ENC2000" s="10"/>
      <c r="END2000" s="10"/>
      <c r="ENE2000" s="10"/>
      <c r="ENF2000" s="10"/>
      <c r="ENG2000" s="10"/>
      <c r="ENH2000" s="10"/>
      <c r="ENI2000" s="10"/>
      <c r="ENJ2000" s="10"/>
      <c r="ENK2000" s="10"/>
      <c r="ENL2000" s="10"/>
      <c r="ENM2000" s="10"/>
      <c r="ENN2000" s="10"/>
      <c r="ENO2000" s="10"/>
      <c r="ENP2000" s="10"/>
      <c r="ENQ2000" s="10"/>
      <c r="ENR2000" s="10"/>
      <c r="ENS2000" s="10"/>
      <c r="ENT2000" s="10"/>
      <c r="ENU2000" s="10"/>
      <c r="ENV2000" s="10"/>
      <c r="ENW2000" s="10"/>
      <c r="ENX2000" s="10"/>
      <c r="ENY2000" s="10"/>
      <c r="ENZ2000" s="10"/>
      <c r="EOA2000" s="10"/>
      <c r="EOB2000" s="10"/>
      <c r="EOC2000" s="10"/>
      <c r="EOD2000" s="10"/>
      <c r="EOE2000" s="10"/>
      <c r="EOF2000" s="10"/>
      <c r="EOG2000" s="10"/>
      <c r="EOH2000" s="10"/>
      <c r="EOI2000" s="10"/>
      <c r="EOJ2000" s="10"/>
      <c r="EOK2000" s="10"/>
      <c r="EOL2000" s="10"/>
      <c r="EOM2000" s="10"/>
      <c r="EON2000" s="10"/>
      <c r="EOO2000" s="10"/>
      <c r="EOP2000" s="10"/>
      <c r="EOQ2000" s="10"/>
      <c r="EOR2000" s="10"/>
      <c r="EOS2000" s="10"/>
      <c r="EOT2000" s="10"/>
      <c r="EOU2000" s="10"/>
      <c r="EOV2000" s="10"/>
      <c r="EOW2000" s="10"/>
      <c r="EOX2000" s="10"/>
      <c r="EOY2000" s="10"/>
      <c r="EOZ2000" s="10"/>
      <c r="EPA2000" s="10"/>
      <c r="EPB2000" s="10"/>
      <c r="EPC2000" s="10"/>
      <c r="EPD2000" s="10"/>
      <c r="EPE2000" s="10"/>
      <c r="EPF2000" s="10"/>
      <c r="EPG2000" s="10"/>
      <c r="EPH2000" s="10"/>
      <c r="EPI2000" s="10"/>
      <c r="EPJ2000" s="10"/>
      <c r="EPK2000" s="10"/>
      <c r="EPL2000" s="10"/>
      <c r="EPM2000" s="10"/>
      <c r="EPN2000" s="10"/>
      <c r="EPO2000" s="10"/>
      <c r="EPP2000" s="10"/>
      <c r="EPQ2000" s="10"/>
      <c r="EPR2000" s="10"/>
      <c r="EPS2000" s="10"/>
      <c r="EPT2000" s="10"/>
      <c r="EPU2000" s="10"/>
      <c r="EPV2000" s="10"/>
      <c r="EPW2000" s="10"/>
      <c r="EPX2000" s="10"/>
      <c r="EPY2000" s="10"/>
      <c r="EPZ2000" s="10"/>
      <c r="EQA2000" s="10"/>
      <c r="EQB2000" s="10"/>
      <c r="EQC2000" s="10"/>
      <c r="EQD2000" s="10"/>
      <c r="EQE2000" s="10"/>
      <c r="EQF2000" s="10"/>
      <c r="EQG2000" s="10"/>
      <c r="EQH2000" s="10"/>
      <c r="EQI2000" s="10"/>
      <c r="EQJ2000" s="10"/>
      <c r="EQK2000" s="10"/>
      <c r="EQL2000" s="10"/>
      <c r="EQM2000" s="10"/>
      <c r="EQN2000" s="10"/>
      <c r="EQO2000" s="10"/>
      <c r="EQP2000" s="10"/>
      <c r="EQQ2000" s="10"/>
      <c r="EQR2000" s="10"/>
      <c r="EQS2000" s="10"/>
      <c r="EQT2000" s="10"/>
      <c r="EQU2000" s="10"/>
      <c r="EQV2000" s="10"/>
      <c r="EQW2000" s="10"/>
      <c r="EQX2000" s="10"/>
      <c r="EQY2000" s="10"/>
      <c r="EQZ2000" s="10"/>
      <c r="ERA2000" s="10"/>
      <c r="ERB2000" s="10"/>
      <c r="ERC2000" s="10"/>
      <c r="ERD2000" s="10"/>
      <c r="ERE2000" s="10"/>
      <c r="ERF2000" s="10"/>
      <c r="ERG2000" s="10"/>
      <c r="ERH2000" s="10"/>
      <c r="ERI2000" s="10"/>
      <c r="ERJ2000" s="10"/>
      <c r="ERK2000" s="10"/>
      <c r="ERL2000" s="10"/>
      <c r="ERM2000" s="10"/>
      <c r="ERN2000" s="10"/>
      <c r="ERO2000" s="10"/>
      <c r="ERP2000" s="10"/>
      <c r="ERQ2000" s="10"/>
      <c r="ERR2000" s="10"/>
      <c r="ERS2000" s="10"/>
      <c r="ERT2000" s="10"/>
      <c r="ERU2000" s="10"/>
      <c r="ERV2000" s="10"/>
      <c r="ERW2000" s="10"/>
      <c r="ERX2000" s="10"/>
      <c r="ERY2000" s="10"/>
      <c r="ERZ2000" s="10"/>
      <c r="ESA2000" s="10"/>
      <c r="ESB2000" s="10"/>
      <c r="ESC2000" s="10"/>
      <c r="ESD2000" s="10"/>
      <c r="ESE2000" s="10"/>
      <c r="ESF2000" s="10"/>
      <c r="ESG2000" s="10"/>
      <c r="ESH2000" s="10"/>
      <c r="ESI2000" s="10"/>
      <c r="ESJ2000" s="10"/>
      <c r="ESK2000" s="10"/>
      <c r="ESL2000" s="10"/>
      <c r="ESM2000" s="10"/>
      <c r="ESN2000" s="10"/>
      <c r="ESO2000" s="10"/>
      <c r="ESP2000" s="10"/>
      <c r="ESQ2000" s="10"/>
      <c r="ESR2000" s="10"/>
      <c r="ESS2000" s="10"/>
      <c r="EST2000" s="10"/>
      <c r="ESU2000" s="10"/>
      <c r="ESV2000" s="10"/>
      <c r="ESW2000" s="10"/>
      <c r="ESX2000" s="10"/>
      <c r="ESY2000" s="10"/>
      <c r="ESZ2000" s="10"/>
      <c r="ETA2000" s="10"/>
      <c r="ETB2000" s="10"/>
      <c r="ETC2000" s="10"/>
      <c r="ETD2000" s="10"/>
      <c r="ETE2000" s="10"/>
      <c r="ETF2000" s="10"/>
      <c r="ETG2000" s="10"/>
      <c r="ETH2000" s="10"/>
      <c r="ETI2000" s="10"/>
      <c r="ETJ2000" s="10"/>
      <c r="ETK2000" s="10"/>
      <c r="ETL2000" s="10"/>
      <c r="ETM2000" s="10"/>
      <c r="ETN2000" s="10"/>
      <c r="ETO2000" s="10"/>
      <c r="ETP2000" s="10"/>
      <c r="ETQ2000" s="10"/>
      <c r="ETR2000" s="10"/>
      <c r="ETS2000" s="10"/>
      <c r="ETT2000" s="10"/>
      <c r="ETU2000" s="10"/>
      <c r="ETV2000" s="10"/>
      <c r="ETW2000" s="10"/>
      <c r="ETX2000" s="10"/>
      <c r="ETY2000" s="10"/>
      <c r="ETZ2000" s="10"/>
      <c r="EUA2000" s="10"/>
      <c r="EUB2000" s="10"/>
      <c r="EUC2000" s="10"/>
      <c r="EUD2000" s="10"/>
      <c r="EUE2000" s="10"/>
      <c r="EUF2000" s="10"/>
      <c r="EUG2000" s="10"/>
      <c r="EUH2000" s="10"/>
      <c r="EUI2000" s="10"/>
      <c r="EUJ2000" s="10"/>
      <c r="EUK2000" s="10"/>
      <c r="EUL2000" s="10"/>
      <c r="EUM2000" s="10"/>
      <c r="EUN2000" s="10"/>
      <c r="EUO2000" s="10"/>
      <c r="EUP2000" s="10"/>
      <c r="EUQ2000" s="10"/>
      <c r="EUR2000" s="10"/>
      <c r="EUS2000" s="10"/>
      <c r="EUT2000" s="10"/>
      <c r="EUU2000" s="10"/>
      <c r="EUV2000" s="10"/>
      <c r="EUW2000" s="10"/>
      <c r="EUX2000" s="10"/>
      <c r="EUY2000" s="10"/>
      <c r="EUZ2000" s="10"/>
      <c r="EVA2000" s="10"/>
      <c r="EVB2000" s="10"/>
      <c r="EVC2000" s="10"/>
      <c r="EVD2000" s="10"/>
      <c r="EVE2000" s="10"/>
      <c r="EVF2000" s="10"/>
      <c r="EVG2000" s="10"/>
      <c r="EVH2000" s="10"/>
      <c r="EVI2000" s="10"/>
      <c r="EVJ2000" s="10"/>
      <c r="EVK2000" s="10"/>
      <c r="EVL2000" s="10"/>
      <c r="EVM2000" s="10"/>
      <c r="EVN2000" s="10"/>
      <c r="EVO2000" s="10"/>
      <c r="EVP2000" s="10"/>
      <c r="EVQ2000" s="10"/>
      <c r="EVR2000" s="10"/>
      <c r="EVS2000" s="10"/>
      <c r="EVT2000" s="10"/>
      <c r="EVU2000" s="10"/>
      <c r="EVV2000" s="10"/>
      <c r="EVW2000" s="10"/>
      <c r="EVX2000" s="10"/>
      <c r="EVY2000" s="10"/>
      <c r="EVZ2000" s="10"/>
      <c r="EWA2000" s="10"/>
      <c r="EWB2000" s="10"/>
      <c r="EWC2000" s="10"/>
      <c r="EWD2000" s="10"/>
      <c r="EWE2000" s="10"/>
      <c r="EWF2000" s="10"/>
      <c r="EWG2000" s="10"/>
      <c r="EWH2000" s="10"/>
      <c r="EWI2000" s="10"/>
      <c r="EWJ2000" s="10"/>
      <c r="EWK2000" s="10"/>
      <c r="EWL2000" s="10"/>
      <c r="EWM2000" s="10"/>
      <c r="EWN2000" s="10"/>
      <c r="EWO2000" s="10"/>
      <c r="EWP2000" s="10"/>
      <c r="EWQ2000" s="10"/>
      <c r="EWR2000" s="10"/>
      <c r="EWS2000" s="10"/>
      <c r="EWT2000" s="10"/>
      <c r="EWU2000" s="10"/>
      <c r="EWV2000" s="10"/>
      <c r="EWW2000" s="10"/>
      <c r="EWX2000" s="10"/>
      <c r="EWY2000" s="10"/>
      <c r="EWZ2000" s="10"/>
      <c r="EXA2000" s="10"/>
      <c r="EXB2000" s="10"/>
      <c r="EXC2000" s="10"/>
      <c r="EXD2000" s="10"/>
      <c r="EXE2000" s="10"/>
      <c r="EXF2000" s="10"/>
      <c r="EXG2000" s="10"/>
      <c r="EXH2000" s="10"/>
      <c r="EXI2000" s="10"/>
      <c r="EXJ2000" s="10"/>
      <c r="EXK2000" s="10"/>
      <c r="EXL2000" s="10"/>
      <c r="EXM2000" s="10"/>
      <c r="EXN2000" s="10"/>
      <c r="EXO2000" s="10"/>
      <c r="EXP2000" s="10"/>
      <c r="EXQ2000" s="10"/>
      <c r="EXR2000" s="10"/>
      <c r="EXS2000" s="10"/>
      <c r="EXT2000" s="10"/>
      <c r="EXU2000" s="10"/>
      <c r="EXV2000" s="10"/>
      <c r="EXW2000" s="10"/>
      <c r="EXX2000" s="10"/>
      <c r="EXY2000" s="10"/>
      <c r="EXZ2000" s="10"/>
      <c r="EYA2000" s="10"/>
      <c r="EYB2000" s="10"/>
      <c r="EYC2000" s="10"/>
      <c r="EYD2000" s="10"/>
      <c r="EYE2000" s="10"/>
      <c r="EYF2000" s="10"/>
      <c r="EYG2000" s="10"/>
      <c r="EYH2000" s="10"/>
      <c r="EYI2000" s="10"/>
      <c r="EYJ2000" s="10"/>
      <c r="EYK2000" s="10"/>
      <c r="EYL2000" s="10"/>
      <c r="EYM2000" s="10"/>
      <c r="EYN2000" s="10"/>
      <c r="EYO2000" s="10"/>
      <c r="EYP2000" s="10"/>
      <c r="EYQ2000" s="10"/>
      <c r="EYR2000" s="10"/>
      <c r="EYS2000" s="10"/>
      <c r="EYT2000" s="10"/>
      <c r="EYU2000" s="10"/>
      <c r="EYV2000" s="10"/>
      <c r="EYW2000" s="10"/>
      <c r="EYX2000" s="10"/>
      <c r="EYY2000" s="10"/>
      <c r="EYZ2000" s="10"/>
      <c r="EZA2000" s="10"/>
      <c r="EZB2000" s="10"/>
      <c r="EZC2000" s="10"/>
      <c r="EZD2000" s="10"/>
      <c r="EZE2000" s="10"/>
      <c r="EZF2000" s="10"/>
      <c r="EZG2000" s="10"/>
      <c r="EZH2000" s="10"/>
      <c r="EZI2000" s="10"/>
      <c r="EZJ2000" s="10"/>
      <c r="EZK2000" s="10"/>
      <c r="EZL2000" s="10"/>
      <c r="EZM2000" s="10"/>
      <c r="EZN2000" s="10"/>
      <c r="EZO2000" s="10"/>
      <c r="EZP2000" s="10"/>
      <c r="EZQ2000" s="10"/>
      <c r="EZR2000" s="10"/>
      <c r="EZS2000" s="10"/>
      <c r="EZT2000" s="10"/>
      <c r="EZU2000" s="10"/>
      <c r="EZV2000" s="10"/>
      <c r="EZW2000" s="10"/>
      <c r="EZX2000" s="10"/>
      <c r="EZY2000" s="10"/>
      <c r="EZZ2000" s="10"/>
      <c r="FAA2000" s="10"/>
      <c r="FAB2000" s="10"/>
      <c r="FAC2000" s="10"/>
      <c r="FAD2000" s="10"/>
      <c r="FAE2000" s="10"/>
      <c r="FAF2000" s="10"/>
      <c r="FAG2000" s="10"/>
      <c r="FAH2000" s="10"/>
      <c r="FAI2000" s="10"/>
      <c r="FAJ2000" s="10"/>
      <c r="FAK2000" s="10"/>
      <c r="FAL2000" s="10"/>
      <c r="FAM2000" s="10"/>
      <c r="FAN2000" s="10"/>
      <c r="FAO2000" s="10"/>
      <c r="FAP2000" s="10"/>
      <c r="FAQ2000" s="10"/>
      <c r="FAR2000" s="10"/>
      <c r="FAS2000" s="10"/>
      <c r="FAT2000" s="10"/>
      <c r="FAU2000" s="10"/>
      <c r="FAV2000" s="10"/>
      <c r="FAW2000" s="10"/>
      <c r="FAX2000" s="10"/>
      <c r="FAY2000" s="10"/>
      <c r="FAZ2000" s="10"/>
      <c r="FBA2000" s="10"/>
      <c r="FBB2000" s="10"/>
      <c r="FBC2000" s="10"/>
      <c r="FBD2000" s="10"/>
      <c r="FBE2000" s="10"/>
      <c r="FBF2000" s="10"/>
      <c r="FBG2000" s="10"/>
      <c r="FBH2000" s="10"/>
      <c r="FBI2000" s="10"/>
      <c r="FBJ2000" s="10"/>
      <c r="FBK2000" s="10"/>
      <c r="FBL2000" s="10"/>
      <c r="FBM2000" s="10"/>
      <c r="FBN2000" s="10"/>
      <c r="FBO2000" s="10"/>
      <c r="FBP2000" s="10"/>
      <c r="FBQ2000" s="10"/>
      <c r="FBR2000" s="10"/>
      <c r="FBS2000" s="10"/>
      <c r="FBT2000" s="10"/>
      <c r="FBU2000" s="10"/>
      <c r="FBV2000" s="10"/>
      <c r="FBW2000" s="10"/>
      <c r="FBX2000" s="10"/>
      <c r="FBY2000" s="10"/>
      <c r="FBZ2000" s="10"/>
      <c r="FCA2000" s="10"/>
      <c r="FCB2000" s="10"/>
      <c r="FCC2000" s="10"/>
      <c r="FCD2000" s="10"/>
      <c r="FCE2000" s="10"/>
      <c r="FCF2000" s="10"/>
      <c r="FCG2000" s="10"/>
      <c r="FCH2000" s="10"/>
      <c r="FCI2000" s="10"/>
      <c r="FCJ2000" s="10"/>
      <c r="FCK2000" s="10"/>
      <c r="FCL2000" s="10"/>
      <c r="FCM2000" s="10"/>
      <c r="FCN2000" s="10"/>
      <c r="FCO2000" s="10"/>
      <c r="FCP2000" s="10"/>
      <c r="FCQ2000" s="10"/>
      <c r="FCR2000" s="10"/>
      <c r="FCS2000" s="10"/>
      <c r="FCT2000" s="10"/>
      <c r="FCU2000" s="10"/>
      <c r="FCV2000" s="10"/>
      <c r="FCW2000" s="10"/>
      <c r="FCX2000" s="10"/>
      <c r="FCY2000" s="10"/>
      <c r="FCZ2000" s="10"/>
      <c r="FDA2000" s="10"/>
      <c r="FDB2000" s="10"/>
      <c r="FDC2000" s="10"/>
      <c r="FDD2000" s="10"/>
      <c r="FDE2000" s="10"/>
      <c r="FDF2000" s="10"/>
      <c r="FDG2000" s="10"/>
      <c r="FDH2000" s="10"/>
      <c r="FDI2000" s="10"/>
      <c r="FDJ2000" s="10"/>
      <c r="FDK2000" s="10"/>
      <c r="FDL2000" s="10"/>
      <c r="FDM2000" s="10"/>
      <c r="FDN2000" s="10"/>
      <c r="FDO2000" s="10"/>
      <c r="FDP2000" s="10"/>
      <c r="FDQ2000" s="10"/>
      <c r="FDR2000" s="10"/>
      <c r="FDS2000" s="10"/>
      <c r="FDT2000" s="10"/>
      <c r="FDU2000" s="10"/>
      <c r="FDV2000" s="10"/>
      <c r="FDW2000" s="10"/>
      <c r="FDX2000" s="10"/>
      <c r="FDY2000" s="10"/>
      <c r="FDZ2000" s="10"/>
      <c r="FEA2000" s="10"/>
      <c r="FEB2000" s="10"/>
      <c r="FEC2000" s="10"/>
      <c r="FED2000" s="10"/>
      <c r="FEE2000" s="10"/>
      <c r="FEF2000" s="10"/>
      <c r="FEG2000" s="10"/>
      <c r="FEH2000" s="10"/>
      <c r="FEI2000" s="10"/>
      <c r="FEJ2000" s="10"/>
      <c r="FEK2000" s="10"/>
      <c r="FEL2000" s="10"/>
      <c r="FEM2000" s="10"/>
      <c r="FEN2000" s="10"/>
      <c r="FEO2000" s="10"/>
      <c r="FEP2000" s="10"/>
      <c r="FEQ2000" s="10"/>
      <c r="FER2000" s="10"/>
      <c r="FES2000" s="10"/>
      <c r="FET2000" s="10"/>
      <c r="FEU2000" s="10"/>
      <c r="FEV2000" s="10"/>
      <c r="FEW2000" s="10"/>
      <c r="FEX2000" s="10"/>
      <c r="FEY2000" s="10"/>
      <c r="FEZ2000" s="10"/>
      <c r="FFA2000" s="10"/>
      <c r="FFB2000" s="10"/>
      <c r="FFC2000" s="10"/>
      <c r="FFD2000" s="10"/>
      <c r="FFE2000" s="10"/>
      <c r="FFF2000" s="10"/>
      <c r="FFG2000" s="10"/>
      <c r="FFH2000" s="10"/>
      <c r="FFI2000" s="10"/>
      <c r="FFJ2000" s="10"/>
      <c r="FFK2000" s="10"/>
      <c r="FFL2000" s="10"/>
      <c r="FFM2000" s="10"/>
      <c r="FFN2000" s="10"/>
      <c r="FFO2000" s="10"/>
      <c r="FFP2000" s="10"/>
      <c r="FFQ2000" s="10"/>
      <c r="FFR2000" s="10"/>
      <c r="FFS2000" s="10"/>
      <c r="FFT2000" s="10"/>
      <c r="FFU2000" s="10"/>
      <c r="FFV2000" s="10"/>
      <c r="FFW2000" s="10"/>
      <c r="FFX2000" s="10"/>
      <c r="FFY2000" s="10"/>
      <c r="FFZ2000" s="10"/>
      <c r="FGA2000" s="10"/>
      <c r="FGB2000" s="10"/>
      <c r="FGC2000" s="10"/>
      <c r="FGD2000" s="10"/>
      <c r="FGE2000" s="10"/>
      <c r="FGF2000" s="10"/>
      <c r="FGG2000" s="10"/>
      <c r="FGH2000" s="10"/>
      <c r="FGI2000" s="10"/>
      <c r="FGJ2000" s="10"/>
      <c r="FGK2000" s="10"/>
      <c r="FGL2000" s="10"/>
      <c r="FGM2000" s="10"/>
      <c r="FGN2000" s="10"/>
      <c r="FGO2000" s="10"/>
      <c r="FGP2000" s="10"/>
      <c r="FGQ2000" s="10"/>
      <c r="FGR2000" s="10"/>
      <c r="FGS2000" s="10"/>
      <c r="FGT2000" s="10"/>
      <c r="FGU2000" s="10"/>
      <c r="FGV2000" s="10"/>
      <c r="FGW2000" s="10"/>
      <c r="FGX2000" s="10"/>
      <c r="FGY2000" s="10"/>
      <c r="FGZ2000" s="10"/>
      <c r="FHA2000" s="10"/>
      <c r="FHB2000" s="10"/>
      <c r="FHC2000" s="10"/>
      <c r="FHD2000" s="10"/>
      <c r="FHE2000" s="10"/>
      <c r="FHF2000" s="10"/>
      <c r="FHG2000" s="10"/>
      <c r="FHH2000" s="10"/>
      <c r="FHI2000" s="10"/>
      <c r="FHJ2000" s="10"/>
      <c r="FHK2000" s="10"/>
      <c r="FHL2000" s="10"/>
      <c r="FHM2000" s="10"/>
      <c r="FHN2000" s="10"/>
      <c r="FHO2000" s="10"/>
      <c r="FHP2000" s="10"/>
      <c r="FHQ2000" s="10"/>
      <c r="FHR2000" s="10"/>
      <c r="FHS2000" s="10"/>
      <c r="FHT2000" s="10"/>
      <c r="FHU2000" s="10"/>
      <c r="FHV2000" s="10"/>
      <c r="FHW2000" s="10"/>
      <c r="FHX2000" s="10"/>
      <c r="FHY2000" s="10"/>
      <c r="FHZ2000" s="10"/>
      <c r="FIA2000" s="10"/>
      <c r="FIB2000" s="10"/>
      <c r="FIC2000" s="10"/>
      <c r="FID2000" s="10"/>
      <c r="FIE2000" s="10"/>
      <c r="FIF2000" s="10"/>
      <c r="FIG2000" s="10"/>
      <c r="FIH2000" s="10"/>
      <c r="FII2000" s="10"/>
      <c r="FIJ2000" s="10"/>
      <c r="FIK2000" s="10"/>
      <c r="FIL2000" s="10"/>
      <c r="FIM2000" s="10"/>
      <c r="FIN2000" s="10"/>
      <c r="FIO2000" s="10"/>
      <c r="FIP2000" s="10"/>
      <c r="FIQ2000" s="10"/>
      <c r="FIR2000" s="10"/>
      <c r="FIS2000" s="10"/>
      <c r="FIT2000" s="10"/>
      <c r="FIU2000" s="10"/>
      <c r="FIV2000" s="10"/>
      <c r="FIW2000" s="10"/>
      <c r="FIX2000" s="10"/>
      <c r="FIY2000" s="10"/>
      <c r="FIZ2000" s="10"/>
      <c r="FJA2000" s="10"/>
      <c r="FJB2000" s="10"/>
      <c r="FJC2000" s="10"/>
      <c r="FJD2000" s="10"/>
      <c r="FJE2000" s="10"/>
      <c r="FJF2000" s="10"/>
      <c r="FJG2000" s="10"/>
      <c r="FJH2000" s="10"/>
      <c r="FJI2000" s="10"/>
      <c r="FJJ2000" s="10"/>
      <c r="FJK2000" s="10"/>
      <c r="FJL2000" s="10"/>
      <c r="FJM2000" s="10"/>
      <c r="FJN2000" s="10"/>
      <c r="FJO2000" s="10"/>
      <c r="FJP2000" s="10"/>
      <c r="FJQ2000" s="10"/>
      <c r="FJR2000" s="10"/>
      <c r="FJS2000" s="10"/>
      <c r="FJT2000" s="10"/>
      <c r="FJU2000" s="10"/>
      <c r="FJV2000" s="10"/>
      <c r="FJW2000" s="10"/>
      <c r="FJX2000" s="10"/>
      <c r="FJY2000" s="10"/>
      <c r="FJZ2000" s="10"/>
      <c r="FKA2000" s="10"/>
      <c r="FKB2000" s="10"/>
      <c r="FKC2000" s="10"/>
      <c r="FKD2000" s="10"/>
      <c r="FKE2000" s="10"/>
      <c r="FKF2000" s="10"/>
      <c r="FKG2000" s="10"/>
      <c r="FKH2000" s="10"/>
      <c r="FKI2000" s="10"/>
      <c r="FKJ2000" s="10"/>
      <c r="FKK2000" s="10"/>
      <c r="FKL2000" s="10"/>
      <c r="FKM2000" s="10"/>
      <c r="FKN2000" s="10"/>
      <c r="FKO2000" s="10"/>
      <c r="FKP2000" s="10"/>
      <c r="FKQ2000" s="10"/>
      <c r="FKR2000" s="10"/>
      <c r="FKS2000" s="10"/>
      <c r="FKT2000" s="10"/>
      <c r="FKU2000" s="10"/>
      <c r="FKV2000" s="10"/>
      <c r="FKW2000" s="10"/>
      <c r="FKX2000" s="10"/>
      <c r="FKY2000" s="10"/>
      <c r="FKZ2000" s="10"/>
      <c r="FLA2000" s="10"/>
      <c r="FLB2000" s="10"/>
      <c r="FLC2000" s="10"/>
      <c r="FLD2000" s="10"/>
      <c r="FLE2000" s="10"/>
      <c r="FLF2000" s="10"/>
      <c r="FLG2000" s="10"/>
      <c r="FLH2000" s="10"/>
      <c r="FLI2000" s="10"/>
      <c r="FLJ2000" s="10"/>
      <c r="FLK2000" s="10"/>
      <c r="FLL2000" s="10"/>
      <c r="FLM2000" s="10"/>
      <c r="FLN2000" s="10"/>
      <c r="FLO2000" s="10"/>
      <c r="FLP2000" s="10"/>
      <c r="FLQ2000" s="10"/>
      <c r="FLR2000" s="10"/>
      <c r="FLS2000" s="10"/>
      <c r="FLT2000" s="10"/>
      <c r="FLU2000" s="10"/>
      <c r="FLV2000" s="10"/>
      <c r="FLW2000" s="10"/>
      <c r="FLX2000" s="10"/>
      <c r="FLY2000" s="10"/>
      <c r="FLZ2000" s="10"/>
      <c r="FMA2000" s="10"/>
      <c r="FMB2000" s="10"/>
      <c r="FMC2000" s="10"/>
      <c r="FMD2000" s="10"/>
      <c r="FME2000" s="10"/>
      <c r="FMF2000" s="10"/>
      <c r="FMG2000" s="10"/>
      <c r="FMH2000" s="10"/>
      <c r="FMI2000" s="10"/>
      <c r="FMJ2000" s="10"/>
      <c r="FMK2000" s="10"/>
      <c r="FML2000" s="10"/>
      <c r="FMM2000" s="10"/>
      <c r="FMN2000" s="10"/>
      <c r="FMO2000" s="10"/>
      <c r="FMP2000" s="10"/>
      <c r="FMQ2000" s="10"/>
      <c r="FMR2000" s="10"/>
      <c r="FMS2000" s="10"/>
      <c r="FMT2000" s="10"/>
      <c r="FMU2000" s="10"/>
      <c r="FMV2000" s="10"/>
      <c r="FMW2000" s="10"/>
      <c r="FMX2000" s="10"/>
      <c r="FMY2000" s="10"/>
      <c r="FMZ2000" s="10"/>
      <c r="FNA2000" s="10"/>
      <c r="FNB2000" s="10"/>
      <c r="FNC2000" s="10"/>
      <c r="FND2000" s="10"/>
      <c r="FNE2000" s="10"/>
      <c r="FNF2000" s="10"/>
      <c r="FNG2000" s="10"/>
      <c r="FNH2000" s="10"/>
      <c r="FNI2000" s="10"/>
      <c r="FNJ2000" s="10"/>
      <c r="FNK2000" s="10"/>
      <c r="FNL2000" s="10"/>
      <c r="FNM2000" s="10"/>
      <c r="FNN2000" s="10"/>
      <c r="FNO2000" s="10"/>
      <c r="FNP2000" s="10"/>
      <c r="FNQ2000" s="10"/>
      <c r="FNR2000" s="10"/>
      <c r="FNS2000" s="10"/>
      <c r="FNT2000" s="10"/>
      <c r="FNU2000" s="10"/>
      <c r="FNV2000" s="10"/>
      <c r="FNW2000" s="10"/>
      <c r="FNX2000" s="10"/>
      <c r="FNY2000" s="10"/>
      <c r="FNZ2000" s="10"/>
      <c r="FOA2000" s="10"/>
      <c r="FOB2000" s="10"/>
      <c r="FOC2000" s="10"/>
      <c r="FOD2000" s="10"/>
      <c r="FOE2000" s="10"/>
      <c r="FOF2000" s="10"/>
      <c r="FOG2000" s="10"/>
      <c r="FOH2000" s="10"/>
      <c r="FOI2000" s="10"/>
      <c r="FOJ2000" s="10"/>
      <c r="FOK2000" s="10"/>
      <c r="FOL2000" s="10"/>
      <c r="FOM2000" s="10"/>
      <c r="FON2000" s="10"/>
      <c r="FOO2000" s="10"/>
      <c r="FOP2000" s="10"/>
      <c r="FOQ2000" s="10"/>
      <c r="FOR2000" s="10"/>
      <c r="FOS2000" s="10"/>
      <c r="FOT2000" s="10"/>
      <c r="FOU2000" s="10"/>
      <c r="FOV2000" s="10"/>
      <c r="FOW2000" s="10"/>
      <c r="FOX2000" s="10"/>
      <c r="FOY2000" s="10"/>
      <c r="FOZ2000" s="10"/>
      <c r="FPA2000" s="10"/>
      <c r="FPB2000" s="10"/>
      <c r="FPC2000" s="10"/>
      <c r="FPD2000" s="10"/>
      <c r="FPE2000" s="10"/>
      <c r="FPF2000" s="10"/>
      <c r="FPG2000" s="10"/>
      <c r="FPH2000" s="10"/>
      <c r="FPI2000" s="10"/>
      <c r="FPJ2000" s="10"/>
      <c r="FPK2000" s="10"/>
      <c r="FPL2000" s="10"/>
      <c r="FPM2000" s="10"/>
      <c r="FPN2000" s="10"/>
      <c r="FPO2000" s="10"/>
      <c r="FPP2000" s="10"/>
      <c r="FPQ2000" s="10"/>
      <c r="FPR2000" s="10"/>
      <c r="FPS2000" s="10"/>
      <c r="FPT2000" s="10"/>
      <c r="FPU2000" s="10"/>
      <c r="FPV2000" s="10"/>
      <c r="FPW2000" s="10"/>
      <c r="FPX2000" s="10"/>
      <c r="FPY2000" s="10"/>
      <c r="FPZ2000" s="10"/>
      <c r="FQA2000" s="10"/>
      <c r="FQB2000" s="10"/>
      <c r="FQC2000" s="10"/>
      <c r="FQD2000" s="10"/>
      <c r="FQE2000" s="10"/>
      <c r="FQF2000" s="10"/>
      <c r="FQG2000" s="10"/>
      <c r="FQH2000" s="10"/>
      <c r="FQI2000" s="10"/>
      <c r="FQJ2000" s="10"/>
      <c r="FQK2000" s="10"/>
      <c r="FQL2000" s="10"/>
      <c r="FQM2000" s="10"/>
      <c r="FQN2000" s="10"/>
      <c r="FQO2000" s="10"/>
      <c r="FQP2000" s="10"/>
      <c r="FQQ2000" s="10"/>
      <c r="FQR2000" s="10"/>
      <c r="FQS2000" s="10"/>
      <c r="FQT2000" s="10"/>
      <c r="FQU2000" s="10"/>
      <c r="FQV2000" s="10"/>
      <c r="FQW2000" s="10"/>
      <c r="FQX2000" s="10"/>
      <c r="FQY2000" s="10"/>
      <c r="FQZ2000" s="10"/>
      <c r="FRA2000" s="10"/>
      <c r="FRB2000" s="10"/>
      <c r="FRC2000" s="10"/>
      <c r="FRD2000" s="10"/>
      <c r="FRE2000" s="10"/>
      <c r="FRF2000" s="10"/>
      <c r="FRG2000" s="10"/>
      <c r="FRH2000" s="10"/>
      <c r="FRI2000" s="10"/>
      <c r="FRJ2000" s="10"/>
      <c r="FRK2000" s="10"/>
      <c r="FRL2000" s="10"/>
      <c r="FRM2000" s="10"/>
      <c r="FRN2000" s="10"/>
      <c r="FRO2000" s="10"/>
      <c r="FRP2000" s="10"/>
      <c r="FRQ2000" s="10"/>
      <c r="FRR2000" s="10"/>
      <c r="FRS2000" s="10"/>
      <c r="FRT2000" s="10"/>
      <c r="FRU2000" s="10"/>
      <c r="FRV2000" s="10"/>
      <c r="FRW2000" s="10"/>
      <c r="FRX2000" s="10"/>
      <c r="FRY2000" s="10"/>
      <c r="FRZ2000" s="10"/>
      <c r="FSA2000" s="10"/>
      <c r="FSB2000" s="10"/>
      <c r="FSC2000" s="10"/>
      <c r="FSD2000" s="10"/>
      <c r="FSE2000" s="10"/>
      <c r="FSF2000" s="10"/>
      <c r="FSG2000" s="10"/>
      <c r="FSH2000" s="10"/>
      <c r="FSI2000" s="10"/>
      <c r="FSJ2000" s="10"/>
      <c r="FSK2000" s="10"/>
      <c r="FSL2000" s="10"/>
      <c r="FSM2000" s="10"/>
      <c r="FSN2000" s="10"/>
      <c r="FSO2000" s="10"/>
      <c r="FSP2000" s="10"/>
      <c r="FSQ2000" s="10"/>
      <c r="FSR2000" s="10"/>
      <c r="FSS2000" s="10"/>
      <c r="FST2000" s="10"/>
      <c r="FSU2000" s="10"/>
      <c r="FSV2000" s="10"/>
      <c r="FSW2000" s="10"/>
      <c r="FSX2000" s="10"/>
      <c r="FSY2000" s="10"/>
      <c r="FSZ2000" s="10"/>
      <c r="FTA2000" s="10"/>
      <c r="FTB2000" s="10"/>
      <c r="FTC2000" s="10"/>
      <c r="FTD2000" s="10"/>
      <c r="FTE2000" s="10"/>
      <c r="FTF2000" s="10"/>
      <c r="FTG2000" s="10"/>
      <c r="FTH2000" s="10"/>
      <c r="FTI2000" s="10"/>
      <c r="FTJ2000" s="10"/>
      <c r="FTK2000" s="10"/>
      <c r="FTL2000" s="10"/>
      <c r="FTM2000" s="10"/>
      <c r="FTN2000" s="10"/>
      <c r="FTO2000" s="10"/>
      <c r="FTP2000" s="10"/>
      <c r="FTQ2000" s="10"/>
      <c r="FTR2000" s="10"/>
      <c r="FTS2000" s="10"/>
      <c r="FTT2000" s="10"/>
      <c r="FTU2000" s="10"/>
      <c r="FTV2000" s="10"/>
      <c r="FTW2000" s="10"/>
      <c r="FTX2000" s="10"/>
      <c r="FTY2000" s="10"/>
      <c r="FTZ2000" s="10"/>
      <c r="FUA2000" s="10"/>
      <c r="FUB2000" s="10"/>
      <c r="FUC2000" s="10"/>
      <c r="FUD2000" s="10"/>
      <c r="FUE2000" s="10"/>
      <c r="FUF2000" s="10"/>
      <c r="FUG2000" s="10"/>
      <c r="FUH2000" s="10"/>
      <c r="FUI2000" s="10"/>
      <c r="FUJ2000" s="10"/>
      <c r="FUK2000" s="10"/>
      <c r="FUL2000" s="10"/>
      <c r="FUM2000" s="10"/>
      <c r="FUN2000" s="10"/>
      <c r="FUO2000" s="10"/>
      <c r="FUP2000" s="10"/>
      <c r="FUQ2000" s="10"/>
      <c r="FUR2000" s="10"/>
      <c r="FUS2000" s="10"/>
      <c r="FUT2000" s="10"/>
      <c r="FUU2000" s="10"/>
      <c r="FUV2000" s="10"/>
      <c r="FUW2000" s="10"/>
      <c r="FUX2000" s="10"/>
      <c r="FUY2000" s="10"/>
      <c r="FUZ2000" s="10"/>
      <c r="FVA2000" s="10"/>
      <c r="FVB2000" s="10"/>
      <c r="FVC2000" s="10"/>
      <c r="FVD2000" s="10"/>
      <c r="FVE2000" s="10"/>
      <c r="FVF2000" s="10"/>
      <c r="FVG2000" s="10"/>
      <c r="FVH2000" s="10"/>
      <c r="FVI2000" s="10"/>
      <c r="FVJ2000" s="10"/>
      <c r="FVK2000" s="10"/>
      <c r="FVL2000" s="10"/>
      <c r="FVM2000" s="10"/>
      <c r="FVN2000" s="10"/>
      <c r="FVO2000" s="10"/>
      <c r="FVP2000" s="10"/>
      <c r="FVQ2000" s="10"/>
      <c r="FVR2000" s="10"/>
      <c r="FVS2000" s="10"/>
      <c r="FVT2000" s="10"/>
      <c r="FVU2000" s="10"/>
      <c r="FVV2000" s="10"/>
      <c r="FVW2000" s="10"/>
      <c r="FVX2000" s="10"/>
      <c r="FVY2000" s="10"/>
      <c r="FVZ2000" s="10"/>
      <c r="FWA2000" s="10"/>
      <c r="FWB2000" s="10"/>
      <c r="FWC2000" s="10"/>
      <c r="FWD2000" s="10"/>
      <c r="FWE2000" s="10"/>
      <c r="FWF2000" s="10"/>
      <c r="FWG2000" s="10"/>
      <c r="FWH2000" s="10"/>
      <c r="FWI2000" s="10"/>
      <c r="FWJ2000" s="10"/>
      <c r="FWK2000" s="10"/>
      <c r="FWL2000" s="10"/>
      <c r="FWM2000" s="10"/>
      <c r="FWN2000" s="10"/>
      <c r="FWO2000" s="10"/>
      <c r="FWP2000" s="10"/>
      <c r="FWQ2000" s="10"/>
      <c r="FWR2000" s="10"/>
      <c r="FWS2000" s="10"/>
      <c r="FWT2000" s="10"/>
      <c r="FWU2000" s="10"/>
      <c r="FWV2000" s="10"/>
      <c r="FWW2000" s="10"/>
      <c r="FWX2000" s="10"/>
      <c r="FWY2000" s="10"/>
      <c r="FWZ2000" s="10"/>
      <c r="FXA2000" s="10"/>
      <c r="FXB2000" s="10"/>
      <c r="FXC2000" s="10"/>
      <c r="FXD2000" s="10"/>
      <c r="FXE2000" s="10"/>
      <c r="FXF2000" s="10"/>
      <c r="FXG2000" s="10"/>
      <c r="FXH2000" s="10"/>
      <c r="FXI2000" s="10"/>
      <c r="FXJ2000" s="10"/>
      <c r="FXK2000" s="10"/>
      <c r="FXL2000" s="10"/>
      <c r="FXM2000" s="10"/>
      <c r="FXN2000" s="10"/>
      <c r="FXO2000" s="10"/>
      <c r="FXP2000" s="10"/>
      <c r="FXQ2000" s="10"/>
      <c r="FXR2000" s="10"/>
      <c r="FXS2000" s="10"/>
      <c r="FXT2000" s="10"/>
      <c r="FXU2000" s="10"/>
      <c r="FXV2000" s="10"/>
      <c r="FXW2000" s="10"/>
      <c r="FXX2000" s="10"/>
      <c r="FXY2000" s="10"/>
      <c r="FXZ2000" s="10"/>
      <c r="FYA2000" s="10"/>
      <c r="FYB2000" s="10"/>
      <c r="FYC2000" s="10"/>
      <c r="FYD2000" s="10"/>
      <c r="FYE2000" s="10"/>
      <c r="FYF2000" s="10"/>
      <c r="FYG2000" s="10"/>
      <c r="FYH2000" s="10"/>
      <c r="FYI2000" s="10"/>
      <c r="FYJ2000" s="10"/>
      <c r="FYK2000" s="10"/>
      <c r="FYL2000" s="10"/>
      <c r="FYM2000" s="10"/>
      <c r="FYN2000" s="10"/>
      <c r="FYO2000" s="10"/>
      <c r="FYP2000" s="10"/>
      <c r="FYQ2000" s="10"/>
      <c r="FYR2000" s="10"/>
      <c r="FYS2000" s="10"/>
      <c r="FYT2000" s="10"/>
      <c r="FYU2000" s="10"/>
      <c r="FYV2000" s="10"/>
      <c r="FYW2000" s="10"/>
      <c r="FYX2000" s="10"/>
      <c r="FYY2000" s="10"/>
      <c r="FYZ2000" s="10"/>
      <c r="FZA2000" s="10"/>
      <c r="FZB2000" s="10"/>
      <c r="FZC2000" s="10"/>
      <c r="FZD2000" s="10"/>
      <c r="FZE2000" s="10"/>
      <c r="FZF2000" s="10"/>
      <c r="FZG2000" s="10"/>
      <c r="FZH2000" s="10"/>
      <c r="FZI2000" s="10"/>
      <c r="FZJ2000" s="10"/>
      <c r="FZK2000" s="10"/>
      <c r="FZL2000" s="10"/>
      <c r="FZM2000" s="10"/>
      <c r="FZN2000" s="10"/>
      <c r="FZO2000" s="10"/>
      <c r="FZP2000" s="10"/>
      <c r="FZQ2000" s="10"/>
      <c r="FZR2000" s="10"/>
      <c r="FZS2000" s="10"/>
      <c r="FZT2000" s="10"/>
      <c r="FZU2000" s="10"/>
      <c r="FZV2000" s="10"/>
      <c r="FZW2000" s="10"/>
      <c r="FZX2000" s="10"/>
      <c r="FZY2000" s="10"/>
      <c r="FZZ2000" s="10"/>
      <c r="GAA2000" s="10"/>
      <c r="GAB2000" s="10"/>
      <c r="GAC2000" s="10"/>
      <c r="GAD2000" s="10"/>
      <c r="GAE2000" s="10"/>
      <c r="GAF2000" s="10"/>
      <c r="GAG2000" s="10"/>
      <c r="GAH2000" s="10"/>
      <c r="GAI2000" s="10"/>
      <c r="GAJ2000" s="10"/>
      <c r="GAK2000" s="10"/>
      <c r="GAL2000" s="10"/>
      <c r="GAM2000" s="10"/>
      <c r="GAN2000" s="10"/>
      <c r="GAO2000" s="10"/>
      <c r="GAP2000" s="10"/>
      <c r="GAQ2000" s="10"/>
      <c r="GAR2000" s="10"/>
      <c r="GAS2000" s="10"/>
      <c r="GAT2000" s="10"/>
      <c r="GAU2000" s="10"/>
      <c r="GAV2000" s="10"/>
      <c r="GAW2000" s="10"/>
      <c r="GAX2000" s="10"/>
      <c r="GAY2000" s="10"/>
      <c r="GAZ2000" s="10"/>
      <c r="GBA2000" s="10"/>
      <c r="GBB2000" s="10"/>
      <c r="GBC2000" s="10"/>
      <c r="GBD2000" s="10"/>
      <c r="GBE2000" s="10"/>
      <c r="GBF2000" s="10"/>
      <c r="GBG2000" s="10"/>
      <c r="GBH2000" s="10"/>
      <c r="GBI2000" s="10"/>
      <c r="GBJ2000" s="10"/>
      <c r="GBK2000" s="10"/>
      <c r="GBL2000" s="10"/>
      <c r="GBM2000" s="10"/>
      <c r="GBN2000" s="10"/>
      <c r="GBO2000" s="10"/>
      <c r="GBP2000" s="10"/>
      <c r="GBQ2000" s="10"/>
      <c r="GBR2000" s="10"/>
      <c r="GBS2000" s="10"/>
      <c r="GBT2000" s="10"/>
      <c r="GBU2000" s="10"/>
      <c r="GBV2000" s="10"/>
      <c r="GBW2000" s="10"/>
      <c r="GBX2000" s="10"/>
      <c r="GBY2000" s="10"/>
      <c r="GBZ2000" s="10"/>
      <c r="GCA2000" s="10"/>
      <c r="GCB2000" s="10"/>
      <c r="GCC2000" s="10"/>
      <c r="GCD2000" s="10"/>
      <c r="GCE2000" s="10"/>
      <c r="GCF2000" s="10"/>
      <c r="GCG2000" s="10"/>
      <c r="GCH2000" s="10"/>
      <c r="GCI2000" s="10"/>
      <c r="GCJ2000" s="10"/>
      <c r="GCK2000" s="10"/>
      <c r="GCL2000" s="10"/>
      <c r="GCM2000" s="10"/>
      <c r="GCN2000" s="10"/>
      <c r="GCO2000" s="10"/>
      <c r="GCP2000" s="10"/>
      <c r="GCQ2000" s="10"/>
      <c r="GCR2000" s="10"/>
      <c r="GCS2000" s="10"/>
      <c r="GCT2000" s="10"/>
      <c r="GCU2000" s="10"/>
      <c r="GCV2000" s="10"/>
      <c r="GCW2000" s="10"/>
      <c r="GCX2000" s="10"/>
      <c r="GCY2000" s="10"/>
      <c r="GCZ2000" s="10"/>
      <c r="GDA2000" s="10"/>
      <c r="GDB2000" s="10"/>
      <c r="GDC2000" s="10"/>
      <c r="GDD2000" s="10"/>
      <c r="GDE2000" s="10"/>
      <c r="GDF2000" s="10"/>
      <c r="GDG2000" s="10"/>
      <c r="GDH2000" s="10"/>
      <c r="GDI2000" s="10"/>
      <c r="GDJ2000" s="10"/>
      <c r="GDK2000" s="10"/>
      <c r="GDL2000" s="10"/>
      <c r="GDM2000" s="10"/>
      <c r="GDN2000" s="10"/>
      <c r="GDO2000" s="10"/>
      <c r="GDP2000" s="10"/>
      <c r="GDQ2000" s="10"/>
      <c r="GDR2000" s="10"/>
      <c r="GDS2000" s="10"/>
      <c r="GDT2000" s="10"/>
      <c r="GDU2000" s="10"/>
      <c r="GDV2000" s="10"/>
      <c r="GDW2000" s="10"/>
      <c r="GDX2000" s="10"/>
      <c r="GDY2000" s="10"/>
      <c r="GDZ2000" s="10"/>
      <c r="GEA2000" s="10"/>
      <c r="GEB2000" s="10"/>
      <c r="GEC2000" s="10"/>
      <c r="GED2000" s="10"/>
      <c r="GEE2000" s="10"/>
      <c r="GEF2000" s="10"/>
      <c r="GEG2000" s="10"/>
      <c r="GEH2000" s="10"/>
      <c r="GEI2000" s="10"/>
      <c r="GEJ2000" s="10"/>
      <c r="GEK2000" s="10"/>
      <c r="GEL2000" s="10"/>
      <c r="GEM2000" s="10"/>
      <c r="GEN2000" s="10"/>
      <c r="GEO2000" s="10"/>
      <c r="GEP2000" s="10"/>
      <c r="GEQ2000" s="10"/>
      <c r="GER2000" s="10"/>
      <c r="GES2000" s="10"/>
      <c r="GET2000" s="10"/>
      <c r="GEU2000" s="10"/>
      <c r="GEV2000" s="10"/>
      <c r="GEW2000" s="10"/>
      <c r="GEX2000" s="10"/>
      <c r="GEY2000" s="10"/>
      <c r="GEZ2000" s="10"/>
      <c r="GFA2000" s="10"/>
      <c r="GFB2000" s="10"/>
      <c r="GFC2000" s="10"/>
      <c r="GFD2000" s="10"/>
      <c r="GFE2000" s="10"/>
      <c r="GFF2000" s="10"/>
      <c r="GFG2000" s="10"/>
      <c r="GFH2000" s="10"/>
      <c r="GFI2000" s="10"/>
      <c r="GFJ2000" s="10"/>
      <c r="GFK2000" s="10"/>
      <c r="GFL2000" s="10"/>
      <c r="GFM2000" s="10"/>
      <c r="GFN2000" s="10"/>
      <c r="GFO2000" s="10"/>
      <c r="GFP2000" s="10"/>
      <c r="GFQ2000" s="10"/>
      <c r="GFR2000" s="10"/>
      <c r="GFS2000" s="10"/>
      <c r="GFT2000" s="10"/>
      <c r="GFU2000" s="10"/>
      <c r="GFV2000" s="10"/>
      <c r="GFW2000" s="10"/>
      <c r="GFX2000" s="10"/>
      <c r="GFY2000" s="10"/>
      <c r="GFZ2000" s="10"/>
      <c r="GGA2000" s="10"/>
      <c r="GGB2000" s="10"/>
      <c r="GGC2000" s="10"/>
      <c r="GGD2000" s="10"/>
      <c r="GGE2000" s="10"/>
      <c r="GGF2000" s="10"/>
      <c r="GGG2000" s="10"/>
      <c r="GGH2000" s="10"/>
      <c r="GGI2000" s="10"/>
      <c r="GGJ2000" s="10"/>
      <c r="GGK2000" s="10"/>
      <c r="GGL2000" s="10"/>
      <c r="GGM2000" s="10"/>
      <c r="GGN2000" s="10"/>
      <c r="GGO2000" s="10"/>
      <c r="GGP2000" s="10"/>
      <c r="GGQ2000" s="10"/>
      <c r="GGR2000" s="10"/>
      <c r="GGS2000" s="10"/>
      <c r="GGT2000" s="10"/>
      <c r="GGU2000" s="10"/>
      <c r="GGV2000" s="10"/>
      <c r="GGW2000" s="10"/>
      <c r="GGX2000" s="10"/>
      <c r="GGY2000" s="10"/>
      <c r="GGZ2000" s="10"/>
      <c r="GHA2000" s="10"/>
      <c r="GHB2000" s="10"/>
      <c r="GHC2000" s="10"/>
      <c r="GHD2000" s="10"/>
      <c r="GHE2000" s="10"/>
      <c r="GHF2000" s="10"/>
      <c r="GHG2000" s="10"/>
      <c r="GHH2000" s="10"/>
      <c r="GHI2000" s="10"/>
      <c r="GHJ2000" s="10"/>
      <c r="GHK2000" s="10"/>
      <c r="GHL2000" s="10"/>
      <c r="GHM2000" s="10"/>
      <c r="GHN2000" s="10"/>
      <c r="GHO2000" s="10"/>
      <c r="GHP2000" s="10"/>
      <c r="GHQ2000" s="10"/>
      <c r="GHR2000" s="10"/>
      <c r="GHS2000" s="10"/>
      <c r="GHT2000" s="10"/>
      <c r="GHU2000" s="10"/>
      <c r="GHV2000" s="10"/>
      <c r="GHW2000" s="10"/>
      <c r="GHX2000" s="10"/>
      <c r="GHY2000" s="10"/>
      <c r="GHZ2000" s="10"/>
      <c r="GIA2000" s="10"/>
      <c r="GIB2000" s="10"/>
      <c r="GIC2000" s="10"/>
      <c r="GID2000" s="10"/>
      <c r="GIE2000" s="10"/>
      <c r="GIF2000" s="10"/>
      <c r="GIG2000" s="10"/>
      <c r="GIH2000" s="10"/>
      <c r="GII2000" s="10"/>
      <c r="GIJ2000" s="10"/>
      <c r="GIK2000" s="10"/>
      <c r="GIL2000" s="10"/>
      <c r="GIM2000" s="10"/>
      <c r="GIN2000" s="10"/>
      <c r="GIO2000" s="10"/>
      <c r="GIP2000" s="10"/>
      <c r="GIQ2000" s="10"/>
      <c r="GIR2000" s="10"/>
      <c r="GIS2000" s="10"/>
      <c r="GIT2000" s="10"/>
      <c r="GIU2000" s="10"/>
      <c r="GIV2000" s="10"/>
      <c r="GIW2000" s="10"/>
      <c r="GIX2000" s="10"/>
      <c r="GIY2000" s="10"/>
      <c r="GIZ2000" s="10"/>
      <c r="GJA2000" s="10"/>
      <c r="GJB2000" s="10"/>
      <c r="GJC2000" s="10"/>
      <c r="GJD2000" s="10"/>
      <c r="GJE2000" s="10"/>
      <c r="GJF2000" s="10"/>
      <c r="GJG2000" s="10"/>
      <c r="GJH2000" s="10"/>
      <c r="GJI2000" s="10"/>
      <c r="GJJ2000" s="10"/>
      <c r="GJK2000" s="10"/>
      <c r="GJL2000" s="10"/>
      <c r="GJM2000" s="10"/>
      <c r="GJN2000" s="10"/>
      <c r="GJO2000" s="10"/>
      <c r="GJP2000" s="10"/>
      <c r="GJQ2000" s="10"/>
      <c r="GJR2000" s="10"/>
      <c r="GJS2000" s="10"/>
      <c r="GJT2000" s="10"/>
      <c r="GJU2000" s="10"/>
      <c r="GJV2000" s="10"/>
      <c r="GJW2000" s="10"/>
      <c r="GJX2000" s="10"/>
      <c r="GJY2000" s="10"/>
      <c r="GJZ2000" s="10"/>
      <c r="GKA2000" s="10"/>
      <c r="GKB2000" s="10"/>
      <c r="GKC2000" s="10"/>
      <c r="GKD2000" s="10"/>
      <c r="GKE2000" s="10"/>
      <c r="GKF2000" s="10"/>
      <c r="GKG2000" s="10"/>
      <c r="GKH2000" s="10"/>
      <c r="GKI2000" s="10"/>
      <c r="GKJ2000" s="10"/>
      <c r="GKK2000" s="10"/>
      <c r="GKL2000" s="10"/>
      <c r="GKM2000" s="10"/>
      <c r="GKN2000" s="10"/>
      <c r="GKO2000" s="10"/>
      <c r="GKP2000" s="10"/>
      <c r="GKQ2000" s="10"/>
      <c r="GKR2000" s="10"/>
      <c r="GKS2000" s="10"/>
      <c r="GKT2000" s="10"/>
      <c r="GKU2000" s="10"/>
      <c r="GKV2000" s="10"/>
      <c r="GKW2000" s="10"/>
      <c r="GKX2000" s="10"/>
      <c r="GKY2000" s="10"/>
      <c r="GKZ2000" s="10"/>
      <c r="GLA2000" s="10"/>
      <c r="GLB2000" s="10"/>
      <c r="GLC2000" s="10"/>
      <c r="GLD2000" s="10"/>
      <c r="GLE2000" s="10"/>
      <c r="GLF2000" s="10"/>
      <c r="GLG2000" s="10"/>
      <c r="GLH2000" s="10"/>
      <c r="GLI2000" s="10"/>
      <c r="GLJ2000" s="10"/>
      <c r="GLK2000" s="10"/>
      <c r="GLL2000" s="10"/>
      <c r="GLM2000" s="10"/>
      <c r="GLN2000" s="10"/>
      <c r="GLO2000" s="10"/>
      <c r="GLP2000" s="10"/>
      <c r="GLQ2000" s="10"/>
      <c r="GLR2000" s="10"/>
      <c r="GLS2000" s="10"/>
      <c r="GLT2000" s="10"/>
      <c r="GLU2000" s="10"/>
      <c r="GLV2000" s="10"/>
      <c r="GLW2000" s="10"/>
      <c r="GLX2000" s="10"/>
      <c r="GLY2000" s="10"/>
      <c r="GLZ2000" s="10"/>
      <c r="GMA2000" s="10"/>
      <c r="GMB2000" s="10"/>
      <c r="GMC2000" s="10"/>
      <c r="GMD2000" s="10"/>
      <c r="GME2000" s="10"/>
      <c r="GMF2000" s="10"/>
      <c r="GMG2000" s="10"/>
      <c r="GMH2000" s="10"/>
      <c r="GMI2000" s="10"/>
      <c r="GMJ2000" s="10"/>
      <c r="GMK2000" s="10"/>
      <c r="GML2000" s="10"/>
      <c r="GMM2000" s="10"/>
      <c r="GMN2000" s="10"/>
      <c r="GMO2000" s="10"/>
      <c r="GMP2000" s="10"/>
      <c r="GMQ2000" s="10"/>
      <c r="GMR2000" s="10"/>
      <c r="GMS2000" s="10"/>
      <c r="GMT2000" s="10"/>
      <c r="GMU2000" s="10"/>
      <c r="GMV2000" s="10"/>
      <c r="GMW2000" s="10"/>
      <c r="GMX2000" s="10"/>
      <c r="GMY2000" s="10"/>
      <c r="GMZ2000" s="10"/>
      <c r="GNA2000" s="10"/>
      <c r="GNB2000" s="10"/>
      <c r="GNC2000" s="10"/>
      <c r="GND2000" s="10"/>
      <c r="GNE2000" s="10"/>
      <c r="GNF2000" s="10"/>
      <c r="GNG2000" s="10"/>
      <c r="GNH2000" s="10"/>
      <c r="GNI2000" s="10"/>
      <c r="GNJ2000" s="10"/>
      <c r="GNK2000" s="10"/>
      <c r="GNL2000" s="10"/>
      <c r="GNM2000" s="10"/>
      <c r="GNN2000" s="10"/>
      <c r="GNO2000" s="10"/>
      <c r="GNP2000" s="10"/>
      <c r="GNQ2000" s="10"/>
      <c r="GNR2000" s="10"/>
      <c r="GNS2000" s="10"/>
      <c r="GNT2000" s="10"/>
      <c r="GNU2000" s="10"/>
      <c r="GNV2000" s="10"/>
      <c r="GNW2000" s="10"/>
      <c r="GNX2000" s="10"/>
      <c r="GNY2000" s="10"/>
      <c r="GNZ2000" s="10"/>
      <c r="GOA2000" s="10"/>
      <c r="GOB2000" s="10"/>
      <c r="GOC2000" s="10"/>
      <c r="GOD2000" s="10"/>
      <c r="GOE2000" s="10"/>
      <c r="GOF2000" s="10"/>
      <c r="GOG2000" s="10"/>
      <c r="GOH2000" s="10"/>
      <c r="GOI2000" s="10"/>
      <c r="GOJ2000" s="10"/>
      <c r="GOK2000" s="10"/>
      <c r="GOL2000" s="10"/>
      <c r="GOM2000" s="10"/>
      <c r="GON2000" s="10"/>
      <c r="GOO2000" s="10"/>
      <c r="GOP2000" s="10"/>
      <c r="GOQ2000" s="10"/>
      <c r="GOR2000" s="10"/>
      <c r="GOS2000" s="10"/>
      <c r="GOT2000" s="10"/>
      <c r="GOU2000" s="10"/>
      <c r="GOV2000" s="10"/>
      <c r="GOW2000" s="10"/>
      <c r="GOX2000" s="10"/>
      <c r="GOY2000" s="10"/>
      <c r="GOZ2000" s="10"/>
      <c r="GPA2000" s="10"/>
      <c r="GPB2000" s="10"/>
      <c r="GPC2000" s="10"/>
      <c r="GPD2000" s="10"/>
      <c r="GPE2000" s="10"/>
      <c r="GPF2000" s="10"/>
      <c r="GPG2000" s="10"/>
      <c r="GPH2000" s="10"/>
      <c r="GPI2000" s="10"/>
      <c r="GPJ2000" s="10"/>
      <c r="GPK2000" s="10"/>
      <c r="GPL2000" s="10"/>
      <c r="GPM2000" s="10"/>
      <c r="GPN2000" s="10"/>
      <c r="GPO2000" s="10"/>
      <c r="GPP2000" s="10"/>
      <c r="GPQ2000" s="10"/>
      <c r="GPR2000" s="10"/>
      <c r="GPS2000" s="10"/>
      <c r="GPT2000" s="10"/>
      <c r="GPU2000" s="10"/>
      <c r="GPV2000" s="10"/>
      <c r="GPW2000" s="10"/>
      <c r="GPX2000" s="10"/>
      <c r="GPY2000" s="10"/>
      <c r="GPZ2000" s="10"/>
      <c r="GQA2000" s="10"/>
      <c r="GQB2000" s="10"/>
      <c r="GQC2000" s="10"/>
      <c r="GQD2000" s="10"/>
      <c r="GQE2000" s="10"/>
      <c r="GQF2000" s="10"/>
      <c r="GQG2000" s="10"/>
      <c r="GQH2000" s="10"/>
      <c r="GQI2000" s="10"/>
      <c r="GQJ2000" s="10"/>
      <c r="GQK2000" s="10"/>
      <c r="GQL2000" s="10"/>
      <c r="GQM2000" s="10"/>
      <c r="GQN2000" s="10"/>
      <c r="GQO2000" s="10"/>
      <c r="GQP2000" s="10"/>
      <c r="GQQ2000" s="10"/>
      <c r="GQR2000" s="10"/>
      <c r="GQS2000" s="10"/>
      <c r="GQT2000" s="10"/>
      <c r="GQU2000" s="10"/>
      <c r="GQV2000" s="10"/>
      <c r="GQW2000" s="10"/>
      <c r="GQX2000" s="10"/>
      <c r="GQY2000" s="10"/>
      <c r="GQZ2000" s="10"/>
      <c r="GRA2000" s="10"/>
      <c r="GRB2000" s="10"/>
      <c r="GRC2000" s="10"/>
      <c r="GRD2000" s="10"/>
      <c r="GRE2000" s="10"/>
      <c r="GRF2000" s="10"/>
      <c r="GRG2000" s="10"/>
      <c r="GRH2000" s="10"/>
      <c r="GRI2000" s="10"/>
      <c r="GRJ2000" s="10"/>
      <c r="GRK2000" s="10"/>
      <c r="GRL2000" s="10"/>
      <c r="GRM2000" s="10"/>
      <c r="GRN2000" s="10"/>
      <c r="GRO2000" s="10"/>
      <c r="GRP2000" s="10"/>
      <c r="GRQ2000" s="10"/>
      <c r="GRR2000" s="10"/>
      <c r="GRS2000" s="10"/>
      <c r="GRT2000" s="10"/>
      <c r="GRU2000" s="10"/>
      <c r="GRV2000" s="10"/>
      <c r="GRW2000" s="10"/>
      <c r="GRX2000" s="10"/>
      <c r="GRY2000" s="10"/>
      <c r="GRZ2000" s="10"/>
      <c r="GSA2000" s="10"/>
      <c r="GSB2000" s="10"/>
      <c r="GSC2000" s="10"/>
      <c r="GSD2000" s="10"/>
      <c r="GSE2000" s="10"/>
      <c r="GSF2000" s="10"/>
      <c r="GSG2000" s="10"/>
      <c r="GSH2000" s="10"/>
      <c r="GSI2000" s="10"/>
      <c r="GSJ2000" s="10"/>
      <c r="GSK2000" s="10"/>
      <c r="GSL2000" s="10"/>
      <c r="GSM2000" s="10"/>
      <c r="GSN2000" s="10"/>
      <c r="GSO2000" s="10"/>
      <c r="GSP2000" s="10"/>
      <c r="GSQ2000" s="10"/>
      <c r="GSR2000" s="10"/>
      <c r="GSS2000" s="10"/>
      <c r="GST2000" s="10"/>
      <c r="GSU2000" s="10"/>
      <c r="GSV2000" s="10"/>
      <c r="GSW2000" s="10"/>
      <c r="GSX2000" s="10"/>
      <c r="GSY2000" s="10"/>
      <c r="GSZ2000" s="10"/>
      <c r="GTA2000" s="10"/>
      <c r="GTB2000" s="10"/>
      <c r="GTC2000" s="10"/>
      <c r="GTD2000" s="10"/>
      <c r="GTE2000" s="10"/>
      <c r="GTF2000" s="10"/>
      <c r="GTG2000" s="10"/>
      <c r="GTH2000" s="10"/>
      <c r="GTI2000" s="10"/>
      <c r="GTJ2000" s="10"/>
      <c r="GTK2000" s="10"/>
      <c r="GTL2000" s="10"/>
      <c r="GTM2000" s="10"/>
      <c r="GTN2000" s="10"/>
      <c r="GTO2000" s="10"/>
      <c r="GTP2000" s="10"/>
      <c r="GTQ2000" s="10"/>
      <c r="GTR2000" s="10"/>
      <c r="GTS2000" s="10"/>
      <c r="GTT2000" s="10"/>
      <c r="GTU2000" s="10"/>
      <c r="GTV2000" s="10"/>
      <c r="GTW2000" s="10"/>
      <c r="GTX2000" s="10"/>
      <c r="GTY2000" s="10"/>
      <c r="GTZ2000" s="10"/>
      <c r="GUA2000" s="10"/>
      <c r="GUB2000" s="10"/>
      <c r="GUC2000" s="10"/>
      <c r="GUD2000" s="10"/>
      <c r="GUE2000" s="10"/>
      <c r="GUF2000" s="10"/>
      <c r="GUG2000" s="10"/>
      <c r="GUH2000" s="10"/>
      <c r="GUI2000" s="10"/>
      <c r="GUJ2000" s="10"/>
      <c r="GUK2000" s="10"/>
      <c r="GUL2000" s="10"/>
      <c r="GUM2000" s="10"/>
      <c r="GUN2000" s="10"/>
      <c r="GUO2000" s="10"/>
      <c r="GUP2000" s="10"/>
      <c r="GUQ2000" s="10"/>
      <c r="GUR2000" s="10"/>
      <c r="GUS2000" s="10"/>
      <c r="GUT2000" s="10"/>
      <c r="GUU2000" s="10"/>
      <c r="GUV2000" s="10"/>
      <c r="GUW2000" s="10"/>
      <c r="GUX2000" s="10"/>
      <c r="GUY2000" s="10"/>
      <c r="GUZ2000" s="10"/>
      <c r="GVA2000" s="10"/>
      <c r="GVB2000" s="10"/>
      <c r="GVC2000" s="10"/>
      <c r="GVD2000" s="10"/>
      <c r="GVE2000" s="10"/>
      <c r="GVF2000" s="10"/>
      <c r="GVG2000" s="10"/>
      <c r="GVH2000" s="10"/>
      <c r="GVI2000" s="10"/>
      <c r="GVJ2000" s="10"/>
      <c r="GVK2000" s="10"/>
      <c r="GVL2000" s="10"/>
      <c r="GVM2000" s="10"/>
      <c r="GVN2000" s="10"/>
      <c r="GVO2000" s="10"/>
      <c r="GVP2000" s="10"/>
      <c r="GVQ2000" s="10"/>
      <c r="GVR2000" s="10"/>
      <c r="GVS2000" s="10"/>
      <c r="GVT2000" s="10"/>
      <c r="GVU2000" s="10"/>
      <c r="GVV2000" s="10"/>
      <c r="GVW2000" s="10"/>
      <c r="GVX2000" s="10"/>
      <c r="GVY2000" s="10"/>
      <c r="GVZ2000" s="10"/>
      <c r="GWA2000" s="10"/>
      <c r="GWB2000" s="10"/>
      <c r="GWC2000" s="10"/>
      <c r="GWD2000" s="10"/>
      <c r="GWE2000" s="10"/>
      <c r="GWF2000" s="10"/>
      <c r="GWG2000" s="10"/>
      <c r="GWH2000" s="10"/>
      <c r="GWI2000" s="10"/>
      <c r="GWJ2000" s="10"/>
      <c r="GWK2000" s="10"/>
      <c r="GWL2000" s="10"/>
      <c r="GWM2000" s="10"/>
      <c r="GWN2000" s="10"/>
      <c r="GWO2000" s="10"/>
      <c r="GWP2000" s="10"/>
      <c r="GWQ2000" s="10"/>
      <c r="GWR2000" s="10"/>
      <c r="GWS2000" s="10"/>
      <c r="GWT2000" s="10"/>
      <c r="GWU2000" s="10"/>
      <c r="GWV2000" s="10"/>
      <c r="GWW2000" s="10"/>
      <c r="GWX2000" s="10"/>
      <c r="GWY2000" s="10"/>
      <c r="GWZ2000" s="10"/>
      <c r="GXA2000" s="10"/>
      <c r="GXB2000" s="10"/>
      <c r="GXC2000" s="10"/>
      <c r="GXD2000" s="10"/>
      <c r="GXE2000" s="10"/>
      <c r="GXF2000" s="10"/>
      <c r="GXG2000" s="10"/>
      <c r="GXH2000" s="10"/>
      <c r="GXI2000" s="10"/>
      <c r="GXJ2000" s="10"/>
      <c r="GXK2000" s="10"/>
      <c r="GXL2000" s="10"/>
      <c r="GXM2000" s="10"/>
      <c r="GXN2000" s="10"/>
      <c r="GXO2000" s="10"/>
      <c r="GXP2000" s="10"/>
      <c r="GXQ2000" s="10"/>
      <c r="GXR2000" s="10"/>
      <c r="GXS2000" s="10"/>
      <c r="GXT2000" s="10"/>
      <c r="GXU2000" s="10"/>
      <c r="GXV2000" s="10"/>
      <c r="GXW2000" s="10"/>
      <c r="GXX2000" s="10"/>
      <c r="GXY2000" s="10"/>
      <c r="GXZ2000" s="10"/>
      <c r="GYA2000" s="10"/>
      <c r="GYB2000" s="10"/>
      <c r="GYC2000" s="10"/>
      <c r="GYD2000" s="10"/>
      <c r="GYE2000" s="10"/>
      <c r="GYF2000" s="10"/>
      <c r="GYG2000" s="10"/>
      <c r="GYH2000" s="10"/>
      <c r="GYI2000" s="10"/>
      <c r="GYJ2000" s="10"/>
      <c r="GYK2000" s="10"/>
      <c r="GYL2000" s="10"/>
      <c r="GYM2000" s="10"/>
      <c r="GYN2000" s="10"/>
      <c r="GYO2000" s="10"/>
      <c r="GYP2000" s="10"/>
      <c r="GYQ2000" s="10"/>
      <c r="GYR2000" s="10"/>
      <c r="GYS2000" s="10"/>
      <c r="GYT2000" s="10"/>
      <c r="GYU2000" s="10"/>
      <c r="GYV2000" s="10"/>
      <c r="GYW2000" s="10"/>
      <c r="GYX2000" s="10"/>
      <c r="GYY2000" s="10"/>
      <c r="GYZ2000" s="10"/>
      <c r="GZA2000" s="10"/>
      <c r="GZB2000" s="10"/>
      <c r="GZC2000" s="10"/>
      <c r="GZD2000" s="10"/>
      <c r="GZE2000" s="10"/>
      <c r="GZF2000" s="10"/>
      <c r="GZG2000" s="10"/>
      <c r="GZH2000" s="10"/>
      <c r="GZI2000" s="10"/>
      <c r="GZJ2000" s="10"/>
      <c r="GZK2000" s="10"/>
      <c r="GZL2000" s="10"/>
      <c r="GZM2000" s="10"/>
      <c r="GZN2000" s="10"/>
      <c r="GZO2000" s="10"/>
      <c r="GZP2000" s="10"/>
      <c r="GZQ2000" s="10"/>
      <c r="GZR2000" s="10"/>
      <c r="GZS2000" s="10"/>
      <c r="GZT2000" s="10"/>
      <c r="GZU2000" s="10"/>
      <c r="GZV2000" s="10"/>
      <c r="GZW2000" s="10"/>
      <c r="GZX2000" s="10"/>
      <c r="GZY2000" s="10"/>
      <c r="GZZ2000" s="10"/>
      <c r="HAA2000" s="10"/>
      <c r="HAB2000" s="10"/>
      <c r="HAC2000" s="10"/>
      <c r="HAD2000" s="10"/>
      <c r="HAE2000" s="10"/>
      <c r="HAF2000" s="10"/>
      <c r="HAG2000" s="10"/>
      <c r="HAH2000" s="10"/>
      <c r="HAI2000" s="10"/>
      <c r="HAJ2000" s="10"/>
      <c r="HAK2000" s="10"/>
      <c r="HAL2000" s="10"/>
      <c r="HAM2000" s="10"/>
      <c r="HAN2000" s="10"/>
      <c r="HAO2000" s="10"/>
      <c r="HAP2000" s="10"/>
      <c r="HAQ2000" s="10"/>
      <c r="HAR2000" s="10"/>
      <c r="HAS2000" s="10"/>
      <c r="HAT2000" s="10"/>
      <c r="HAU2000" s="10"/>
      <c r="HAV2000" s="10"/>
      <c r="HAW2000" s="10"/>
      <c r="HAX2000" s="10"/>
      <c r="HAY2000" s="10"/>
      <c r="HAZ2000" s="10"/>
      <c r="HBA2000" s="10"/>
      <c r="HBB2000" s="10"/>
      <c r="HBC2000" s="10"/>
      <c r="HBD2000" s="10"/>
      <c r="HBE2000" s="10"/>
      <c r="HBF2000" s="10"/>
      <c r="HBG2000" s="10"/>
      <c r="HBH2000" s="10"/>
      <c r="HBI2000" s="10"/>
      <c r="HBJ2000" s="10"/>
      <c r="HBK2000" s="10"/>
      <c r="HBL2000" s="10"/>
      <c r="HBM2000" s="10"/>
      <c r="HBN2000" s="10"/>
      <c r="HBO2000" s="10"/>
      <c r="HBP2000" s="10"/>
      <c r="HBQ2000" s="10"/>
      <c r="HBR2000" s="10"/>
      <c r="HBS2000" s="10"/>
      <c r="HBT2000" s="10"/>
      <c r="HBU2000" s="10"/>
      <c r="HBV2000" s="10"/>
      <c r="HBW2000" s="10"/>
      <c r="HBX2000" s="10"/>
      <c r="HBY2000" s="10"/>
      <c r="HBZ2000" s="10"/>
      <c r="HCA2000" s="10"/>
      <c r="HCB2000" s="10"/>
      <c r="HCC2000" s="10"/>
      <c r="HCD2000" s="10"/>
      <c r="HCE2000" s="10"/>
      <c r="HCF2000" s="10"/>
      <c r="HCG2000" s="10"/>
      <c r="HCH2000" s="10"/>
      <c r="HCI2000" s="10"/>
      <c r="HCJ2000" s="10"/>
      <c r="HCK2000" s="10"/>
      <c r="HCL2000" s="10"/>
      <c r="HCM2000" s="10"/>
      <c r="HCN2000" s="10"/>
      <c r="HCO2000" s="10"/>
      <c r="HCP2000" s="10"/>
      <c r="HCQ2000" s="10"/>
      <c r="HCR2000" s="10"/>
      <c r="HCS2000" s="10"/>
      <c r="HCT2000" s="10"/>
      <c r="HCU2000" s="10"/>
      <c r="HCV2000" s="10"/>
      <c r="HCW2000" s="10"/>
      <c r="HCX2000" s="10"/>
      <c r="HCY2000" s="10"/>
      <c r="HCZ2000" s="10"/>
      <c r="HDA2000" s="10"/>
      <c r="HDB2000" s="10"/>
      <c r="HDC2000" s="10"/>
      <c r="HDD2000" s="10"/>
      <c r="HDE2000" s="10"/>
      <c r="HDF2000" s="10"/>
      <c r="HDG2000" s="10"/>
      <c r="HDH2000" s="10"/>
      <c r="HDI2000" s="10"/>
      <c r="HDJ2000" s="10"/>
      <c r="HDK2000" s="10"/>
      <c r="HDL2000" s="10"/>
      <c r="HDM2000" s="10"/>
      <c r="HDN2000" s="10"/>
      <c r="HDO2000" s="10"/>
      <c r="HDP2000" s="10"/>
      <c r="HDQ2000" s="10"/>
      <c r="HDR2000" s="10"/>
      <c r="HDS2000" s="10"/>
      <c r="HDT2000" s="10"/>
      <c r="HDU2000" s="10"/>
      <c r="HDV2000" s="10"/>
      <c r="HDW2000" s="10"/>
      <c r="HDX2000" s="10"/>
      <c r="HDY2000" s="10"/>
      <c r="HDZ2000" s="10"/>
      <c r="HEA2000" s="10"/>
      <c r="HEB2000" s="10"/>
      <c r="HEC2000" s="10"/>
      <c r="HED2000" s="10"/>
      <c r="HEE2000" s="10"/>
      <c r="HEF2000" s="10"/>
      <c r="HEG2000" s="10"/>
      <c r="HEH2000" s="10"/>
      <c r="HEI2000" s="10"/>
      <c r="HEJ2000" s="10"/>
      <c r="HEK2000" s="10"/>
      <c r="HEL2000" s="10"/>
      <c r="HEM2000" s="10"/>
      <c r="HEN2000" s="10"/>
      <c r="HEO2000" s="10"/>
      <c r="HEP2000" s="10"/>
      <c r="HEQ2000" s="10"/>
      <c r="HER2000" s="10"/>
      <c r="HES2000" s="10"/>
      <c r="HET2000" s="10"/>
      <c r="HEU2000" s="10"/>
      <c r="HEV2000" s="10"/>
      <c r="HEW2000" s="10"/>
      <c r="HEX2000" s="10"/>
      <c r="HEY2000" s="10"/>
      <c r="HEZ2000" s="10"/>
      <c r="HFA2000" s="10"/>
      <c r="HFB2000" s="10"/>
      <c r="HFC2000" s="10"/>
      <c r="HFD2000" s="10"/>
      <c r="HFE2000" s="10"/>
      <c r="HFF2000" s="10"/>
      <c r="HFG2000" s="10"/>
      <c r="HFH2000" s="10"/>
      <c r="HFI2000" s="10"/>
      <c r="HFJ2000" s="10"/>
      <c r="HFK2000" s="10"/>
      <c r="HFL2000" s="10"/>
      <c r="HFM2000" s="10"/>
      <c r="HFN2000" s="10"/>
      <c r="HFO2000" s="10"/>
      <c r="HFP2000" s="10"/>
      <c r="HFQ2000" s="10"/>
      <c r="HFR2000" s="10"/>
      <c r="HFS2000" s="10"/>
      <c r="HFT2000" s="10"/>
      <c r="HFU2000" s="10"/>
      <c r="HFV2000" s="10"/>
      <c r="HFW2000" s="10"/>
      <c r="HFX2000" s="10"/>
      <c r="HFY2000" s="10"/>
      <c r="HFZ2000" s="10"/>
      <c r="HGA2000" s="10"/>
      <c r="HGB2000" s="10"/>
      <c r="HGC2000" s="10"/>
      <c r="HGD2000" s="10"/>
      <c r="HGE2000" s="10"/>
      <c r="HGF2000" s="10"/>
      <c r="HGG2000" s="10"/>
      <c r="HGH2000" s="10"/>
      <c r="HGI2000" s="10"/>
      <c r="HGJ2000" s="10"/>
      <c r="HGK2000" s="10"/>
      <c r="HGL2000" s="10"/>
      <c r="HGM2000" s="10"/>
      <c r="HGN2000" s="10"/>
      <c r="HGO2000" s="10"/>
      <c r="HGP2000" s="10"/>
      <c r="HGQ2000" s="10"/>
      <c r="HGR2000" s="10"/>
      <c r="HGS2000" s="10"/>
      <c r="HGT2000" s="10"/>
      <c r="HGU2000" s="10"/>
      <c r="HGV2000" s="10"/>
      <c r="HGW2000" s="10"/>
      <c r="HGX2000" s="10"/>
      <c r="HGY2000" s="10"/>
      <c r="HGZ2000" s="10"/>
      <c r="HHA2000" s="10"/>
      <c r="HHB2000" s="10"/>
      <c r="HHC2000" s="10"/>
      <c r="HHD2000" s="10"/>
      <c r="HHE2000" s="10"/>
      <c r="HHF2000" s="10"/>
      <c r="HHG2000" s="10"/>
      <c r="HHH2000" s="10"/>
      <c r="HHI2000" s="10"/>
      <c r="HHJ2000" s="10"/>
      <c r="HHK2000" s="10"/>
      <c r="HHL2000" s="10"/>
      <c r="HHM2000" s="10"/>
      <c r="HHN2000" s="10"/>
      <c r="HHO2000" s="10"/>
      <c r="HHP2000" s="10"/>
      <c r="HHQ2000" s="10"/>
      <c r="HHR2000" s="10"/>
      <c r="HHS2000" s="10"/>
      <c r="HHT2000" s="10"/>
      <c r="HHU2000" s="10"/>
      <c r="HHV2000" s="10"/>
      <c r="HHW2000" s="10"/>
      <c r="HHX2000" s="10"/>
      <c r="HHY2000" s="10"/>
      <c r="HHZ2000" s="10"/>
      <c r="HIA2000" s="10"/>
      <c r="HIB2000" s="10"/>
      <c r="HIC2000" s="10"/>
      <c r="HID2000" s="10"/>
      <c r="HIE2000" s="10"/>
      <c r="HIF2000" s="10"/>
      <c r="HIG2000" s="10"/>
      <c r="HIH2000" s="10"/>
      <c r="HII2000" s="10"/>
      <c r="HIJ2000" s="10"/>
      <c r="HIK2000" s="10"/>
      <c r="HIL2000" s="10"/>
      <c r="HIM2000" s="10"/>
      <c r="HIN2000" s="10"/>
      <c r="HIO2000" s="10"/>
      <c r="HIP2000" s="10"/>
      <c r="HIQ2000" s="10"/>
      <c r="HIR2000" s="10"/>
      <c r="HIS2000" s="10"/>
      <c r="HIT2000" s="10"/>
      <c r="HIU2000" s="10"/>
      <c r="HIV2000" s="10"/>
      <c r="HIW2000" s="10"/>
      <c r="HIX2000" s="10"/>
      <c r="HIY2000" s="10"/>
      <c r="HIZ2000" s="10"/>
      <c r="HJA2000" s="10"/>
      <c r="HJB2000" s="10"/>
      <c r="HJC2000" s="10"/>
      <c r="HJD2000" s="10"/>
      <c r="HJE2000" s="10"/>
      <c r="HJF2000" s="10"/>
      <c r="HJG2000" s="10"/>
      <c r="HJH2000" s="10"/>
      <c r="HJI2000" s="10"/>
      <c r="HJJ2000" s="10"/>
      <c r="HJK2000" s="10"/>
      <c r="HJL2000" s="10"/>
      <c r="HJM2000" s="10"/>
      <c r="HJN2000" s="10"/>
      <c r="HJO2000" s="10"/>
      <c r="HJP2000" s="10"/>
      <c r="HJQ2000" s="10"/>
      <c r="HJR2000" s="10"/>
      <c r="HJS2000" s="10"/>
      <c r="HJT2000" s="10"/>
      <c r="HJU2000" s="10"/>
      <c r="HJV2000" s="10"/>
      <c r="HJW2000" s="10"/>
      <c r="HJX2000" s="10"/>
      <c r="HJY2000" s="10"/>
      <c r="HJZ2000" s="10"/>
      <c r="HKA2000" s="10"/>
      <c r="HKB2000" s="10"/>
      <c r="HKC2000" s="10"/>
      <c r="HKD2000" s="10"/>
      <c r="HKE2000" s="10"/>
      <c r="HKF2000" s="10"/>
      <c r="HKG2000" s="10"/>
      <c r="HKH2000" s="10"/>
      <c r="HKI2000" s="10"/>
      <c r="HKJ2000" s="10"/>
      <c r="HKK2000" s="10"/>
      <c r="HKL2000" s="10"/>
      <c r="HKM2000" s="10"/>
      <c r="HKN2000" s="10"/>
      <c r="HKO2000" s="10"/>
      <c r="HKP2000" s="10"/>
      <c r="HKQ2000" s="10"/>
      <c r="HKR2000" s="10"/>
      <c r="HKS2000" s="10"/>
      <c r="HKT2000" s="10"/>
      <c r="HKU2000" s="10"/>
      <c r="HKV2000" s="10"/>
      <c r="HKW2000" s="10"/>
      <c r="HKX2000" s="10"/>
      <c r="HKY2000" s="10"/>
      <c r="HKZ2000" s="10"/>
      <c r="HLA2000" s="10"/>
      <c r="HLB2000" s="10"/>
      <c r="HLC2000" s="10"/>
      <c r="HLD2000" s="10"/>
      <c r="HLE2000" s="10"/>
      <c r="HLF2000" s="10"/>
      <c r="HLG2000" s="10"/>
      <c r="HLH2000" s="10"/>
      <c r="HLI2000" s="10"/>
      <c r="HLJ2000" s="10"/>
      <c r="HLK2000" s="10"/>
      <c r="HLL2000" s="10"/>
      <c r="HLM2000" s="10"/>
      <c r="HLN2000" s="10"/>
      <c r="HLO2000" s="10"/>
      <c r="HLP2000" s="10"/>
      <c r="HLQ2000" s="10"/>
      <c r="HLR2000" s="10"/>
      <c r="HLS2000" s="10"/>
      <c r="HLT2000" s="10"/>
      <c r="HLU2000" s="10"/>
      <c r="HLV2000" s="10"/>
      <c r="HLW2000" s="10"/>
      <c r="HLX2000" s="10"/>
      <c r="HLY2000" s="10"/>
      <c r="HLZ2000" s="10"/>
      <c r="HMA2000" s="10"/>
      <c r="HMB2000" s="10"/>
      <c r="HMC2000" s="10"/>
      <c r="HMD2000" s="10"/>
      <c r="HME2000" s="10"/>
      <c r="HMF2000" s="10"/>
      <c r="HMG2000" s="10"/>
      <c r="HMH2000" s="10"/>
      <c r="HMI2000" s="10"/>
      <c r="HMJ2000" s="10"/>
      <c r="HMK2000" s="10"/>
      <c r="HML2000" s="10"/>
      <c r="HMM2000" s="10"/>
      <c r="HMN2000" s="10"/>
      <c r="HMO2000" s="10"/>
      <c r="HMP2000" s="10"/>
      <c r="HMQ2000" s="10"/>
      <c r="HMR2000" s="10"/>
      <c r="HMS2000" s="10"/>
      <c r="HMT2000" s="10"/>
      <c r="HMU2000" s="10"/>
      <c r="HMV2000" s="10"/>
      <c r="HMW2000" s="10"/>
      <c r="HMX2000" s="10"/>
      <c r="HMY2000" s="10"/>
      <c r="HMZ2000" s="10"/>
      <c r="HNA2000" s="10"/>
      <c r="HNB2000" s="10"/>
      <c r="HNC2000" s="10"/>
      <c r="HND2000" s="10"/>
      <c r="HNE2000" s="10"/>
      <c r="HNF2000" s="10"/>
      <c r="HNG2000" s="10"/>
      <c r="HNH2000" s="10"/>
      <c r="HNI2000" s="10"/>
      <c r="HNJ2000" s="10"/>
      <c r="HNK2000" s="10"/>
      <c r="HNL2000" s="10"/>
      <c r="HNM2000" s="10"/>
      <c r="HNN2000" s="10"/>
      <c r="HNO2000" s="10"/>
      <c r="HNP2000" s="10"/>
      <c r="HNQ2000" s="10"/>
      <c r="HNR2000" s="10"/>
      <c r="HNS2000" s="10"/>
      <c r="HNT2000" s="10"/>
      <c r="HNU2000" s="10"/>
      <c r="HNV2000" s="10"/>
      <c r="HNW2000" s="10"/>
      <c r="HNX2000" s="10"/>
      <c r="HNY2000" s="10"/>
      <c r="HNZ2000" s="10"/>
      <c r="HOA2000" s="10"/>
      <c r="HOB2000" s="10"/>
      <c r="HOC2000" s="10"/>
      <c r="HOD2000" s="10"/>
      <c r="HOE2000" s="10"/>
      <c r="HOF2000" s="10"/>
      <c r="HOG2000" s="10"/>
      <c r="HOH2000" s="10"/>
      <c r="HOI2000" s="10"/>
      <c r="HOJ2000" s="10"/>
      <c r="HOK2000" s="10"/>
      <c r="HOL2000" s="10"/>
      <c r="HOM2000" s="10"/>
      <c r="HON2000" s="10"/>
      <c r="HOO2000" s="10"/>
      <c r="HOP2000" s="10"/>
      <c r="HOQ2000" s="10"/>
      <c r="HOR2000" s="10"/>
      <c r="HOS2000" s="10"/>
      <c r="HOT2000" s="10"/>
      <c r="HOU2000" s="10"/>
      <c r="HOV2000" s="10"/>
      <c r="HOW2000" s="10"/>
      <c r="HOX2000" s="10"/>
      <c r="HOY2000" s="10"/>
      <c r="HOZ2000" s="10"/>
      <c r="HPA2000" s="10"/>
      <c r="HPB2000" s="10"/>
      <c r="HPC2000" s="10"/>
      <c r="HPD2000" s="10"/>
      <c r="HPE2000" s="10"/>
      <c r="HPF2000" s="10"/>
      <c r="HPG2000" s="10"/>
      <c r="HPH2000" s="10"/>
      <c r="HPI2000" s="10"/>
      <c r="HPJ2000" s="10"/>
      <c r="HPK2000" s="10"/>
      <c r="HPL2000" s="10"/>
      <c r="HPM2000" s="10"/>
      <c r="HPN2000" s="10"/>
      <c r="HPO2000" s="10"/>
      <c r="HPP2000" s="10"/>
      <c r="HPQ2000" s="10"/>
      <c r="HPR2000" s="10"/>
      <c r="HPS2000" s="10"/>
      <c r="HPT2000" s="10"/>
      <c r="HPU2000" s="10"/>
      <c r="HPV2000" s="10"/>
      <c r="HPW2000" s="10"/>
      <c r="HPX2000" s="10"/>
      <c r="HPY2000" s="10"/>
      <c r="HPZ2000" s="10"/>
      <c r="HQA2000" s="10"/>
      <c r="HQB2000" s="10"/>
      <c r="HQC2000" s="10"/>
      <c r="HQD2000" s="10"/>
      <c r="HQE2000" s="10"/>
      <c r="HQF2000" s="10"/>
      <c r="HQG2000" s="10"/>
      <c r="HQH2000" s="10"/>
      <c r="HQI2000" s="10"/>
      <c r="HQJ2000" s="10"/>
      <c r="HQK2000" s="10"/>
      <c r="HQL2000" s="10"/>
      <c r="HQM2000" s="10"/>
      <c r="HQN2000" s="10"/>
      <c r="HQO2000" s="10"/>
      <c r="HQP2000" s="10"/>
      <c r="HQQ2000" s="10"/>
      <c r="HQR2000" s="10"/>
      <c r="HQS2000" s="10"/>
      <c r="HQT2000" s="10"/>
      <c r="HQU2000" s="10"/>
      <c r="HQV2000" s="10"/>
      <c r="HQW2000" s="10"/>
      <c r="HQX2000" s="10"/>
      <c r="HQY2000" s="10"/>
      <c r="HQZ2000" s="10"/>
      <c r="HRA2000" s="10"/>
      <c r="HRB2000" s="10"/>
      <c r="HRC2000" s="10"/>
      <c r="HRD2000" s="10"/>
      <c r="HRE2000" s="10"/>
      <c r="HRF2000" s="10"/>
      <c r="HRG2000" s="10"/>
      <c r="HRH2000" s="10"/>
      <c r="HRI2000" s="10"/>
      <c r="HRJ2000" s="10"/>
      <c r="HRK2000" s="10"/>
      <c r="HRL2000" s="10"/>
      <c r="HRM2000" s="10"/>
      <c r="HRN2000" s="10"/>
      <c r="HRO2000" s="10"/>
      <c r="HRP2000" s="10"/>
      <c r="HRQ2000" s="10"/>
      <c r="HRR2000" s="10"/>
      <c r="HRS2000" s="10"/>
      <c r="HRT2000" s="10"/>
      <c r="HRU2000" s="10"/>
      <c r="HRV2000" s="10"/>
      <c r="HRW2000" s="10"/>
      <c r="HRX2000" s="10"/>
      <c r="HRY2000" s="10"/>
      <c r="HRZ2000" s="10"/>
      <c r="HSA2000" s="10"/>
      <c r="HSB2000" s="10"/>
      <c r="HSC2000" s="10"/>
      <c r="HSD2000" s="10"/>
      <c r="HSE2000" s="10"/>
      <c r="HSF2000" s="10"/>
      <c r="HSG2000" s="10"/>
      <c r="HSH2000" s="10"/>
      <c r="HSI2000" s="10"/>
      <c r="HSJ2000" s="10"/>
      <c r="HSK2000" s="10"/>
      <c r="HSL2000" s="10"/>
      <c r="HSM2000" s="10"/>
      <c r="HSN2000" s="10"/>
      <c r="HSO2000" s="10"/>
      <c r="HSP2000" s="10"/>
      <c r="HSQ2000" s="10"/>
      <c r="HSR2000" s="10"/>
      <c r="HSS2000" s="10"/>
      <c r="HST2000" s="10"/>
      <c r="HSU2000" s="10"/>
      <c r="HSV2000" s="10"/>
      <c r="HSW2000" s="10"/>
      <c r="HSX2000" s="10"/>
      <c r="HSY2000" s="10"/>
      <c r="HSZ2000" s="10"/>
      <c r="HTA2000" s="10"/>
      <c r="HTB2000" s="10"/>
      <c r="HTC2000" s="10"/>
      <c r="HTD2000" s="10"/>
      <c r="HTE2000" s="10"/>
      <c r="HTF2000" s="10"/>
      <c r="HTG2000" s="10"/>
      <c r="HTH2000" s="10"/>
      <c r="HTI2000" s="10"/>
      <c r="HTJ2000" s="10"/>
      <c r="HTK2000" s="10"/>
      <c r="HTL2000" s="10"/>
      <c r="HTM2000" s="10"/>
      <c r="HTN2000" s="10"/>
      <c r="HTO2000" s="10"/>
      <c r="HTP2000" s="10"/>
      <c r="HTQ2000" s="10"/>
      <c r="HTR2000" s="10"/>
      <c r="HTS2000" s="10"/>
      <c r="HTT2000" s="10"/>
      <c r="HTU2000" s="10"/>
      <c r="HTV2000" s="10"/>
      <c r="HTW2000" s="10"/>
      <c r="HTX2000" s="10"/>
      <c r="HTY2000" s="10"/>
      <c r="HTZ2000" s="10"/>
      <c r="HUA2000" s="10"/>
      <c r="HUB2000" s="10"/>
      <c r="HUC2000" s="10"/>
      <c r="HUD2000" s="10"/>
      <c r="HUE2000" s="10"/>
      <c r="HUF2000" s="10"/>
      <c r="HUG2000" s="10"/>
      <c r="HUH2000" s="10"/>
      <c r="HUI2000" s="10"/>
      <c r="HUJ2000" s="10"/>
      <c r="HUK2000" s="10"/>
      <c r="HUL2000" s="10"/>
      <c r="HUM2000" s="10"/>
      <c r="HUN2000" s="10"/>
      <c r="HUO2000" s="10"/>
      <c r="HUP2000" s="10"/>
      <c r="HUQ2000" s="10"/>
      <c r="HUR2000" s="10"/>
      <c r="HUS2000" s="10"/>
      <c r="HUT2000" s="10"/>
      <c r="HUU2000" s="10"/>
      <c r="HUV2000" s="10"/>
      <c r="HUW2000" s="10"/>
      <c r="HUX2000" s="10"/>
      <c r="HUY2000" s="10"/>
      <c r="HUZ2000" s="10"/>
      <c r="HVA2000" s="10"/>
      <c r="HVB2000" s="10"/>
      <c r="HVC2000" s="10"/>
      <c r="HVD2000" s="10"/>
      <c r="HVE2000" s="10"/>
      <c r="HVF2000" s="10"/>
      <c r="HVG2000" s="10"/>
      <c r="HVH2000" s="10"/>
      <c r="HVI2000" s="10"/>
      <c r="HVJ2000" s="10"/>
      <c r="HVK2000" s="10"/>
      <c r="HVL2000" s="10"/>
      <c r="HVM2000" s="10"/>
      <c r="HVN2000" s="10"/>
      <c r="HVO2000" s="10"/>
      <c r="HVP2000" s="10"/>
      <c r="HVQ2000" s="10"/>
      <c r="HVR2000" s="10"/>
      <c r="HVS2000" s="10"/>
      <c r="HVT2000" s="10"/>
      <c r="HVU2000" s="10"/>
      <c r="HVV2000" s="10"/>
      <c r="HVW2000" s="10"/>
      <c r="HVX2000" s="10"/>
      <c r="HVY2000" s="10"/>
      <c r="HVZ2000" s="10"/>
      <c r="HWA2000" s="10"/>
      <c r="HWB2000" s="10"/>
      <c r="HWC2000" s="10"/>
      <c r="HWD2000" s="10"/>
      <c r="HWE2000" s="10"/>
      <c r="HWF2000" s="10"/>
      <c r="HWG2000" s="10"/>
      <c r="HWH2000" s="10"/>
      <c r="HWI2000" s="10"/>
      <c r="HWJ2000" s="10"/>
      <c r="HWK2000" s="10"/>
      <c r="HWL2000" s="10"/>
      <c r="HWM2000" s="10"/>
      <c r="HWN2000" s="10"/>
      <c r="HWO2000" s="10"/>
      <c r="HWP2000" s="10"/>
      <c r="HWQ2000" s="10"/>
      <c r="HWR2000" s="10"/>
      <c r="HWS2000" s="10"/>
      <c r="HWT2000" s="10"/>
      <c r="HWU2000" s="10"/>
      <c r="HWV2000" s="10"/>
      <c r="HWW2000" s="10"/>
      <c r="HWX2000" s="10"/>
      <c r="HWY2000" s="10"/>
      <c r="HWZ2000" s="10"/>
      <c r="HXA2000" s="10"/>
      <c r="HXB2000" s="10"/>
      <c r="HXC2000" s="10"/>
      <c r="HXD2000" s="10"/>
      <c r="HXE2000" s="10"/>
      <c r="HXF2000" s="10"/>
      <c r="HXG2000" s="10"/>
      <c r="HXH2000" s="10"/>
      <c r="HXI2000" s="10"/>
      <c r="HXJ2000" s="10"/>
      <c r="HXK2000" s="10"/>
      <c r="HXL2000" s="10"/>
      <c r="HXM2000" s="10"/>
      <c r="HXN2000" s="10"/>
      <c r="HXO2000" s="10"/>
      <c r="HXP2000" s="10"/>
      <c r="HXQ2000" s="10"/>
      <c r="HXR2000" s="10"/>
      <c r="HXS2000" s="10"/>
      <c r="HXT2000" s="10"/>
      <c r="HXU2000" s="10"/>
      <c r="HXV2000" s="10"/>
      <c r="HXW2000" s="10"/>
      <c r="HXX2000" s="10"/>
      <c r="HXY2000" s="10"/>
      <c r="HXZ2000" s="10"/>
      <c r="HYA2000" s="10"/>
      <c r="HYB2000" s="10"/>
      <c r="HYC2000" s="10"/>
      <c r="HYD2000" s="10"/>
      <c r="HYE2000" s="10"/>
      <c r="HYF2000" s="10"/>
      <c r="HYG2000" s="10"/>
      <c r="HYH2000" s="10"/>
      <c r="HYI2000" s="10"/>
      <c r="HYJ2000" s="10"/>
      <c r="HYK2000" s="10"/>
      <c r="HYL2000" s="10"/>
      <c r="HYM2000" s="10"/>
      <c r="HYN2000" s="10"/>
      <c r="HYO2000" s="10"/>
      <c r="HYP2000" s="10"/>
      <c r="HYQ2000" s="10"/>
      <c r="HYR2000" s="10"/>
      <c r="HYS2000" s="10"/>
      <c r="HYT2000" s="10"/>
      <c r="HYU2000" s="10"/>
      <c r="HYV2000" s="10"/>
      <c r="HYW2000" s="10"/>
      <c r="HYX2000" s="10"/>
      <c r="HYY2000" s="10"/>
      <c r="HYZ2000" s="10"/>
      <c r="HZA2000" s="10"/>
      <c r="HZB2000" s="10"/>
      <c r="HZC2000" s="10"/>
      <c r="HZD2000" s="10"/>
      <c r="HZE2000" s="10"/>
      <c r="HZF2000" s="10"/>
      <c r="HZG2000" s="10"/>
      <c r="HZH2000" s="10"/>
      <c r="HZI2000" s="10"/>
      <c r="HZJ2000" s="10"/>
      <c r="HZK2000" s="10"/>
      <c r="HZL2000" s="10"/>
      <c r="HZM2000" s="10"/>
      <c r="HZN2000" s="10"/>
      <c r="HZO2000" s="10"/>
      <c r="HZP2000" s="10"/>
      <c r="HZQ2000" s="10"/>
      <c r="HZR2000" s="10"/>
      <c r="HZS2000" s="10"/>
      <c r="HZT2000" s="10"/>
      <c r="HZU2000" s="10"/>
      <c r="HZV2000" s="10"/>
      <c r="HZW2000" s="10"/>
      <c r="HZX2000" s="10"/>
      <c r="HZY2000" s="10"/>
      <c r="HZZ2000" s="10"/>
      <c r="IAA2000" s="10"/>
      <c r="IAB2000" s="10"/>
      <c r="IAC2000" s="10"/>
      <c r="IAD2000" s="10"/>
      <c r="IAE2000" s="10"/>
      <c r="IAF2000" s="10"/>
      <c r="IAG2000" s="10"/>
      <c r="IAH2000" s="10"/>
      <c r="IAI2000" s="10"/>
      <c r="IAJ2000" s="10"/>
      <c r="IAK2000" s="10"/>
      <c r="IAL2000" s="10"/>
      <c r="IAM2000" s="10"/>
      <c r="IAN2000" s="10"/>
      <c r="IAO2000" s="10"/>
      <c r="IAP2000" s="10"/>
      <c r="IAQ2000" s="10"/>
      <c r="IAR2000" s="10"/>
      <c r="IAS2000" s="10"/>
      <c r="IAT2000" s="10"/>
      <c r="IAU2000" s="10"/>
      <c r="IAV2000" s="10"/>
      <c r="IAW2000" s="10"/>
      <c r="IAX2000" s="10"/>
      <c r="IAY2000" s="10"/>
      <c r="IAZ2000" s="10"/>
      <c r="IBA2000" s="10"/>
      <c r="IBB2000" s="10"/>
      <c r="IBC2000" s="10"/>
      <c r="IBD2000" s="10"/>
      <c r="IBE2000" s="10"/>
      <c r="IBF2000" s="10"/>
      <c r="IBG2000" s="10"/>
      <c r="IBH2000" s="10"/>
      <c r="IBI2000" s="10"/>
      <c r="IBJ2000" s="10"/>
      <c r="IBK2000" s="10"/>
      <c r="IBL2000" s="10"/>
      <c r="IBM2000" s="10"/>
      <c r="IBN2000" s="10"/>
      <c r="IBO2000" s="10"/>
      <c r="IBP2000" s="10"/>
      <c r="IBQ2000" s="10"/>
      <c r="IBR2000" s="10"/>
      <c r="IBS2000" s="10"/>
      <c r="IBT2000" s="10"/>
      <c r="IBU2000" s="10"/>
      <c r="IBV2000" s="10"/>
      <c r="IBW2000" s="10"/>
      <c r="IBX2000" s="10"/>
      <c r="IBY2000" s="10"/>
      <c r="IBZ2000" s="10"/>
      <c r="ICA2000" s="10"/>
      <c r="ICB2000" s="10"/>
      <c r="ICC2000" s="10"/>
      <c r="ICD2000" s="10"/>
      <c r="ICE2000" s="10"/>
      <c r="ICF2000" s="10"/>
      <c r="ICG2000" s="10"/>
      <c r="ICH2000" s="10"/>
      <c r="ICI2000" s="10"/>
      <c r="ICJ2000" s="10"/>
      <c r="ICK2000" s="10"/>
      <c r="ICL2000" s="10"/>
      <c r="ICM2000" s="10"/>
      <c r="ICN2000" s="10"/>
      <c r="ICO2000" s="10"/>
      <c r="ICP2000" s="10"/>
      <c r="ICQ2000" s="10"/>
      <c r="ICR2000" s="10"/>
      <c r="ICS2000" s="10"/>
      <c r="ICT2000" s="10"/>
      <c r="ICU2000" s="10"/>
      <c r="ICV2000" s="10"/>
      <c r="ICW2000" s="10"/>
      <c r="ICX2000" s="10"/>
      <c r="ICY2000" s="10"/>
      <c r="ICZ2000" s="10"/>
      <c r="IDA2000" s="10"/>
      <c r="IDB2000" s="10"/>
      <c r="IDC2000" s="10"/>
      <c r="IDD2000" s="10"/>
      <c r="IDE2000" s="10"/>
      <c r="IDF2000" s="10"/>
      <c r="IDG2000" s="10"/>
      <c r="IDH2000" s="10"/>
      <c r="IDI2000" s="10"/>
      <c r="IDJ2000" s="10"/>
      <c r="IDK2000" s="10"/>
      <c r="IDL2000" s="10"/>
      <c r="IDM2000" s="10"/>
      <c r="IDN2000" s="10"/>
      <c r="IDO2000" s="10"/>
      <c r="IDP2000" s="10"/>
      <c r="IDQ2000" s="10"/>
      <c r="IDR2000" s="10"/>
      <c r="IDS2000" s="10"/>
      <c r="IDT2000" s="10"/>
      <c r="IDU2000" s="10"/>
      <c r="IDV2000" s="10"/>
      <c r="IDW2000" s="10"/>
      <c r="IDX2000" s="10"/>
      <c r="IDY2000" s="10"/>
      <c r="IDZ2000" s="10"/>
      <c r="IEA2000" s="10"/>
      <c r="IEB2000" s="10"/>
      <c r="IEC2000" s="10"/>
      <c r="IED2000" s="10"/>
      <c r="IEE2000" s="10"/>
      <c r="IEF2000" s="10"/>
      <c r="IEG2000" s="10"/>
      <c r="IEH2000" s="10"/>
      <c r="IEI2000" s="10"/>
      <c r="IEJ2000" s="10"/>
      <c r="IEK2000" s="10"/>
      <c r="IEL2000" s="10"/>
      <c r="IEM2000" s="10"/>
      <c r="IEN2000" s="10"/>
      <c r="IEO2000" s="10"/>
      <c r="IEP2000" s="10"/>
      <c r="IEQ2000" s="10"/>
      <c r="IER2000" s="10"/>
      <c r="IES2000" s="10"/>
      <c r="IET2000" s="10"/>
      <c r="IEU2000" s="10"/>
      <c r="IEV2000" s="10"/>
      <c r="IEW2000" s="10"/>
      <c r="IEX2000" s="10"/>
      <c r="IEY2000" s="10"/>
      <c r="IEZ2000" s="10"/>
      <c r="IFA2000" s="10"/>
      <c r="IFB2000" s="10"/>
      <c r="IFC2000" s="10"/>
      <c r="IFD2000" s="10"/>
      <c r="IFE2000" s="10"/>
      <c r="IFF2000" s="10"/>
      <c r="IFG2000" s="10"/>
      <c r="IFH2000" s="10"/>
      <c r="IFI2000" s="10"/>
      <c r="IFJ2000" s="10"/>
      <c r="IFK2000" s="10"/>
      <c r="IFL2000" s="10"/>
      <c r="IFM2000" s="10"/>
      <c r="IFN2000" s="10"/>
      <c r="IFO2000" s="10"/>
      <c r="IFP2000" s="10"/>
      <c r="IFQ2000" s="10"/>
      <c r="IFR2000" s="10"/>
      <c r="IFS2000" s="10"/>
      <c r="IFT2000" s="10"/>
      <c r="IFU2000" s="10"/>
      <c r="IFV2000" s="10"/>
      <c r="IFW2000" s="10"/>
      <c r="IFX2000" s="10"/>
      <c r="IFY2000" s="10"/>
      <c r="IFZ2000" s="10"/>
      <c r="IGA2000" s="10"/>
      <c r="IGB2000" s="10"/>
      <c r="IGC2000" s="10"/>
      <c r="IGD2000" s="10"/>
      <c r="IGE2000" s="10"/>
      <c r="IGF2000" s="10"/>
      <c r="IGG2000" s="10"/>
      <c r="IGH2000" s="10"/>
      <c r="IGI2000" s="10"/>
      <c r="IGJ2000" s="10"/>
      <c r="IGK2000" s="10"/>
      <c r="IGL2000" s="10"/>
      <c r="IGM2000" s="10"/>
      <c r="IGN2000" s="10"/>
      <c r="IGO2000" s="10"/>
      <c r="IGP2000" s="10"/>
      <c r="IGQ2000" s="10"/>
      <c r="IGR2000" s="10"/>
      <c r="IGS2000" s="10"/>
      <c r="IGT2000" s="10"/>
      <c r="IGU2000" s="10"/>
      <c r="IGV2000" s="10"/>
      <c r="IGW2000" s="10"/>
      <c r="IGX2000" s="10"/>
      <c r="IGY2000" s="10"/>
      <c r="IGZ2000" s="10"/>
      <c r="IHA2000" s="10"/>
      <c r="IHB2000" s="10"/>
      <c r="IHC2000" s="10"/>
      <c r="IHD2000" s="10"/>
      <c r="IHE2000" s="10"/>
      <c r="IHF2000" s="10"/>
      <c r="IHG2000" s="10"/>
      <c r="IHH2000" s="10"/>
      <c r="IHI2000" s="10"/>
      <c r="IHJ2000" s="10"/>
      <c r="IHK2000" s="10"/>
      <c r="IHL2000" s="10"/>
      <c r="IHM2000" s="10"/>
      <c r="IHN2000" s="10"/>
      <c r="IHO2000" s="10"/>
      <c r="IHP2000" s="10"/>
      <c r="IHQ2000" s="10"/>
      <c r="IHR2000" s="10"/>
      <c r="IHS2000" s="10"/>
      <c r="IHT2000" s="10"/>
      <c r="IHU2000" s="10"/>
      <c r="IHV2000" s="10"/>
      <c r="IHW2000" s="10"/>
      <c r="IHX2000" s="10"/>
      <c r="IHY2000" s="10"/>
      <c r="IHZ2000" s="10"/>
      <c r="IIA2000" s="10"/>
      <c r="IIB2000" s="10"/>
      <c r="IIC2000" s="10"/>
      <c r="IID2000" s="10"/>
      <c r="IIE2000" s="10"/>
      <c r="IIF2000" s="10"/>
      <c r="IIG2000" s="10"/>
      <c r="IIH2000" s="10"/>
      <c r="III2000" s="10"/>
      <c r="IIJ2000" s="10"/>
      <c r="IIK2000" s="10"/>
      <c r="IIL2000" s="10"/>
      <c r="IIM2000" s="10"/>
      <c r="IIN2000" s="10"/>
      <c r="IIO2000" s="10"/>
      <c r="IIP2000" s="10"/>
      <c r="IIQ2000" s="10"/>
      <c r="IIR2000" s="10"/>
      <c r="IIS2000" s="10"/>
      <c r="IIT2000" s="10"/>
      <c r="IIU2000" s="10"/>
      <c r="IIV2000" s="10"/>
      <c r="IIW2000" s="10"/>
      <c r="IIX2000" s="10"/>
      <c r="IIY2000" s="10"/>
      <c r="IIZ2000" s="10"/>
      <c r="IJA2000" s="10"/>
      <c r="IJB2000" s="10"/>
      <c r="IJC2000" s="10"/>
      <c r="IJD2000" s="10"/>
      <c r="IJE2000" s="10"/>
      <c r="IJF2000" s="10"/>
      <c r="IJG2000" s="10"/>
      <c r="IJH2000" s="10"/>
      <c r="IJI2000" s="10"/>
      <c r="IJJ2000" s="10"/>
      <c r="IJK2000" s="10"/>
      <c r="IJL2000" s="10"/>
      <c r="IJM2000" s="10"/>
      <c r="IJN2000" s="10"/>
      <c r="IJO2000" s="10"/>
      <c r="IJP2000" s="10"/>
      <c r="IJQ2000" s="10"/>
      <c r="IJR2000" s="10"/>
      <c r="IJS2000" s="10"/>
      <c r="IJT2000" s="10"/>
      <c r="IJU2000" s="10"/>
      <c r="IJV2000" s="10"/>
      <c r="IJW2000" s="10"/>
      <c r="IJX2000" s="10"/>
      <c r="IJY2000" s="10"/>
      <c r="IJZ2000" s="10"/>
      <c r="IKA2000" s="10"/>
      <c r="IKB2000" s="10"/>
      <c r="IKC2000" s="10"/>
      <c r="IKD2000" s="10"/>
      <c r="IKE2000" s="10"/>
      <c r="IKF2000" s="10"/>
      <c r="IKG2000" s="10"/>
      <c r="IKH2000" s="10"/>
      <c r="IKI2000" s="10"/>
      <c r="IKJ2000" s="10"/>
      <c r="IKK2000" s="10"/>
      <c r="IKL2000" s="10"/>
      <c r="IKM2000" s="10"/>
      <c r="IKN2000" s="10"/>
      <c r="IKO2000" s="10"/>
      <c r="IKP2000" s="10"/>
      <c r="IKQ2000" s="10"/>
      <c r="IKR2000" s="10"/>
      <c r="IKS2000" s="10"/>
      <c r="IKT2000" s="10"/>
      <c r="IKU2000" s="10"/>
      <c r="IKV2000" s="10"/>
      <c r="IKW2000" s="10"/>
      <c r="IKX2000" s="10"/>
      <c r="IKY2000" s="10"/>
      <c r="IKZ2000" s="10"/>
      <c r="ILA2000" s="10"/>
      <c r="ILB2000" s="10"/>
      <c r="ILC2000" s="10"/>
      <c r="ILD2000" s="10"/>
      <c r="ILE2000" s="10"/>
      <c r="ILF2000" s="10"/>
      <c r="ILG2000" s="10"/>
      <c r="ILH2000" s="10"/>
      <c r="ILI2000" s="10"/>
      <c r="ILJ2000" s="10"/>
      <c r="ILK2000" s="10"/>
      <c r="ILL2000" s="10"/>
      <c r="ILM2000" s="10"/>
      <c r="ILN2000" s="10"/>
      <c r="ILO2000" s="10"/>
      <c r="ILP2000" s="10"/>
      <c r="ILQ2000" s="10"/>
      <c r="ILR2000" s="10"/>
      <c r="ILS2000" s="10"/>
      <c r="ILT2000" s="10"/>
      <c r="ILU2000" s="10"/>
      <c r="ILV2000" s="10"/>
      <c r="ILW2000" s="10"/>
      <c r="ILX2000" s="10"/>
      <c r="ILY2000" s="10"/>
      <c r="ILZ2000" s="10"/>
      <c r="IMA2000" s="10"/>
      <c r="IMB2000" s="10"/>
      <c r="IMC2000" s="10"/>
      <c r="IMD2000" s="10"/>
      <c r="IME2000" s="10"/>
      <c r="IMF2000" s="10"/>
      <c r="IMG2000" s="10"/>
      <c r="IMH2000" s="10"/>
      <c r="IMI2000" s="10"/>
      <c r="IMJ2000" s="10"/>
      <c r="IMK2000" s="10"/>
      <c r="IML2000" s="10"/>
      <c r="IMM2000" s="10"/>
      <c r="IMN2000" s="10"/>
      <c r="IMO2000" s="10"/>
      <c r="IMP2000" s="10"/>
      <c r="IMQ2000" s="10"/>
      <c r="IMR2000" s="10"/>
      <c r="IMS2000" s="10"/>
      <c r="IMT2000" s="10"/>
      <c r="IMU2000" s="10"/>
      <c r="IMV2000" s="10"/>
      <c r="IMW2000" s="10"/>
      <c r="IMX2000" s="10"/>
      <c r="IMY2000" s="10"/>
      <c r="IMZ2000" s="10"/>
      <c r="INA2000" s="10"/>
      <c r="INB2000" s="10"/>
      <c r="INC2000" s="10"/>
      <c r="IND2000" s="10"/>
      <c r="INE2000" s="10"/>
      <c r="INF2000" s="10"/>
      <c r="ING2000" s="10"/>
      <c r="INH2000" s="10"/>
      <c r="INI2000" s="10"/>
      <c r="INJ2000" s="10"/>
      <c r="INK2000" s="10"/>
      <c r="INL2000" s="10"/>
      <c r="INM2000" s="10"/>
      <c r="INN2000" s="10"/>
      <c r="INO2000" s="10"/>
      <c r="INP2000" s="10"/>
      <c r="INQ2000" s="10"/>
      <c r="INR2000" s="10"/>
      <c r="INS2000" s="10"/>
      <c r="INT2000" s="10"/>
      <c r="INU2000" s="10"/>
      <c r="INV2000" s="10"/>
      <c r="INW2000" s="10"/>
      <c r="INX2000" s="10"/>
      <c r="INY2000" s="10"/>
      <c r="INZ2000" s="10"/>
      <c r="IOA2000" s="10"/>
      <c r="IOB2000" s="10"/>
      <c r="IOC2000" s="10"/>
      <c r="IOD2000" s="10"/>
      <c r="IOE2000" s="10"/>
      <c r="IOF2000" s="10"/>
      <c r="IOG2000" s="10"/>
      <c r="IOH2000" s="10"/>
      <c r="IOI2000" s="10"/>
      <c r="IOJ2000" s="10"/>
      <c r="IOK2000" s="10"/>
      <c r="IOL2000" s="10"/>
      <c r="IOM2000" s="10"/>
      <c r="ION2000" s="10"/>
      <c r="IOO2000" s="10"/>
      <c r="IOP2000" s="10"/>
      <c r="IOQ2000" s="10"/>
      <c r="IOR2000" s="10"/>
      <c r="IOS2000" s="10"/>
      <c r="IOT2000" s="10"/>
      <c r="IOU2000" s="10"/>
      <c r="IOV2000" s="10"/>
      <c r="IOW2000" s="10"/>
      <c r="IOX2000" s="10"/>
      <c r="IOY2000" s="10"/>
      <c r="IOZ2000" s="10"/>
      <c r="IPA2000" s="10"/>
      <c r="IPB2000" s="10"/>
      <c r="IPC2000" s="10"/>
      <c r="IPD2000" s="10"/>
      <c r="IPE2000" s="10"/>
      <c r="IPF2000" s="10"/>
      <c r="IPG2000" s="10"/>
      <c r="IPH2000" s="10"/>
      <c r="IPI2000" s="10"/>
      <c r="IPJ2000" s="10"/>
      <c r="IPK2000" s="10"/>
      <c r="IPL2000" s="10"/>
      <c r="IPM2000" s="10"/>
      <c r="IPN2000" s="10"/>
      <c r="IPO2000" s="10"/>
      <c r="IPP2000" s="10"/>
      <c r="IPQ2000" s="10"/>
      <c r="IPR2000" s="10"/>
      <c r="IPS2000" s="10"/>
      <c r="IPT2000" s="10"/>
      <c r="IPU2000" s="10"/>
      <c r="IPV2000" s="10"/>
      <c r="IPW2000" s="10"/>
      <c r="IPX2000" s="10"/>
      <c r="IPY2000" s="10"/>
      <c r="IPZ2000" s="10"/>
      <c r="IQA2000" s="10"/>
      <c r="IQB2000" s="10"/>
      <c r="IQC2000" s="10"/>
      <c r="IQD2000" s="10"/>
      <c r="IQE2000" s="10"/>
      <c r="IQF2000" s="10"/>
      <c r="IQG2000" s="10"/>
      <c r="IQH2000" s="10"/>
      <c r="IQI2000" s="10"/>
      <c r="IQJ2000" s="10"/>
      <c r="IQK2000" s="10"/>
      <c r="IQL2000" s="10"/>
      <c r="IQM2000" s="10"/>
      <c r="IQN2000" s="10"/>
      <c r="IQO2000" s="10"/>
      <c r="IQP2000" s="10"/>
      <c r="IQQ2000" s="10"/>
      <c r="IQR2000" s="10"/>
      <c r="IQS2000" s="10"/>
      <c r="IQT2000" s="10"/>
      <c r="IQU2000" s="10"/>
      <c r="IQV2000" s="10"/>
      <c r="IQW2000" s="10"/>
      <c r="IQX2000" s="10"/>
      <c r="IQY2000" s="10"/>
      <c r="IQZ2000" s="10"/>
      <c r="IRA2000" s="10"/>
      <c r="IRB2000" s="10"/>
      <c r="IRC2000" s="10"/>
      <c r="IRD2000" s="10"/>
      <c r="IRE2000" s="10"/>
      <c r="IRF2000" s="10"/>
      <c r="IRG2000" s="10"/>
      <c r="IRH2000" s="10"/>
      <c r="IRI2000" s="10"/>
      <c r="IRJ2000" s="10"/>
      <c r="IRK2000" s="10"/>
      <c r="IRL2000" s="10"/>
      <c r="IRM2000" s="10"/>
      <c r="IRN2000" s="10"/>
      <c r="IRO2000" s="10"/>
      <c r="IRP2000" s="10"/>
      <c r="IRQ2000" s="10"/>
      <c r="IRR2000" s="10"/>
      <c r="IRS2000" s="10"/>
      <c r="IRT2000" s="10"/>
      <c r="IRU2000" s="10"/>
      <c r="IRV2000" s="10"/>
      <c r="IRW2000" s="10"/>
      <c r="IRX2000" s="10"/>
      <c r="IRY2000" s="10"/>
      <c r="IRZ2000" s="10"/>
      <c r="ISA2000" s="10"/>
      <c r="ISB2000" s="10"/>
      <c r="ISC2000" s="10"/>
      <c r="ISD2000" s="10"/>
      <c r="ISE2000" s="10"/>
      <c r="ISF2000" s="10"/>
      <c r="ISG2000" s="10"/>
      <c r="ISH2000" s="10"/>
      <c r="ISI2000" s="10"/>
      <c r="ISJ2000" s="10"/>
      <c r="ISK2000" s="10"/>
      <c r="ISL2000" s="10"/>
      <c r="ISM2000" s="10"/>
      <c r="ISN2000" s="10"/>
      <c r="ISO2000" s="10"/>
      <c r="ISP2000" s="10"/>
      <c r="ISQ2000" s="10"/>
      <c r="ISR2000" s="10"/>
      <c r="ISS2000" s="10"/>
      <c r="IST2000" s="10"/>
      <c r="ISU2000" s="10"/>
      <c r="ISV2000" s="10"/>
      <c r="ISW2000" s="10"/>
      <c r="ISX2000" s="10"/>
      <c r="ISY2000" s="10"/>
      <c r="ISZ2000" s="10"/>
      <c r="ITA2000" s="10"/>
      <c r="ITB2000" s="10"/>
      <c r="ITC2000" s="10"/>
      <c r="ITD2000" s="10"/>
      <c r="ITE2000" s="10"/>
      <c r="ITF2000" s="10"/>
      <c r="ITG2000" s="10"/>
      <c r="ITH2000" s="10"/>
      <c r="ITI2000" s="10"/>
      <c r="ITJ2000" s="10"/>
      <c r="ITK2000" s="10"/>
      <c r="ITL2000" s="10"/>
      <c r="ITM2000" s="10"/>
      <c r="ITN2000" s="10"/>
      <c r="ITO2000" s="10"/>
      <c r="ITP2000" s="10"/>
      <c r="ITQ2000" s="10"/>
      <c r="ITR2000" s="10"/>
      <c r="ITS2000" s="10"/>
      <c r="ITT2000" s="10"/>
      <c r="ITU2000" s="10"/>
      <c r="ITV2000" s="10"/>
      <c r="ITW2000" s="10"/>
      <c r="ITX2000" s="10"/>
      <c r="ITY2000" s="10"/>
      <c r="ITZ2000" s="10"/>
      <c r="IUA2000" s="10"/>
      <c r="IUB2000" s="10"/>
      <c r="IUC2000" s="10"/>
      <c r="IUD2000" s="10"/>
      <c r="IUE2000" s="10"/>
      <c r="IUF2000" s="10"/>
      <c r="IUG2000" s="10"/>
      <c r="IUH2000" s="10"/>
      <c r="IUI2000" s="10"/>
      <c r="IUJ2000" s="10"/>
      <c r="IUK2000" s="10"/>
      <c r="IUL2000" s="10"/>
      <c r="IUM2000" s="10"/>
      <c r="IUN2000" s="10"/>
      <c r="IUO2000" s="10"/>
      <c r="IUP2000" s="10"/>
      <c r="IUQ2000" s="10"/>
      <c r="IUR2000" s="10"/>
      <c r="IUS2000" s="10"/>
      <c r="IUT2000" s="10"/>
      <c r="IUU2000" s="10"/>
      <c r="IUV2000" s="10"/>
      <c r="IUW2000" s="10"/>
      <c r="IUX2000" s="10"/>
      <c r="IUY2000" s="10"/>
      <c r="IUZ2000" s="10"/>
      <c r="IVA2000" s="10"/>
      <c r="IVB2000" s="10"/>
      <c r="IVC2000" s="10"/>
      <c r="IVD2000" s="10"/>
      <c r="IVE2000" s="10"/>
      <c r="IVF2000" s="10"/>
      <c r="IVG2000" s="10"/>
      <c r="IVH2000" s="10"/>
      <c r="IVI2000" s="10"/>
      <c r="IVJ2000" s="10"/>
      <c r="IVK2000" s="10"/>
      <c r="IVL2000" s="10"/>
      <c r="IVM2000" s="10"/>
      <c r="IVN2000" s="10"/>
      <c r="IVO2000" s="10"/>
      <c r="IVP2000" s="10"/>
      <c r="IVQ2000" s="10"/>
      <c r="IVR2000" s="10"/>
      <c r="IVS2000" s="10"/>
      <c r="IVT2000" s="10"/>
      <c r="IVU2000" s="10"/>
      <c r="IVV2000" s="10"/>
      <c r="IVW2000" s="10"/>
      <c r="IVX2000" s="10"/>
      <c r="IVY2000" s="10"/>
      <c r="IVZ2000" s="10"/>
      <c r="IWA2000" s="10"/>
      <c r="IWB2000" s="10"/>
      <c r="IWC2000" s="10"/>
      <c r="IWD2000" s="10"/>
      <c r="IWE2000" s="10"/>
      <c r="IWF2000" s="10"/>
      <c r="IWG2000" s="10"/>
      <c r="IWH2000" s="10"/>
      <c r="IWI2000" s="10"/>
      <c r="IWJ2000" s="10"/>
      <c r="IWK2000" s="10"/>
      <c r="IWL2000" s="10"/>
      <c r="IWM2000" s="10"/>
      <c r="IWN2000" s="10"/>
      <c r="IWO2000" s="10"/>
      <c r="IWP2000" s="10"/>
      <c r="IWQ2000" s="10"/>
      <c r="IWR2000" s="10"/>
      <c r="IWS2000" s="10"/>
      <c r="IWT2000" s="10"/>
      <c r="IWU2000" s="10"/>
      <c r="IWV2000" s="10"/>
      <c r="IWW2000" s="10"/>
      <c r="IWX2000" s="10"/>
      <c r="IWY2000" s="10"/>
      <c r="IWZ2000" s="10"/>
      <c r="IXA2000" s="10"/>
      <c r="IXB2000" s="10"/>
      <c r="IXC2000" s="10"/>
      <c r="IXD2000" s="10"/>
      <c r="IXE2000" s="10"/>
      <c r="IXF2000" s="10"/>
      <c r="IXG2000" s="10"/>
      <c r="IXH2000" s="10"/>
      <c r="IXI2000" s="10"/>
      <c r="IXJ2000" s="10"/>
      <c r="IXK2000" s="10"/>
      <c r="IXL2000" s="10"/>
      <c r="IXM2000" s="10"/>
      <c r="IXN2000" s="10"/>
      <c r="IXO2000" s="10"/>
      <c r="IXP2000" s="10"/>
      <c r="IXQ2000" s="10"/>
      <c r="IXR2000" s="10"/>
      <c r="IXS2000" s="10"/>
      <c r="IXT2000" s="10"/>
      <c r="IXU2000" s="10"/>
      <c r="IXV2000" s="10"/>
      <c r="IXW2000" s="10"/>
      <c r="IXX2000" s="10"/>
      <c r="IXY2000" s="10"/>
      <c r="IXZ2000" s="10"/>
      <c r="IYA2000" s="10"/>
      <c r="IYB2000" s="10"/>
      <c r="IYC2000" s="10"/>
      <c r="IYD2000" s="10"/>
      <c r="IYE2000" s="10"/>
      <c r="IYF2000" s="10"/>
      <c r="IYG2000" s="10"/>
      <c r="IYH2000" s="10"/>
      <c r="IYI2000" s="10"/>
      <c r="IYJ2000" s="10"/>
      <c r="IYK2000" s="10"/>
      <c r="IYL2000" s="10"/>
      <c r="IYM2000" s="10"/>
      <c r="IYN2000" s="10"/>
      <c r="IYO2000" s="10"/>
      <c r="IYP2000" s="10"/>
      <c r="IYQ2000" s="10"/>
      <c r="IYR2000" s="10"/>
      <c r="IYS2000" s="10"/>
      <c r="IYT2000" s="10"/>
      <c r="IYU2000" s="10"/>
      <c r="IYV2000" s="10"/>
      <c r="IYW2000" s="10"/>
      <c r="IYX2000" s="10"/>
      <c r="IYY2000" s="10"/>
      <c r="IYZ2000" s="10"/>
      <c r="IZA2000" s="10"/>
      <c r="IZB2000" s="10"/>
      <c r="IZC2000" s="10"/>
      <c r="IZD2000" s="10"/>
      <c r="IZE2000" s="10"/>
      <c r="IZF2000" s="10"/>
      <c r="IZG2000" s="10"/>
      <c r="IZH2000" s="10"/>
      <c r="IZI2000" s="10"/>
      <c r="IZJ2000" s="10"/>
      <c r="IZK2000" s="10"/>
      <c r="IZL2000" s="10"/>
      <c r="IZM2000" s="10"/>
      <c r="IZN2000" s="10"/>
      <c r="IZO2000" s="10"/>
      <c r="IZP2000" s="10"/>
      <c r="IZQ2000" s="10"/>
      <c r="IZR2000" s="10"/>
      <c r="IZS2000" s="10"/>
      <c r="IZT2000" s="10"/>
      <c r="IZU2000" s="10"/>
      <c r="IZV2000" s="10"/>
      <c r="IZW2000" s="10"/>
      <c r="IZX2000" s="10"/>
      <c r="IZY2000" s="10"/>
      <c r="IZZ2000" s="10"/>
      <c r="JAA2000" s="10"/>
      <c r="JAB2000" s="10"/>
      <c r="JAC2000" s="10"/>
      <c r="JAD2000" s="10"/>
      <c r="JAE2000" s="10"/>
      <c r="JAF2000" s="10"/>
      <c r="JAG2000" s="10"/>
      <c r="JAH2000" s="10"/>
      <c r="JAI2000" s="10"/>
      <c r="JAJ2000" s="10"/>
      <c r="JAK2000" s="10"/>
      <c r="JAL2000" s="10"/>
      <c r="JAM2000" s="10"/>
      <c r="JAN2000" s="10"/>
      <c r="JAO2000" s="10"/>
      <c r="JAP2000" s="10"/>
      <c r="JAQ2000" s="10"/>
      <c r="JAR2000" s="10"/>
      <c r="JAS2000" s="10"/>
      <c r="JAT2000" s="10"/>
      <c r="JAU2000" s="10"/>
      <c r="JAV2000" s="10"/>
      <c r="JAW2000" s="10"/>
      <c r="JAX2000" s="10"/>
      <c r="JAY2000" s="10"/>
      <c r="JAZ2000" s="10"/>
      <c r="JBA2000" s="10"/>
      <c r="JBB2000" s="10"/>
      <c r="JBC2000" s="10"/>
      <c r="JBD2000" s="10"/>
      <c r="JBE2000" s="10"/>
      <c r="JBF2000" s="10"/>
      <c r="JBG2000" s="10"/>
      <c r="JBH2000" s="10"/>
      <c r="JBI2000" s="10"/>
      <c r="JBJ2000" s="10"/>
      <c r="JBK2000" s="10"/>
      <c r="JBL2000" s="10"/>
      <c r="JBM2000" s="10"/>
      <c r="JBN2000" s="10"/>
      <c r="JBO2000" s="10"/>
      <c r="JBP2000" s="10"/>
      <c r="JBQ2000" s="10"/>
      <c r="JBR2000" s="10"/>
      <c r="JBS2000" s="10"/>
      <c r="JBT2000" s="10"/>
      <c r="JBU2000" s="10"/>
      <c r="JBV2000" s="10"/>
      <c r="JBW2000" s="10"/>
      <c r="JBX2000" s="10"/>
      <c r="JBY2000" s="10"/>
      <c r="JBZ2000" s="10"/>
      <c r="JCA2000" s="10"/>
      <c r="JCB2000" s="10"/>
      <c r="JCC2000" s="10"/>
      <c r="JCD2000" s="10"/>
      <c r="JCE2000" s="10"/>
      <c r="JCF2000" s="10"/>
      <c r="JCG2000" s="10"/>
      <c r="JCH2000" s="10"/>
      <c r="JCI2000" s="10"/>
      <c r="JCJ2000" s="10"/>
      <c r="JCK2000" s="10"/>
      <c r="JCL2000" s="10"/>
      <c r="JCM2000" s="10"/>
      <c r="JCN2000" s="10"/>
      <c r="JCO2000" s="10"/>
      <c r="JCP2000" s="10"/>
      <c r="JCQ2000" s="10"/>
      <c r="JCR2000" s="10"/>
      <c r="JCS2000" s="10"/>
      <c r="JCT2000" s="10"/>
      <c r="JCU2000" s="10"/>
      <c r="JCV2000" s="10"/>
      <c r="JCW2000" s="10"/>
      <c r="JCX2000" s="10"/>
      <c r="JCY2000" s="10"/>
      <c r="JCZ2000" s="10"/>
      <c r="JDA2000" s="10"/>
      <c r="JDB2000" s="10"/>
      <c r="JDC2000" s="10"/>
      <c r="JDD2000" s="10"/>
      <c r="JDE2000" s="10"/>
      <c r="JDF2000" s="10"/>
      <c r="JDG2000" s="10"/>
      <c r="JDH2000" s="10"/>
      <c r="JDI2000" s="10"/>
      <c r="JDJ2000" s="10"/>
      <c r="JDK2000" s="10"/>
      <c r="JDL2000" s="10"/>
      <c r="JDM2000" s="10"/>
      <c r="JDN2000" s="10"/>
      <c r="JDO2000" s="10"/>
      <c r="JDP2000" s="10"/>
      <c r="JDQ2000" s="10"/>
      <c r="JDR2000" s="10"/>
      <c r="JDS2000" s="10"/>
      <c r="JDT2000" s="10"/>
      <c r="JDU2000" s="10"/>
      <c r="JDV2000" s="10"/>
      <c r="JDW2000" s="10"/>
      <c r="JDX2000" s="10"/>
      <c r="JDY2000" s="10"/>
      <c r="JDZ2000" s="10"/>
      <c r="JEA2000" s="10"/>
      <c r="JEB2000" s="10"/>
      <c r="JEC2000" s="10"/>
      <c r="JED2000" s="10"/>
      <c r="JEE2000" s="10"/>
      <c r="JEF2000" s="10"/>
      <c r="JEG2000" s="10"/>
      <c r="JEH2000" s="10"/>
      <c r="JEI2000" s="10"/>
      <c r="JEJ2000" s="10"/>
      <c r="JEK2000" s="10"/>
      <c r="JEL2000" s="10"/>
      <c r="JEM2000" s="10"/>
      <c r="JEN2000" s="10"/>
      <c r="JEO2000" s="10"/>
      <c r="JEP2000" s="10"/>
      <c r="JEQ2000" s="10"/>
      <c r="JER2000" s="10"/>
      <c r="JES2000" s="10"/>
      <c r="JET2000" s="10"/>
      <c r="JEU2000" s="10"/>
      <c r="JEV2000" s="10"/>
      <c r="JEW2000" s="10"/>
      <c r="JEX2000" s="10"/>
      <c r="JEY2000" s="10"/>
      <c r="JEZ2000" s="10"/>
      <c r="JFA2000" s="10"/>
      <c r="JFB2000" s="10"/>
      <c r="JFC2000" s="10"/>
      <c r="JFD2000" s="10"/>
      <c r="JFE2000" s="10"/>
      <c r="JFF2000" s="10"/>
      <c r="JFG2000" s="10"/>
      <c r="JFH2000" s="10"/>
      <c r="JFI2000" s="10"/>
      <c r="JFJ2000" s="10"/>
      <c r="JFK2000" s="10"/>
      <c r="JFL2000" s="10"/>
      <c r="JFM2000" s="10"/>
      <c r="JFN2000" s="10"/>
      <c r="JFO2000" s="10"/>
      <c r="JFP2000" s="10"/>
      <c r="JFQ2000" s="10"/>
      <c r="JFR2000" s="10"/>
      <c r="JFS2000" s="10"/>
      <c r="JFT2000" s="10"/>
      <c r="JFU2000" s="10"/>
      <c r="JFV2000" s="10"/>
      <c r="JFW2000" s="10"/>
      <c r="JFX2000" s="10"/>
      <c r="JFY2000" s="10"/>
      <c r="JFZ2000" s="10"/>
      <c r="JGA2000" s="10"/>
      <c r="JGB2000" s="10"/>
      <c r="JGC2000" s="10"/>
      <c r="JGD2000" s="10"/>
      <c r="JGE2000" s="10"/>
      <c r="JGF2000" s="10"/>
      <c r="JGG2000" s="10"/>
      <c r="JGH2000" s="10"/>
      <c r="JGI2000" s="10"/>
      <c r="JGJ2000" s="10"/>
      <c r="JGK2000" s="10"/>
      <c r="JGL2000" s="10"/>
      <c r="JGM2000" s="10"/>
      <c r="JGN2000" s="10"/>
      <c r="JGO2000" s="10"/>
      <c r="JGP2000" s="10"/>
      <c r="JGQ2000" s="10"/>
      <c r="JGR2000" s="10"/>
      <c r="JGS2000" s="10"/>
      <c r="JGT2000" s="10"/>
      <c r="JGU2000" s="10"/>
      <c r="JGV2000" s="10"/>
      <c r="JGW2000" s="10"/>
      <c r="JGX2000" s="10"/>
      <c r="JGY2000" s="10"/>
      <c r="JGZ2000" s="10"/>
      <c r="JHA2000" s="10"/>
      <c r="JHB2000" s="10"/>
      <c r="JHC2000" s="10"/>
      <c r="JHD2000" s="10"/>
      <c r="JHE2000" s="10"/>
      <c r="JHF2000" s="10"/>
      <c r="JHG2000" s="10"/>
      <c r="JHH2000" s="10"/>
      <c r="JHI2000" s="10"/>
      <c r="JHJ2000" s="10"/>
      <c r="JHK2000" s="10"/>
      <c r="JHL2000" s="10"/>
      <c r="JHM2000" s="10"/>
      <c r="JHN2000" s="10"/>
      <c r="JHO2000" s="10"/>
      <c r="JHP2000" s="10"/>
      <c r="JHQ2000" s="10"/>
      <c r="JHR2000" s="10"/>
      <c r="JHS2000" s="10"/>
      <c r="JHT2000" s="10"/>
      <c r="JHU2000" s="10"/>
      <c r="JHV2000" s="10"/>
      <c r="JHW2000" s="10"/>
      <c r="JHX2000" s="10"/>
      <c r="JHY2000" s="10"/>
      <c r="JHZ2000" s="10"/>
      <c r="JIA2000" s="10"/>
      <c r="JIB2000" s="10"/>
      <c r="JIC2000" s="10"/>
      <c r="JID2000" s="10"/>
      <c r="JIE2000" s="10"/>
      <c r="JIF2000" s="10"/>
      <c r="JIG2000" s="10"/>
      <c r="JIH2000" s="10"/>
      <c r="JII2000" s="10"/>
      <c r="JIJ2000" s="10"/>
      <c r="JIK2000" s="10"/>
      <c r="JIL2000" s="10"/>
      <c r="JIM2000" s="10"/>
      <c r="JIN2000" s="10"/>
      <c r="JIO2000" s="10"/>
      <c r="JIP2000" s="10"/>
      <c r="JIQ2000" s="10"/>
      <c r="JIR2000" s="10"/>
      <c r="JIS2000" s="10"/>
      <c r="JIT2000" s="10"/>
      <c r="JIU2000" s="10"/>
      <c r="JIV2000" s="10"/>
      <c r="JIW2000" s="10"/>
      <c r="JIX2000" s="10"/>
      <c r="JIY2000" s="10"/>
      <c r="JIZ2000" s="10"/>
      <c r="JJA2000" s="10"/>
      <c r="JJB2000" s="10"/>
      <c r="JJC2000" s="10"/>
      <c r="JJD2000" s="10"/>
      <c r="JJE2000" s="10"/>
      <c r="JJF2000" s="10"/>
      <c r="JJG2000" s="10"/>
      <c r="JJH2000" s="10"/>
      <c r="JJI2000" s="10"/>
      <c r="JJJ2000" s="10"/>
      <c r="JJK2000" s="10"/>
      <c r="JJL2000" s="10"/>
      <c r="JJM2000" s="10"/>
      <c r="JJN2000" s="10"/>
      <c r="JJO2000" s="10"/>
      <c r="JJP2000" s="10"/>
      <c r="JJQ2000" s="10"/>
      <c r="JJR2000" s="10"/>
      <c r="JJS2000" s="10"/>
      <c r="JJT2000" s="10"/>
      <c r="JJU2000" s="10"/>
      <c r="JJV2000" s="10"/>
      <c r="JJW2000" s="10"/>
      <c r="JJX2000" s="10"/>
      <c r="JJY2000" s="10"/>
      <c r="JJZ2000" s="10"/>
      <c r="JKA2000" s="10"/>
      <c r="JKB2000" s="10"/>
      <c r="JKC2000" s="10"/>
      <c r="JKD2000" s="10"/>
      <c r="JKE2000" s="10"/>
      <c r="JKF2000" s="10"/>
      <c r="JKG2000" s="10"/>
      <c r="JKH2000" s="10"/>
      <c r="JKI2000" s="10"/>
      <c r="JKJ2000" s="10"/>
      <c r="JKK2000" s="10"/>
      <c r="JKL2000" s="10"/>
      <c r="JKM2000" s="10"/>
      <c r="JKN2000" s="10"/>
      <c r="JKO2000" s="10"/>
      <c r="JKP2000" s="10"/>
      <c r="JKQ2000" s="10"/>
      <c r="JKR2000" s="10"/>
      <c r="JKS2000" s="10"/>
      <c r="JKT2000" s="10"/>
      <c r="JKU2000" s="10"/>
      <c r="JKV2000" s="10"/>
      <c r="JKW2000" s="10"/>
      <c r="JKX2000" s="10"/>
      <c r="JKY2000" s="10"/>
      <c r="JKZ2000" s="10"/>
      <c r="JLA2000" s="10"/>
      <c r="JLB2000" s="10"/>
      <c r="JLC2000" s="10"/>
      <c r="JLD2000" s="10"/>
      <c r="JLE2000" s="10"/>
      <c r="JLF2000" s="10"/>
      <c r="JLG2000" s="10"/>
      <c r="JLH2000" s="10"/>
      <c r="JLI2000" s="10"/>
      <c r="JLJ2000" s="10"/>
      <c r="JLK2000" s="10"/>
      <c r="JLL2000" s="10"/>
      <c r="JLM2000" s="10"/>
      <c r="JLN2000" s="10"/>
      <c r="JLO2000" s="10"/>
      <c r="JLP2000" s="10"/>
      <c r="JLQ2000" s="10"/>
      <c r="JLR2000" s="10"/>
      <c r="JLS2000" s="10"/>
      <c r="JLT2000" s="10"/>
      <c r="JLU2000" s="10"/>
      <c r="JLV2000" s="10"/>
      <c r="JLW2000" s="10"/>
      <c r="JLX2000" s="10"/>
      <c r="JLY2000" s="10"/>
      <c r="JLZ2000" s="10"/>
      <c r="JMA2000" s="10"/>
      <c r="JMB2000" s="10"/>
      <c r="JMC2000" s="10"/>
      <c r="JMD2000" s="10"/>
      <c r="JME2000" s="10"/>
      <c r="JMF2000" s="10"/>
      <c r="JMG2000" s="10"/>
      <c r="JMH2000" s="10"/>
      <c r="JMI2000" s="10"/>
      <c r="JMJ2000" s="10"/>
      <c r="JMK2000" s="10"/>
      <c r="JML2000" s="10"/>
      <c r="JMM2000" s="10"/>
      <c r="JMN2000" s="10"/>
      <c r="JMO2000" s="10"/>
      <c r="JMP2000" s="10"/>
      <c r="JMQ2000" s="10"/>
      <c r="JMR2000" s="10"/>
      <c r="JMS2000" s="10"/>
      <c r="JMT2000" s="10"/>
      <c r="JMU2000" s="10"/>
      <c r="JMV2000" s="10"/>
      <c r="JMW2000" s="10"/>
      <c r="JMX2000" s="10"/>
      <c r="JMY2000" s="10"/>
      <c r="JMZ2000" s="10"/>
      <c r="JNA2000" s="10"/>
      <c r="JNB2000" s="10"/>
      <c r="JNC2000" s="10"/>
      <c r="JND2000" s="10"/>
      <c r="JNE2000" s="10"/>
      <c r="JNF2000" s="10"/>
      <c r="JNG2000" s="10"/>
      <c r="JNH2000" s="10"/>
      <c r="JNI2000" s="10"/>
      <c r="JNJ2000" s="10"/>
      <c r="JNK2000" s="10"/>
      <c r="JNL2000" s="10"/>
      <c r="JNM2000" s="10"/>
      <c r="JNN2000" s="10"/>
      <c r="JNO2000" s="10"/>
      <c r="JNP2000" s="10"/>
      <c r="JNQ2000" s="10"/>
      <c r="JNR2000" s="10"/>
      <c r="JNS2000" s="10"/>
      <c r="JNT2000" s="10"/>
      <c r="JNU2000" s="10"/>
      <c r="JNV2000" s="10"/>
      <c r="JNW2000" s="10"/>
      <c r="JNX2000" s="10"/>
      <c r="JNY2000" s="10"/>
      <c r="JNZ2000" s="10"/>
      <c r="JOA2000" s="10"/>
      <c r="JOB2000" s="10"/>
      <c r="JOC2000" s="10"/>
      <c r="JOD2000" s="10"/>
      <c r="JOE2000" s="10"/>
      <c r="JOF2000" s="10"/>
      <c r="JOG2000" s="10"/>
      <c r="JOH2000" s="10"/>
      <c r="JOI2000" s="10"/>
      <c r="JOJ2000" s="10"/>
      <c r="JOK2000" s="10"/>
      <c r="JOL2000" s="10"/>
      <c r="JOM2000" s="10"/>
      <c r="JON2000" s="10"/>
      <c r="JOO2000" s="10"/>
      <c r="JOP2000" s="10"/>
      <c r="JOQ2000" s="10"/>
      <c r="JOR2000" s="10"/>
      <c r="JOS2000" s="10"/>
      <c r="JOT2000" s="10"/>
      <c r="JOU2000" s="10"/>
      <c r="JOV2000" s="10"/>
      <c r="JOW2000" s="10"/>
      <c r="JOX2000" s="10"/>
      <c r="JOY2000" s="10"/>
      <c r="JOZ2000" s="10"/>
      <c r="JPA2000" s="10"/>
      <c r="JPB2000" s="10"/>
      <c r="JPC2000" s="10"/>
      <c r="JPD2000" s="10"/>
      <c r="JPE2000" s="10"/>
      <c r="JPF2000" s="10"/>
      <c r="JPG2000" s="10"/>
      <c r="JPH2000" s="10"/>
      <c r="JPI2000" s="10"/>
      <c r="JPJ2000" s="10"/>
      <c r="JPK2000" s="10"/>
      <c r="JPL2000" s="10"/>
      <c r="JPM2000" s="10"/>
      <c r="JPN2000" s="10"/>
      <c r="JPO2000" s="10"/>
      <c r="JPP2000" s="10"/>
      <c r="JPQ2000" s="10"/>
      <c r="JPR2000" s="10"/>
      <c r="JPS2000" s="10"/>
      <c r="JPT2000" s="10"/>
      <c r="JPU2000" s="10"/>
      <c r="JPV2000" s="10"/>
      <c r="JPW2000" s="10"/>
      <c r="JPX2000" s="10"/>
      <c r="JPY2000" s="10"/>
      <c r="JPZ2000" s="10"/>
      <c r="JQA2000" s="10"/>
      <c r="JQB2000" s="10"/>
      <c r="JQC2000" s="10"/>
      <c r="JQD2000" s="10"/>
      <c r="JQE2000" s="10"/>
      <c r="JQF2000" s="10"/>
      <c r="JQG2000" s="10"/>
      <c r="JQH2000" s="10"/>
      <c r="JQI2000" s="10"/>
      <c r="JQJ2000" s="10"/>
      <c r="JQK2000" s="10"/>
      <c r="JQL2000" s="10"/>
      <c r="JQM2000" s="10"/>
      <c r="JQN2000" s="10"/>
      <c r="JQO2000" s="10"/>
      <c r="JQP2000" s="10"/>
      <c r="JQQ2000" s="10"/>
      <c r="JQR2000" s="10"/>
      <c r="JQS2000" s="10"/>
      <c r="JQT2000" s="10"/>
      <c r="JQU2000" s="10"/>
      <c r="JQV2000" s="10"/>
      <c r="JQW2000" s="10"/>
      <c r="JQX2000" s="10"/>
      <c r="JQY2000" s="10"/>
      <c r="JQZ2000" s="10"/>
      <c r="JRA2000" s="10"/>
      <c r="JRB2000" s="10"/>
      <c r="JRC2000" s="10"/>
      <c r="JRD2000" s="10"/>
      <c r="JRE2000" s="10"/>
      <c r="JRF2000" s="10"/>
      <c r="JRG2000" s="10"/>
      <c r="JRH2000" s="10"/>
      <c r="JRI2000" s="10"/>
      <c r="JRJ2000" s="10"/>
      <c r="JRK2000" s="10"/>
      <c r="JRL2000" s="10"/>
      <c r="JRM2000" s="10"/>
      <c r="JRN2000" s="10"/>
      <c r="JRO2000" s="10"/>
      <c r="JRP2000" s="10"/>
      <c r="JRQ2000" s="10"/>
      <c r="JRR2000" s="10"/>
      <c r="JRS2000" s="10"/>
      <c r="JRT2000" s="10"/>
      <c r="JRU2000" s="10"/>
      <c r="JRV2000" s="10"/>
      <c r="JRW2000" s="10"/>
      <c r="JRX2000" s="10"/>
      <c r="JRY2000" s="10"/>
      <c r="JRZ2000" s="10"/>
      <c r="JSA2000" s="10"/>
      <c r="JSB2000" s="10"/>
      <c r="JSC2000" s="10"/>
      <c r="JSD2000" s="10"/>
      <c r="JSE2000" s="10"/>
      <c r="JSF2000" s="10"/>
      <c r="JSG2000" s="10"/>
      <c r="JSH2000" s="10"/>
      <c r="JSI2000" s="10"/>
      <c r="JSJ2000" s="10"/>
      <c r="JSK2000" s="10"/>
      <c r="JSL2000" s="10"/>
      <c r="JSM2000" s="10"/>
      <c r="JSN2000" s="10"/>
      <c r="JSO2000" s="10"/>
      <c r="JSP2000" s="10"/>
      <c r="JSQ2000" s="10"/>
      <c r="JSR2000" s="10"/>
      <c r="JSS2000" s="10"/>
      <c r="JST2000" s="10"/>
      <c r="JSU2000" s="10"/>
      <c r="JSV2000" s="10"/>
      <c r="JSW2000" s="10"/>
      <c r="JSX2000" s="10"/>
      <c r="JSY2000" s="10"/>
      <c r="JSZ2000" s="10"/>
      <c r="JTA2000" s="10"/>
      <c r="JTB2000" s="10"/>
      <c r="JTC2000" s="10"/>
      <c r="JTD2000" s="10"/>
      <c r="JTE2000" s="10"/>
      <c r="JTF2000" s="10"/>
      <c r="JTG2000" s="10"/>
      <c r="JTH2000" s="10"/>
      <c r="JTI2000" s="10"/>
      <c r="JTJ2000" s="10"/>
      <c r="JTK2000" s="10"/>
      <c r="JTL2000" s="10"/>
      <c r="JTM2000" s="10"/>
      <c r="JTN2000" s="10"/>
      <c r="JTO2000" s="10"/>
      <c r="JTP2000" s="10"/>
      <c r="JTQ2000" s="10"/>
      <c r="JTR2000" s="10"/>
      <c r="JTS2000" s="10"/>
      <c r="JTT2000" s="10"/>
      <c r="JTU2000" s="10"/>
      <c r="JTV2000" s="10"/>
      <c r="JTW2000" s="10"/>
      <c r="JTX2000" s="10"/>
      <c r="JTY2000" s="10"/>
      <c r="JTZ2000" s="10"/>
      <c r="JUA2000" s="10"/>
      <c r="JUB2000" s="10"/>
      <c r="JUC2000" s="10"/>
      <c r="JUD2000" s="10"/>
      <c r="JUE2000" s="10"/>
      <c r="JUF2000" s="10"/>
      <c r="JUG2000" s="10"/>
      <c r="JUH2000" s="10"/>
      <c r="JUI2000" s="10"/>
      <c r="JUJ2000" s="10"/>
      <c r="JUK2000" s="10"/>
      <c r="JUL2000" s="10"/>
      <c r="JUM2000" s="10"/>
      <c r="JUN2000" s="10"/>
      <c r="JUO2000" s="10"/>
      <c r="JUP2000" s="10"/>
      <c r="JUQ2000" s="10"/>
      <c r="JUR2000" s="10"/>
      <c r="JUS2000" s="10"/>
      <c r="JUT2000" s="10"/>
      <c r="JUU2000" s="10"/>
      <c r="JUV2000" s="10"/>
      <c r="JUW2000" s="10"/>
      <c r="JUX2000" s="10"/>
      <c r="JUY2000" s="10"/>
      <c r="JUZ2000" s="10"/>
      <c r="JVA2000" s="10"/>
      <c r="JVB2000" s="10"/>
      <c r="JVC2000" s="10"/>
      <c r="JVD2000" s="10"/>
      <c r="JVE2000" s="10"/>
      <c r="JVF2000" s="10"/>
      <c r="JVG2000" s="10"/>
      <c r="JVH2000" s="10"/>
      <c r="JVI2000" s="10"/>
      <c r="JVJ2000" s="10"/>
      <c r="JVK2000" s="10"/>
      <c r="JVL2000" s="10"/>
      <c r="JVM2000" s="10"/>
      <c r="JVN2000" s="10"/>
      <c r="JVO2000" s="10"/>
      <c r="JVP2000" s="10"/>
      <c r="JVQ2000" s="10"/>
      <c r="JVR2000" s="10"/>
      <c r="JVS2000" s="10"/>
      <c r="JVT2000" s="10"/>
      <c r="JVU2000" s="10"/>
      <c r="JVV2000" s="10"/>
      <c r="JVW2000" s="10"/>
      <c r="JVX2000" s="10"/>
      <c r="JVY2000" s="10"/>
      <c r="JVZ2000" s="10"/>
      <c r="JWA2000" s="10"/>
      <c r="JWB2000" s="10"/>
      <c r="JWC2000" s="10"/>
      <c r="JWD2000" s="10"/>
      <c r="JWE2000" s="10"/>
      <c r="JWF2000" s="10"/>
      <c r="JWG2000" s="10"/>
      <c r="JWH2000" s="10"/>
      <c r="JWI2000" s="10"/>
      <c r="JWJ2000" s="10"/>
      <c r="JWK2000" s="10"/>
      <c r="JWL2000" s="10"/>
      <c r="JWM2000" s="10"/>
      <c r="JWN2000" s="10"/>
      <c r="JWO2000" s="10"/>
      <c r="JWP2000" s="10"/>
      <c r="JWQ2000" s="10"/>
      <c r="JWR2000" s="10"/>
      <c r="JWS2000" s="10"/>
      <c r="JWT2000" s="10"/>
      <c r="JWU2000" s="10"/>
      <c r="JWV2000" s="10"/>
      <c r="JWW2000" s="10"/>
      <c r="JWX2000" s="10"/>
      <c r="JWY2000" s="10"/>
      <c r="JWZ2000" s="10"/>
      <c r="JXA2000" s="10"/>
      <c r="JXB2000" s="10"/>
      <c r="JXC2000" s="10"/>
      <c r="JXD2000" s="10"/>
      <c r="JXE2000" s="10"/>
      <c r="JXF2000" s="10"/>
      <c r="JXG2000" s="10"/>
      <c r="JXH2000" s="10"/>
      <c r="JXI2000" s="10"/>
      <c r="JXJ2000" s="10"/>
      <c r="JXK2000" s="10"/>
      <c r="JXL2000" s="10"/>
      <c r="JXM2000" s="10"/>
      <c r="JXN2000" s="10"/>
      <c r="JXO2000" s="10"/>
      <c r="JXP2000" s="10"/>
      <c r="JXQ2000" s="10"/>
      <c r="JXR2000" s="10"/>
      <c r="JXS2000" s="10"/>
      <c r="JXT2000" s="10"/>
      <c r="JXU2000" s="10"/>
      <c r="JXV2000" s="10"/>
      <c r="JXW2000" s="10"/>
      <c r="JXX2000" s="10"/>
      <c r="JXY2000" s="10"/>
      <c r="JXZ2000" s="10"/>
      <c r="JYA2000" s="10"/>
      <c r="JYB2000" s="10"/>
      <c r="JYC2000" s="10"/>
      <c r="JYD2000" s="10"/>
      <c r="JYE2000" s="10"/>
      <c r="JYF2000" s="10"/>
      <c r="JYG2000" s="10"/>
      <c r="JYH2000" s="10"/>
      <c r="JYI2000" s="10"/>
      <c r="JYJ2000" s="10"/>
      <c r="JYK2000" s="10"/>
      <c r="JYL2000" s="10"/>
      <c r="JYM2000" s="10"/>
      <c r="JYN2000" s="10"/>
      <c r="JYO2000" s="10"/>
      <c r="JYP2000" s="10"/>
      <c r="JYQ2000" s="10"/>
      <c r="JYR2000" s="10"/>
      <c r="JYS2000" s="10"/>
      <c r="JYT2000" s="10"/>
      <c r="JYU2000" s="10"/>
      <c r="JYV2000" s="10"/>
      <c r="JYW2000" s="10"/>
      <c r="JYX2000" s="10"/>
      <c r="JYY2000" s="10"/>
      <c r="JYZ2000" s="10"/>
      <c r="JZA2000" s="10"/>
      <c r="JZB2000" s="10"/>
      <c r="JZC2000" s="10"/>
      <c r="JZD2000" s="10"/>
      <c r="JZE2000" s="10"/>
      <c r="JZF2000" s="10"/>
      <c r="JZG2000" s="10"/>
      <c r="JZH2000" s="10"/>
      <c r="JZI2000" s="10"/>
      <c r="JZJ2000" s="10"/>
      <c r="JZK2000" s="10"/>
      <c r="JZL2000" s="10"/>
      <c r="JZM2000" s="10"/>
      <c r="JZN2000" s="10"/>
      <c r="JZO2000" s="10"/>
      <c r="JZP2000" s="10"/>
      <c r="JZQ2000" s="10"/>
      <c r="JZR2000" s="10"/>
      <c r="JZS2000" s="10"/>
      <c r="JZT2000" s="10"/>
      <c r="JZU2000" s="10"/>
      <c r="JZV2000" s="10"/>
      <c r="JZW2000" s="10"/>
      <c r="JZX2000" s="10"/>
      <c r="JZY2000" s="10"/>
      <c r="JZZ2000" s="10"/>
      <c r="KAA2000" s="10"/>
      <c r="KAB2000" s="10"/>
      <c r="KAC2000" s="10"/>
      <c r="KAD2000" s="10"/>
      <c r="KAE2000" s="10"/>
      <c r="KAF2000" s="10"/>
      <c r="KAG2000" s="10"/>
      <c r="KAH2000" s="10"/>
      <c r="KAI2000" s="10"/>
      <c r="KAJ2000" s="10"/>
      <c r="KAK2000" s="10"/>
      <c r="KAL2000" s="10"/>
      <c r="KAM2000" s="10"/>
      <c r="KAN2000" s="10"/>
      <c r="KAO2000" s="10"/>
      <c r="KAP2000" s="10"/>
      <c r="KAQ2000" s="10"/>
      <c r="KAR2000" s="10"/>
      <c r="KAS2000" s="10"/>
      <c r="KAT2000" s="10"/>
      <c r="KAU2000" s="10"/>
      <c r="KAV2000" s="10"/>
      <c r="KAW2000" s="10"/>
      <c r="KAX2000" s="10"/>
      <c r="KAY2000" s="10"/>
      <c r="KAZ2000" s="10"/>
      <c r="KBA2000" s="10"/>
      <c r="KBB2000" s="10"/>
      <c r="KBC2000" s="10"/>
      <c r="KBD2000" s="10"/>
      <c r="KBE2000" s="10"/>
      <c r="KBF2000" s="10"/>
      <c r="KBG2000" s="10"/>
      <c r="KBH2000" s="10"/>
      <c r="KBI2000" s="10"/>
      <c r="KBJ2000" s="10"/>
      <c r="KBK2000" s="10"/>
      <c r="KBL2000" s="10"/>
      <c r="KBM2000" s="10"/>
      <c r="KBN2000" s="10"/>
      <c r="KBO2000" s="10"/>
      <c r="KBP2000" s="10"/>
      <c r="KBQ2000" s="10"/>
      <c r="KBR2000" s="10"/>
      <c r="KBS2000" s="10"/>
      <c r="KBT2000" s="10"/>
      <c r="KBU2000" s="10"/>
      <c r="KBV2000" s="10"/>
      <c r="KBW2000" s="10"/>
      <c r="KBX2000" s="10"/>
      <c r="KBY2000" s="10"/>
      <c r="KBZ2000" s="10"/>
      <c r="KCA2000" s="10"/>
      <c r="KCB2000" s="10"/>
      <c r="KCC2000" s="10"/>
      <c r="KCD2000" s="10"/>
      <c r="KCE2000" s="10"/>
      <c r="KCF2000" s="10"/>
      <c r="KCG2000" s="10"/>
      <c r="KCH2000" s="10"/>
      <c r="KCI2000" s="10"/>
      <c r="KCJ2000" s="10"/>
      <c r="KCK2000" s="10"/>
      <c r="KCL2000" s="10"/>
      <c r="KCM2000" s="10"/>
      <c r="KCN2000" s="10"/>
      <c r="KCO2000" s="10"/>
      <c r="KCP2000" s="10"/>
      <c r="KCQ2000" s="10"/>
      <c r="KCR2000" s="10"/>
      <c r="KCS2000" s="10"/>
      <c r="KCT2000" s="10"/>
      <c r="KCU2000" s="10"/>
      <c r="KCV2000" s="10"/>
      <c r="KCW2000" s="10"/>
      <c r="KCX2000" s="10"/>
      <c r="KCY2000" s="10"/>
      <c r="KCZ2000" s="10"/>
      <c r="KDA2000" s="10"/>
      <c r="KDB2000" s="10"/>
      <c r="KDC2000" s="10"/>
      <c r="KDD2000" s="10"/>
      <c r="KDE2000" s="10"/>
      <c r="KDF2000" s="10"/>
      <c r="KDG2000" s="10"/>
      <c r="KDH2000" s="10"/>
      <c r="KDI2000" s="10"/>
      <c r="KDJ2000" s="10"/>
      <c r="KDK2000" s="10"/>
      <c r="KDL2000" s="10"/>
      <c r="KDM2000" s="10"/>
      <c r="KDN2000" s="10"/>
      <c r="KDO2000" s="10"/>
      <c r="KDP2000" s="10"/>
      <c r="KDQ2000" s="10"/>
      <c r="KDR2000" s="10"/>
      <c r="KDS2000" s="10"/>
      <c r="KDT2000" s="10"/>
      <c r="KDU2000" s="10"/>
      <c r="KDV2000" s="10"/>
      <c r="KDW2000" s="10"/>
      <c r="KDX2000" s="10"/>
      <c r="KDY2000" s="10"/>
      <c r="KDZ2000" s="10"/>
      <c r="KEA2000" s="10"/>
      <c r="KEB2000" s="10"/>
      <c r="KEC2000" s="10"/>
      <c r="KED2000" s="10"/>
      <c r="KEE2000" s="10"/>
      <c r="KEF2000" s="10"/>
      <c r="KEG2000" s="10"/>
      <c r="KEH2000" s="10"/>
      <c r="KEI2000" s="10"/>
      <c r="KEJ2000" s="10"/>
      <c r="KEK2000" s="10"/>
      <c r="KEL2000" s="10"/>
      <c r="KEM2000" s="10"/>
      <c r="KEN2000" s="10"/>
      <c r="KEO2000" s="10"/>
      <c r="KEP2000" s="10"/>
      <c r="KEQ2000" s="10"/>
      <c r="KER2000" s="10"/>
      <c r="KES2000" s="10"/>
      <c r="KET2000" s="10"/>
      <c r="KEU2000" s="10"/>
      <c r="KEV2000" s="10"/>
      <c r="KEW2000" s="10"/>
      <c r="KEX2000" s="10"/>
      <c r="KEY2000" s="10"/>
      <c r="KEZ2000" s="10"/>
      <c r="KFA2000" s="10"/>
      <c r="KFB2000" s="10"/>
      <c r="KFC2000" s="10"/>
      <c r="KFD2000" s="10"/>
      <c r="KFE2000" s="10"/>
      <c r="KFF2000" s="10"/>
      <c r="KFG2000" s="10"/>
      <c r="KFH2000" s="10"/>
      <c r="KFI2000" s="10"/>
      <c r="KFJ2000" s="10"/>
      <c r="KFK2000" s="10"/>
      <c r="KFL2000" s="10"/>
      <c r="KFM2000" s="10"/>
      <c r="KFN2000" s="10"/>
      <c r="KFO2000" s="10"/>
      <c r="KFP2000" s="10"/>
      <c r="KFQ2000" s="10"/>
      <c r="KFR2000" s="10"/>
      <c r="KFS2000" s="10"/>
      <c r="KFT2000" s="10"/>
      <c r="KFU2000" s="10"/>
      <c r="KFV2000" s="10"/>
      <c r="KFW2000" s="10"/>
      <c r="KFX2000" s="10"/>
      <c r="KFY2000" s="10"/>
      <c r="KFZ2000" s="10"/>
      <c r="KGA2000" s="10"/>
      <c r="KGB2000" s="10"/>
      <c r="KGC2000" s="10"/>
      <c r="KGD2000" s="10"/>
      <c r="KGE2000" s="10"/>
      <c r="KGF2000" s="10"/>
      <c r="KGG2000" s="10"/>
      <c r="KGH2000" s="10"/>
      <c r="KGI2000" s="10"/>
      <c r="KGJ2000" s="10"/>
      <c r="KGK2000" s="10"/>
      <c r="KGL2000" s="10"/>
      <c r="KGM2000" s="10"/>
      <c r="KGN2000" s="10"/>
      <c r="KGO2000" s="10"/>
      <c r="KGP2000" s="10"/>
      <c r="KGQ2000" s="10"/>
      <c r="KGR2000" s="10"/>
      <c r="KGS2000" s="10"/>
      <c r="KGT2000" s="10"/>
      <c r="KGU2000" s="10"/>
      <c r="KGV2000" s="10"/>
      <c r="KGW2000" s="10"/>
      <c r="KGX2000" s="10"/>
      <c r="KGY2000" s="10"/>
      <c r="KGZ2000" s="10"/>
      <c r="KHA2000" s="10"/>
      <c r="KHB2000" s="10"/>
      <c r="KHC2000" s="10"/>
      <c r="KHD2000" s="10"/>
      <c r="KHE2000" s="10"/>
      <c r="KHF2000" s="10"/>
      <c r="KHG2000" s="10"/>
      <c r="KHH2000" s="10"/>
      <c r="KHI2000" s="10"/>
      <c r="KHJ2000" s="10"/>
      <c r="KHK2000" s="10"/>
      <c r="KHL2000" s="10"/>
      <c r="KHM2000" s="10"/>
      <c r="KHN2000" s="10"/>
      <c r="KHO2000" s="10"/>
      <c r="KHP2000" s="10"/>
      <c r="KHQ2000" s="10"/>
      <c r="KHR2000" s="10"/>
      <c r="KHS2000" s="10"/>
      <c r="KHT2000" s="10"/>
      <c r="KHU2000" s="10"/>
      <c r="KHV2000" s="10"/>
      <c r="KHW2000" s="10"/>
      <c r="KHX2000" s="10"/>
      <c r="KHY2000" s="10"/>
      <c r="KHZ2000" s="10"/>
      <c r="KIA2000" s="10"/>
      <c r="KIB2000" s="10"/>
      <c r="KIC2000" s="10"/>
      <c r="KID2000" s="10"/>
      <c r="KIE2000" s="10"/>
      <c r="KIF2000" s="10"/>
      <c r="KIG2000" s="10"/>
      <c r="KIH2000" s="10"/>
      <c r="KII2000" s="10"/>
      <c r="KIJ2000" s="10"/>
      <c r="KIK2000" s="10"/>
      <c r="KIL2000" s="10"/>
      <c r="KIM2000" s="10"/>
      <c r="KIN2000" s="10"/>
      <c r="KIO2000" s="10"/>
      <c r="KIP2000" s="10"/>
      <c r="KIQ2000" s="10"/>
      <c r="KIR2000" s="10"/>
      <c r="KIS2000" s="10"/>
      <c r="KIT2000" s="10"/>
      <c r="KIU2000" s="10"/>
      <c r="KIV2000" s="10"/>
      <c r="KIW2000" s="10"/>
      <c r="KIX2000" s="10"/>
      <c r="KIY2000" s="10"/>
      <c r="KIZ2000" s="10"/>
      <c r="KJA2000" s="10"/>
      <c r="KJB2000" s="10"/>
      <c r="KJC2000" s="10"/>
      <c r="KJD2000" s="10"/>
      <c r="KJE2000" s="10"/>
      <c r="KJF2000" s="10"/>
      <c r="KJG2000" s="10"/>
      <c r="KJH2000" s="10"/>
      <c r="KJI2000" s="10"/>
      <c r="KJJ2000" s="10"/>
      <c r="KJK2000" s="10"/>
      <c r="KJL2000" s="10"/>
      <c r="KJM2000" s="10"/>
      <c r="KJN2000" s="10"/>
      <c r="KJO2000" s="10"/>
      <c r="KJP2000" s="10"/>
      <c r="KJQ2000" s="10"/>
      <c r="KJR2000" s="10"/>
      <c r="KJS2000" s="10"/>
      <c r="KJT2000" s="10"/>
      <c r="KJU2000" s="10"/>
      <c r="KJV2000" s="10"/>
      <c r="KJW2000" s="10"/>
      <c r="KJX2000" s="10"/>
      <c r="KJY2000" s="10"/>
      <c r="KJZ2000" s="10"/>
      <c r="KKA2000" s="10"/>
      <c r="KKB2000" s="10"/>
      <c r="KKC2000" s="10"/>
      <c r="KKD2000" s="10"/>
      <c r="KKE2000" s="10"/>
      <c r="KKF2000" s="10"/>
      <c r="KKG2000" s="10"/>
      <c r="KKH2000" s="10"/>
      <c r="KKI2000" s="10"/>
      <c r="KKJ2000" s="10"/>
      <c r="KKK2000" s="10"/>
      <c r="KKL2000" s="10"/>
      <c r="KKM2000" s="10"/>
      <c r="KKN2000" s="10"/>
      <c r="KKO2000" s="10"/>
      <c r="KKP2000" s="10"/>
      <c r="KKQ2000" s="10"/>
      <c r="KKR2000" s="10"/>
      <c r="KKS2000" s="10"/>
      <c r="KKT2000" s="10"/>
      <c r="KKU2000" s="10"/>
      <c r="KKV2000" s="10"/>
      <c r="KKW2000" s="10"/>
      <c r="KKX2000" s="10"/>
      <c r="KKY2000" s="10"/>
      <c r="KKZ2000" s="10"/>
      <c r="KLA2000" s="10"/>
      <c r="KLB2000" s="10"/>
      <c r="KLC2000" s="10"/>
      <c r="KLD2000" s="10"/>
      <c r="KLE2000" s="10"/>
      <c r="KLF2000" s="10"/>
      <c r="KLG2000" s="10"/>
      <c r="KLH2000" s="10"/>
      <c r="KLI2000" s="10"/>
      <c r="KLJ2000" s="10"/>
      <c r="KLK2000" s="10"/>
      <c r="KLL2000" s="10"/>
      <c r="KLM2000" s="10"/>
      <c r="KLN2000" s="10"/>
      <c r="KLO2000" s="10"/>
      <c r="KLP2000" s="10"/>
      <c r="KLQ2000" s="10"/>
      <c r="KLR2000" s="10"/>
      <c r="KLS2000" s="10"/>
      <c r="KLT2000" s="10"/>
      <c r="KLU2000" s="10"/>
      <c r="KLV2000" s="10"/>
      <c r="KLW2000" s="10"/>
      <c r="KLX2000" s="10"/>
      <c r="KLY2000" s="10"/>
      <c r="KLZ2000" s="10"/>
      <c r="KMA2000" s="10"/>
      <c r="KMB2000" s="10"/>
      <c r="KMC2000" s="10"/>
      <c r="KMD2000" s="10"/>
      <c r="KME2000" s="10"/>
      <c r="KMF2000" s="10"/>
      <c r="KMG2000" s="10"/>
      <c r="KMH2000" s="10"/>
      <c r="KMI2000" s="10"/>
      <c r="KMJ2000" s="10"/>
      <c r="KMK2000" s="10"/>
      <c r="KML2000" s="10"/>
      <c r="KMM2000" s="10"/>
      <c r="KMN2000" s="10"/>
      <c r="KMO2000" s="10"/>
      <c r="KMP2000" s="10"/>
      <c r="KMQ2000" s="10"/>
      <c r="KMR2000" s="10"/>
      <c r="KMS2000" s="10"/>
      <c r="KMT2000" s="10"/>
      <c r="KMU2000" s="10"/>
      <c r="KMV2000" s="10"/>
      <c r="KMW2000" s="10"/>
      <c r="KMX2000" s="10"/>
      <c r="KMY2000" s="10"/>
      <c r="KMZ2000" s="10"/>
      <c r="KNA2000" s="10"/>
      <c r="KNB2000" s="10"/>
      <c r="KNC2000" s="10"/>
      <c r="KND2000" s="10"/>
      <c r="KNE2000" s="10"/>
      <c r="KNF2000" s="10"/>
      <c r="KNG2000" s="10"/>
      <c r="KNH2000" s="10"/>
      <c r="KNI2000" s="10"/>
      <c r="KNJ2000" s="10"/>
      <c r="KNK2000" s="10"/>
      <c r="KNL2000" s="10"/>
      <c r="KNM2000" s="10"/>
      <c r="KNN2000" s="10"/>
      <c r="KNO2000" s="10"/>
      <c r="KNP2000" s="10"/>
      <c r="KNQ2000" s="10"/>
      <c r="KNR2000" s="10"/>
      <c r="KNS2000" s="10"/>
      <c r="KNT2000" s="10"/>
      <c r="KNU2000" s="10"/>
      <c r="KNV2000" s="10"/>
      <c r="KNW2000" s="10"/>
      <c r="KNX2000" s="10"/>
      <c r="KNY2000" s="10"/>
      <c r="KNZ2000" s="10"/>
      <c r="KOA2000" s="10"/>
      <c r="KOB2000" s="10"/>
      <c r="KOC2000" s="10"/>
      <c r="KOD2000" s="10"/>
      <c r="KOE2000" s="10"/>
      <c r="KOF2000" s="10"/>
      <c r="KOG2000" s="10"/>
      <c r="KOH2000" s="10"/>
      <c r="KOI2000" s="10"/>
      <c r="KOJ2000" s="10"/>
      <c r="KOK2000" s="10"/>
      <c r="KOL2000" s="10"/>
      <c r="KOM2000" s="10"/>
      <c r="KON2000" s="10"/>
      <c r="KOO2000" s="10"/>
      <c r="KOP2000" s="10"/>
      <c r="KOQ2000" s="10"/>
      <c r="KOR2000" s="10"/>
      <c r="KOS2000" s="10"/>
      <c r="KOT2000" s="10"/>
      <c r="KOU2000" s="10"/>
      <c r="KOV2000" s="10"/>
      <c r="KOW2000" s="10"/>
      <c r="KOX2000" s="10"/>
      <c r="KOY2000" s="10"/>
      <c r="KOZ2000" s="10"/>
      <c r="KPA2000" s="10"/>
      <c r="KPB2000" s="10"/>
      <c r="KPC2000" s="10"/>
      <c r="KPD2000" s="10"/>
      <c r="KPE2000" s="10"/>
      <c r="KPF2000" s="10"/>
      <c r="KPG2000" s="10"/>
      <c r="KPH2000" s="10"/>
      <c r="KPI2000" s="10"/>
      <c r="KPJ2000" s="10"/>
      <c r="KPK2000" s="10"/>
      <c r="KPL2000" s="10"/>
      <c r="KPM2000" s="10"/>
      <c r="KPN2000" s="10"/>
      <c r="KPO2000" s="10"/>
      <c r="KPP2000" s="10"/>
      <c r="KPQ2000" s="10"/>
      <c r="KPR2000" s="10"/>
      <c r="KPS2000" s="10"/>
      <c r="KPT2000" s="10"/>
      <c r="KPU2000" s="10"/>
      <c r="KPV2000" s="10"/>
      <c r="KPW2000" s="10"/>
      <c r="KPX2000" s="10"/>
      <c r="KPY2000" s="10"/>
      <c r="KPZ2000" s="10"/>
      <c r="KQA2000" s="10"/>
      <c r="KQB2000" s="10"/>
      <c r="KQC2000" s="10"/>
      <c r="KQD2000" s="10"/>
      <c r="KQE2000" s="10"/>
      <c r="KQF2000" s="10"/>
      <c r="KQG2000" s="10"/>
      <c r="KQH2000" s="10"/>
      <c r="KQI2000" s="10"/>
      <c r="KQJ2000" s="10"/>
      <c r="KQK2000" s="10"/>
      <c r="KQL2000" s="10"/>
      <c r="KQM2000" s="10"/>
      <c r="KQN2000" s="10"/>
      <c r="KQO2000" s="10"/>
      <c r="KQP2000" s="10"/>
      <c r="KQQ2000" s="10"/>
      <c r="KQR2000" s="10"/>
      <c r="KQS2000" s="10"/>
      <c r="KQT2000" s="10"/>
      <c r="KQU2000" s="10"/>
      <c r="KQV2000" s="10"/>
      <c r="KQW2000" s="10"/>
      <c r="KQX2000" s="10"/>
      <c r="KQY2000" s="10"/>
      <c r="KQZ2000" s="10"/>
      <c r="KRA2000" s="10"/>
      <c r="KRB2000" s="10"/>
      <c r="KRC2000" s="10"/>
      <c r="KRD2000" s="10"/>
      <c r="KRE2000" s="10"/>
      <c r="KRF2000" s="10"/>
      <c r="KRG2000" s="10"/>
      <c r="KRH2000" s="10"/>
      <c r="KRI2000" s="10"/>
      <c r="KRJ2000" s="10"/>
      <c r="KRK2000" s="10"/>
      <c r="KRL2000" s="10"/>
      <c r="KRM2000" s="10"/>
      <c r="KRN2000" s="10"/>
      <c r="KRO2000" s="10"/>
      <c r="KRP2000" s="10"/>
      <c r="KRQ2000" s="10"/>
      <c r="KRR2000" s="10"/>
      <c r="KRS2000" s="10"/>
      <c r="KRT2000" s="10"/>
      <c r="KRU2000" s="10"/>
      <c r="KRV2000" s="10"/>
      <c r="KRW2000" s="10"/>
      <c r="KRX2000" s="10"/>
      <c r="KRY2000" s="10"/>
      <c r="KRZ2000" s="10"/>
      <c r="KSA2000" s="10"/>
      <c r="KSB2000" s="10"/>
      <c r="KSC2000" s="10"/>
      <c r="KSD2000" s="10"/>
      <c r="KSE2000" s="10"/>
      <c r="KSF2000" s="10"/>
      <c r="KSG2000" s="10"/>
      <c r="KSH2000" s="10"/>
      <c r="KSI2000" s="10"/>
      <c r="KSJ2000" s="10"/>
      <c r="KSK2000" s="10"/>
      <c r="KSL2000" s="10"/>
      <c r="KSM2000" s="10"/>
      <c r="KSN2000" s="10"/>
      <c r="KSO2000" s="10"/>
      <c r="KSP2000" s="10"/>
      <c r="KSQ2000" s="10"/>
      <c r="KSR2000" s="10"/>
      <c r="KSS2000" s="10"/>
      <c r="KST2000" s="10"/>
      <c r="KSU2000" s="10"/>
      <c r="KSV2000" s="10"/>
      <c r="KSW2000" s="10"/>
      <c r="KSX2000" s="10"/>
      <c r="KSY2000" s="10"/>
      <c r="KSZ2000" s="10"/>
      <c r="KTA2000" s="10"/>
      <c r="KTB2000" s="10"/>
      <c r="KTC2000" s="10"/>
      <c r="KTD2000" s="10"/>
      <c r="KTE2000" s="10"/>
      <c r="KTF2000" s="10"/>
      <c r="KTG2000" s="10"/>
      <c r="KTH2000" s="10"/>
      <c r="KTI2000" s="10"/>
      <c r="KTJ2000" s="10"/>
      <c r="KTK2000" s="10"/>
      <c r="KTL2000" s="10"/>
      <c r="KTM2000" s="10"/>
      <c r="KTN2000" s="10"/>
      <c r="KTO2000" s="10"/>
      <c r="KTP2000" s="10"/>
      <c r="KTQ2000" s="10"/>
      <c r="KTR2000" s="10"/>
      <c r="KTS2000" s="10"/>
      <c r="KTT2000" s="10"/>
      <c r="KTU2000" s="10"/>
      <c r="KTV2000" s="10"/>
      <c r="KTW2000" s="10"/>
      <c r="KTX2000" s="10"/>
      <c r="KTY2000" s="10"/>
      <c r="KTZ2000" s="10"/>
      <c r="KUA2000" s="10"/>
      <c r="KUB2000" s="10"/>
      <c r="KUC2000" s="10"/>
      <c r="KUD2000" s="10"/>
      <c r="KUE2000" s="10"/>
      <c r="KUF2000" s="10"/>
      <c r="KUG2000" s="10"/>
      <c r="KUH2000" s="10"/>
      <c r="KUI2000" s="10"/>
      <c r="KUJ2000" s="10"/>
      <c r="KUK2000" s="10"/>
      <c r="KUL2000" s="10"/>
      <c r="KUM2000" s="10"/>
      <c r="KUN2000" s="10"/>
      <c r="KUO2000" s="10"/>
      <c r="KUP2000" s="10"/>
      <c r="KUQ2000" s="10"/>
      <c r="KUR2000" s="10"/>
      <c r="KUS2000" s="10"/>
      <c r="KUT2000" s="10"/>
      <c r="KUU2000" s="10"/>
      <c r="KUV2000" s="10"/>
      <c r="KUW2000" s="10"/>
      <c r="KUX2000" s="10"/>
      <c r="KUY2000" s="10"/>
      <c r="KUZ2000" s="10"/>
      <c r="KVA2000" s="10"/>
      <c r="KVB2000" s="10"/>
      <c r="KVC2000" s="10"/>
      <c r="KVD2000" s="10"/>
      <c r="KVE2000" s="10"/>
      <c r="KVF2000" s="10"/>
      <c r="KVG2000" s="10"/>
      <c r="KVH2000" s="10"/>
      <c r="KVI2000" s="10"/>
      <c r="KVJ2000" s="10"/>
      <c r="KVK2000" s="10"/>
      <c r="KVL2000" s="10"/>
      <c r="KVM2000" s="10"/>
      <c r="KVN2000" s="10"/>
      <c r="KVO2000" s="10"/>
      <c r="KVP2000" s="10"/>
      <c r="KVQ2000" s="10"/>
      <c r="KVR2000" s="10"/>
      <c r="KVS2000" s="10"/>
      <c r="KVT2000" s="10"/>
      <c r="KVU2000" s="10"/>
      <c r="KVV2000" s="10"/>
      <c r="KVW2000" s="10"/>
      <c r="KVX2000" s="10"/>
      <c r="KVY2000" s="10"/>
      <c r="KVZ2000" s="10"/>
      <c r="KWA2000" s="10"/>
      <c r="KWB2000" s="10"/>
      <c r="KWC2000" s="10"/>
      <c r="KWD2000" s="10"/>
      <c r="KWE2000" s="10"/>
      <c r="KWF2000" s="10"/>
      <c r="KWG2000" s="10"/>
      <c r="KWH2000" s="10"/>
      <c r="KWI2000" s="10"/>
      <c r="KWJ2000" s="10"/>
      <c r="KWK2000" s="10"/>
      <c r="KWL2000" s="10"/>
      <c r="KWM2000" s="10"/>
      <c r="KWN2000" s="10"/>
      <c r="KWO2000" s="10"/>
      <c r="KWP2000" s="10"/>
      <c r="KWQ2000" s="10"/>
      <c r="KWR2000" s="10"/>
      <c r="KWS2000" s="10"/>
      <c r="KWT2000" s="10"/>
      <c r="KWU2000" s="10"/>
      <c r="KWV2000" s="10"/>
      <c r="KWW2000" s="10"/>
      <c r="KWX2000" s="10"/>
      <c r="KWY2000" s="10"/>
      <c r="KWZ2000" s="10"/>
      <c r="KXA2000" s="10"/>
      <c r="KXB2000" s="10"/>
      <c r="KXC2000" s="10"/>
      <c r="KXD2000" s="10"/>
      <c r="KXE2000" s="10"/>
      <c r="KXF2000" s="10"/>
      <c r="KXG2000" s="10"/>
      <c r="KXH2000" s="10"/>
      <c r="KXI2000" s="10"/>
      <c r="KXJ2000" s="10"/>
      <c r="KXK2000" s="10"/>
      <c r="KXL2000" s="10"/>
      <c r="KXM2000" s="10"/>
      <c r="KXN2000" s="10"/>
      <c r="KXO2000" s="10"/>
      <c r="KXP2000" s="10"/>
      <c r="KXQ2000" s="10"/>
      <c r="KXR2000" s="10"/>
      <c r="KXS2000" s="10"/>
      <c r="KXT2000" s="10"/>
      <c r="KXU2000" s="10"/>
      <c r="KXV2000" s="10"/>
      <c r="KXW2000" s="10"/>
      <c r="KXX2000" s="10"/>
      <c r="KXY2000" s="10"/>
      <c r="KXZ2000" s="10"/>
      <c r="KYA2000" s="10"/>
      <c r="KYB2000" s="10"/>
      <c r="KYC2000" s="10"/>
      <c r="KYD2000" s="10"/>
      <c r="KYE2000" s="10"/>
      <c r="KYF2000" s="10"/>
      <c r="KYG2000" s="10"/>
      <c r="KYH2000" s="10"/>
      <c r="KYI2000" s="10"/>
      <c r="KYJ2000" s="10"/>
      <c r="KYK2000" s="10"/>
      <c r="KYL2000" s="10"/>
      <c r="KYM2000" s="10"/>
      <c r="KYN2000" s="10"/>
      <c r="KYO2000" s="10"/>
      <c r="KYP2000" s="10"/>
      <c r="KYQ2000" s="10"/>
      <c r="KYR2000" s="10"/>
      <c r="KYS2000" s="10"/>
      <c r="KYT2000" s="10"/>
      <c r="KYU2000" s="10"/>
      <c r="KYV2000" s="10"/>
      <c r="KYW2000" s="10"/>
      <c r="KYX2000" s="10"/>
      <c r="KYY2000" s="10"/>
      <c r="KYZ2000" s="10"/>
      <c r="KZA2000" s="10"/>
      <c r="KZB2000" s="10"/>
      <c r="KZC2000" s="10"/>
      <c r="KZD2000" s="10"/>
      <c r="KZE2000" s="10"/>
      <c r="KZF2000" s="10"/>
      <c r="KZG2000" s="10"/>
      <c r="KZH2000" s="10"/>
      <c r="KZI2000" s="10"/>
      <c r="KZJ2000" s="10"/>
      <c r="KZK2000" s="10"/>
      <c r="KZL2000" s="10"/>
      <c r="KZM2000" s="10"/>
      <c r="KZN2000" s="10"/>
      <c r="KZO2000" s="10"/>
      <c r="KZP2000" s="10"/>
      <c r="KZQ2000" s="10"/>
      <c r="KZR2000" s="10"/>
      <c r="KZS2000" s="10"/>
      <c r="KZT2000" s="10"/>
      <c r="KZU2000" s="10"/>
      <c r="KZV2000" s="10"/>
      <c r="KZW2000" s="10"/>
      <c r="KZX2000" s="10"/>
      <c r="KZY2000" s="10"/>
      <c r="KZZ2000" s="10"/>
      <c r="LAA2000" s="10"/>
      <c r="LAB2000" s="10"/>
      <c r="LAC2000" s="10"/>
      <c r="LAD2000" s="10"/>
      <c r="LAE2000" s="10"/>
      <c r="LAF2000" s="10"/>
      <c r="LAG2000" s="10"/>
      <c r="LAH2000" s="10"/>
      <c r="LAI2000" s="10"/>
      <c r="LAJ2000" s="10"/>
      <c r="LAK2000" s="10"/>
      <c r="LAL2000" s="10"/>
      <c r="LAM2000" s="10"/>
      <c r="LAN2000" s="10"/>
      <c r="LAO2000" s="10"/>
      <c r="LAP2000" s="10"/>
      <c r="LAQ2000" s="10"/>
      <c r="LAR2000" s="10"/>
      <c r="LAS2000" s="10"/>
      <c r="LAT2000" s="10"/>
      <c r="LAU2000" s="10"/>
      <c r="LAV2000" s="10"/>
      <c r="LAW2000" s="10"/>
      <c r="LAX2000" s="10"/>
      <c r="LAY2000" s="10"/>
      <c r="LAZ2000" s="10"/>
      <c r="LBA2000" s="10"/>
      <c r="LBB2000" s="10"/>
      <c r="LBC2000" s="10"/>
      <c r="LBD2000" s="10"/>
      <c r="LBE2000" s="10"/>
      <c r="LBF2000" s="10"/>
      <c r="LBG2000" s="10"/>
      <c r="LBH2000" s="10"/>
      <c r="LBI2000" s="10"/>
      <c r="LBJ2000" s="10"/>
      <c r="LBK2000" s="10"/>
      <c r="LBL2000" s="10"/>
      <c r="LBM2000" s="10"/>
      <c r="LBN2000" s="10"/>
      <c r="LBO2000" s="10"/>
      <c r="LBP2000" s="10"/>
      <c r="LBQ2000" s="10"/>
      <c r="LBR2000" s="10"/>
      <c r="LBS2000" s="10"/>
      <c r="LBT2000" s="10"/>
      <c r="LBU2000" s="10"/>
      <c r="LBV2000" s="10"/>
      <c r="LBW2000" s="10"/>
      <c r="LBX2000" s="10"/>
      <c r="LBY2000" s="10"/>
      <c r="LBZ2000" s="10"/>
      <c r="LCA2000" s="10"/>
      <c r="LCB2000" s="10"/>
      <c r="LCC2000" s="10"/>
      <c r="LCD2000" s="10"/>
      <c r="LCE2000" s="10"/>
      <c r="LCF2000" s="10"/>
      <c r="LCG2000" s="10"/>
      <c r="LCH2000" s="10"/>
      <c r="LCI2000" s="10"/>
      <c r="LCJ2000" s="10"/>
      <c r="LCK2000" s="10"/>
      <c r="LCL2000" s="10"/>
      <c r="LCM2000" s="10"/>
      <c r="LCN2000" s="10"/>
      <c r="LCO2000" s="10"/>
      <c r="LCP2000" s="10"/>
      <c r="LCQ2000" s="10"/>
      <c r="LCR2000" s="10"/>
      <c r="LCS2000" s="10"/>
      <c r="LCT2000" s="10"/>
      <c r="LCU2000" s="10"/>
      <c r="LCV2000" s="10"/>
      <c r="LCW2000" s="10"/>
      <c r="LCX2000" s="10"/>
      <c r="LCY2000" s="10"/>
      <c r="LCZ2000" s="10"/>
      <c r="LDA2000" s="10"/>
      <c r="LDB2000" s="10"/>
      <c r="LDC2000" s="10"/>
      <c r="LDD2000" s="10"/>
      <c r="LDE2000" s="10"/>
      <c r="LDF2000" s="10"/>
      <c r="LDG2000" s="10"/>
      <c r="LDH2000" s="10"/>
      <c r="LDI2000" s="10"/>
      <c r="LDJ2000" s="10"/>
      <c r="LDK2000" s="10"/>
      <c r="LDL2000" s="10"/>
      <c r="LDM2000" s="10"/>
      <c r="LDN2000" s="10"/>
      <c r="LDO2000" s="10"/>
      <c r="LDP2000" s="10"/>
      <c r="LDQ2000" s="10"/>
      <c r="LDR2000" s="10"/>
      <c r="LDS2000" s="10"/>
      <c r="LDT2000" s="10"/>
      <c r="LDU2000" s="10"/>
      <c r="LDV2000" s="10"/>
      <c r="LDW2000" s="10"/>
      <c r="LDX2000" s="10"/>
      <c r="LDY2000" s="10"/>
      <c r="LDZ2000" s="10"/>
      <c r="LEA2000" s="10"/>
      <c r="LEB2000" s="10"/>
      <c r="LEC2000" s="10"/>
      <c r="LED2000" s="10"/>
      <c r="LEE2000" s="10"/>
      <c r="LEF2000" s="10"/>
      <c r="LEG2000" s="10"/>
      <c r="LEH2000" s="10"/>
      <c r="LEI2000" s="10"/>
      <c r="LEJ2000" s="10"/>
      <c r="LEK2000" s="10"/>
      <c r="LEL2000" s="10"/>
      <c r="LEM2000" s="10"/>
      <c r="LEN2000" s="10"/>
      <c r="LEO2000" s="10"/>
      <c r="LEP2000" s="10"/>
      <c r="LEQ2000" s="10"/>
      <c r="LER2000" s="10"/>
      <c r="LES2000" s="10"/>
      <c r="LET2000" s="10"/>
      <c r="LEU2000" s="10"/>
      <c r="LEV2000" s="10"/>
      <c r="LEW2000" s="10"/>
      <c r="LEX2000" s="10"/>
      <c r="LEY2000" s="10"/>
      <c r="LEZ2000" s="10"/>
      <c r="LFA2000" s="10"/>
      <c r="LFB2000" s="10"/>
      <c r="LFC2000" s="10"/>
      <c r="LFD2000" s="10"/>
      <c r="LFE2000" s="10"/>
      <c r="LFF2000" s="10"/>
      <c r="LFG2000" s="10"/>
      <c r="LFH2000" s="10"/>
      <c r="LFI2000" s="10"/>
      <c r="LFJ2000" s="10"/>
      <c r="LFK2000" s="10"/>
      <c r="LFL2000" s="10"/>
      <c r="LFM2000" s="10"/>
      <c r="LFN2000" s="10"/>
      <c r="LFO2000" s="10"/>
      <c r="LFP2000" s="10"/>
      <c r="LFQ2000" s="10"/>
      <c r="LFR2000" s="10"/>
      <c r="LFS2000" s="10"/>
      <c r="LFT2000" s="10"/>
      <c r="LFU2000" s="10"/>
      <c r="LFV2000" s="10"/>
      <c r="LFW2000" s="10"/>
      <c r="LFX2000" s="10"/>
      <c r="LFY2000" s="10"/>
      <c r="LFZ2000" s="10"/>
      <c r="LGA2000" s="10"/>
      <c r="LGB2000" s="10"/>
      <c r="LGC2000" s="10"/>
      <c r="LGD2000" s="10"/>
      <c r="LGE2000" s="10"/>
      <c r="LGF2000" s="10"/>
      <c r="LGG2000" s="10"/>
      <c r="LGH2000" s="10"/>
      <c r="LGI2000" s="10"/>
      <c r="LGJ2000" s="10"/>
      <c r="LGK2000" s="10"/>
      <c r="LGL2000" s="10"/>
      <c r="LGM2000" s="10"/>
      <c r="LGN2000" s="10"/>
      <c r="LGO2000" s="10"/>
      <c r="LGP2000" s="10"/>
      <c r="LGQ2000" s="10"/>
      <c r="LGR2000" s="10"/>
      <c r="LGS2000" s="10"/>
      <c r="LGT2000" s="10"/>
      <c r="LGU2000" s="10"/>
      <c r="LGV2000" s="10"/>
      <c r="LGW2000" s="10"/>
      <c r="LGX2000" s="10"/>
      <c r="LGY2000" s="10"/>
      <c r="LGZ2000" s="10"/>
      <c r="LHA2000" s="10"/>
      <c r="LHB2000" s="10"/>
      <c r="LHC2000" s="10"/>
      <c r="LHD2000" s="10"/>
      <c r="LHE2000" s="10"/>
      <c r="LHF2000" s="10"/>
      <c r="LHG2000" s="10"/>
      <c r="LHH2000" s="10"/>
      <c r="LHI2000" s="10"/>
      <c r="LHJ2000" s="10"/>
      <c r="LHK2000" s="10"/>
      <c r="LHL2000" s="10"/>
      <c r="LHM2000" s="10"/>
      <c r="LHN2000" s="10"/>
      <c r="LHO2000" s="10"/>
      <c r="LHP2000" s="10"/>
      <c r="LHQ2000" s="10"/>
      <c r="LHR2000" s="10"/>
      <c r="LHS2000" s="10"/>
      <c r="LHT2000" s="10"/>
      <c r="LHU2000" s="10"/>
      <c r="LHV2000" s="10"/>
      <c r="LHW2000" s="10"/>
      <c r="LHX2000" s="10"/>
      <c r="LHY2000" s="10"/>
      <c r="LHZ2000" s="10"/>
      <c r="LIA2000" s="10"/>
      <c r="LIB2000" s="10"/>
      <c r="LIC2000" s="10"/>
      <c r="LID2000" s="10"/>
      <c r="LIE2000" s="10"/>
      <c r="LIF2000" s="10"/>
      <c r="LIG2000" s="10"/>
      <c r="LIH2000" s="10"/>
      <c r="LII2000" s="10"/>
      <c r="LIJ2000" s="10"/>
      <c r="LIK2000" s="10"/>
      <c r="LIL2000" s="10"/>
      <c r="LIM2000" s="10"/>
      <c r="LIN2000" s="10"/>
      <c r="LIO2000" s="10"/>
      <c r="LIP2000" s="10"/>
      <c r="LIQ2000" s="10"/>
      <c r="LIR2000" s="10"/>
      <c r="LIS2000" s="10"/>
      <c r="LIT2000" s="10"/>
      <c r="LIU2000" s="10"/>
      <c r="LIV2000" s="10"/>
      <c r="LIW2000" s="10"/>
      <c r="LIX2000" s="10"/>
      <c r="LIY2000" s="10"/>
      <c r="LIZ2000" s="10"/>
      <c r="LJA2000" s="10"/>
      <c r="LJB2000" s="10"/>
      <c r="LJC2000" s="10"/>
      <c r="LJD2000" s="10"/>
      <c r="LJE2000" s="10"/>
      <c r="LJF2000" s="10"/>
      <c r="LJG2000" s="10"/>
      <c r="LJH2000" s="10"/>
      <c r="LJI2000" s="10"/>
      <c r="LJJ2000" s="10"/>
      <c r="LJK2000" s="10"/>
      <c r="LJL2000" s="10"/>
      <c r="LJM2000" s="10"/>
      <c r="LJN2000" s="10"/>
      <c r="LJO2000" s="10"/>
      <c r="LJP2000" s="10"/>
      <c r="LJQ2000" s="10"/>
      <c r="LJR2000" s="10"/>
      <c r="LJS2000" s="10"/>
      <c r="LJT2000" s="10"/>
      <c r="LJU2000" s="10"/>
      <c r="LJV2000" s="10"/>
      <c r="LJW2000" s="10"/>
      <c r="LJX2000" s="10"/>
      <c r="LJY2000" s="10"/>
      <c r="LJZ2000" s="10"/>
      <c r="LKA2000" s="10"/>
      <c r="LKB2000" s="10"/>
      <c r="LKC2000" s="10"/>
      <c r="LKD2000" s="10"/>
      <c r="LKE2000" s="10"/>
      <c r="LKF2000" s="10"/>
      <c r="LKG2000" s="10"/>
      <c r="LKH2000" s="10"/>
      <c r="LKI2000" s="10"/>
      <c r="LKJ2000" s="10"/>
      <c r="LKK2000" s="10"/>
      <c r="LKL2000" s="10"/>
      <c r="LKM2000" s="10"/>
      <c r="LKN2000" s="10"/>
      <c r="LKO2000" s="10"/>
      <c r="LKP2000" s="10"/>
      <c r="LKQ2000" s="10"/>
      <c r="LKR2000" s="10"/>
      <c r="LKS2000" s="10"/>
      <c r="LKT2000" s="10"/>
      <c r="LKU2000" s="10"/>
      <c r="LKV2000" s="10"/>
      <c r="LKW2000" s="10"/>
      <c r="LKX2000" s="10"/>
      <c r="LKY2000" s="10"/>
      <c r="LKZ2000" s="10"/>
      <c r="LLA2000" s="10"/>
      <c r="LLB2000" s="10"/>
      <c r="LLC2000" s="10"/>
      <c r="LLD2000" s="10"/>
      <c r="LLE2000" s="10"/>
      <c r="LLF2000" s="10"/>
      <c r="LLG2000" s="10"/>
      <c r="LLH2000" s="10"/>
      <c r="LLI2000" s="10"/>
      <c r="LLJ2000" s="10"/>
      <c r="LLK2000" s="10"/>
      <c r="LLL2000" s="10"/>
      <c r="LLM2000" s="10"/>
      <c r="LLN2000" s="10"/>
      <c r="LLO2000" s="10"/>
      <c r="LLP2000" s="10"/>
      <c r="LLQ2000" s="10"/>
      <c r="LLR2000" s="10"/>
      <c r="LLS2000" s="10"/>
      <c r="LLT2000" s="10"/>
      <c r="LLU2000" s="10"/>
      <c r="LLV2000" s="10"/>
      <c r="LLW2000" s="10"/>
      <c r="LLX2000" s="10"/>
      <c r="LLY2000" s="10"/>
      <c r="LLZ2000" s="10"/>
      <c r="LMA2000" s="10"/>
      <c r="LMB2000" s="10"/>
      <c r="LMC2000" s="10"/>
      <c r="LMD2000" s="10"/>
      <c r="LME2000" s="10"/>
      <c r="LMF2000" s="10"/>
      <c r="LMG2000" s="10"/>
      <c r="LMH2000" s="10"/>
      <c r="LMI2000" s="10"/>
      <c r="LMJ2000" s="10"/>
      <c r="LMK2000" s="10"/>
      <c r="LML2000" s="10"/>
      <c r="LMM2000" s="10"/>
      <c r="LMN2000" s="10"/>
      <c r="LMO2000" s="10"/>
      <c r="LMP2000" s="10"/>
      <c r="LMQ2000" s="10"/>
      <c r="LMR2000" s="10"/>
      <c r="LMS2000" s="10"/>
      <c r="LMT2000" s="10"/>
      <c r="LMU2000" s="10"/>
      <c r="LMV2000" s="10"/>
      <c r="LMW2000" s="10"/>
      <c r="LMX2000" s="10"/>
      <c r="LMY2000" s="10"/>
      <c r="LMZ2000" s="10"/>
      <c r="LNA2000" s="10"/>
      <c r="LNB2000" s="10"/>
      <c r="LNC2000" s="10"/>
      <c r="LND2000" s="10"/>
      <c r="LNE2000" s="10"/>
      <c r="LNF2000" s="10"/>
      <c r="LNG2000" s="10"/>
      <c r="LNH2000" s="10"/>
      <c r="LNI2000" s="10"/>
      <c r="LNJ2000" s="10"/>
      <c r="LNK2000" s="10"/>
      <c r="LNL2000" s="10"/>
      <c r="LNM2000" s="10"/>
      <c r="LNN2000" s="10"/>
      <c r="LNO2000" s="10"/>
      <c r="LNP2000" s="10"/>
      <c r="LNQ2000" s="10"/>
      <c r="LNR2000" s="10"/>
      <c r="LNS2000" s="10"/>
      <c r="LNT2000" s="10"/>
      <c r="LNU2000" s="10"/>
      <c r="LNV2000" s="10"/>
      <c r="LNW2000" s="10"/>
      <c r="LNX2000" s="10"/>
      <c r="LNY2000" s="10"/>
      <c r="LNZ2000" s="10"/>
      <c r="LOA2000" s="10"/>
      <c r="LOB2000" s="10"/>
      <c r="LOC2000" s="10"/>
      <c r="LOD2000" s="10"/>
      <c r="LOE2000" s="10"/>
      <c r="LOF2000" s="10"/>
      <c r="LOG2000" s="10"/>
      <c r="LOH2000" s="10"/>
      <c r="LOI2000" s="10"/>
      <c r="LOJ2000" s="10"/>
      <c r="LOK2000" s="10"/>
      <c r="LOL2000" s="10"/>
      <c r="LOM2000" s="10"/>
      <c r="LON2000" s="10"/>
      <c r="LOO2000" s="10"/>
      <c r="LOP2000" s="10"/>
      <c r="LOQ2000" s="10"/>
      <c r="LOR2000" s="10"/>
      <c r="LOS2000" s="10"/>
      <c r="LOT2000" s="10"/>
      <c r="LOU2000" s="10"/>
      <c r="LOV2000" s="10"/>
      <c r="LOW2000" s="10"/>
      <c r="LOX2000" s="10"/>
      <c r="LOY2000" s="10"/>
      <c r="LOZ2000" s="10"/>
      <c r="LPA2000" s="10"/>
      <c r="LPB2000" s="10"/>
      <c r="LPC2000" s="10"/>
      <c r="LPD2000" s="10"/>
      <c r="LPE2000" s="10"/>
      <c r="LPF2000" s="10"/>
      <c r="LPG2000" s="10"/>
      <c r="LPH2000" s="10"/>
      <c r="LPI2000" s="10"/>
      <c r="LPJ2000" s="10"/>
      <c r="LPK2000" s="10"/>
      <c r="LPL2000" s="10"/>
      <c r="LPM2000" s="10"/>
      <c r="LPN2000" s="10"/>
      <c r="LPO2000" s="10"/>
      <c r="LPP2000" s="10"/>
      <c r="LPQ2000" s="10"/>
      <c r="LPR2000" s="10"/>
      <c r="LPS2000" s="10"/>
      <c r="LPT2000" s="10"/>
      <c r="LPU2000" s="10"/>
      <c r="LPV2000" s="10"/>
      <c r="LPW2000" s="10"/>
      <c r="LPX2000" s="10"/>
      <c r="LPY2000" s="10"/>
      <c r="LPZ2000" s="10"/>
      <c r="LQA2000" s="10"/>
      <c r="LQB2000" s="10"/>
      <c r="LQC2000" s="10"/>
      <c r="LQD2000" s="10"/>
      <c r="LQE2000" s="10"/>
      <c r="LQF2000" s="10"/>
      <c r="LQG2000" s="10"/>
      <c r="LQH2000" s="10"/>
      <c r="LQI2000" s="10"/>
      <c r="LQJ2000" s="10"/>
      <c r="LQK2000" s="10"/>
      <c r="LQL2000" s="10"/>
      <c r="LQM2000" s="10"/>
      <c r="LQN2000" s="10"/>
      <c r="LQO2000" s="10"/>
      <c r="LQP2000" s="10"/>
      <c r="LQQ2000" s="10"/>
      <c r="LQR2000" s="10"/>
      <c r="LQS2000" s="10"/>
      <c r="LQT2000" s="10"/>
      <c r="LQU2000" s="10"/>
      <c r="LQV2000" s="10"/>
      <c r="LQW2000" s="10"/>
      <c r="LQX2000" s="10"/>
      <c r="LQY2000" s="10"/>
      <c r="LQZ2000" s="10"/>
      <c r="LRA2000" s="10"/>
      <c r="LRB2000" s="10"/>
      <c r="LRC2000" s="10"/>
      <c r="LRD2000" s="10"/>
      <c r="LRE2000" s="10"/>
      <c r="LRF2000" s="10"/>
      <c r="LRG2000" s="10"/>
      <c r="LRH2000" s="10"/>
      <c r="LRI2000" s="10"/>
      <c r="LRJ2000" s="10"/>
      <c r="LRK2000" s="10"/>
      <c r="LRL2000" s="10"/>
      <c r="LRM2000" s="10"/>
      <c r="LRN2000" s="10"/>
      <c r="LRO2000" s="10"/>
      <c r="LRP2000" s="10"/>
      <c r="LRQ2000" s="10"/>
      <c r="LRR2000" s="10"/>
      <c r="LRS2000" s="10"/>
      <c r="LRT2000" s="10"/>
      <c r="LRU2000" s="10"/>
      <c r="LRV2000" s="10"/>
      <c r="LRW2000" s="10"/>
      <c r="LRX2000" s="10"/>
      <c r="LRY2000" s="10"/>
      <c r="LRZ2000" s="10"/>
      <c r="LSA2000" s="10"/>
      <c r="LSB2000" s="10"/>
      <c r="LSC2000" s="10"/>
      <c r="LSD2000" s="10"/>
      <c r="LSE2000" s="10"/>
      <c r="LSF2000" s="10"/>
      <c r="LSG2000" s="10"/>
      <c r="LSH2000" s="10"/>
      <c r="LSI2000" s="10"/>
      <c r="LSJ2000" s="10"/>
      <c r="LSK2000" s="10"/>
      <c r="LSL2000" s="10"/>
      <c r="LSM2000" s="10"/>
      <c r="LSN2000" s="10"/>
      <c r="LSO2000" s="10"/>
      <c r="LSP2000" s="10"/>
      <c r="LSQ2000" s="10"/>
      <c r="LSR2000" s="10"/>
      <c r="LSS2000" s="10"/>
      <c r="LST2000" s="10"/>
      <c r="LSU2000" s="10"/>
      <c r="LSV2000" s="10"/>
      <c r="LSW2000" s="10"/>
      <c r="LSX2000" s="10"/>
      <c r="LSY2000" s="10"/>
      <c r="LSZ2000" s="10"/>
      <c r="LTA2000" s="10"/>
      <c r="LTB2000" s="10"/>
      <c r="LTC2000" s="10"/>
      <c r="LTD2000" s="10"/>
      <c r="LTE2000" s="10"/>
      <c r="LTF2000" s="10"/>
      <c r="LTG2000" s="10"/>
      <c r="LTH2000" s="10"/>
      <c r="LTI2000" s="10"/>
      <c r="LTJ2000" s="10"/>
      <c r="LTK2000" s="10"/>
      <c r="LTL2000" s="10"/>
      <c r="LTM2000" s="10"/>
      <c r="LTN2000" s="10"/>
      <c r="LTO2000" s="10"/>
      <c r="LTP2000" s="10"/>
      <c r="LTQ2000" s="10"/>
      <c r="LTR2000" s="10"/>
      <c r="LTS2000" s="10"/>
      <c r="LTT2000" s="10"/>
      <c r="LTU2000" s="10"/>
      <c r="LTV2000" s="10"/>
      <c r="LTW2000" s="10"/>
      <c r="LTX2000" s="10"/>
      <c r="LTY2000" s="10"/>
      <c r="LTZ2000" s="10"/>
      <c r="LUA2000" s="10"/>
      <c r="LUB2000" s="10"/>
      <c r="LUC2000" s="10"/>
      <c r="LUD2000" s="10"/>
      <c r="LUE2000" s="10"/>
      <c r="LUF2000" s="10"/>
      <c r="LUG2000" s="10"/>
      <c r="LUH2000" s="10"/>
      <c r="LUI2000" s="10"/>
      <c r="LUJ2000" s="10"/>
      <c r="LUK2000" s="10"/>
      <c r="LUL2000" s="10"/>
      <c r="LUM2000" s="10"/>
      <c r="LUN2000" s="10"/>
      <c r="LUO2000" s="10"/>
      <c r="LUP2000" s="10"/>
      <c r="LUQ2000" s="10"/>
      <c r="LUR2000" s="10"/>
      <c r="LUS2000" s="10"/>
      <c r="LUT2000" s="10"/>
      <c r="LUU2000" s="10"/>
      <c r="LUV2000" s="10"/>
      <c r="LUW2000" s="10"/>
      <c r="LUX2000" s="10"/>
      <c r="LUY2000" s="10"/>
      <c r="LUZ2000" s="10"/>
      <c r="LVA2000" s="10"/>
      <c r="LVB2000" s="10"/>
      <c r="LVC2000" s="10"/>
      <c r="LVD2000" s="10"/>
      <c r="LVE2000" s="10"/>
      <c r="LVF2000" s="10"/>
      <c r="LVG2000" s="10"/>
      <c r="LVH2000" s="10"/>
      <c r="LVI2000" s="10"/>
      <c r="LVJ2000" s="10"/>
      <c r="LVK2000" s="10"/>
      <c r="LVL2000" s="10"/>
      <c r="LVM2000" s="10"/>
      <c r="LVN2000" s="10"/>
      <c r="LVO2000" s="10"/>
      <c r="LVP2000" s="10"/>
      <c r="LVQ2000" s="10"/>
      <c r="LVR2000" s="10"/>
      <c r="LVS2000" s="10"/>
      <c r="LVT2000" s="10"/>
      <c r="LVU2000" s="10"/>
      <c r="LVV2000" s="10"/>
      <c r="LVW2000" s="10"/>
      <c r="LVX2000" s="10"/>
      <c r="LVY2000" s="10"/>
      <c r="LVZ2000" s="10"/>
      <c r="LWA2000" s="10"/>
      <c r="LWB2000" s="10"/>
      <c r="LWC2000" s="10"/>
      <c r="LWD2000" s="10"/>
      <c r="LWE2000" s="10"/>
      <c r="LWF2000" s="10"/>
      <c r="LWG2000" s="10"/>
      <c r="LWH2000" s="10"/>
      <c r="LWI2000" s="10"/>
      <c r="LWJ2000" s="10"/>
      <c r="LWK2000" s="10"/>
      <c r="LWL2000" s="10"/>
      <c r="LWM2000" s="10"/>
      <c r="LWN2000" s="10"/>
      <c r="LWO2000" s="10"/>
      <c r="LWP2000" s="10"/>
      <c r="LWQ2000" s="10"/>
      <c r="LWR2000" s="10"/>
      <c r="LWS2000" s="10"/>
      <c r="LWT2000" s="10"/>
      <c r="LWU2000" s="10"/>
      <c r="LWV2000" s="10"/>
      <c r="LWW2000" s="10"/>
      <c r="LWX2000" s="10"/>
      <c r="LWY2000" s="10"/>
      <c r="LWZ2000" s="10"/>
      <c r="LXA2000" s="10"/>
      <c r="LXB2000" s="10"/>
      <c r="LXC2000" s="10"/>
      <c r="LXD2000" s="10"/>
      <c r="LXE2000" s="10"/>
      <c r="LXF2000" s="10"/>
      <c r="LXG2000" s="10"/>
      <c r="LXH2000" s="10"/>
      <c r="LXI2000" s="10"/>
      <c r="LXJ2000" s="10"/>
      <c r="LXK2000" s="10"/>
      <c r="LXL2000" s="10"/>
      <c r="LXM2000" s="10"/>
      <c r="LXN2000" s="10"/>
      <c r="LXO2000" s="10"/>
      <c r="LXP2000" s="10"/>
      <c r="LXQ2000" s="10"/>
      <c r="LXR2000" s="10"/>
      <c r="LXS2000" s="10"/>
      <c r="LXT2000" s="10"/>
      <c r="LXU2000" s="10"/>
      <c r="LXV2000" s="10"/>
      <c r="LXW2000" s="10"/>
      <c r="LXX2000" s="10"/>
      <c r="LXY2000" s="10"/>
      <c r="LXZ2000" s="10"/>
      <c r="LYA2000" s="10"/>
      <c r="LYB2000" s="10"/>
      <c r="LYC2000" s="10"/>
      <c r="LYD2000" s="10"/>
      <c r="LYE2000" s="10"/>
      <c r="LYF2000" s="10"/>
      <c r="LYG2000" s="10"/>
      <c r="LYH2000" s="10"/>
      <c r="LYI2000" s="10"/>
      <c r="LYJ2000" s="10"/>
      <c r="LYK2000" s="10"/>
      <c r="LYL2000" s="10"/>
      <c r="LYM2000" s="10"/>
      <c r="LYN2000" s="10"/>
      <c r="LYO2000" s="10"/>
      <c r="LYP2000" s="10"/>
      <c r="LYQ2000" s="10"/>
      <c r="LYR2000" s="10"/>
      <c r="LYS2000" s="10"/>
      <c r="LYT2000" s="10"/>
      <c r="LYU2000" s="10"/>
      <c r="LYV2000" s="10"/>
      <c r="LYW2000" s="10"/>
      <c r="LYX2000" s="10"/>
      <c r="LYY2000" s="10"/>
      <c r="LYZ2000" s="10"/>
      <c r="LZA2000" s="10"/>
      <c r="LZB2000" s="10"/>
      <c r="LZC2000" s="10"/>
      <c r="LZD2000" s="10"/>
      <c r="LZE2000" s="10"/>
      <c r="LZF2000" s="10"/>
      <c r="LZG2000" s="10"/>
      <c r="LZH2000" s="10"/>
      <c r="LZI2000" s="10"/>
      <c r="LZJ2000" s="10"/>
      <c r="LZK2000" s="10"/>
      <c r="LZL2000" s="10"/>
      <c r="LZM2000" s="10"/>
      <c r="LZN2000" s="10"/>
      <c r="LZO2000" s="10"/>
      <c r="LZP2000" s="10"/>
      <c r="LZQ2000" s="10"/>
      <c r="LZR2000" s="10"/>
      <c r="LZS2000" s="10"/>
      <c r="LZT2000" s="10"/>
      <c r="LZU2000" s="10"/>
      <c r="LZV2000" s="10"/>
      <c r="LZW2000" s="10"/>
      <c r="LZX2000" s="10"/>
      <c r="LZY2000" s="10"/>
      <c r="LZZ2000" s="10"/>
      <c r="MAA2000" s="10"/>
      <c r="MAB2000" s="10"/>
      <c r="MAC2000" s="10"/>
      <c r="MAD2000" s="10"/>
      <c r="MAE2000" s="10"/>
      <c r="MAF2000" s="10"/>
      <c r="MAG2000" s="10"/>
      <c r="MAH2000" s="10"/>
      <c r="MAI2000" s="10"/>
      <c r="MAJ2000" s="10"/>
      <c r="MAK2000" s="10"/>
      <c r="MAL2000" s="10"/>
      <c r="MAM2000" s="10"/>
      <c r="MAN2000" s="10"/>
      <c r="MAO2000" s="10"/>
      <c r="MAP2000" s="10"/>
      <c r="MAQ2000" s="10"/>
      <c r="MAR2000" s="10"/>
      <c r="MAS2000" s="10"/>
      <c r="MAT2000" s="10"/>
      <c r="MAU2000" s="10"/>
      <c r="MAV2000" s="10"/>
      <c r="MAW2000" s="10"/>
      <c r="MAX2000" s="10"/>
      <c r="MAY2000" s="10"/>
      <c r="MAZ2000" s="10"/>
      <c r="MBA2000" s="10"/>
      <c r="MBB2000" s="10"/>
      <c r="MBC2000" s="10"/>
      <c r="MBD2000" s="10"/>
      <c r="MBE2000" s="10"/>
      <c r="MBF2000" s="10"/>
      <c r="MBG2000" s="10"/>
      <c r="MBH2000" s="10"/>
      <c r="MBI2000" s="10"/>
      <c r="MBJ2000" s="10"/>
      <c r="MBK2000" s="10"/>
      <c r="MBL2000" s="10"/>
      <c r="MBM2000" s="10"/>
      <c r="MBN2000" s="10"/>
      <c r="MBO2000" s="10"/>
      <c r="MBP2000" s="10"/>
      <c r="MBQ2000" s="10"/>
      <c r="MBR2000" s="10"/>
      <c r="MBS2000" s="10"/>
      <c r="MBT2000" s="10"/>
      <c r="MBU2000" s="10"/>
      <c r="MBV2000" s="10"/>
      <c r="MBW2000" s="10"/>
      <c r="MBX2000" s="10"/>
      <c r="MBY2000" s="10"/>
      <c r="MBZ2000" s="10"/>
      <c r="MCA2000" s="10"/>
      <c r="MCB2000" s="10"/>
      <c r="MCC2000" s="10"/>
      <c r="MCD2000" s="10"/>
      <c r="MCE2000" s="10"/>
      <c r="MCF2000" s="10"/>
      <c r="MCG2000" s="10"/>
      <c r="MCH2000" s="10"/>
      <c r="MCI2000" s="10"/>
      <c r="MCJ2000" s="10"/>
      <c r="MCK2000" s="10"/>
      <c r="MCL2000" s="10"/>
      <c r="MCM2000" s="10"/>
      <c r="MCN2000" s="10"/>
      <c r="MCO2000" s="10"/>
      <c r="MCP2000" s="10"/>
      <c r="MCQ2000" s="10"/>
      <c r="MCR2000" s="10"/>
      <c r="MCS2000" s="10"/>
      <c r="MCT2000" s="10"/>
      <c r="MCU2000" s="10"/>
      <c r="MCV2000" s="10"/>
      <c r="MCW2000" s="10"/>
      <c r="MCX2000" s="10"/>
      <c r="MCY2000" s="10"/>
      <c r="MCZ2000" s="10"/>
      <c r="MDA2000" s="10"/>
      <c r="MDB2000" s="10"/>
      <c r="MDC2000" s="10"/>
      <c r="MDD2000" s="10"/>
      <c r="MDE2000" s="10"/>
      <c r="MDF2000" s="10"/>
      <c r="MDG2000" s="10"/>
      <c r="MDH2000" s="10"/>
      <c r="MDI2000" s="10"/>
      <c r="MDJ2000" s="10"/>
      <c r="MDK2000" s="10"/>
      <c r="MDL2000" s="10"/>
      <c r="MDM2000" s="10"/>
      <c r="MDN2000" s="10"/>
      <c r="MDO2000" s="10"/>
      <c r="MDP2000" s="10"/>
      <c r="MDQ2000" s="10"/>
      <c r="MDR2000" s="10"/>
      <c r="MDS2000" s="10"/>
      <c r="MDT2000" s="10"/>
      <c r="MDU2000" s="10"/>
      <c r="MDV2000" s="10"/>
      <c r="MDW2000" s="10"/>
      <c r="MDX2000" s="10"/>
      <c r="MDY2000" s="10"/>
      <c r="MDZ2000" s="10"/>
      <c r="MEA2000" s="10"/>
      <c r="MEB2000" s="10"/>
      <c r="MEC2000" s="10"/>
      <c r="MED2000" s="10"/>
      <c r="MEE2000" s="10"/>
      <c r="MEF2000" s="10"/>
      <c r="MEG2000" s="10"/>
      <c r="MEH2000" s="10"/>
      <c r="MEI2000" s="10"/>
      <c r="MEJ2000" s="10"/>
      <c r="MEK2000" s="10"/>
      <c r="MEL2000" s="10"/>
      <c r="MEM2000" s="10"/>
      <c r="MEN2000" s="10"/>
      <c r="MEO2000" s="10"/>
      <c r="MEP2000" s="10"/>
      <c r="MEQ2000" s="10"/>
      <c r="MER2000" s="10"/>
      <c r="MES2000" s="10"/>
      <c r="MET2000" s="10"/>
      <c r="MEU2000" s="10"/>
      <c r="MEV2000" s="10"/>
      <c r="MEW2000" s="10"/>
      <c r="MEX2000" s="10"/>
      <c r="MEY2000" s="10"/>
      <c r="MEZ2000" s="10"/>
      <c r="MFA2000" s="10"/>
      <c r="MFB2000" s="10"/>
      <c r="MFC2000" s="10"/>
      <c r="MFD2000" s="10"/>
      <c r="MFE2000" s="10"/>
      <c r="MFF2000" s="10"/>
      <c r="MFG2000" s="10"/>
      <c r="MFH2000" s="10"/>
      <c r="MFI2000" s="10"/>
      <c r="MFJ2000" s="10"/>
      <c r="MFK2000" s="10"/>
      <c r="MFL2000" s="10"/>
      <c r="MFM2000" s="10"/>
      <c r="MFN2000" s="10"/>
      <c r="MFO2000" s="10"/>
      <c r="MFP2000" s="10"/>
      <c r="MFQ2000" s="10"/>
      <c r="MFR2000" s="10"/>
      <c r="MFS2000" s="10"/>
      <c r="MFT2000" s="10"/>
      <c r="MFU2000" s="10"/>
      <c r="MFV2000" s="10"/>
      <c r="MFW2000" s="10"/>
      <c r="MFX2000" s="10"/>
      <c r="MFY2000" s="10"/>
      <c r="MFZ2000" s="10"/>
      <c r="MGA2000" s="10"/>
      <c r="MGB2000" s="10"/>
      <c r="MGC2000" s="10"/>
      <c r="MGD2000" s="10"/>
      <c r="MGE2000" s="10"/>
      <c r="MGF2000" s="10"/>
      <c r="MGG2000" s="10"/>
      <c r="MGH2000" s="10"/>
      <c r="MGI2000" s="10"/>
      <c r="MGJ2000" s="10"/>
      <c r="MGK2000" s="10"/>
      <c r="MGL2000" s="10"/>
      <c r="MGM2000" s="10"/>
      <c r="MGN2000" s="10"/>
      <c r="MGO2000" s="10"/>
      <c r="MGP2000" s="10"/>
      <c r="MGQ2000" s="10"/>
      <c r="MGR2000" s="10"/>
      <c r="MGS2000" s="10"/>
      <c r="MGT2000" s="10"/>
      <c r="MGU2000" s="10"/>
      <c r="MGV2000" s="10"/>
      <c r="MGW2000" s="10"/>
      <c r="MGX2000" s="10"/>
      <c r="MGY2000" s="10"/>
      <c r="MGZ2000" s="10"/>
      <c r="MHA2000" s="10"/>
      <c r="MHB2000" s="10"/>
      <c r="MHC2000" s="10"/>
      <c r="MHD2000" s="10"/>
      <c r="MHE2000" s="10"/>
      <c r="MHF2000" s="10"/>
      <c r="MHG2000" s="10"/>
      <c r="MHH2000" s="10"/>
      <c r="MHI2000" s="10"/>
      <c r="MHJ2000" s="10"/>
      <c r="MHK2000" s="10"/>
      <c r="MHL2000" s="10"/>
      <c r="MHM2000" s="10"/>
      <c r="MHN2000" s="10"/>
      <c r="MHO2000" s="10"/>
      <c r="MHP2000" s="10"/>
      <c r="MHQ2000" s="10"/>
      <c r="MHR2000" s="10"/>
      <c r="MHS2000" s="10"/>
      <c r="MHT2000" s="10"/>
      <c r="MHU2000" s="10"/>
      <c r="MHV2000" s="10"/>
      <c r="MHW2000" s="10"/>
      <c r="MHX2000" s="10"/>
      <c r="MHY2000" s="10"/>
      <c r="MHZ2000" s="10"/>
      <c r="MIA2000" s="10"/>
      <c r="MIB2000" s="10"/>
      <c r="MIC2000" s="10"/>
      <c r="MID2000" s="10"/>
      <c r="MIE2000" s="10"/>
      <c r="MIF2000" s="10"/>
      <c r="MIG2000" s="10"/>
      <c r="MIH2000" s="10"/>
      <c r="MII2000" s="10"/>
      <c r="MIJ2000" s="10"/>
      <c r="MIK2000" s="10"/>
      <c r="MIL2000" s="10"/>
      <c r="MIM2000" s="10"/>
      <c r="MIN2000" s="10"/>
      <c r="MIO2000" s="10"/>
      <c r="MIP2000" s="10"/>
      <c r="MIQ2000" s="10"/>
      <c r="MIR2000" s="10"/>
      <c r="MIS2000" s="10"/>
      <c r="MIT2000" s="10"/>
      <c r="MIU2000" s="10"/>
      <c r="MIV2000" s="10"/>
      <c r="MIW2000" s="10"/>
      <c r="MIX2000" s="10"/>
      <c r="MIY2000" s="10"/>
      <c r="MIZ2000" s="10"/>
      <c r="MJA2000" s="10"/>
      <c r="MJB2000" s="10"/>
      <c r="MJC2000" s="10"/>
      <c r="MJD2000" s="10"/>
      <c r="MJE2000" s="10"/>
      <c r="MJF2000" s="10"/>
      <c r="MJG2000" s="10"/>
      <c r="MJH2000" s="10"/>
      <c r="MJI2000" s="10"/>
      <c r="MJJ2000" s="10"/>
      <c r="MJK2000" s="10"/>
      <c r="MJL2000" s="10"/>
      <c r="MJM2000" s="10"/>
      <c r="MJN2000" s="10"/>
      <c r="MJO2000" s="10"/>
      <c r="MJP2000" s="10"/>
      <c r="MJQ2000" s="10"/>
      <c r="MJR2000" s="10"/>
      <c r="MJS2000" s="10"/>
      <c r="MJT2000" s="10"/>
      <c r="MJU2000" s="10"/>
      <c r="MJV2000" s="10"/>
      <c r="MJW2000" s="10"/>
      <c r="MJX2000" s="10"/>
      <c r="MJY2000" s="10"/>
      <c r="MJZ2000" s="10"/>
      <c r="MKA2000" s="10"/>
      <c r="MKB2000" s="10"/>
      <c r="MKC2000" s="10"/>
      <c r="MKD2000" s="10"/>
      <c r="MKE2000" s="10"/>
      <c r="MKF2000" s="10"/>
      <c r="MKG2000" s="10"/>
      <c r="MKH2000" s="10"/>
      <c r="MKI2000" s="10"/>
      <c r="MKJ2000" s="10"/>
      <c r="MKK2000" s="10"/>
      <c r="MKL2000" s="10"/>
      <c r="MKM2000" s="10"/>
      <c r="MKN2000" s="10"/>
      <c r="MKO2000" s="10"/>
      <c r="MKP2000" s="10"/>
      <c r="MKQ2000" s="10"/>
      <c r="MKR2000" s="10"/>
      <c r="MKS2000" s="10"/>
      <c r="MKT2000" s="10"/>
      <c r="MKU2000" s="10"/>
      <c r="MKV2000" s="10"/>
      <c r="MKW2000" s="10"/>
      <c r="MKX2000" s="10"/>
      <c r="MKY2000" s="10"/>
      <c r="MKZ2000" s="10"/>
      <c r="MLA2000" s="10"/>
      <c r="MLB2000" s="10"/>
      <c r="MLC2000" s="10"/>
      <c r="MLD2000" s="10"/>
      <c r="MLE2000" s="10"/>
      <c r="MLF2000" s="10"/>
      <c r="MLG2000" s="10"/>
      <c r="MLH2000" s="10"/>
      <c r="MLI2000" s="10"/>
      <c r="MLJ2000" s="10"/>
      <c r="MLK2000" s="10"/>
      <c r="MLL2000" s="10"/>
      <c r="MLM2000" s="10"/>
      <c r="MLN2000" s="10"/>
      <c r="MLO2000" s="10"/>
      <c r="MLP2000" s="10"/>
      <c r="MLQ2000" s="10"/>
      <c r="MLR2000" s="10"/>
      <c r="MLS2000" s="10"/>
      <c r="MLT2000" s="10"/>
      <c r="MLU2000" s="10"/>
      <c r="MLV2000" s="10"/>
      <c r="MLW2000" s="10"/>
      <c r="MLX2000" s="10"/>
      <c r="MLY2000" s="10"/>
      <c r="MLZ2000" s="10"/>
      <c r="MMA2000" s="10"/>
      <c r="MMB2000" s="10"/>
      <c r="MMC2000" s="10"/>
      <c r="MMD2000" s="10"/>
      <c r="MME2000" s="10"/>
      <c r="MMF2000" s="10"/>
      <c r="MMG2000" s="10"/>
      <c r="MMH2000" s="10"/>
      <c r="MMI2000" s="10"/>
      <c r="MMJ2000" s="10"/>
      <c r="MMK2000" s="10"/>
      <c r="MML2000" s="10"/>
      <c r="MMM2000" s="10"/>
      <c r="MMN2000" s="10"/>
      <c r="MMO2000" s="10"/>
      <c r="MMP2000" s="10"/>
      <c r="MMQ2000" s="10"/>
      <c r="MMR2000" s="10"/>
      <c r="MMS2000" s="10"/>
      <c r="MMT2000" s="10"/>
      <c r="MMU2000" s="10"/>
      <c r="MMV2000" s="10"/>
      <c r="MMW2000" s="10"/>
      <c r="MMX2000" s="10"/>
      <c r="MMY2000" s="10"/>
      <c r="MMZ2000" s="10"/>
      <c r="MNA2000" s="10"/>
      <c r="MNB2000" s="10"/>
      <c r="MNC2000" s="10"/>
      <c r="MND2000" s="10"/>
      <c r="MNE2000" s="10"/>
      <c r="MNF2000" s="10"/>
      <c r="MNG2000" s="10"/>
      <c r="MNH2000" s="10"/>
      <c r="MNI2000" s="10"/>
      <c r="MNJ2000" s="10"/>
      <c r="MNK2000" s="10"/>
      <c r="MNL2000" s="10"/>
      <c r="MNM2000" s="10"/>
      <c r="MNN2000" s="10"/>
      <c r="MNO2000" s="10"/>
      <c r="MNP2000" s="10"/>
      <c r="MNQ2000" s="10"/>
      <c r="MNR2000" s="10"/>
      <c r="MNS2000" s="10"/>
      <c r="MNT2000" s="10"/>
      <c r="MNU2000" s="10"/>
      <c r="MNV2000" s="10"/>
      <c r="MNW2000" s="10"/>
      <c r="MNX2000" s="10"/>
      <c r="MNY2000" s="10"/>
      <c r="MNZ2000" s="10"/>
      <c r="MOA2000" s="10"/>
      <c r="MOB2000" s="10"/>
      <c r="MOC2000" s="10"/>
      <c r="MOD2000" s="10"/>
      <c r="MOE2000" s="10"/>
      <c r="MOF2000" s="10"/>
      <c r="MOG2000" s="10"/>
      <c r="MOH2000" s="10"/>
      <c r="MOI2000" s="10"/>
      <c r="MOJ2000" s="10"/>
      <c r="MOK2000" s="10"/>
      <c r="MOL2000" s="10"/>
      <c r="MOM2000" s="10"/>
      <c r="MON2000" s="10"/>
      <c r="MOO2000" s="10"/>
      <c r="MOP2000" s="10"/>
      <c r="MOQ2000" s="10"/>
      <c r="MOR2000" s="10"/>
      <c r="MOS2000" s="10"/>
      <c r="MOT2000" s="10"/>
      <c r="MOU2000" s="10"/>
      <c r="MOV2000" s="10"/>
      <c r="MOW2000" s="10"/>
      <c r="MOX2000" s="10"/>
      <c r="MOY2000" s="10"/>
      <c r="MOZ2000" s="10"/>
      <c r="MPA2000" s="10"/>
      <c r="MPB2000" s="10"/>
      <c r="MPC2000" s="10"/>
      <c r="MPD2000" s="10"/>
      <c r="MPE2000" s="10"/>
      <c r="MPF2000" s="10"/>
      <c r="MPG2000" s="10"/>
      <c r="MPH2000" s="10"/>
      <c r="MPI2000" s="10"/>
      <c r="MPJ2000" s="10"/>
      <c r="MPK2000" s="10"/>
      <c r="MPL2000" s="10"/>
      <c r="MPM2000" s="10"/>
      <c r="MPN2000" s="10"/>
      <c r="MPO2000" s="10"/>
      <c r="MPP2000" s="10"/>
      <c r="MPQ2000" s="10"/>
      <c r="MPR2000" s="10"/>
      <c r="MPS2000" s="10"/>
      <c r="MPT2000" s="10"/>
      <c r="MPU2000" s="10"/>
      <c r="MPV2000" s="10"/>
      <c r="MPW2000" s="10"/>
      <c r="MPX2000" s="10"/>
      <c r="MPY2000" s="10"/>
      <c r="MPZ2000" s="10"/>
      <c r="MQA2000" s="10"/>
      <c r="MQB2000" s="10"/>
      <c r="MQC2000" s="10"/>
      <c r="MQD2000" s="10"/>
      <c r="MQE2000" s="10"/>
      <c r="MQF2000" s="10"/>
      <c r="MQG2000" s="10"/>
      <c r="MQH2000" s="10"/>
      <c r="MQI2000" s="10"/>
      <c r="MQJ2000" s="10"/>
      <c r="MQK2000" s="10"/>
      <c r="MQL2000" s="10"/>
      <c r="MQM2000" s="10"/>
      <c r="MQN2000" s="10"/>
      <c r="MQO2000" s="10"/>
      <c r="MQP2000" s="10"/>
      <c r="MQQ2000" s="10"/>
      <c r="MQR2000" s="10"/>
      <c r="MQS2000" s="10"/>
      <c r="MQT2000" s="10"/>
      <c r="MQU2000" s="10"/>
      <c r="MQV2000" s="10"/>
      <c r="MQW2000" s="10"/>
      <c r="MQX2000" s="10"/>
      <c r="MQY2000" s="10"/>
      <c r="MQZ2000" s="10"/>
      <c r="MRA2000" s="10"/>
      <c r="MRB2000" s="10"/>
      <c r="MRC2000" s="10"/>
      <c r="MRD2000" s="10"/>
      <c r="MRE2000" s="10"/>
      <c r="MRF2000" s="10"/>
      <c r="MRG2000" s="10"/>
      <c r="MRH2000" s="10"/>
      <c r="MRI2000" s="10"/>
      <c r="MRJ2000" s="10"/>
      <c r="MRK2000" s="10"/>
      <c r="MRL2000" s="10"/>
      <c r="MRM2000" s="10"/>
      <c r="MRN2000" s="10"/>
      <c r="MRO2000" s="10"/>
      <c r="MRP2000" s="10"/>
      <c r="MRQ2000" s="10"/>
      <c r="MRR2000" s="10"/>
      <c r="MRS2000" s="10"/>
      <c r="MRT2000" s="10"/>
      <c r="MRU2000" s="10"/>
      <c r="MRV2000" s="10"/>
      <c r="MRW2000" s="10"/>
      <c r="MRX2000" s="10"/>
      <c r="MRY2000" s="10"/>
      <c r="MRZ2000" s="10"/>
      <c r="MSA2000" s="10"/>
      <c r="MSB2000" s="10"/>
      <c r="MSC2000" s="10"/>
      <c r="MSD2000" s="10"/>
      <c r="MSE2000" s="10"/>
      <c r="MSF2000" s="10"/>
      <c r="MSG2000" s="10"/>
      <c r="MSH2000" s="10"/>
      <c r="MSI2000" s="10"/>
      <c r="MSJ2000" s="10"/>
      <c r="MSK2000" s="10"/>
      <c r="MSL2000" s="10"/>
      <c r="MSM2000" s="10"/>
      <c r="MSN2000" s="10"/>
      <c r="MSO2000" s="10"/>
      <c r="MSP2000" s="10"/>
      <c r="MSQ2000" s="10"/>
      <c r="MSR2000" s="10"/>
      <c r="MSS2000" s="10"/>
      <c r="MST2000" s="10"/>
      <c r="MSU2000" s="10"/>
      <c r="MSV2000" s="10"/>
      <c r="MSW2000" s="10"/>
      <c r="MSX2000" s="10"/>
      <c r="MSY2000" s="10"/>
      <c r="MSZ2000" s="10"/>
      <c r="MTA2000" s="10"/>
      <c r="MTB2000" s="10"/>
      <c r="MTC2000" s="10"/>
      <c r="MTD2000" s="10"/>
      <c r="MTE2000" s="10"/>
      <c r="MTF2000" s="10"/>
      <c r="MTG2000" s="10"/>
      <c r="MTH2000" s="10"/>
      <c r="MTI2000" s="10"/>
      <c r="MTJ2000" s="10"/>
      <c r="MTK2000" s="10"/>
      <c r="MTL2000" s="10"/>
      <c r="MTM2000" s="10"/>
      <c r="MTN2000" s="10"/>
      <c r="MTO2000" s="10"/>
      <c r="MTP2000" s="10"/>
      <c r="MTQ2000" s="10"/>
      <c r="MTR2000" s="10"/>
      <c r="MTS2000" s="10"/>
      <c r="MTT2000" s="10"/>
      <c r="MTU2000" s="10"/>
      <c r="MTV2000" s="10"/>
      <c r="MTW2000" s="10"/>
      <c r="MTX2000" s="10"/>
      <c r="MTY2000" s="10"/>
      <c r="MTZ2000" s="10"/>
      <c r="MUA2000" s="10"/>
      <c r="MUB2000" s="10"/>
      <c r="MUC2000" s="10"/>
      <c r="MUD2000" s="10"/>
      <c r="MUE2000" s="10"/>
      <c r="MUF2000" s="10"/>
      <c r="MUG2000" s="10"/>
      <c r="MUH2000" s="10"/>
      <c r="MUI2000" s="10"/>
      <c r="MUJ2000" s="10"/>
      <c r="MUK2000" s="10"/>
      <c r="MUL2000" s="10"/>
      <c r="MUM2000" s="10"/>
      <c r="MUN2000" s="10"/>
      <c r="MUO2000" s="10"/>
      <c r="MUP2000" s="10"/>
      <c r="MUQ2000" s="10"/>
      <c r="MUR2000" s="10"/>
      <c r="MUS2000" s="10"/>
      <c r="MUT2000" s="10"/>
      <c r="MUU2000" s="10"/>
      <c r="MUV2000" s="10"/>
      <c r="MUW2000" s="10"/>
      <c r="MUX2000" s="10"/>
      <c r="MUY2000" s="10"/>
      <c r="MUZ2000" s="10"/>
      <c r="MVA2000" s="10"/>
      <c r="MVB2000" s="10"/>
      <c r="MVC2000" s="10"/>
      <c r="MVD2000" s="10"/>
      <c r="MVE2000" s="10"/>
      <c r="MVF2000" s="10"/>
      <c r="MVG2000" s="10"/>
      <c r="MVH2000" s="10"/>
      <c r="MVI2000" s="10"/>
      <c r="MVJ2000" s="10"/>
      <c r="MVK2000" s="10"/>
      <c r="MVL2000" s="10"/>
      <c r="MVM2000" s="10"/>
      <c r="MVN2000" s="10"/>
      <c r="MVO2000" s="10"/>
      <c r="MVP2000" s="10"/>
      <c r="MVQ2000" s="10"/>
      <c r="MVR2000" s="10"/>
      <c r="MVS2000" s="10"/>
      <c r="MVT2000" s="10"/>
      <c r="MVU2000" s="10"/>
      <c r="MVV2000" s="10"/>
      <c r="MVW2000" s="10"/>
      <c r="MVX2000" s="10"/>
      <c r="MVY2000" s="10"/>
      <c r="MVZ2000" s="10"/>
      <c r="MWA2000" s="10"/>
      <c r="MWB2000" s="10"/>
      <c r="MWC2000" s="10"/>
      <c r="MWD2000" s="10"/>
      <c r="MWE2000" s="10"/>
      <c r="MWF2000" s="10"/>
      <c r="MWG2000" s="10"/>
      <c r="MWH2000" s="10"/>
      <c r="MWI2000" s="10"/>
      <c r="MWJ2000" s="10"/>
      <c r="MWK2000" s="10"/>
      <c r="MWL2000" s="10"/>
      <c r="MWM2000" s="10"/>
      <c r="MWN2000" s="10"/>
      <c r="MWO2000" s="10"/>
      <c r="MWP2000" s="10"/>
      <c r="MWQ2000" s="10"/>
      <c r="MWR2000" s="10"/>
      <c r="MWS2000" s="10"/>
      <c r="MWT2000" s="10"/>
      <c r="MWU2000" s="10"/>
      <c r="MWV2000" s="10"/>
      <c r="MWW2000" s="10"/>
      <c r="MWX2000" s="10"/>
      <c r="MWY2000" s="10"/>
      <c r="MWZ2000" s="10"/>
      <c r="MXA2000" s="10"/>
      <c r="MXB2000" s="10"/>
      <c r="MXC2000" s="10"/>
      <c r="MXD2000" s="10"/>
      <c r="MXE2000" s="10"/>
      <c r="MXF2000" s="10"/>
      <c r="MXG2000" s="10"/>
      <c r="MXH2000" s="10"/>
      <c r="MXI2000" s="10"/>
      <c r="MXJ2000" s="10"/>
      <c r="MXK2000" s="10"/>
      <c r="MXL2000" s="10"/>
      <c r="MXM2000" s="10"/>
      <c r="MXN2000" s="10"/>
      <c r="MXO2000" s="10"/>
      <c r="MXP2000" s="10"/>
      <c r="MXQ2000" s="10"/>
      <c r="MXR2000" s="10"/>
      <c r="MXS2000" s="10"/>
      <c r="MXT2000" s="10"/>
      <c r="MXU2000" s="10"/>
      <c r="MXV2000" s="10"/>
      <c r="MXW2000" s="10"/>
      <c r="MXX2000" s="10"/>
      <c r="MXY2000" s="10"/>
      <c r="MXZ2000" s="10"/>
      <c r="MYA2000" s="10"/>
      <c r="MYB2000" s="10"/>
      <c r="MYC2000" s="10"/>
      <c r="MYD2000" s="10"/>
      <c r="MYE2000" s="10"/>
      <c r="MYF2000" s="10"/>
      <c r="MYG2000" s="10"/>
      <c r="MYH2000" s="10"/>
      <c r="MYI2000" s="10"/>
      <c r="MYJ2000" s="10"/>
      <c r="MYK2000" s="10"/>
      <c r="MYL2000" s="10"/>
      <c r="MYM2000" s="10"/>
      <c r="MYN2000" s="10"/>
      <c r="MYO2000" s="10"/>
      <c r="MYP2000" s="10"/>
      <c r="MYQ2000" s="10"/>
      <c r="MYR2000" s="10"/>
      <c r="MYS2000" s="10"/>
      <c r="MYT2000" s="10"/>
      <c r="MYU2000" s="10"/>
      <c r="MYV2000" s="10"/>
      <c r="MYW2000" s="10"/>
      <c r="MYX2000" s="10"/>
      <c r="MYY2000" s="10"/>
      <c r="MYZ2000" s="10"/>
      <c r="MZA2000" s="10"/>
      <c r="MZB2000" s="10"/>
      <c r="MZC2000" s="10"/>
      <c r="MZD2000" s="10"/>
      <c r="MZE2000" s="10"/>
      <c r="MZF2000" s="10"/>
      <c r="MZG2000" s="10"/>
      <c r="MZH2000" s="10"/>
      <c r="MZI2000" s="10"/>
      <c r="MZJ2000" s="10"/>
      <c r="MZK2000" s="10"/>
      <c r="MZL2000" s="10"/>
      <c r="MZM2000" s="10"/>
      <c r="MZN2000" s="10"/>
      <c r="MZO2000" s="10"/>
      <c r="MZP2000" s="10"/>
      <c r="MZQ2000" s="10"/>
      <c r="MZR2000" s="10"/>
      <c r="MZS2000" s="10"/>
      <c r="MZT2000" s="10"/>
      <c r="MZU2000" s="10"/>
      <c r="MZV2000" s="10"/>
      <c r="MZW2000" s="10"/>
      <c r="MZX2000" s="10"/>
      <c r="MZY2000" s="10"/>
      <c r="MZZ2000" s="10"/>
      <c r="NAA2000" s="10"/>
      <c r="NAB2000" s="10"/>
      <c r="NAC2000" s="10"/>
      <c r="NAD2000" s="10"/>
      <c r="NAE2000" s="10"/>
      <c r="NAF2000" s="10"/>
      <c r="NAG2000" s="10"/>
      <c r="NAH2000" s="10"/>
      <c r="NAI2000" s="10"/>
      <c r="NAJ2000" s="10"/>
      <c r="NAK2000" s="10"/>
      <c r="NAL2000" s="10"/>
      <c r="NAM2000" s="10"/>
      <c r="NAN2000" s="10"/>
      <c r="NAO2000" s="10"/>
      <c r="NAP2000" s="10"/>
      <c r="NAQ2000" s="10"/>
      <c r="NAR2000" s="10"/>
      <c r="NAS2000" s="10"/>
      <c r="NAT2000" s="10"/>
      <c r="NAU2000" s="10"/>
      <c r="NAV2000" s="10"/>
      <c r="NAW2000" s="10"/>
      <c r="NAX2000" s="10"/>
      <c r="NAY2000" s="10"/>
      <c r="NAZ2000" s="10"/>
      <c r="NBA2000" s="10"/>
      <c r="NBB2000" s="10"/>
      <c r="NBC2000" s="10"/>
      <c r="NBD2000" s="10"/>
      <c r="NBE2000" s="10"/>
      <c r="NBF2000" s="10"/>
      <c r="NBG2000" s="10"/>
      <c r="NBH2000" s="10"/>
      <c r="NBI2000" s="10"/>
      <c r="NBJ2000" s="10"/>
      <c r="NBK2000" s="10"/>
      <c r="NBL2000" s="10"/>
      <c r="NBM2000" s="10"/>
      <c r="NBN2000" s="10"/>
      <c r="NBO2000" s="10"/>
      <c r="NBP2000" s="10"/>
      <c r="NBQ2000" s="10"/>
      <c r="NBR2000" s="10"/>
      <c r="NBS2000" s="10"/>
      <c r="NBT2000" s="10"/>
      <c r="NBU2000" s="10"/>
      <c r="NBV2000" s="10"/>
      <c r="NBW2000" s="10"/>
      <c r="NBX2000" s="10"/>
      <c r="NBY2000" s="10"/>
      <c r="NBZ2000" s="10"/>
      <c r="NCA2000" s="10"/>
      <c r="NCB2000" s="10"/>
      <c r="NCC2000" s="10"/>
      <c r="NCD2000" s="10"/>
      <c r="NCE2000" s="10"/>
      <c r="NCF2000" s="10"/>
      <c r="NCG2000" s="10"/>
      <c r="NCH2000" s="10"/>
      <c r="NCI2000" s="10"/>
      <c r="NCJ2000" s="10"/>
      <c r="NCK2000" s="10"/>
      <c r="NCL2000" s="10"/>
      <c r="NCM2000" s="10"/>
      <c r="NCN2000" s="10"/>
      <c r="NCO2000" s="10"/>
      <c r="NCP2000" s="10"/>
      <c r="NCQ2000" s="10"/>
      <c r="NCR2000" s="10"/>
      <c r="NCS2000" s="10"/>
      <c r="NCT2000" s="10"/>
      <c r="NCU2000" s="10"/>
      <c r="NCV2000" s="10"/>
      <c r="NCW2000" s="10"/>
      <c r="NCX2000" s="10"/>
      <c r="NCY2000" s="10"/>
      <c r="NCZ2000" s="10"/>
      <c r="NDA2000" s="10"/>
      <c r="NDB2000" s="10"/>
      <c r="NDC2000" s="10"/>
      <c r="NDD2000" s="10"/>
      <c r="NDE2000" s="10"/>
      <c r="NDF2000" s="10"/>
      <c r="NDG2000" s="10"/>
      <c r="NDH2000" s="10"/>
      <c r="NDI2000" s="10"/>
      <c r="NDJ2000" s="10"/>
      <c r="NDK2000" s="10"/>
      <c r="NDL2000" s="10"/>
      <c r="NDM2000" s="10"/>
      <c r="NDN2000" s="10"/>
      <c r="NDO2000" s="10"/>
      <c r="NDP2000" s="10"/>
      <c r="NDQ2000" s="10"/>
      <c r="NDR2000" s="10"/>
      <c r="NDS2000" s="10"/>
      <c r="NDT2000" s="10"/>
      <c r="NDU2000" s="10"/>
      <c r="NDV2000" s="10"/>
      <c r="NDW2000" s="10"/>
      <c r="NDX2000" s="10"/>
      <c r="NDY2000" s="10"/>
      <c r="NDZ2000" s="10"/>
      <c r="NEA2000" s="10"/>
      <c r="NEB2000" s="10"/>
      <c r="NEC2000" s="10"/>
      <c r="NED2000" s="10"/>
      <c r="NEE2000" s="10"/>
      <c r="NEF2000" s="10"/>
      <c r="NEG2000" s="10"/>
      <c r="NEH2000" s="10"/>
      <c r="NEI2000" s="10"/>
      <c r="NEJ2000" s="10"/>
      <c r="NEK2000" s="10"/>
      <c r="NEL2000" s="10"/>
      <c r="NEM2000" s="10"/>
      <c r="NEN2000" s="10"/>
      <c r="NEO2000" s="10"/>
      <c r="NEP2000" s="10"/>
      <c r="NEQ2000" s="10"/>
      <c r="NER2000" s="10"/>
      <c r="NES2000" s="10"/>
      <c r="NET2000" s="10"/>
      <c r="NEU2000" s="10"/>
      <c r="NEV2000" s="10"/>
      <c r="NEW2000" s="10"/>
      <c r="NEX2000" s="10"/>
      <c r="NEY2000" s="10"/>
      <c r="NEZ2000" s="10"/>
      <c r="NFA2000" s="10"/>
      <c r="NFB2000" s="10"/>
      <c r="NFC2000" s="10"/>
      <c r="NFD2000" s="10"/>
      <c r="NFE2000" s="10"/>
      <c r="NFF2000" s="10"/>
      <c r="NFG2000" s="10"/>
      <c r="NFH2000" s="10"/>
      <c r="NFI2000" s="10"/>
      <c r="NFJ2000" s="10"/>
      <c r="NFK2000" s="10"/>
      <c r="NFL2000" s="10"/>
      <c r="NFM2000" s="10"/>
      <c r="NFN2000" s="10"/>
      <c r="NFO2000" s="10"/>
      <c r="NFP2000" s="10"/>
      <c r="NFQ2000" s="10"/>
      <c r="NFR2000" s="10"/>
      <c r="NFS2000" s="10"/>
      <c r="NFT2000" s="10"/>
      <c r="NFU2000" s="10"/>
      <c r="NFV2000" s="10"/>
      <c r="NFW2000" s="10"/>
      <c r="NFX2000" s="10"/>
      <c r="NFY2000" s="10"/>
      <c r="NFZ2000" s="10"/>
      <c r="NGA2000" s="10"/>
      <c r="NGB2000" s="10"/>
      <c r="NGC2000" s="10"/>
      <c r="NGD2000" s="10"/>
      <c r="NGE2000" s="10"/>
      <c r="NGF2000" s="10"/>
      <c r="NGG2000" s="10"/>
      <c r="NGH2000" s="10"/>
      <c r="NGI2000" s="10"/>
      <c r="NGJ2000" s="10"/>
      <c r="NGK2000" s="10"/>
      <c r="NGL2000" s="10"/>
      <c r="NGM2000" s="10"/>
      <c r="NGN2000" s="10"/>
      <c r="NGO2000" s="10"/>
      <c r="NGP2000" s="10"/>
      <c r="NGQ2000" s="10"/>
      <c r="NGR2000" s="10"/>
      <c r="NGS2000" s="10"/>
      <c r="NGT2000" s="10"/>
      <c r="NGU2000" s="10"/>
      <c r="NGV2000" s="10"/>
      <c r="NGW2000" s="10"/>
      <c r="NGX2000" s="10"/>
      <c r="NGY2000" s="10"/>
      <c r="NGZ2000" s="10"/>
      <c r="NHA2000" s="10"/>
      <c r="NHB2000" s="10"/>
      <c r="NHC2000" s="10"/>
      <c r="NHD2000" s="10"/>
      <c r="NHE2000" s="10"/>
      <c r="NHF2000" s="10"/>
      <c r="NHG2000" s="10"/>
      <c r="NHH2000" s="10"/>
      <c r="NHI2000" s="10"/>
      <c r="NHJ2000" s="10"/>
      <c r="NHK2000" s="10"/>
      <c r="NHL2000" s="10"/>
      <c r="NHM2000" s="10"/>
      <c r="NHN2000" s="10"/>
      <c r="NHO2000" s="10"/>
      <c r="NHP2000" s="10"/>
      <c r="NHQ2000" s="10"/>
      <c r="NHR2000" s="10"/>
      <c r="NHS2000" s="10"/>
      <c r="NHT2000" s="10"/>
      <c r="NHU2000" s="10"/>
      <c r="NHV2000" s="10"/>
      <c r="NHW2000" s="10"/>
      <c r="NHX2000" s="10"/>
      <c r="NHY2000" s="10"/>
      <c r="NHZ2000" s="10"/>
      <c r="NIA2000" s="10"/>
      <c r="NIB2000" s="10"/>
      <c r="NIC2000" s="10"/>
      <c r="NID2000" s="10"/>
      <c r="NIE2000" s="10"/>
      <c r="NIF2000" s="10"/>
      <c r="NIG2000" s="10"/>
      <c r="NIH2000" s="10"/>
      <c r="NII2000" s="10"/>
      <c r="NIJ2000" s="10"/>
      <c r="NIK2000" s="10"/>
      <c r="NIL2000" s="10"/>
      <c r="NIM2000" s="10"/>
      <c r="NIN2000" s="10"/>
      <c r="NIO2000" s="10"/>
      <c r="NIP2000" s="10"/>
      <c r="NIQ2000" s="10"/>
      <c r="NIR2000" s="10"/>
      <c r="NIS2000" s="10"/>
      <c r="NIT2000" s="10"/>
      <c r="NIU2000" s="10"/>
      <c r="NIV2000" s="10"/>
      <c r="NIW2000" s="10"/>
      <c r="NIX2000" s="10"/>
      <c r="NIY2000" s="10"/>
      <c r="NIZ2000" s="10"/>
      <c r="NJA2000" s="10"/>
      <c r="NJB2000" s="10"/>
      <c r="NJC2000" s="10"/>
      <c r="NJD2000" s="10"/>
      <c r="NJE2000" s="10"/>
      <c r="NJF2000" s="10"/>
      <c r="NJG2000" s="10"/>
      <c r="NJH2000" s="10"/>
      <c r="NJI2000" s="10"/>
      <c r="NJJ2000" s="10"/>
      <c r="NJK2000" s="10"/>
      <c r="NJL2000" s="10"/>
      <c r="NJM2000" s="10"/>
      <c r="NJN2000" s="10"/>
      <c r="NJO2000" s="10"/>
      <c r="NJP2000" s="10"/>
      <c r="NJQ2000" s="10"/>
      <c r="NJR2000" s="10"/>
      <c r="NJS2000" s="10"/>
      <c r="NJT2000" s="10"/>
      <c r="NJU2000" s="10"/>
      <c r="NJV2000" s="10"/>
      <c r="NJW2000" s="10"/>
      <c r="NJX2000" s="10"/>
      <c r="NJY2000" s="10"/>
      <c r="NJZ2000" s="10"/>
      <c r="NKA2000" s="10"/>
      <c r="NKB2000" s="10"/>
      <c r="NKC2000" s="10"/>
      <c r="NKD2000" s="10"/>
      <c r="NKE2000" s="10"/>
      <c r="NKF2000" s="10"/>
      <c r="NKG2000" s="10"/>
      <c r="NKH2000" s="10"/>
      <c r="NKI2000" s="10"/>
      <c r="NKJ2000" s="10"/>
      <c r="NKK2000" s="10"/>
      <c r="NKL2000" s="10"/>
      <c r="NKM2000" s="10"/>
      <c r="NKN2000" s="10"/>
      <c r="NKO2000" s="10"/>
      <c r="NKP2000" s="10"/>
      <c r="NKQ2000" s="10"/>
      <c r="NKR2000" s="10"/>
      <c r="NKS2000" s="10"/>
      <c r="NKT2000" s="10"/>
      <c r="NKU2000" s="10"/>
      <c r="NKV2000" s="10"/>
      <c r="NKW2000" s="10"/>
      <c r="NKX2000" s="10"/>
      <c r="NKY2000" s="10"/>
      <c r="NKZ2000" s="10"/>
      <c r="NLA2000" s="10"/>
      <c r="NLB2000" s="10"/>
      <c r="NLC2000" s="10"/>
      <c r="NLD2000" s="10"/>
      <c r="NLE2000" s="10"/>
      <c r="NLF2000" s="10"/>
      <c r="NLG2000" s="10"/>
      <c r="NLH2000" s="10"/>
      <c r="NLI2000" s="10"/>
      <c r="NLJ2000" s="10"/>
      <c r="NLK2000" s="10"/>
      <c r="NLL2000" s="10"/>
      <c r="NLM2000" s="10"/>
      <c r="NLN2000" s="10"/>
      <c r="NLO2000" s="10"/>
      <c r="NLP2000" s="10"/>
      <c r="NLQ2000" s="10"/>
      <c r="NLR2000" s="10"/>
      <c r="NLS2000" s="10"/>
      <c r="NLT2000" s="10"/>
      <c r="NLU2000" s="10"/>
      <c r="NLV2000" s="10"/>
      <c r="NLW2000" s="10"/>
      <c r="NLX2000" s="10"/>
      <c r="NLY2000" s="10"/>
      <c r="NLZ2000" s="10"/>
      <c r="NMA2000" s="10"/>
      <c r="NMB2000" s="10"/>
      <c r="NMC2000" s="10"/>
      <c r="NMD2000" s="10"/>
      <c r="NME2000" s="10"/>
      <c r="NMF2000" s="10"/>
      <c r="NMG2000" s="10"/>
      <c r="NMH2000" s="10"/>
      <c r="NMI2000" s="10"/>
      <c r="NMJ2000" s="10"/>
      <c r="NMK2000" s="10"/>
      <c r="NML2000" s="10"/>
      <c r="NMM2000" s="10"/>
      <c r="NMN2000" s="10"/>
      <c r="NMO2000" s="10"/>
      <c r="NMP2000" s="10"/>
      <c r="NMQ2000" s="10"/>
      <c r="NMR2000" s="10"/>
      <c r="NMS2000" s="10"/>
      <c r="NMT2000" s="10"/>
      <c r="NMU2000" s="10"/>
      <c r="NMV2000" s="10"/>
      <c r="NMW2000" s="10"/>
      <c r="NMX2000" s="10"/>
      <c r="NMY2000" s="10"/>
      <c r="NMZ2000" s="10"/>
      <c r="NNA2000" s="10"/>
      <c r="NNB2000" s="10"/>
      <c r="NNC2000" s="10"/>
      <c r="NND2000" s="10"/>
      <c r="NNE2000" s="10"/>
      <c r="NNF2000" s="10"/>
      <c r="NNG2000" s="10"/>
      <c r="NNH2000" s="10"/>
      <c r="NNI2000" s="10"/>
      <c r="NNJ2000" s="10"/>
      <c r="NNK2000" s="10"/>
      <c r="NNL2000" s="10"/>
      <c r="NNM2000" s="10"/>
      <c r="NNN2000" s="10"/>
      <c r="NNO2000" s="10"/>
      <c r="NNP2000" s="10"/>
      <c r="NNQ2000" s="10"/>
      <c r="NNR2000" s="10"/>
      <c r="NNS2000" s="10"/>
      <c r="NNT2000" s="10"/>
      <c r="NNU2000" s="10"/>
      <c r="NNV2000" s="10"/>
      <c r="NNW2000" s="10"/>
      <c r="NNX2000" s="10"/>
      <c r="NNY2000" s="10"/>
      <c r="NNZ2000" s="10"/>
      <c r="NOA2000" s="10"/>
      <c r="NOB2000" s="10"/>
      <c r="NOC2000" s="10"/>
      <c r="NOD2000" s="10"/>
      <c r="NOE2000" s="10"/>
      <c r="NOF2000" s="10"/>
      <c r="NOG2000" s="10"/>
      <c r="NOH2000" s="10"/>
      <c r="NOI2000" s="10"/>
      <c r="NOJ2000" s="10"/>
      <c r="NOK2000" s="10"/>
      <c r="NOL2000" s="10"/>
      <c r="NOM2000" s="10"/>
      <c r="NON2000" s="10"/>
      <c r="NOO2000" s="10"/>
      <c r="NOP2000" s="10"/>
      <c r="NOQ2000" s="10"/>
      <c r="NOR2000" s="10"/>
      <c r="NOS2000" s="10"/>
      <c r="NOT2000" s="10"/>
      <c r="NOU2000" s="10"/>
      <c r="NOV2000" s="10"/>
      <c r="NOW2000" s="10"/>
      <c r="NOX2000" s="10"/>
      <c r="NOY2000" s="10"/>
      <c r="NOZ2000" s="10"/>
      <c r="NPA2000" s="10"/>
      <c r="NPB2000" s="10"/>
      <c r="NPC2000" s="10"/>
      <c r="NPD2000" s="10"/>
      <c r="NPE2000" s="10"/>
      <c r="NPF2000" s="10"/>
      <c r="NPG2000" s="10"/>
      <c r="NPH2000" s="10"/>
      <c r="NPI2000" s="10"/>
      <c r="NPJ2000" s="10"/>
      <c r="NPK2000" s="10"/>
      <c r="NPL2000" s="10"/>
      <c r="NPM2000" s="10"/>
      <c r="NPN2000" s="10"/>
      <c r="NPO2000" s="10"/>
      <c r="NPP2000" s="10"/>
      <c r="NPQ2000" s="10"/>
      <c r="NPR2000" s="10"/>
      <c r="NPS2000" s="10"/>
      <c r="NPT2000" s="10"/>
      <c r="NPU2000" s="10"/>
      <c r="NPV2000" s="10"/>
      <c r="NPW2000" s="10"/>
      <c r="NPX2000" s="10"/>
      <c r="NPY2000" s="10"/>
      <c r="NPZ2000" s="10"/>
      <c r="NQA2000" s="10"/>
      <c r="NQB2000" s="10"/>
      <c r="NQC2000" s="10"/>
      <c r="NQD2000" s="10"/>
      <c r="NQE2000" s="10"/>
      <c r="NQF2000" s="10"/>
      <c r="NQG2000" s="10"/>
      <c r="NQH2000" s="10"/>
      <c r="NQI2000" s="10"/>
      <c r="NQJ2000" s="10"/>
      <c r="NQK2000" s="10"/>
      <c r="NQL2000" s="10"/>
      <c r="NQM2000" s="10"/>
      <c r="NQN2000" s="10"/>
      <c r="NQO2000" s="10"/>
      <c r="NQP2000" s="10"/>
      <c r="NQQ2000" s="10"/>
      <c r="NQR2000" s="10"/>
      <c r="NQS2000" s="10"/>
      <c r="NQT2000" s="10"/>
      <c r="NQU2000" s="10"/>
      <c r="NQV2000" s="10"/>
      <c r="NQW2000" s="10"/>
      <c r="NQX2000" s="10"/>
      <c r="NQY2000" s="10"/>
      <c r="NQZ2000" s="10"/>
      <c r="NRA2000" s="10"/>
      <c r="NRB2000" s="10"/>
      <c r="NRC2000" s="10"/>
      <c r="NRD2000" s="10"/>
      <c r="NRE2000" s="10"/>
      <c r="NRF2000" s="10"/>
      <c r="NRG2000" s="10"/>
      <c r="NRH2000" s="10"/>
      <c r="NRI2000" s="10"/>
      <c r="NRJ2000" s="10"/>
      <c r="NRK2000" s="10"/>
      <c r="NRL2000" s="10"/>
      <c r="NRM2000" s="10"/>
      <c r="NRN2000" s="10"/>
      <c r="NRO2000" s="10"/>
      <c r="NRP2000" s="10"/>
      <c r="NRQ2000" s="10"/>
      <c r="NRR2000" s="10"/>
      <c r="NRS2000" s="10"/>
      <c r="NRT2000" s="10"/>
      <c r="NRU2000" s="10"/>
      <c r="NRV2000" s="10"/>
      <c r="NRW2000" s="10"/>
      <c r="NRX2000" s="10"/>
      <c r="NRY2000" s="10"/>
      <c r="NRZ2000" s="10"/>
      <c r="NSA2000" s="10"/>
      <c r="NSB2000" s="10"/>
      <c r="NSC2000" s="10"/>
      <c r="NSD2000" s="10"/>
      <c r="NSE2000" s="10"/>
      <c r="NSF2000" s="10"/>
      <c r="NSG2000" s="10"/>
      <c r="NSH2000" s="10"/>
      <c r="NSI2000" s="10"/>
      <c r="NSJ2000" s="10"/>
      <c r="NSK2000" s="10"/>
      <c r="NSL2000" s="10"/>
      <c r="NSM2000" s="10"/>
      <c r="NSN2000" s="10"/>
      <c r="NSO2000" s="10"/>
      <c r="NSP2000" s="10"/>
      <c r="NSQ2000" s="10"/>
      <c r="NSR2000" s="10"/>
      <c r="NSS2000" s="10"/>
      <c r="NST2000" s="10"/>
      <c r="NSU2000" s="10"/>
      <c r="NSV2000" s="10"/>
      <c r="NSW2000" s="10"/>
      <c r="NSX2000" s="10"/>
      <c r="NSY2000" s="10"/>
      <c r="NSZ2000" s="10"/>
      <c r="NTA2000" s="10"/>
      <c r="NTB2000" s="10"/>
      <c r="NTC2000" s="10"/>
      <c r="NTD2000" s="10"/>
      <c r="NTE2000" s="10"/>
      <c r="NTF2000" s="10"/>
      <c r="NTG2000" s="10"/>
      <c r="NTH2000" s="10"/>
      <c r="NTI2000" s="10"/>
      <c r="NTJ2000" s="10"/>
      <c r="NTK2000" s="10"/>
      <c r="NTL2000" s="10"/>
      <c r="NTM2000" s="10"/>
      <c r="NTN2000" s="10"/>
      <c r="NTO2000" s="10"/>
      <c r="NTP2000" s="10"/>
      <c r="NTQ2000" s="10"/>
      <c r="NTR2000" s="10"/>
      <c r="NTS2000" s="10"/>
      <c r="NTT2000" s="10"/>
      <c r="NTU2000" s="10"/>
      <c r="NTV2000" s="10"/>
      <c r="NTW2000" s="10"/>
      <c r="NTX2000" s="10"/>
      <c r="NTY2000" s="10"/>
      <c r="NTZ2000" s="10"/>
      <c r="NUA2000" s="10"/>
      <c r="NUB2000" s="10"/>
      <c r="NUC2000" s="10"/>
      <c r="NUD2000" s="10"/>
      <c r="NUE2000" s="10"/>
      <c r="NUF2000" s="10"/>
      <c r="NUG2000" s="10"/>
      <c r="NUH2000" s="10"/>
      <c r="NUI2000" s="10"/>
      <c r="NUJ2000" s="10"/>
      <c r="NUK2000" s="10"/>
      <c r="NUL2000" s="10"/>
      <c r="NUM2000" s="10"/>
      <c r="NUN2000" s="10"/>
      <c r="NUO2000" s="10"/>
      <c r="NUP2000" s="10"/>
      <c r="NUQ2000" s="10"/>
      <c r="NUR2000" s="10"/>
      <c r="NUS2000" s="10"/>
      <c r="NUT2000" s="10"/>
      <c r="NUU2000" s="10"/>
      <c r="NUV2000" s="10"/>
      <c r="NUW2000" s="10"/>
      <c r="NUX2000" s="10"/>
      <c r="NUY2000" s="10"/>
      <c r="NUZ2000" s="10"/>
      <c r="NVA2000" s="10"/>
      <c r="NVB2000" s="10"/>
      <c r="NVC2000" s="10"/>
      <c r="NVD2000" s="10"/>
      <c r="NVE2000" s="10"/>
      <c r="NVF2000" s="10"/>
      <c r="NVG2000" s="10"/>
      <c r="NVH2000" s="10"/>
      <c r="NVI2000" s="10"/>
      <c r="NVJ2000" s="10"/>
      <c r="NVK2000" s="10"/>
      <c r="NVL2000" s="10"/>
      <c r="NVM2000" s="10"/>
      <c r="NVN2000" s="10"/>
      <c r="NVO2000" s="10"/>
      <c r="NVP2000" s="10"/>
      <c r="NVQ2000" s="10"/>
      <c r="NVR2000" s="10"/>
      <c r="NVS2000" s="10"/>
      <c r="NVT2000" s="10"/>
      <c r="NVU2000" s="10"/>
      <c r="NVV2000" s="10"/>
      <c r="NVW2000" s="10"/>
      <c r="NVX2000" s="10"/>
      <c r="NVY2000" s="10"/>
      <c r="NVZ2000" s="10"/>
      <c r="NWA2000" s="10"/>
      <c r="NWB2000" s="10"/>
      <c r="NWC2000" s="10"/>
      <c r="NWD2000" s="10"/>
      <c r="NWE2000" s="10"/>
      <c r="NWF2000" s="10"/>
      <c r="NWG2000" s="10"/>
      <c r="NWH2000" s="10"/>
      <c r="NWI2000" s="10"/>
      <c r="NWJ2000" s="10"/>
      <c r="NWK2000" s="10"/>
      <c r="NWL2000" s="10"/>
      <c r="NWM2000" s="10"/>
      <c r="NWN2000" s="10"/>
      <c r="NWO2000" s="10"/>
      <c r="NWP2000" s="10"/>
      <c r="NWQ2000" s="10"/>
      <c r="NWR2000" s="10"/>
      <c r="NWS2000" s="10"/>
      <c r="NWT2000" s="10"/>
      <c r="NWU2000" s="10"/>
      <c r="NWV2000" s="10"/>
      <c r="NWW2000" s="10"/>
      <c r="NWX2000" s="10"/>
      <c r="NWY2000" s="10"/>
      <c r="NWZ2000" s="10"/>
      <c r="NXA2000" s="10"/>
      <c r="NXB2000" s="10"/>
      <c r="NXC2000" s="10"/>
      <c r="NXD2000" s="10"/>
      <c r="NXE2000" s="10"/>
      <c r="NXF2000" s="10"/>
      <c r="NXG2000" s="10"/>
      <c r="NXH2000" s="10"/>
      <c r="NXI2000" s="10"/>
      <c r="NXJ2000" s="10"/>
      <c r="NXK2000" s="10"/>
      <c r="NXL2000" s="10"/>
      <c r="NXM2000" s="10"/>
      <c r="NXN2000" s="10"/>
      <c r="NXO2000" s="10"/>
      <c r="NXP2000" s="10"/>
      <c r="NXQ2000" s="10"/>
      <c r="NXR2000" s="10"/>
      <c r="NXS2000" s="10"/>
      <c r="NXT2000" s="10"/>
      <c r="NXU2000" s="10"/>
      <c r="NXV2000" s="10"/>
      <c r="NXW2000" s="10"/>
      <c r="NXX2000" s="10"/>
      <c r="NXY2000" s="10"/>
      <c r="NXZ2000" s="10"/>
      <c r="NYA2000" s="10"/>
      <c r="NYB2000" s="10"/>
      <c r="NYC2000" s="10"/>
      <c r="NYD2000" s="10"/>
      <c r="NYE2000" s="10"/>
      <c r="NYF2000" s="10"/>
      <c r="NYG2000" s="10"/>
      <c r="NYH2000" s="10"/>
      <c r="NYI2000" s="10"/>
      <c r="NYJ2000" s="10"/>
      <c r="NYK2000" s="10"/>
      <c r="NYL2000" s="10"/>
      <c r="NYM2000" s="10"/>
      <c r="NYN2000" s="10"/>
      <c r="NYO2000" s="10"/>
      <c r="NYP2000" s="10"/>
      <c r="NYQ2000" s="10"/>
      <c r="NYR2000" s="10"/>
      <c r="NYS2000" s="10"/>
      <c r="NYT2000" s="10"/>
      <c r="NYU2000" s="10"/>
      <c r="NYV2000" s="10"/>
      <c r="NYW2000" s="10"/>
      <c r="NYX2000" s="10"/>
      <c r="NYY2000" s="10"/>
      <c r="NYZ2000" s="10"/>
      <c r="NZA2000" s="10"/>
      <c r="NZB2000" s="10"/>
      <c r="NZC2000" s="10"/>
      <c r="NZD2000" s="10"/>
      <c r="NZE2000" s="10"/>
      <c r="NZF2000" s="10"/>
      <c r="NZG2000" s="10"/>
      <c r="NZH2000" s="10"/>
      <c r="NZI2000" s="10"/>
      <c r="NZJ2000" s="10"/>
      <c r="NZK2000" s="10"/>
      <c r="NZL2000" s="10"/>
      <c r="NZM2000" s="10"/>
      <c r="NZN2000" s="10"/>
      <c r="NZO2000" s="10"/>
      <c r="NZP2000" s="10"/>
      <c r="NZQ2000" s="10"/>
      <c r="NZR2000" s="10"/>
      <c r="NZS2000" s="10"/>
      <c r="NZT2000" s="10"/>
      <c r="NZU2000" s="10"/>
      <c r="NZV2000" s="10"/>
      <c r="NZW2000" s="10"/>
      <c r="NZX2000" s="10"/>
      <c r="NZY2000" s="10"/>
      <c r="NZZ2000" s="10"/>
      <c r="OAA2000" s="10"/>
      <c r="OAB2000" s="10"/>
      <c r="OAC2000" s="10"/>
      <c r="OAD2000" s="10"/>
      <c r="OAE2000" s="10"/>
      <c r="OAF2000" s="10"/>
      <c r="OAG2000" s="10"/>
      <c r="OAH2000" s="10"/>
      <c r="OAI2000" s="10"/>
      <c r="OAJ2000" s="10"/>
      <c r="OAK2000" s="10"/>
      <c r="OAL2000" s="10"/>
      <c r="OAM2000" s="10"/>
      <c r="OAN2000" s="10"/>
      <c r="OAO2000" s="10"/>
      <c r="OAP2000" s="10"/>
      <c r="OAQ2000" s="10"/>
      <c r="OAR2000" s="10"/>
      <c r="OAS2000" s="10"/>
      <c r="OAT2000" s="10"/>
      <c r="OAU2000" s="10"/>
      <c r="OAV2000" s="10"/>
      <c r="OAW2000" s="10"/>
      <c r="OAX2000" s="10"/>
      <c r="OAY2000" s="10"/>
      <c r="OAZ2000" s="10"/>
      <c r="OBA2000" s="10"/>
      <c r="OBB2000" s="10"/>
      <c r="OBC2000" s="10"/>
      <c r="OBD2000" s="10"/>
      <c r="OBE2000" s="10"/>
      <c r="OBF2000" s="10"/>
      <c r="OBG2000" s="10"/>
      <c r="OBH2000" s="10"/>
      <c r="OBI2000" s="10"/>
      <c r="OBJ2000" s="10"/>
      <c r="OBK2000" s="10"/>
      <c r="OBL2000" s="10"/>
      <c r="OBM2000" s="10"/>
      <c r="OBN2000" s="10"/>
      <c r="OBO2000" s="10"/>
      <c r="OBP2000" s="10"/>
      <c r="OBQ2000" s="10"/>
      <c r="OBR2000" s="10"/>
      <c r="OBS2000" s="10"/>
      <c r="OBT2000" s="10"/>
      <c r="OBU2000" s="10"/>
      <c r="OBV2000" s="10"/>
      <c r="OBW2000" s="10"/>
      <c r="OBX2000" s="10"/>
      <c r="OBY2000" s="10"/>
      <c r="OBZ2000" s="10"/>
      <c r="OCA2000" s="10"/>
      <c r="OCB2000" s="10"/>
      <c r="OCC2000" s="10"/>
      <c r="OCD2000" s="10"/>
      <c r="OCE2000" s="10"/>
      <c r="OCF2000" s="10"/>
      <c r="OCG2000" s="10"/>
      <c r="OCH2000" s="10"/>
      <c r="OCI2000" s="10"/>
      <c r="OCJ2000" s="10"/>
      <c r="OCK2000" s="10"/>
      <c r="OCL2000" s="10"/>
      <c r="OCM2000" s="10"/>
      <c r="OCN2000" s="10"/>
      <c r="OCO2000" s="10"/>
      <c r="OCP2000" s="10"/>
      <c r="OCQ2000" s="10"/>
      <c r="OCR2000" s="10"/>
      <c r="OCS2000" s="10"/>
      <c r="OCT2000" s="10"/>
      <c r="OCU2000" s="10"/>
      <c r="OCV2000" s="10"/>
      <c r="OCW2000" s="10"/>
      <c r="OCX2000" s="10"/>
      <c r="OCY2000" s="10"/>
      <c r="OCZ2000" s="10"/>
      <c r="ODA2000" s="10"/>
      <c r="ODB2000" s="10"/>
      <c r="ODC2000" s="10"/>
      <c r="ODD2000" s="10"/>
      <c r="ODE2000" s="10"/>
      <c r="ODF2000" s="10"/>
      <c r="ODG2000" s="10"/>
      <c r="ODH2000" s="10"/>
      <c r="ODI2000" s="10"/>
      <c r="ODJ2000" s="10"/>
      <c r="ODK2000" s="10"/>
      <c r="ODL2000" s="10"/>
      <c r="ODM2000" s="10"/>
      <c r="ODN2000" s="10"/>
      <c r="ODO2000" s="10"/>
      <c r="ODP2000" s="10"/>
      <c r="ODQ2000" s="10"/>
      <c r="ODR2000" s="10"/>
      <c r="ODS2000" s="10"/>
      <c r="ODT2000" s="10"/>
      <c r="ODU2000" s="10"/>
      <c r="ODV2000" s="10"/>
      <c r="ODW2000" s="10"/>
      <c r="ODX2000" s="10"/>
      <c r="ODY2000" s="10"/>
      <c r="ODZ2000" s="10"/>
      <c r="OEA2000" s="10"/>
      <c r="OEB2000" s="10"/>
      <c r="OEC2000" s="10"/>
      <c r="OED2000" s="10"/>
      <c r="OEE2000" s="10"/>
      <c r="OEF2000" s="10"/>
      <c r="OEG2000" s="10"/>
      <c r="OEH2000" s="10"/>
      <c r="OEI2000" s="10"/>
      <c r="OEJ2000" s="10"/>
      <c r="OEK2000" s="10"/>
      <c r="OEL2000" s="10"/>
      <c r="OEM2000" s="10"/>
      <c r="OEN2000" s="10"/>
      <c r="OEO2000" s="10"/>
      <c r="OEP2000" s="10"/>
      <c r="OEQ2000" s="10"/>
      <c r="OER2000" s="10"/>
      <c r="OES2000" s="10"/>
      <c r="OET2000" s="10"/>
      <c r="OEU2000" s="10"/>
      <c r="OEV2000" s="10"/>
      <c r="OEW2000" s="10"/>
      <c r="OEX2000" s="10"/>
      <c r="OEY2000" s="10"/>
      <c r="OEZ2000" s="10"/>
      <c r="OFA2000" s="10"/>
      <c r="OFB2000" s="10"/>
      <c r="OFC2000" s="10"/>
      <c r="OFD2000" s="10"/>
      <c r="OFE2000" s="10"/>
      <c r="OFF2000" s="10"/>
      <c r="OFG2000" s="10"/>
      <c r="OFH2000" s="10"/>
      <c r="OFI2000" s="10"/>
      <c r="OFJ2000" s="10"/>
      <c r="OFK2000" s="10"/>
      <c r="OFL2000" s="10"/>
      <c r="OFM2000" s="10"/>
      <c r="OFN2000" s="10"/>
      <c r="OFO2000" s="10"/>
      <c r="OFP2000" s="10"/>
      <c r="OFQ2000" s="10"/>
      <c r="OFR2000" s="10"/>
      <c r="OFS2000" s="10"/>
      <c r="OFT2000" s="10"/>
      <c r="OFU2000" s="10"/>
      <c r="OFV2000" s="10"/>
      <c r="OFW2000" s="10"/>
      <c r="OFX2000" s="10"/>
      <c r="OFY2000" s="10"/>
      <c r="OFZ2000" s="10"/>
      <c r="OGA2000" s="10"/>
      <c r="OGB2000" s="10"/>
      <c r="OGC2000" s="10"/>
      <c r="OGD2000" s="10"/>
      <c r="OGE2000" s="10"/>
      <c r="OGF2000" s="10"/>
      <c r="OGG2000" s="10"/>
      <c r="OGH2000" s="10"/>
      <c r="OGI2000" s="10"/>
      <c r="OGJ2000" s="10"/>
      <c r="OGK2000" s="10"/>
      <c r="OGL2000" s="10"/>
      <c r="OGM2000" s="10"/>
      <c r="OGN2000" s="10"/>
      <c r="OGO2000" s="10"/>
      <c r="OGP2000" s="10"/>
      <c r="OGQ2000" s="10"/>
      <c r="OGR2000" s="10"/>
      <c r="OGS2000" s="10"/>
      <c r="OGT2000" s="10"/>
      <c r="OGU2000" s="10"/>
      <c r="OGV2000" s="10"/>
      <c r="OGW2000" s="10"/>
      <c r="OGX2000" s="10"/>
      <c r="OGY2000" s="10"/>
      <c r="OGZ2000" s="10"/>
      <c r="OHA2000" s="10"/>
      <c r="OHB2000" s="10"/>
      <c r="OHC2000" s="10"/>
      <c r="OHD2000" s="10"/>
      <c r="OHE2000" s="10"/>
      <c r="OHF2000" s="10"/>
      <c r="OHG2000" s="10"/>
      <c r="OHH2000" s="10"/>
      <c r="OHI2000" s="10"/>
      <c r="OHJ2000" s="10"/>
      <c r="OHK2000" s="10"/>
      <c r="OHL2000" s="10"/>
      <c r="OHM2000" s="10"/>
      <c r="OHN2000" s="10"/>
      <c r="OHO2000" s="10"/>
      <c r="OHP2000" s="10"/>
      <c r="OHQ2000" s="10"/>
      <c r="OHR2000" s="10"/>
      <c r="OHS2000" s="10"/>
      <c r="OHT2000" s="10"/>
      <c r="OHU2000" s="10"/>
      <c r="OHV2000" s="10"/>
      <c r="OHW2000" s="10"/>
      <c r="OHX2000" s="10"/>
      <c r="OHY2000" s="10"/>
      <c r="OHZ2000" s="10"/>
      <c r="OIA2000" s="10"/>
      <c r="OIB2000" s="10"/>
      <c r="OIC2000" s="10"/>
      <c r="OID2000" s="10"/>
      <c r="OIE2000" s="10"/>
      <c r="OIF2000" s="10"/>
      <c r="OIG2000" s="10"/>
      <c r="OIH2000" s="10"/>
      <c r="OII2000" s="10"/>
      <c r="OIJ2000" s="10"/>
      <c r="OIK2000" s="10"/>
      <c r="OIL2000" s="10"/>
      <c r="OIM2000" s="10"/>
      <c r="OIN2000" s="10"/>
      <c r="OIO2000" s="10"/>
      <c r="OIP2000" s="10"/>
      <c r="OIQ2000" s="10"/>
      <c r="OIR2000" s="10"/>
      <c r="OIS2000" s="10"/>
      <c r="OIT2000" s="10"/>
      <c r="OIU2000" s="10"/>
      <c r="OIV2000" s="10"/>
      <c r="OIW2000" s="10"/>
      <c r="OIX2000" s="10"/>
      <c r="OIY2000" s="10"/>
      <c r="OIZ2000" s="10"/>
      <c r="OJA2000" s="10"/>
      <c r="OJB2000" s="10"/>
      <c r="OJC2000" s="10"/>
      <c r="OJD2000" s="10"/>
      <c r="OJE2000" s="10"/>
      <c r="OJF2000" s="10"/>
      <c r="OJG2000" s="10"/>
      <c r="OJH2000" s="10"/>
      <c r="OJI2000" s="10"/>
      <c r="OJJ2000" s="10"/>
      <c r="OJK2000" s="10"/>
      <c r="OJL2000" s="10"/>
      <c r="OJM2000" s="10"/>
      <c r="OJN2000" s="10"/>
      <c r="OJO2000" s="10"/>
      <c r="OJP2000" s="10"/>
      <c r="OJQ2000" s="10"/>
      <c r="OJR2000" s="10"/>
      <c r="OJS2000" s="10"/>
      <c r="OJT2000" s="10"/>
      <c r="OJU2000" s="10"/>
      <c r="OJV2000" s="10"/>
      <c r="OJW2000" s="10"/>
      <c r="OJX2000" s="10"/>
      <c r="OJY2000" s="10"/>
      <c r="OJZ2000" s="10"/>
      <c r="OKA2000" s="10"/>
      <c r="OKB2000" s="10"/>
      <c r="OKC2000" s="10"/>
      <c r="OKD2000" s="10"/>
      <c r="OKE2000" s="10"/>
      <c r="OKF2000" s="10"/>
      <c r="OKG2000" s="10"/>
      <c r="OKH2000" s="10"/>
      <c r="OKI2000" s="10"/>
      <c r="OKJ2000" s="10"/>
      <c r="OKK2000" s="10"/>
      <c r="OKL2000" s="10"/>
      <c r="OKM2000" s="10"/>
      <c r="OKN2000" s="10"/>
      <c r="OKO2000" s="10"/>
      <c r="OKP2000" s="10"/>
      <c r="OKQ2000" s="10"/>
      <c r="OKR2000" s="10"/>
      <c r="OKS2000" s="10"/>
      <c r="OKT2000" s="10"/>
      <c r="OKU2000" s="10"/>
      <c r="OKV2000" s="10"/>
      <c r="OKW2000" s="10"/>
      <c r="OKX2000" s="10"/>
      <c r="OKY2000" s="10"/>
      <c r="OKZ2000" s="10"/>
      <c r="OLA2000" s="10"/>
      <c r="OLB2000" s="10"/>
      <c r="OLC2000" s="10"/>
      <c r="OLD2000" s="10"/>
      <c r="OLE2000" s="10"/>
      <c r="OLF2000" s="10"/>
      <c r="OLG2000" s="10"/>
      <c r="OLH2000" s="10"/>
      <c r="OLI2000" s="10"/>
      <c r="OLJ2000" s="10"/>
      <c r="OLK2000" s="10"/>
      <c r="OLL2000" s="10"/>
      <c r="OLM2000" s="10"/>
      <c r="OLN2000" s="10"/>
      <c r="OLO2000" s="10"/>
      <c r="OLP2000" s="10"/>
      <c r="OLQ2000" s="10"/>
      <c r="OLR2000" s="10"/>
      <c r="OLS2000" s="10"/>
      <c r="OLT2000" s="10"/>
      <c r="OLU2000" s="10"/>
      <c r="OLV2000" s="10"/>
      <c r="OLW2000" s="10"/>
      <c r="OLX2000" s="10"/>
      <c r="OLY2000" s="10"/>
      <c r="OLZ2000" s="10"/>
      <c r="OMA2000" s="10"/>
      <c r="OMB2000" s="10"/>
      <c r="OMC2000" s="10"/>
      <c r="OMD2000" s="10"/>
      <c r="OME2000" s="10"/>
      <c r="OMF2000" s="10"/>
      <c r="OMG2000" s="10"/>
      <c r="OMH2000" s="10"/>
      <c r="OMI2000" s="10"/>
      <c r="OMJ2000" s="10"/>
      <c r="OMK2000" s="10"/>
      <c r="OML2000" s="10"/>
      <c r="OMM2000" s="10"/>
      <c r="OMN2000" s="10"/>
      <c r="OMO2000" s="10"/>
      <c r="OMP2000" s="10"/>
      <c r="OMQ2000" s="10"/>
      <c r="OMR2000" s="10"/>
      <c r="OMS2000" s="10"/>
      <c r="OMT2000" s="10"/>
      <c r="OMU2000" s="10"/>
      <c r="OMV2000" s="10"/>
      <c r="OMW2000" s="10"/>
      <c r="OMX2000" s="10"/>
      <c r="OMY2000" s="10"/>
      <c r="OMZ2000" s="10"/>
      <c r="ONA2000" s="10"/>
      <c r="ONB2000" s="10"/>
      <c r="ONC2000" s="10"/>
      <c r="OND2000" s="10"/>
      <c r="ONE2000" s="10"/>
      <c r="ONF2000" s="10"/>
      <c r="ONG2000" s="10"/>
      <c r="ONH2000" s="10"/>
      <c r="ONI2000" s="10"/>
      <c r="ONJ2000" s="10"/>
      <c r="ONK2000" s="10"/>
      <c r="ONL2000" s="10"/>
      <c r="ONM2000" s="10"/>
      <c r="ONN2000" s="10"/>
      <c r="ONO2000" s="10"/>
      <c r="ONP2000" s="10"/>
      <c r="ONQ2000" s="10"/>
      <c r="ONR2000" s="10"/>
      <c r="ONS2000" s="10"/>
      <c r="ONT2000" s="10"/>
      <c r="ONU2000" s="10"/>
      <c r="ONV2000" s="10"/>
      <c r="ONW2000" s="10"/>
      <c r="ONX2000" s="10"/>
      <c r="ONY2000" s="10"/>
      <c r="ONZ2000" s="10"/>
      <c r="OOA2000" s="10"/>
      <c r="OOB2000" s="10"/>
      <c r="OOC2000" s="10"/>
      <c r="OOD2000" s="10"/>
      <c r="OOE2000" s="10"/>
      <c r="OOF2000" s="10"/>
      <c r="OOG2000" s="10"/>
      <c r="OOH2000" s="10"/>
      <c r="OOI2000" s="10"/>
      <c r="OOJ2000" s="10"/>
      <c r="OOK2000" s="10"/>
      <c r="OOL2000" s="10"/>
      <c r="OOM2000" s="10"/>
      <c r="OON2000" s="10"/>
      <c r="OOO2000" s="10"/>
      <c r="OOP2000" s="10"/>
      <c r="OOQ2000" s="10"/>
      <c r="OOR2000" s="10"/>
      <c r="OOS2000" s="10"/>
      <c r="OOT2000" s="10"/>
      <c r="OOU2000" s="10"/>
      <c r="OOV2000" s="10"/>
      <c r="OOW2000" s="10"/>
      <c r="OOX2000" s="10"/>
      <c r="OOY2000" s="10"/>
      <c r="OOZ2000" s="10"/>
      <c r="OPA2000" s="10"/>
      <c r="OPB2000" s="10"/>
      <c r="OPC2000" s="10"/>
      <c r="OPD2000" s="10"/>
      <c r="OPE2000" s="10"/>
      <c r="OPF2000" s="10"/>
      <c r="OPG2000" s="10"/>
      <c r="OPH2000" s="10"/>
      <c r="OPI2000" s="10"/>
      <c r="OPJ2000" s="10"/>
      <c r="OPK2000" s="10"/>
      <c r="OPL2000" s="10"/>
      <c r="OPM2000" s="10"/>
      <c r="OPN2000" s="10"/>
      <c r="OPO2000" s="10"/>
      <c r="OPP2000" s="10"/>
      <c r="OPQ2000" s="10"/>
      <c r="OPR2000" s="10"/>
      <c r="OPS2000" s="10"/>
      <c r="OPT2000" s="10"/>
      <c r="OPU2000" s="10"/>
      <c r="OPV2000" s="10"/>
      <c r="OPW2000" s="10"/>
      <c r="OPX2000" s="10"/>
      <c r="OPY2000" s="10"/>
      <c r="OPZ2000" s="10"/>
      <c r="OQA2000" s="10"/>
      <c r="OQB2000" s="10"/>
      <c r="OQC2000" s="10"/>
      <c r="OQD2000" s="10"/>
      <c r="OQE2000" s="10"/>
      <c r="OQF2000" s="10"/>
      <c r="OQG2000" s="10"/>
      <c r="OQH2000" s="10"/>
      <c r="OQI2000" s="10"/>
      <c r="OQJ2000" s="10"/>
      <c r="OQK2000" s="10"/>
      <c r="OQL2000" s="10"/>
      <c r="OQM2000" s="10"/>
      <c r="OQN2000" s="10"/>
      <c r="OQO2000" s="10"/>
      <c r="OQP2000" s="10"/>
      <c r="OQQ2000" s="10"/>
      <c r="OQR2000" s="10"/>
      <c r="OQS2000" s="10"/>
      <c r="OQT2000" s="10"/>
      <c r="OQU2000" s="10"/>
      <c r="OQV2000" s="10"/>
      <c r="OQW2000" s="10"/>
      <c r="OQX2000" s="10"/>
      <c r="OQY2000" s="10"/>
      <c r="OQZ2000" s="10"/>
      <c r="ORA2000" s="10"/>
      <c r="ORB2000" s="10"/>
      <c r="ORC2000" s="10"/>
      <c r="ORD2000" s="10"/>
      <c r="ORE2000" s="10"/>
      <c r="ORF2000" s="10"/>
      <c r="ORG2000" s="10"/>
      <c r="ORH2000" s="10"/>
      <c r="ORI2000" s="10"/>
      <c r="ORJ2000" s="10"/>
      <c r="ORK2000" s="10"/>
      <c r="ORL2000" s="10"/>
      <c r="ORM2000" s="10"/>
      <c r="ORN2000" s="10"/>
      <c r="ORO2000" s="10"/>
      <c r="ORP2000" s="10"/>
      <c r="ORQ2000" s="10"/>
      <c r="ORR2000" s="10"/>
      <c r="ORS2000" s="10"/>
      <c r="ORT2000" s="10"/>
      <c r="ORU2000" s="10"/>
      <c r="ORV2000" s="10"/>
      <c r="ORW2000" s="10"/>
      <c r="ORX2000" s="10"/>
      <c r="ORY2000" s="10"/>
      <c r="ORZ2000" s="10"/>
      <c r="OSA2000" s="10"/>
      <c r="OSB2000" s="10"/>
      <c r="OSC2000" s="10"/>
      <c r="OSD2000" s="10"/>
      <c r="OSE2000" s="10"/>
      <c r="OSF2000" s="10"/>
      <c r="OSG2000" s="10"/>
      <c r="OSH2000" s="10"/>
      <c r="OSI2000" s="10"/>
      <c r="OSJ2000" s="10"/>
      <c r="OSK2000" s="10"/>
      <c r="OSL2000" s="10"/>
      <c r="OSM2000" s="10"/>
      <c r="OSN2000" s="10"/>
      <c r="OSO2000" s="10"/>
      <c r="OSP2000" s="10"/>
      <c r="OSQ2000" s="10"/>
      <c r="OSR2000" s="10"/>
      <c r="OSS2000" s="10"/>
      <c r="OST2000" s="10"/>
      <c r="OSU2000" s="10"/>
      <c r="OSV2000" s="10"/>
      <c r="OSW2000" s="10"/>
      <c r="OSX2000" s="10"/>
      <c r="OSY2000" s="10"/>
      <c r="OSZ2000" s="10"/>
      <c r="OTA2000" s="10"/>
      <c r="OTB2000" s="10"/>
      <c r="OTC2000" s="10"/>
      <c r="OTD2000" s="10"/>
      <c r="OTE2000" s="10"/>
      <c r="OTF2000" s="10"/>
      <c r="OTG2000" s="10"/>
      <c r="OTH2000" s="10"/>
      <c r="OTI2000" s="10"/>
      <c r="OTJ2000" s="10"/>
      <c r="OTK2000" s="10"/>
      <c r="OTL2000" s="10"/>
      <c r="OTM2000" s="10"/>
      <c r="OTN2000" s="10"/>
      <c r="OTO2000" s="10"/>
      <c r="OTP2000" s="10"/>
      <c r="OTQ2000" s="10"/>
      <c r="OTR2000" s="10"/>
      <c r="OTS2000" s="10"/>
      <c r="OTT2000" s="10"/>
      <c r="OTU2000" s="10"/>
      <c r="OTV2000" s="10"/>
      <c r="OTW2000" s="10"/>
      <c r="OTX2000" s="10"/>
      <c r="OTY2000" s="10"/>
      <c r="OTZ2000" s="10"/>
      <c r="OUA2000" s="10"/>
      <c r="OUB2000" s="10"/>
      <c r="OUC2000" s="10"/>
      <c r="OUD2000" s="10"/>
      <c r="OUE2000" s="10"/>
      <c r="OUF2000" s="10"/>
      <c r="OUG2000" s="10"/>
      <c r="OUH2000" s="10"/>
      <c r="OUI2000" s="10"/>
      <c r="OUJ2000" s="10"/>
      <c r="OUK2000" s="10"/>
      <c r="OUL2000" s="10"/>
      <c r="OUM2000" s="10"/>
      <c r="OUN2000" s="10"/>
      <c r="OUO2000" s="10"/>
      <c r="OUP2000" s="10"/>
      <c r="OUQ2000" s="10"/>
      <c r="OUR2000" s="10"/>
      <c r="OUS2000" s="10"/>
      <c r="OUT2000" s="10"/>
      <c r="OUU2000" s="10"/>
      <c r="OUV2000" s="10"/>
      <c r="OUW2000" s="10"/>
      <c r="OUX2000" s="10"/>
      <c r="OUY2000" s="10"/>
      <c r="OUZ2000" s="10"/>
      <c r="OVA2000" s="10"/>
      <c r="OVB2000" s="10"/>
      <c r="OVC2000" s="10"/>
      <c r="OVD2000" s="10"/>
      <c r="OVE2000" s="10"/>
      <c r="OVF2000" s="10"/>
      <c r="OVG2000" s="10"/>
      <c r="OVH2000" s="10"/>
      <c r="OVI2000" s="10"/>
      <c r="OVJ2000" s="10"/>
      <c r="OVK2000" s="10"/>
      <c r="OVL2000" s="10"/>
      <c r="OVM2000" s="10"/>
      <c r="OVN2000" s="10"/>
      <c r="OVO2000" s="10"/>
      <c r="OVP2000" s="10"/>
      <c r="OVQ2000" s="10"/>
      <c r="OVR2000" s="10"/>
      <c r="OVS2000" s="10"/>
      <c r="OVT2000" s="10"/>
      <c r="OVU2000" s="10"/>
      <c r="OVV2000" s="10"/>
      <c r="OVW2000" s="10"/>
      <c r="OVX2000" s="10"/>
      <c r="OVY2000" s="10"/>
      <c r="OVZ2000" s="10"/>
      <c r="OWA2000" s="10"/>
      <c r="OWB2000" s="10"/>
      <c r="OWC2000" s="10"/>
      <c r="OWD2000" s="10"/>
      <c r="OWE2000" s="10"/>
      <c r="OWF2000" s="10"/>
      <c r="OWG2000" s="10"/>
      <c r="OWH2000" s="10"/>
      <c r="OWI2000" s="10"/>
      <c r="OWJ2000" s="10"/>
      <c r="OWK2000" s="10"/>
      <c r="OWL2000" s="10"/>
      <c r="OWM2000" s="10"/>
      <c r="OWN2000" s="10"/>
      <c r="OWO2000" s="10"/>
      <c r="OWP2000" s="10"/>
      <c r="OWQ2000" s="10"/>
      <c r="OWR2000" s="10"/>
      <c r="OWS2000" s="10"/>
      <c r="OWT2000" s="10"/>
      <c r="OWU2000" s="10"/>
      <c r="OWV2000" s="10"/>
      <c r="OWW2000" s="10"/>
      <c r="OWX2000" s="10"/>
      <c r="OWY2000" s="10"/>
      <c r="OWZ2000" s="10"/>
      <c r="OXA2000" s="10"/>
      <c r="OXB2000" s="10"/>
      <c r="OXC2000" s="10"/>
      <c r="OXD2000" s="10"/>
      <c r="OXE2000" s="10"/>
      <c r="OXF2000" s="10"/>
      <c r="OXG2000" s="10"/>
      <c r="OXH2000" s="10"/>
      <c r="OXI2000" s="10"/>
      <c r="OXJ2000" s="10"/>
      <c r="OXK2000" s="10"/>
      <c r="OXL2000" s="10"/>
      <c r="OXM2000" s="10"/>
      <c r="OXN2000" s="10"/>
      <c r="OXO2000" s="10"/>
      <c r="OXP2000" s="10"/>
      <c r="OXQ2000" s="10"/>
      <c r="OXR2000" s="10"/>
      <c r="OXS2000" s="10"/>
      <c r="OXT2000" s="10"/>
      <c r="OXU2000" s="10"/>
      <c r="OXV2000" s="10"/>
      <c r="OXW2000" s="10"/>
      <c r="OXX2000" s="10"/>
      <c r="OXY2000" s="10"/>
      <c r="OXZ2000" s="10"/>
      <c r="OYA2000" s="10"/>
      <c r="OYB2000" s="10"/>
      <c r="OYC2000" s="10"/>
      <c r="OYD2000" s="10"/>
      <c r="OYE2000" s="10"/>
      <c r="OYF2000" s="10"/>
      <c r="OYG2000" s="10"/>
      <c r="OYH2000" s="10"/>
      <c r="OYI2000" s="10"/>
      <c r="OYJ2000" s="10"/>
      <c r="OYK2000" s="10"/>
      <c r="OYL2000" s="10"/>
      <c r="OYM2000" s="10"/>
      <c r="OYN2000" s="10"/>
      <c r="OYO2000" s="10"/>
      <c r="OYP2000" s="10"/>
      <c r="OYQ2000" s="10"/>
      <c r="OYR2000" s="10"/>
      <c r="OYS2000" s="10"/>
      <c r="OYT2000" s="10"/>
      <c r="OYU2000" s="10"/>
      <c r="OYV2000" s="10"/>
      <c r="OYW2000" s="10"/>
      <c r="OYX2000" s="10"/>
      <c r="OYY2000" s="10"/>
      <c r="OYZ2000" s="10"/>
      <c r="OZA2000" s="10"/>
      <c r="OZB2000" s="10"/>
      <c r="OZC2000" s="10"/>
      <c r="OZD2000" s="10"/>
      <c r="OZE2000" s="10"/>
      <c r="OZF2000" s="10"/>
      <c r="OZG2000" s="10"/>
      <c r="OZH2000" s="10"/>
      <c r="OZI2000" s="10"/>
      <c r="OZJ2000" s="10"/>
      <c r="OZK2000" s="10"/>
      <c r="OZL2000" s="10"/>
      <c r="OZM2000" s="10"/>
      <c r="OZN2000" s="10"/>
      <c r="OZO2000" s="10"/>
      <c r="OZP2000" s="10"/>
      <c r="OZQ2000" s="10"/>
      <c r="OZR2000" s="10"/>
      <c r="OZS2000" s="10"/>
      <c r="OZT2000" s="10"/>
      <c r="OZU2000" s="10"/>
      <c r="OZV2000" s="10"/>
      <c r="OZW2000" s="10"/>
      <c r="OZX2000" s="10"/>
      <c r="OZY2000" s="10"/>
      <c r="OZZ2000" s="10"/>
      <c r="PAA2000" s="10"/>
      <c r="PAB2000" s="10"/>
      <c r="PAC2000" s="10"/>
      <c r="PAD2000" s="10"/>
      <c r="PAE2000" s="10"/>
      <c r="PAF2000" s="10"/>
      <c r="PAG2000" s="10"/>
      <c r="PAH2000" s="10"/>
      <c r="PAI2000" s="10"/>
      <c r="PAJ2000" s="10"/>
      <c r="PAK2000" s="10"/>
      <c r="PAL2000" s="10"/>
      <c r="PAM2000" s="10"/>
      <c r="PAN2000" s="10"/>
      <c r="PAO2000" s="10"/>
      <c r="PAP2000" s="10"/>
      <c r="PAQ2000" s="10"/>
      <c r="PAR2000" s="10"/>
      <c r="PAS2000" s="10"/>
      <c r="PAT2000" s="10"/>
      <c r="PAU2000" s="10"/>
      <c r="PAV2000" s="10"/>
      <c r="PAW2000" s="10"/>
      <c r="PAX2000" s="10"/>
      <c r="PAY2000" s="10"/>
      <c r="PAZ2000" s="10"/>
      <c r="PBA2000" s="10"/>
      <c r="PBB2000" s="10"/>
      <c r="PBC2000" s="10"/>
      <c r="PBD2000" s="10"/>
      <c r="PBE2000" s="10"/>
      <c r="PBF2000" s="10"/>
      <c r="PBG2000" s="10"/>
      <c r="PBH2000" s="10"/>
      <c r="PBI2000" s="10"/>
      <c r="PBJ2000" s="10"/>
      <c r="PBK2000" s="10"/>
      <c r="PBL2000" s="10"/>
      <c r="PBM2000" s="10"/>
      <c r="PBN2000" s="10"/>
      <c r="PBO2000" s="10"/>
      <c r="PBP2000" s="10"/>
      <c r="PBQ2000" s="10"/>
      <c r="PBR2000" s="10"/>
      <c r="PBS2000" s="10"/>
      <c r="PBT2000" s="10"/>
      <c r="PBU2000" s="10"/>
      <c r="PBV2000" s="10"/>
      <c r="PBW2000" s="10"/>
      <c r="PBX2000" s="10"/>
      <c r="PBY2000" s="10"/>
      <c r="PBZ2000" s="10"/>
      <c r="PCA2000" s="10"/>
      <c r="PCB2000" s="10"/>
      <c r="PCC2000" s="10"/>
      <c r="PCD2000" s="10"/>
      <c r="PCE2000" s="10"/>
      <c r="PCF2000" s="10"/>
      <c r="PCG2000" s="10"/>
      <c r="PCH2000" s="10"/>
      <c r="PCI2000" s="10"/>
      <c r="PCJ2000" s="10"/>
      <c r="PCK2000" s="10"/>
      <c r="PCL2000" s="10"/>
      <c r="PCM2000" s="10"/>
      <c r="PCN2000" s="10"/>
      <c r="PCO2000" s="10"/>
      <c r="PCP2000" s="10"/>
      <c r="PCQ2000" s="10"/>
      <c r="PCR2000" s="10"/>
      <c r="PCS2000" s="10"/>
      <c r="PCT2000" s="10"/>
      <c r="PCU2000" s="10"/>
      <c r="PCV2000" s="10"/>
      <c r="PCW2000" s="10"/>
      <c r="PCX2000" s="10"/>
      <c r="PCY2000" s="10"/>
      <c r="PCZ2000" s="10"/>
      <c r="PDA2000" s="10"/>
      <c r="PDB2000" s="10"/>
      <c r="PDC2000" s="10"/>
      <c r="PDD2000" s="10"/>
      <c r="PDE2000" s="10"/>
      <c r="PDF2000" s="10"/>
      <c r="PDG2000" s="10"/>
      <c r="PDH2000" s="10"/>
      <c r="PDI2000" s="10"/>
      <c r="PDJ2000" s="10"/>
      <c r="PDK2000" s="10"/>
      <c r="PDL2000" s="10"/>
      <c r="PDM2000" s="10"/>
      <c r="PDN2000" s="10"/>
      <c r="PDO2000" s="10"/>
      <c r="PDP2000" s="10"/>
      <c r="PDQ2000" s="10"/>
      <c r="PDR2000" s="10"/>
      <c r="PDS2000" s="10"/>
      <c r="PDT2000" s="10"/>
      <c r="PDU2000" s="10"/>
      <c r="PDV2000" s="10"/>
      <c r="PDW2000" s="10"/>
      <c r="PDX2000" s="10"/>
      <c r="PDY2000" s="10"/>
      <c r="PDZ2000" s="10"/>
      <c r="PEA2000" s="10"/>
      <c r="PEB2000" s="10"/>
      <c r="PEC2000" s="10"/>
      <c r="PED2000" s="10"/>
      <c r="PEE2000" s="10"/>
      <c r="PEF2000" s="10"/>
      <c r="PEG2000" s="10"/>
      <c r="PEH2000" s="10"/>
      <c r="PEI2000" s="10"/>
      <c r="PEJ2000" s="10"/>
      <c r="PEK2000" s="10"/>
      <c r="PEL2000" s="10"/>
      <c r="PEM2000" s="10"/>
      <c r="PEN2000" s="10"/>
      <c r="PEO2000" s="10"/>
      <c r="PEP2000" s="10"/>
      <c r="PEQ2000" s="10"/>
      <c r="PER2000" s="10"/>
      <c r="PES2000" s="10"/>
      <c r="PET2000" s="10"/>
      <c r="PEU2000" s="10"/>
      <c r="PEV2000" s="10"/>
      <c r="PEW2000" s="10"/>
      <c r="PEX2000" s="10"/>
      <c r="PEY2000" s="10"/>
      <c r="PEZ2000" s="10"/>
      <c r="PFA2000" s="10"/>
      <c r="PFB2000" s="10"/>
      <c r="PFC2000" s="10"/>
      <c r="PFD2000" s="10"/>
      <c r="PFE2000" s="10"/>
      <c r="PFF2000" s="10"/>
      <c r="PFG2000" s="10"/>
      <c r="PFH2000" s="10"/>
      <c r="PFI2000" s="10"/>
      <c r="PFJ2000" s="10"/>
      <c r="PFK2000" s="10"/>
      <c r="PFL2000" s="10"/>
      <c r="PFM2000" s="10"/>
      <c r="PFN2000" s="10"/>
      <c r="PFO2000" s="10"/>
      <c r="PFP2000" s="10"/>
      <c r="PFQ2000" s="10"/>
      <c r="PFR2000" s="10"/>
      <c r="PFS2000" s="10"/>
      <c r="PFT2000" s="10"/>
      <c r="PFU2000" s="10"/>
      <c r="PFV2000" s="10"/>
      <c r="PFW2000" s="10"/>
      <c r="PFX2000" s="10"/>
      <c r="PFY2000" s="10"/>
      <c r="PFZ2000" s="10"/>
      <c r="PGA2000" s="10"/>
      <c r="PGB2000" s="10"/>
      <c r="PGC2000" s="10"/>
      <c r="PGD2000" s="10"/>
      <c r="PGE2000" s="10"/>
      <c r="PGF2000" s="10"/>
      <c r="PGG2000" s="10"/>
      <c r="PGH2000" s="10"/>
      <c r="PGI2000" s="10"/>
      <c r="PGJ2000" s="10"/>
      <c r="PGK2000" s="10"/>
      <c r="PGL2000" s="10"/>
      <c r="PGM2000" s="10"/>
      <c r="PGN2000" s="10"/>
      <c r="PGO2000" s="10"/>
      <c r="PGP2000" s="10"/>
      <c r="PGQ2000" s="10"/>
      <c r="PGR2000" s="10"/>
      <c r="PGS2000" s="10"/>
      <c r="PGT2000" s="10"/>
      <c r="PGU2000" s="10"/>
      <c r="PGV2000" s="10"/>
      <c r="PGW2000" s="10"/>
      <c r="PGX2000" s="10"/>
      <c r="PGY2000" s="10"/>
      <c r="PGZ2000" s="10"/>
      <c r="PHA2000" s="10"/>
      <c r="PHB2000" s="10"/>
      <c r="PHC2000" s="10"/>
      <c r="PHD2000" s="10"/>
      <c r="PHE2000" s="10"/>
      <c r="PHF2000" s="10"/>
      <c r="PHG2000" s="10"/>
      <c r="PHH2000" s="10"/>
      <c r="PHI2000" s="10"/>
      <c r="PHJ2000" s="10"/>
      <c r="PHK2000" s="10"/>
      <c r="PHL2000" s="10"/>
      <c r="PHM2000" s="10"/>
      <c r="PHN2000" s="10"/>
      <c r="PHO2000" s="10"/>
      <c r="PHP2000" s="10"/>
      <c r="PHQ2000" s="10"/>
      <c r="PHR2000" s="10"/>
      <c r="PHS2000" s="10"/>
      <c r="PHT2000" s="10"/>
      <c r="PHU2000" s="10"/>
      <c r="PHV2000" s="10"/>
      <c r="PHW2000" s="10"/>
      <c r="PHX2000" s="10"/>
      <c r="PHY2000" s="10"/>
      <c r="PHZ2000" s="10"/>
      <c r="PIA2000" s="10"/>
      <c r="PIB2000" s="10"/>
      <c r="PIC2000" s="10"/>
      <c r="PID2000" s="10"/>
      <c r="PIE2000" s="10"/>
      <c r="PIF2000" s="10"/>
      <c r="PIG2000" s="10"/>
      <c r="PIH2000" s="10"/>
      <c r="PII2000" s="10"/>
      <c r="PIJ2000" s="10"/>
      <c r="PIK2000" s="10"/>
      <c r="PIL2000" s="10"/>
      <c r="PIM2000" s="10"/>
      <c r="PIN2000" s="10"/>
      <c r="PIO2000" s="10"/>
      <c r="PIP2000" s="10"/>
      <c r="PIQ2000" s="10"/>
      <c r="PIR2000" s="10"/>
      <c r="PIS2000" s="10"/>
      <c r="PIT2000" s="10"/>
      <c r="PIU2000" s="10"/>
      <c r="PIV2000" s="10"/>
      <c r="PIW2000" s="10"/>
      <c r="PIX2000" s="10"/>
      <c r="PIY2000" s="10"/>
      <c r="PIZ2000" s="10"/>
      <c r="PJA2000" s="10"/>
      <c r="PJB2000" s="10"/>
      <c r="PJC2000" s="10"/>
      <c r="PJD2000" s="10"/>
      <c r="PJE2000" s="10"/>
      <c r="PJF2000" s="10"/>
      <c r="PJG2000" s="10"/>
      <c r="PJH2000" s="10"/>
      <c r="PJI2000" s="10"/>
      <c r="PJJ2000" s="10"/>
      <c r="PJK2000" s="10"/>
      <c r="PJL2000" s="10"/>
      <c r="PJM2000" s="10"/>
      <c r="PJN2000" s="10"/>
      <c r="PJO2000" s="10"/>
      <c r="PJP2000" s="10"/>
      <c r="PJQ2000" s="10"/>
      <c r="PJR2000" s="10"/>
      <c r="PJS2000" s="10"/>
      <c r="PJT2000" s="10"/>
      <c r="PJU2000" s="10"/>
      <c r="PJV2000" s="10"/>
      <c r="PJW2000" s="10"/>
      <c r="PJX2000" s="10"/>
      <c r="PJY2000" s="10"/>
      <c r="PJZ2000" s="10"/>
      <c r="PKA2000" s="10"/>
      <c r="PKB2000" s="10"/>
      <c r="PKC2000" s="10"/>
      <c r="PKD2000" s="10"/>
      <c r="PKE2000" s="10"/>
      <c r="PKF2000" s="10"/>
      <c r="PKG2000" s="10"/>
      <c r="PKH2000" s="10"/>
      <c r="PKI2000" s="10"/>
      <c r="PKJ2000" s="10"/>
      <c r="PKK2000" s="10"/>
      <c r="PKL2000" s="10"/>
      <c r="PKM2000" s="10"/>
      <c r="PKN2000" s="10"/>
      <c r="PKO2000" s="10"/>
      <c r="PKP2000" s="10"/>
      <c r="PKQ2000" s="10"/>
      <c r="PKR2000" s="10"/>
      <c r="PKS2000" s="10"/>
      <c r="PKT2000" s="10"/>
      <c r="PKU2000" s="10"/>
      <c r="PKV2000" s="10"/>
      <c r="PKW2000" s="10"/>
      <c r="PKX2000" s="10"/>
      <c r="PKY2000" s="10"/>
      <c r="PKZ2000" s="10"/>
      <c r="PLA2000" s="10"/>
      <c r="PLB2000" s="10"/>
      <c r="PLC2000" s="10"/>
      <c r="PLD2000" s="10"/>
      <c r="PLE2000" s="10"/>
      <c r="PLF2000" s="10"/>
      <c r="PLG2000" s="10"/>
      <c r="PLH2000" s="10"/>
      <c r="PLI2000" s="10"/>
      <c r="PLJ2000" s="10"/>
      <c r="PLK2000" s="10"/>
      <c r="PLL2000" s="10"/>
      <c r="PLM2000" s="10"/>
      <c r="PLN2000" s="10"/>
      <c r="PLO2000" s="10"/>
      <c r="PLP2000" s="10"/>
      <c r="PLQ2000" s="10"/>
      <c r="PLR2000" s="10"/>
      <c r="PLS2000" s="10"/>
      <c r="PLT2000" s="10"/>
      <c r="PLU2000" s="10"/>
      <c r="PLV2000" s="10"/>
      <c r="PLW2000" s="10"/>
      <c r="PLX2000" s="10"/>
      <c r="PLY2000" s="10"/>
      <c r="PLZ2000" s="10"/>
      <c r="PMA2000" s="10"/>
      <c r="PMB2000" s="10"/>
      <c r="PMC2000" s="10"/>
      <c r="PMD2000" s="10"/>
      <c r="PME2000" s="10"/>
      <c r="PMF2000" s="10"/>
      <c r="PMG2000" s="10"/>
      <c r="PMH2000" s="10"/>
      <c r="PMI2000" s="10"/>
      <c r="PMJ2000" s="10"/>
      <c r="PMK2000" s="10"/>
      <c r="PML2000" s="10"/>
      <c r="PMM2000" s="10"/>
      <c r="PMN2000" s="10"/>
      <c r="PMO2000" s="10"/>
      <c r="PMP2000" s="10"/>
      <c r="PMQ2000" s="10"/>
      <c r="PMR2000" s="10"/>
      <c r="PMS2000" s="10"/>
      <c r="PMT2000" s="10"/>
      <c r="PMU2000" s="10"/>
      <c r="PMV2000" s="10"/>
      <c r="PMW2000" s="10"/>
      <c r="PMX2000" s="10"/>
      <c r="PMY2000" s="10"/>
      <c r="PMZ2000" s="10"/>
      <c r="PNA2000" s="10"/>
      <c r="PNB2000" s="10"/>
      <c r="PNC2000" s="10"/>
      <c r="PND2000" s="10"/>
      <c r="PNE2000" s="10"/>
      <c r="PNF2000" s="10"/>
      <c r="PNG2000" s="10"/>
      <c r="PNH2000" s="10"/>
      <c r="PNI2000" s="10"/>
      <c r="PNJ2000" s="10"/>
      <c r="PNK2000" s="10"/>
      <c r="PNL2000" s="10"/>
      <c r="PNM2000" s="10"/>
      <c r="PNN2000" s="10"/>
      <c r="PNO2000" s="10"/>
      <c r="PNP2000" s="10"/>
      <c r="PNQ2000" s="10"/>
      <c r="PNR2000" s="10"/>
      <c r="PNS2000" s="10"/>
      <c r="PNT2000" s="10"/>
      <c r="PNU2000" s="10"/>
      <c r="PNV2000" s="10"/>
      <c r="PNW2000" s="10"/>
      <c r="PNX2000" s="10"/>
      <c r="PNY2000" s="10"/>
      <c r="PNZ2000" s="10"/>
      <c r="POA2000" s="10"/>
      <c r="POB2000" s="10"/>
      <c r="POC2000" s="10"/>
      <c r="POD2000" s="10"/>
      <c r="POE2000" s="10"/>
      <c r="POF2000" s="10"/>
      <c r="POG2000" s="10"/>
      <c r="POH2000" s="10"/>
      <c r="POI2000" s="10"/>
      <c r="POJ2000" s="10"/>
      <c r="POK2000" s="10"/>
      <c r="POL2000" s="10"/>
      <c r="POM2000" s="10"/>
      <c r="PON2000" s="10"/>
      <c r="POO2000" s="10"/>
      <c r="POP2000" s="10"/>
      <c r="POQ2000" s="10"/>
      <c r="POR2000" s="10"/>
      <c r="POS2000" s="10"/>
      <c r="POT2000" s="10"/>
      <c r="POU2000" s="10"/>
      <c r="POV2000" s="10"/>
      <c r="POW2000" s="10"/>
      <c r="POX2000" s="10"/>
      <c r="POY2000" s="10"/>
      <c r="POZ2000" s="10"/>
      <c r="PPA2000" s="10"/>
      <c r="PPB2000" s="10"/>
      <c r="PPC2000" s="10"/>
      <c r="PPD2000" s="10"/>
      <c r="PPE2000" s="10"/>
      <c r="PPF2000" s="10"/>
      <c r="PPG2000" s="10"/>
      <c r="PPH2000" s="10"/>
      <c r="PPI2000" s="10"/>
      <c r="PPJ2000" s="10"/>
      <c r="PPK2000" s="10"/>
      <c r="PPL2000" s="10"/>
      <c r="PPM2000" s="10"/>
      <c r="PPN2000" s="10"/>
      <c r="PPO2000" s="10"/>
      <c r="PPP2000" s="10"/>
      <c r="PPQ2000" s="10"/>
      <c r="PPR2000" s="10"/>
      <c r="PPS2000" s="10"/>
      <c r="PPT2000" s="10"/>
      <c r="PPU2000" s="10"/>
      <c r="PPV2000" s="10"/>
      <c r="PPW2000" s="10"/>
      <c r="PPX2000" s="10"/>
      <c r="PPY2000" s="10"/>
      <c r="PPZ2000" s="10"/>
      <c r="PQA2000" s="10"/>
      <c r="PQB2000" s="10"/>
      <c r="PQC2000" s="10"/>
      <c r="PQD2000" s="10"/>
      <c r="PQE2000" s="10"/>
      <c r="PQF2000" s="10"/>
      <c r="PQG2000" s="10"/>
      <c r="PQH2000" s="10"/>
      <c r="PQI2000" s="10"/>
      <c r="PQJ2000" s="10"/>
      <c r="PQK2000" s="10"/>
      <c r="PQL2000" s="10"/>
      <c r="PQM2000" s="10"/>
      <c r="PQN2000" s="10"/>
      <c r="PQO2000" s="10"/>
      <c r="PQP2000" s="10"/>
      <c r="PQQ2000" s="10"/>
      <c r="PQR2000" s="10"/>
      <c r="PQS2000" s="10"/>
      <c r="PQT2000" s="10"/>
      <c r="PQU2000" s="10"/>
      <c r="PQV2000" s="10"/>
      <c r="PQW2000" s="10"/>
      <c r="PQX2000" s="10"/>
      <c r="PQY2000" s="10"/>
      <c r="PQZ2000" s="10"/>
      <c r="PRA2000" s="10"/>
      <c r="PRB2000" s="10"/>
      <c r="PRC2000" s="10"/>
      <c r="PRD2000" s="10"/>
      <c r="PRE2000" s="10"/>
      <c r="PRF2000" s="10"/>
      <c r="PRG2000" s="10"/>
      <c r="PRH2000" s="10"/>
      <c r="PRI2000" s="10"/>
      <c r="PRJ2000" s="10"/>
      <c r="PRK2000" s="10"/>
      <c r="PRL2000" s="10"/>
      <c r="PRM2000" s="10"/>
      <c r="PRN2000" s="10"/>
      <c r="PRO2000" s="10"/>
      <c r="PRP2000" s="10"/>
      <c r="PRQ2000" s="10"/>
      <c r="PRR2000" s="10"/>
      <c r="PRS2000" s="10"/>
      <c r="PRT2000" s="10"/>
      <c r="PRU2000" s="10"/>
      <c r="PRV2000" s="10"/>
      <c r="PRW2000" s="10"/>
      <c r="PRX2000" s="10"/>
      <c r="PRY2000" s="10"/>
      <c r="PRZ2000" s="10"/>
      <c r="PSA2000" s="10"/>
      <c r="PSB2000" s="10"/>
      <c r="PSC2000" s="10"/>
      <c r="PSD2000" s="10"/>
      <c r="PSE2000" s="10"/>
      <c r="PSF2000" s="10"/>
      <c r="PSG2000" s="10"/>
      <c r="PSH2000" s="10"/>
      <c r="PSI2000" s="10"/>
      <c r="PSJ2000" s="10"/>
      <c r="PSK2000" s="10"/>
      <c r="PSL2000" s="10"/>
      <c r="PSM2000" s="10"/>
      <c r="PSN2000" s="10"/>
      <c r="PSO2000" s="10"/>
      <c r="PSP2000" s="10"/>
      <c r="PSQ2000" s="10"/>
      <c r="PSR2000" s="10"/>
      <c r="PSS2000" s="10"/>
      <c r="PST2000" s="10"/>
      <c r="PSU2000" s="10"/>
      <c r="PSV2000" s="10"/>
      <c r="PSW2000" s="10"/>
      <c r="PSX2000" s="10"/>
      <c r="PSY2000" s="10"/>
      <c r="PSZ2000" s="10"/>
      <c r="PTA2000" s="10"/>
      <c r="PTB2000" s="10"/>
      <c r="PTC2000" s="10"/>
      <c r="PTD2000" s="10"/>
      <c r="PTE2000" s="10"/>
      <c r="PTF2000" s="10"/>
      <c r="PTG2000" s="10"/>
      <c r="PTH2000" s="10"/>
      <c r="PTI2000" s="10"/>
      <c r="PTJ2000" s="10"/>
      <c r="PTK2000" s="10"/>
      <c r="PTL2000" s="10"/>
      <c r="PTM2000" s="10"/>
      <c r="PTN2000" s="10"/>
      <c r="PTO2000" s="10"/>
      <c r="PTP2000" s="10"/>
      <c r="PTQ2000" s="10"/>
      <c r="PTR2000" s="10"/>
      <c r="PTS2000" s="10"/>
      <c r="PTT2000" s="10"/>
      <c r="PTU2000" s="10"/>
      <c r="PTV2000" s="10"/>
      <c r="PTW2000" s="10"/>
      <c r="PTX2000" s="10"/>
      <c r="PTY2000" s="10"/>
      <c r="PTZ2000" s="10"/>
      <c r="PUA2000" s="10"/>
      <c r="PUB2000" s="10"/>
      <c r="PUC2000" s="10"/>
      <c r="PUD2000" s="10"/>
      <c r="PUE2000" s="10"/>
      <c r="PUF2000" s="10"/>
      <c r="PUG2000" s="10"/>
      <c r="PUH2000" s="10"/>
      <c r="PUI2000" s="10"/>
      <c r="PUJ2000" s="10"/>
      <c r="PUK2000" s="10"/>
      <c r="PUL2000" s="10"/>
      <c r="PUM2000" s="10"/>
      <c r="PUN2000" s="10"/>
      <c r="PUO2000" s="10"/>
      <c r="PUP2000" s="10"/>
      <c r="PUQ2000" s="10"/>
      <c r="PUR2000" s="10"/>
      <c r="PUS2000" s="10"/>
      <c r="PUT2000" s="10"/>
      <c r="PUU2000" s="10"/>
      <c r="PUV2000" s="10"/>
      <c r="PUW2000" s="10"/>
      <c r="PUX2000" s="10"/>
      <c r="PUY2000" s="10"/>
      <c r="PUZ2000" s="10"/>
      <c r="PVA2000" s="10"/>
      <c r="PVB2000" s="10"/>
      <c r="PVC2000" s="10"/>
      <c r="PVD2000" s="10"/>
      <c r="PVE2000" s="10"/>
      <c r="PVF2000" s="10"/>
      <c r="PVG2000" s="10"/>
      <c r="PVH2000" s="10"/>
      <c r="PVI2000" s="10"/>
      <c r="PVJ2000" s="10"/>
      <c r="PVK2000" s="10"/>
      <c r="PVL2000" s="10"/>
      <c r="PVM2000" s="10"/>
      <c r="PVN2000" s="10"/>
      <c r="PVO2000" s="10"/>
      <c r="PVP2000" s="10"/>
      <c r="PVQ2000" s="10"/>
      <c r="PVR2000" s="10"/>
      <c r="PVS2000" s="10"/>
      <c r="PVT2000" s="10"/>
      <c r="PVU2000" s="10"/>
      <c r="PVV2000" s="10"/>
      <c r="PVW2000" s="10"/>
      <c r="PVX2000" s="10"/>
      <c r="PVY2000" s="10"/>
      <c r="PVZ2000" s="10"/>
      <c r="PWA2000" s="10"/>
      <c r="PWB2000" s="10"/>
      <c r="PWC2000" s="10"/>
      <c r="PWD2000" s="10"/>
      <c r="PWE2000" s="10"/>
      <c r="PWF2000" s="10"/>
      <c r="PWG2000" s="10"/>
      <c r="PWH2000" s="10"/>
      <c r="PWI2000" s="10"/>
      <c r="PWJ2000" s="10"/>
      <c r="PWK2000" s="10"/>
      <c r="PWL2000" s="10"/>
      <c r="PWM2000" s="10"/>
      <c r="PWN2000" s="10"/>
      <c r="PWO2000" s="10"/>
      <c r="PWP2000" s="10"/>
      <c r="PWQ2000" s="10"/>
      <c r="PWR2000" s="10"/>
      <c r="PWS2000" s="10"/>
      <c r="PWT2000" s="10"/>
      <c r="PWU2000" s="10"/>
      <c r="PWV2000" s="10"/>
      <c r="PWW2000" s="10"/>
      <c r="PWX2000" s="10"/>
      <c r="PWY2000" s="10"/>
      <c r="PWZ2000" s="10"/>
      <c r="PXA2000" s="10"/>
      <c r="PXB2000" s="10"/>
      <c r="PXC2000" s="10"/>
      <c r="PXD2000" s="10"/>
      <c r="PXE2000" s="10"/>
      <c r="PXF2000" s="10"/>
      <c r="PXG2000" s="10"/>
      <c r="PXH2000" s="10"/>
      <c r="PXI2000" s="10"/>
      <c r="PXJ2000" s="10"/>
      <c r="PXK2000" s="10"/>
      <c r="PXL2000" s="10"/>
      <c r="PXM2000" s="10"/>
      <c r="PXN2000" s="10"/>
      <c r="PXO2000" s="10"/>
      <c r="PXP2000" s="10"/>
      <c r="PXQ2000" s="10"/>
      <c r="PXR2000" s="10"/>
      <c r="PXS2000" s="10"/>
      <c r="PXT2000" s="10"/>
      <c r="PXU2000" s="10"/>
      <c r="PXV2000" s="10"/>
      <c r="PXW2000" s="10"/>
      <c r="PXX2000" s="10"/>
      <c r="PXY2000" s="10"/>
      <c r="PXZ2000" s="10"/>
      <c r="PYA2000" s="10"/>
      <c r="PYB2000" s="10"/>
      <c r="PYC2000" s="10"/>
      <c r="PYD2000" s="10"/>
      <c r="PYE2000" s="10"/>
      <c r="PYF2000" s="10"/>
      <c r="PYG2000" s="10"/>
      <c r="PYH2000" s="10"/>
      <c r="PYI2000" s="10"/>
      <c r="PYJ2000" s="10"/>
      <c r="PYK2000" s="10"/>
      <c r="PYL2000" s="10"/>
      <c r="PYM2000" s="10"/>
      <c r="PYN2000" s="10"/>
      <c r="PYO2000" s="10"/>
      <c r="PYP2000" s="10"/>
      <c r="PYQ2000" s="10"/>
      <c r="PYR2000" s="10"/>
      <c r="PYS2000" s="10"/>
      <c r="PYT2000" s="10"/>
      <c r="PYU2000" s="10"/>
      <c r="PYV2000" s="10"/>
      <c r="PYW2000" s="10"/>
      <c r="PYX2000" s="10"/>
      <c r="PYY2000" s="10"/>
      <c r="PYZ2000" s="10"/>
      <c r="PZA2000" s="10"/>
      <c r="PZB2000" s="10"/>
      <c r="PZC2000" s="10"/>
      <c r="PZD2000" s="10"/>
      <c r="PZE2000" s="10"/>
      <c r="PZF2000" s="10"/>
      <c r="PZG2000" s="10"/>
      <c r="PZH2000" s="10"/>
      <c r="PZI2000" s="10"/>
      <c r="PZJ2000" s="10"/>
      <c r="PZK2000" s="10"/>
      <c r="PZL2000" s="10"/>
      <c r="PZM2000" s="10"/>
      <c r="PZN2000" s="10"/>
      <c r="PZO2000" s="10"/>
      <c r="PZP2000" s="10"/>
      <c r="PZQ2000" s="10"/>
      <c r="PZR2000" s="10"/>
      <c r="PZS2000" s="10"/>
      <c r="PZT2000" s="10"/>
      <c r="PZU2000" s="10"/>
      <c r="PZV2000" s="10"/>
      <c r="PZW2000" s="10"/>
      <c r="PZX2000" s="10"/>
      <c r="PZY2000" s="10"/>
      <c r="PZZ2000" s="10"/>
      <c r="QAA2000" s="10"/>
      <c r="QAB2000" s="10"/>
      <c r="QAC2000" s="10"/>
      <c r="QAD2000" s="10"/>
      <c r="QAE2000" s="10"/>
      <c r="QAF2000" s="10"/>
      <c r="QAG2000" s="10"/>
      <c r="QAH2000" s="10"/>
      <c r="QAI2000" s="10"/>
      <c r="QAJ2000" s="10"/>
      <c r="QAK2000" s="10"/>
      <c r="QAL2000" s="10"/>
      <c r="QAM2000" s="10"/>
      <c r="QAN2000" s="10"/>
      <c r="QAO2000" s="10"/>
      <c r="QAP2000" s="10"/>
      <c r="QAQ2000" s="10"/>
      <c r="QAR2000" s="10"/>
      <c r="QAS2000" s="10"/>
      <c r="QAT2000" s="10"/>
      <c r="QAU2000" s="10"/>
      <c r="QAV2000" s="10"/>
      <c r="QAW2000" s="10"/>
      <c r="QAX2000" s="10"/>
      <c r="QAY2000" s="10"/>
      <c r="QAZ2000" s="10"/>
      <c r="QBA2000" s="10"/>
      <c r="QBB2000" s="10"/>
      <c r="QBC2000" s="10"/>
      <c r="QBD2000" s="10"/>
      <c r="QBE2000" s="10"/>
      <c r="QBF2000" s="10"/>
      <c r="QBG2000" s="10"/>
      <c r="QBH2000" s="10"/>
      <c r="QBI2000" s="10"/>
      <c r="QBJ2000" s="10"/>
      <c r="QBK2000" s="10"/>
      <c r="QBL2000" s="10"/>
      <c r="QBM2000" s="10"/>
      <c r="QBN2000" s="10"/>
      <c r="QBO2000" s="10"/>
      <c r="QBP2000" s="10"/>
      <c r="QBQ2000" s="10"/>
      <c r="QBR2000" s="10"/>
      <c r="QBS2000" s="10"/>
      <c r="QBT2000" s="10"/>
      <c r="QBU2000" s="10"/>
      <c r="QBV2000" s="10"/>
      <c r="QBW2000" s="10"/>
      <c r="QBX2000" s="10"/>
      <c r="QBY2000" s="10"/>
      <c r="QBZ2000" s="10"/>
      <c r="QCA2000" s="10"/>
      <c r="QCB2000" s="10"/>
      <c r="QCC2000" s="10"/>
      <c r="QCD2000" s="10"/>
      <c r="QCE2000" s="10"/>
      <c r="QCF2000" s="10"/>
      <c r="QCG2000" s="10"/>
      <c r="QCH2000" s="10"/>
      <c r="QCI2000" s="10"/>
      <c r="QCJ2000" s="10"/>
      <c r="QCK2000" s="10"/>
      <c r="QCL2000" s="10"/>
      <c r="QCM2000" s="10"/>
      <c r="QCN2000" s="10"/>
      <c r="QCO2000" s="10"/>
      <c r="QCP2000" s="10"/>
      <c r="QCQ2000" s="10"/>
      <c r="QCR2000" s="10"/>
      <c r="QCS2000" s="10"/>
      <c r="QCT2000" s="10"/>
      <c r="QCU2000" s="10"/>
      <c r="QCV2000" s="10"/>
      <c r="QCW2000" s="10"/>
      <c r="QCX2000" s="10"/>
      <c r="QCY2000" s="10"/>
      <c r="QCZ2000" s="10"/>
      <c r="QDA2000" s="10"/>
      <c r="QDB2000" s="10"/>
      <c r="QDC2000" s="10"/>
      <c r="QDD2000" s="10"/>
      <c r="QDE2000" s="10"/>
      <c r="QDF2000" s="10"/>
      <c r="QDG2000" s="10"/>
      <c r="QDH2000" s="10"/>
      <c r="QDI2000" s="10"/>
      <c r="QDJ2000" s="10"/>
      <c r="QDK2000" s="10"/>
      <c r="QDL2000" s="10"/>
      <c r="QDM2000" s="10"/>
      <c r="QDN2000" s="10"/>
      <c r="QDO2000" s="10"/>
      <c r="QDP2000" s="10"/>
      <c r="QDQ2000" s="10"/>
      <c r="QDR2000" s="10"/>
      <c r="QDS2000" s="10"/>
      <c r="QDT2000" s="10"/>
      <c r="QDU2000" s="10"/>
      <c r="QDV2000" s="10"/>
      <c r="QDW2000" s="10"/>
      <c r="QDX2000" s="10"/>
      <c r="QDY2000" s="10"/>
      <c r="QDZ2000" s="10"/>
      <c r="QEA2000" s="10"/>
      <c r="QEB2000" s="10"/>
      <c r="QEC2000" s="10"/>
      <c r="QED2000" s="10"/>
      <c r="QEE2000" s="10"/>
      <c r="QEF2000" s="10"/>
      <c r="QEG2000" s="10"/>
      <c r="QEH2000" s="10"/>
      <c r="QEI2000" s="10"/>
      <c r="QEJ2000" s="10"/>
      <c r="QEK2000" s="10"/>
      <c r="QEL2000" s="10"/>
      <c r="QEM2000" s="10"/>
      <c r="QEN2000" s="10"/>
      <c r="QEO2000" s="10"/>
      <c r="QEP2000" s="10"/>
      <c r="QEQ2000" s="10"/>
      <c r="QER2000" s="10"/>
      <c r="QES2000" s="10"/>
      <c r="QET2000" s="10"/>
      <c r="QEU2000" s="10"/>
      <c r="QEV2000" s="10"/>
      <c r="QEW2000" s="10"/>
      <c r="QEX2000" s="10"/>
      <c r="QEY2000" s="10"/>
      <c r="QEZ2000" s="10"/>
      <c r="QFA2000" s="10"/>
      <c r="QFB2000" s="10"/>
      <c r="QFC2000" s="10"/>
      <c r="QFD2000" s="10"/>
      <c r="QFE2000" s="10"/>
      <c r="QFF2000" s="10"/>
      <c r="QFG2000" s="10"/>
      <c r="QFH2000" s="10"/>
      <c r="QFI2000" s="10"/>
      <c r="QFJ2000" s="10"/>
      <c r="QFK2000" s="10"/>
      <c r="QFL2000" s="10"/>
      <c r="QFM2000" s="10"/>
      <c r="QFN2000" s="10"/>
      <c r="QFO2000" s="10"/>
      <c r="QFP2000" s="10"/>
      <c r="QFQ2000" s="10"/>
      <c r="QFR2000" s="10"/>
      <c r="QFS2000" s="10"/>
      <c r="QFT2000" s="10"/>
      <c r="QFU2000" s="10"/>
      <c r="QFV2000" s="10"/>
      <c r="QFW2000" s="10"/>
      <c r="QFX2000" s="10"/>
      <c r="QFY2000" s="10"/>
      <c r="QFZ2000" s="10"/>
      <c r="QGA2000" s="10"/>
      <c r="QGB2000" s="10"/>
      <c r="QGC2000" s="10"/>
      <c r="QGD2000" s="10"/>
      <c r="QGE2000" s="10"/>
      <c r="QGF2000" s="10"/>
      <c r="QGG2000" s="10"/>
      <c r="QGH2000" s="10"/>
      <c r="QGI2000" s="10"/>
      <c r="QGJ2000" s="10"/>
      <c r="QGK2000" s="10"/>
      <c r="QGL2000" s="10"/>
      <c r="QGM2000" s="10"/>
      <c r="QGN2000" s="10"/>
      <c r="QGO2000" s="10"/>
      <c r="QGP2000" s="10"/>
      <c r="QGQ2000" s="10"/>
      <c r="QGR2000" s="10"/>
      <c r="QGS2000" s="10"/>
      <c r="QGT2000" s="10"/>
      <c r="QGU2000" s="10"/>
      <c r="QGV2000" s="10"/>
      <c r="QGW2000" s="10"/>
      <c r="QGX2000" s="10"/>
      <c r="QGY2000" s="10"/>
      <c r="QGZ2000" s="10"/>
      <c r="QHA2000" s="10"/>
      <c r="QHB2000" s="10"/>
      <c r="QHC2000" s="10"/>
      <c r="QHD2000" s="10"/>
      <c r="QHE2000" s="10"/>
      <c r="QHF2000" s="10"/>
      <c r="QHG2000" s="10"/>
      <c r="QHH2000" s="10"/>
      <c r="QHI2000" s="10"/>
      <c r="QHJ2000" s="10"/>
      <c r="QHK2000" s="10"/>
      <c r="QHL2000" s="10"/>
      <c r="QHM2000" s="10"/>
      <c r="QHN2000" s="10"/>
      <c r="QHO2000" s="10"/>
      <c r="QHP2000" s="10"/>
      <c r="QHQ2000" s="10"/>
      <c r="QHR2000" s="10"/>
      <c r="QHS2000" s="10"/>
      <c r="QHT2000" s="10"/>
      <c r="QHU2000" s="10"/>
      <c r="QHV2000" s="10"/>
      <c r="QHW2000" s="10"/>
      <c r="QHX2000" s="10"/>
      <c r="QHY2000" s="10"/>
      <c r="QHZ2000" s="10"/>
      <c r="QIA2000" s="10"/>
      <c r="QIB2000" s="10"/>
      <c r="QIC2000" s="10"/>
      <c r="QID2000" s="10"/>
      <c r="QIE2000" s="10"/>
      <c r="QIF2000" s="10"/>
      <c r="QIG2000" s="10"/>
      <c r="QIH2000" s="10"/>
      <c r="QII2000" s="10"/>
      <c r="QIJ2000" s="10"/>
      <c r="QIK2000" s="10"/>
      <c r="QIL2000" s="10"/>
      <c r="QIM2000" s="10"/>
      <c r="QIN2000" s="10"/>
      <c r="QIO2000" s="10"/>
      <c r="QIP2000" s="10"/>
      <c r="QIQ2000" s="10"/>
      <c r="QIR2000" s="10"/>
      <c r="QIS2000" s="10"/>
      <c r="QIT2000" s="10"/>
      <c r="QIU2000" s="10"/>
      <c r="QIV2000" s="10"/>
      <c r="QIW2000" s="10"/>
      <c r="QIX2000" s="10"/>
      <c r="QIY2000" s="10"/>
      <c r="QIZ2000" s="10"/>
      <c r="QJA2000" s="10"/>
      <c r="QJB2000" s="10"/>
      <c r="QJC2000" s="10"/>
      <c r="QJD2000" s="10"/>
      <c r="QJE2000" s="10"/>
      <c r="QJF2000" s="10"/>
      <c r="QJG2000" s="10"/>
      <c r="QJH2000" s="10"/>
      <c r="QJI2000" s="10"/>
      <c r="QJJ2000" s="10"/>
      <c r="QJK2000" s="10"/>
      <c r="QJL2000" s="10"/>
      <c r="QJM2000" s="10"/>
      <c r="QJN2000" s="10"/>
      <c r="QJO2000" s="10"/>
      <c r="QJP2000" s="10"/>
      <c r="QJQ2000" s="10"/>
      <c r="QJR2000" s="10"/>
      <c r="QJS2000" s="10"/>
      <c r="QJT2000" s="10"/>
      <c r="QJU2000" s="10"/>
      <c r="QJV2000" s="10"/>
      <c r="QJW2000" s="10"/>
      <c r="QJX2000" s="10"/>
      <c r="QJY2000" s="10"/>
      <c r="QJZ2000" s="10"/>
      <c r="QKA2000" s="10"/>
      <c r="QKB2000" s="10"/>
      <c r="QKC2000" s="10"/>
      <c r="QKD2000" s="10"/>
      <c r="QKE2000" s="10"/>
      <c r="QKF2000" s="10"/>
      <c r="QKG2000" s="10"/>
      <c r="QKH2000" s="10"/>
      <c r="QKI2000" s="10"/>
      <c r="QKJ2000" s="10"/>
      <c r="QKK2000" s="10"/>
      <c r="QKL2000" s="10"/>
      <c r="QKM2000" s="10"/>
      <c r="QKN2000" s="10"/>
      <c r="QKO2000" s="10"/>
      <c r="QKP2000" s="10"/>
      <c r="QKQ2000" s="10"/>
      <c r="QKR2000" s="10"/>
      <c r="QKS2000" s="10"/>
      <c r="QKT2000" s="10"/>
      <c r="QKU2000" s="10"/>
      <c r="QKV2000" s="10"/>
      <c r="QKW2000" s="10"/>
      <c r="QKX2000" s="10"/>
      <c r="QKY2000" s="10"/>
      <c r="QKZ2000" s="10"/>
      <c r="QLA2000" s="10"/>
      <c r="QLB2000" s="10"/>
      <c r="QLC2000" s="10"/>
      <c r="QLD2000" s="10"/>
      <c r="QLE2000" s="10"/>
      <c r="QLF2000" s="10"/>
      <c r="QLG2000" s="10"/>
      <c r="QLH2000" s="10"/>
      <c r="QLI2000" s="10"/>
      <c r="QLJ2000" s="10"/>
      <c r="QLK2000" s="10"/>
      <c r="QLL2000" s="10"/>
      <c r="QLM2000" s="10"/>
      <c r="QLN2000" s="10"/>
      <c r="QLO2000" s="10"/>
      <c r="QLP2000" s="10"/>
      <c r="QLQ2000" s="10"/>
      <c r="QLR2000" s="10"/>
      <c r="QLS2000" s="10"/>
      <c r="QLT2000" s="10"/>
      <c r="QLU2000" s="10"/>
      <c r="QLV2000" s="10"/>
      <c r="QLW2000" s="10"/>
      <c r="QLX2000" s="10"/>
      <c r="QLY2000" s="10"/>
      <c r="QLZ2000" s="10"/>
      <c r="QMA2000" s="10"/>
      <c r="QMB2000" s="10"/>
      <c r="QMC2000" s="10"/>
      <c r="QMD2000" s="10"/>
      <c r="QME2000" s="10"/>
      <c r="QMF2000" s="10"/>
      <c r="QMG2000" s="10"/>
      <c r="QMH2000" s="10"/>
      <c r="QMI2000" s="10"/>
      <c r="QMJ2000" s="10"/>
      <c r="QMK2000" s="10"/>
      <c r="QML2000" s="10"/>
      <c r="QMM2000" s="10"/>
      <c r="QMN2000" s="10"/>
      <c r="QMO2000" s="10"/>
      <c r="QMP2000" s="10"/>
      <c r="QMQ2000" s="10"/>
      <c r="QMR2000" s="10"/>
      <c r="QMS2000" s="10"/>
      <c r="QMT2000" s="10"/>
      <c r="QMU2000" s="10"/>
      <c r="QMV2000" s="10"/>
      <c r="QMW2000" s="10"/>
      <c r="QMX2000" s="10"/>
      <c r="QMY2000" s="10"/>
      <c r="QMZ2000" s="10"/>
      <c r="QNA2000" s="10"/>
      <c r="QNB2000" s="10"/>
      <c r="QNC2000" s="10"/>
      <c r="QND2000" s="10"/>
      <c r="QNE2000" s="10"/>
      <c r="QNF2000" s="10"/>
      <c r="QNG2000" s="10"/>
      <c r="QNH2000" s="10"/>
      <c r="QNI2000" s="10"/>
      <c r="QNJ2000" s="10"/>
      <c r="QNK2000" s="10"/>
      <c r="QNL2000" s="10"/>
      <c r="QNM2000" s="10"/>
      <c r="QNN2000" s="10"/>
      <c r="QNO2000" s="10"/>
      <c r="QNP2000" s="10"/>
      <c r="QNQ2000" s="10"/>
      <c r="QNR2000" s="10"/>
      <c r="QNS2000" s="10"/>
      <c r="QNT2000" s="10"/>
      <c r="QNU2000" s="10"/>
      <c r="QNV2000" s="10"/>
      <c r="QNW2000" s="10"/>
      <c r="QNX2000" s="10"/>
      <c r="QNY2000" s="10"/>
      <c r="QNZ2000" s="10"/>
      <c r="QOA2000" s="10"/>
      <c r="QOB2000" s="10"/>
      <c r="QOC2000" s="10"/>
      <c r="QOD2000" s="10"/>
      <c r="QOE2000" s="10"/>
      <c r="QOF2000" s="10"/>
      <c r="QOG2000" s="10"/>
      <c r="QOH2000" s="10"/>
      <c r="QOI2000" s="10"/>
      <c r="QOJ2000" s="10"/>
      <c r="QOK2000" s="10"/>
      <c r="QOL2000" s="10"/>
      <c r="QOM2000" s="10"/>
      <c r="QON2000" s="10"/>
      <c r="QOO2000" s="10"/>
      <c r="QOP2000" s="10"/>
      <c r="QOQ2000" s="10"/>
      <c r="QOR2000" s="10"/>
      <c r="QOS2000" s="10"/>
      <c r="QOT2000" s="10"/>
      <c r="QOU2000" s="10"/>
      <c r="QOV2000" s="10"/>
      <c r="QOW2000" s="10"/>
      <c r="QOX2000" s="10"/>
      <c r="QOY2000" s="10"/>
      <c r="QOZ2000" s="10"/>
      <c r="QPA2000" s="10"/>
      <c r="QPB2000" s="10"/>
      <c r="QPC2000" s="10"/>
      <c r="QPD2000" s="10"/>
      <c r="QPE2000" s="10"/>
      <c r="QPF2000" s="10"/>
      <c r="QPG2000" s="10"/>
      <c r="QPH2000" s="10"/>
      <c r="QPI2000" s="10"/>
      <c r="QPJ2000" s="10"/>
      <c r="QPK2000" s="10"/>
      <c r="QPL2000" s="10"/>
      <c r="QPM2000" s="10"/>
      <c r="QPN2000" s="10"/>
      <c r="QPO2000" s="10"/>
      <c r="QPP2000" s="10"/>
      <c r="QPQ2000" s="10"/>
      <c r="QPR2000" s="10"/>
      <c r="QPS2000" s="10"/>
      <c r="QPT2000" s="10"/>
      <c r="QPU2000" s="10"/>
      <c r="QPV2000" s="10"/>
      <c r="QPW2000" s="10"/>
      <c r="QPX2000" s="10"/>
      <c r="QPY2000" s="10"/>
      <c r="QPZ2000" s="10"/>
      <c r="QQA2000" s="10"/>
      <c r="QQB2000" s="10"/>
      <c r="QQC2000" s="10"/>
      <c r="QQD2000" s="10"/>
      <c r="QQE2000" s="10"/>
      <c r="QQF2000" s="10"/>
      <c r="QQG2000" s="10"/>
      <c r="QQH2000" s="10"/>
      <c r="QQI2000" s="10"/>
      <c r="QQJ2000" s="10"/>
      <c r="QQK2000" s="10"/>
      <c r="QQL2000" s="10"/>
      <c r="QQM2000" s="10"/>
      <c r="QQN2000" s="10"/>
      <c r="QQO2000" s="10"/>
      <c r="QQP2000" s="10"/>
      <c r="QQQ2000" s="10"/>
      <c r="QQR2000" s="10"/>
      <c r="QQS2000" s="10"/>
      <c r="QQT2000" s="10"/>
      <c r="QQU2000" s="10"/>
      <c r="QQV2000" s="10"/>
      <c r="QQW2000" s="10"/>
      <c r="QQX2000" s="10"/>
      <c r="QQY2000" s="10"/>
      <c r="QQZ2000" s="10"/>
      <c r="QRA2000" s="10"/>
      <c r="QRB2000" s="10"/>
      <c r="QRC2000" s="10"/>
      <c r="QRD2000" s="10"/>
      <c r="QRE2000" s="10"/>
      <c r="QRF2000" s="10"/>
      <c r="QRG2000" s="10"/>
      <c r="QRH2000" s="10"/>
      <c r="QRI2000" s="10"/>
      <c r="QRJ2000" s="10"/>
      <c r="QRK2000" s="10"/>
      <c r="QRL2000" s="10"/>
      <c r="QRM2000" s="10"/>
      <c r="QRN2000" s="10"/>
      <c r="QRO2000" s="10"/>
      <c r="QRP2000" s="10"/>
      <c r="QRQ2000" s="10"/>
      <c r="QRR2000" s="10"/>
      <c r="QRS2000" s="10"/>
      <c r="QRT2000" s="10"/>
      <c r="QRU2000" s="10"/>
      <c r="QRV2000" s="10"/>
      <c r="QRW2000" s="10"/>
      <c r="QRX2000" s="10"/>
      <c r="QRY2000" s="10"/>
      <c r="QRZ2000" s="10"/>
      <c r="QSA2000" s="10"/>
      <c r="QSB2000" s="10"/>
      <c r="QSC2000" s="10"/>
      <c r="QSD2000" s="10"/>
      <c r="QSE2000" s="10"/>
      <c r="QSF2000" s="10"/>
      <c r="QSG2000" s="10"/>
      <c r="QSH2000" s="10"/>
      <c r="QSI2000" s="10"/>
      <c r="QSJ2000" s="10"/>
      <c r="QSK2000" s="10"/>
      <c r="QSL2000" s="10"/>
      <c r="QSM2000" s="10"/>
      <c r="QSN2000" s="10"/>
      <c r="QSO2000" s="10"/>
      <c r="QSP2000" s="10"/>
      <c r="QSQ2000" s="10"/>
      <c r="QSR2000" s="10"/>
      <c r="QSS2000" s="10"/>
      <c r="QST2000" s="10"/>
      <c r="QSU2000" s="10"/>
      <c r="QSV2000" s="10"/>
      <c r="QSW2000" s="10"/>
      <c r="QSX2000" s="10"/>
      <c r="QSY2000" s="10"/>
      <c r="QSZ2000" s="10"/>
      <c r="QTA2000" s="10"/>
      <c r="QTB2000" s="10"/>
      <c r="QTC2000" s="10"/>
      <c r="QTD2000" s="10"/>
      <c r="QTE2000" s="10"/>
      <c r="QTF2000" s="10"/>
      <c r="QTG2000" s="10"/>
      <c r="QTH2000" s="10"/>
      <c r="QTI2000" s="10"/>
      <c r="QTJ2000" s="10"/>
      <c r="QTK2000" s="10"/>
      <c r="QTL2000" s="10"/>
      <c r="QTM2000" s="10"/>
      <c r="QTN2000" s="10"/>
      <c r="QTO2000" s="10"/>
      <c r="QTP2000" s="10"/>
      <c r="QTQ2000" s="10"/>
      <c r="QTR2000" s="10"/>
      <c r="QTS2000" s="10"/>
      <c r="QTT2000" s="10"/>
      <c r="QTU2000" s="10"/>
      <c r="QTV2000" s="10"/>
      <c r="QTW2000" s="10"/>
      <c r="QTX2000" s="10"/>
      <c r="QTY2000" s="10"/>
      <c r="QTZ2000" s="10"/>
      <c r="QUA2000" s="10"/>
      <c r="QUB2000" s="10"/>
      <c r="QUC2000" s="10"/>
      <c r="QUD2000" s="10"/>
      <c r="QUE2000" s="10"/>
      <c r="QUF2000" s="10"/>
      <c r="QUG2000" s="10"/>
      <c r="QUH2000" s="10"/>
      <c r="QUI2000" s="10"/>
      <c r="QUJ2000" s="10"/>
      <c r="QUK2000" s="10"/>
      <c r="QUL2000" s="10"/>
      <c r="QUM2000" s="10"/>
      <c r="QUN2000" s="10"/>
      <c r="QUO2000" s="10"/>
      <c r="QUP2000" s="10"/>
      <c r="QUQ2000" s="10"/>
      <c r="QUR2000" s="10"/>
      <c r="QUS2000" s="10"/>
      <c r="QUT2000" s="10"/>
      <c r="QUU2000" s="10"/>
      <c r="QUV2000" s="10"/>
      <c r="QUW2000" s="10"/>
      <c r="QUX2000" s="10"/>
      <c r="QUY2000" s="10"/>
      <c r="QUZ2000" s="10"/>
      <c r="QVA2000" s="10"/>
      <c r="QVB2000" s="10"/>
      <c r="QVC2000" s="10"/>
      <c r="QVD2000" s="10"/>
      <c r="QVE2000" s="10"/>
      <c r="QVF2000" s="10"/>
      <c r="QVG2000" s="10"/>
      <c r="QVH2000" s="10"/>
      <c r="QVI2000" s="10"/>
      <c r="QVJ2000" s="10"/>
      <c r="QVK2000" s="10"/>
      <c r="QVL2000" s="10"/>
      <c r="QVM2000" s="10"/>
      <c r="QVN2000" s="10"/>
      <c r="QVO2000" s="10"/>
      <c r="QVP2000" s="10"/>
      <c r="QVQ2000" s="10"/>
      <c r="QVR2000" s="10"/>
      <c r="QVS2000" s="10"/>
      <c r="QVT2000" s="10"/>
      <c r="QVU2000" s="10"/>
      <c r="QVV2000" s="10"/>
      <c r="QVW2000" s="10"/>
      <c r="QVX2000" s="10"/>
      <c r="QVY2000" s="10"/>
      <c r="QVZ2000" s="10"/>
      <c r="QWA2000" s="10"/>
      <c r="QWB2000" s="10"/>
      <c r="QWC2000" s="10"/>
      <c r="QWD2000" s="10"/>
      <c r="QWE2000" s="10"/>
      <c r="QWF2000" s="10"/>
      <c r="QWG2000" s="10"/>
      <c r="QWH2000" s="10"/>
      <c r="QWI2000" s="10"/>
      <c r="QWJ2000" s="10"/>
      <c r="QWK2000" s="10"/>
      <c r="QWL2000" s="10"/>
      <c r="QWM2000" s="10"/>
      <c r="QWN2000" s="10"/>
      <c r="QWO2000" s="10"/>
      <c r="QWP2000" s="10"/>
      <c r="QWQ2000" s="10"/>
      <c r="QWR2000" s="10"/>
      <c r="QWS2000" s="10"/>
      <c r="QWT2000" s="10"/>
      <c r="QWU2000" s="10"/>
      <c r="QWV2000" s="10"/>
      <c r="QWW2000" s="10"/>
      <c r="QWX2000" s="10"/>
      <c r="QWY2000" s="10"/>
      <c r="QWZ2000" s="10"/>
      <c r="QXA2000" s="10"/>
      <c r="QXB2000" s="10"/>
      <c r="QXC2000" s="10"/>
      <c r="QXD2000" s="10"/>
      <c r="QXE2000" s="10"/>
      <c r="QXF2000" s="10"/>
      <c r="QXG2000" s="10"/>
      <c r="QXH2000" s="10"/>
      <c r="QXI2000" s="10"/>
      <c r="QXJ2000" s="10"/>
      <c r="QXK2000" s="10"/>
      <c r="QXL2000" s="10"/>
      <c r="QXM2000" s="10"/>
      <c r="QXN2000" s="10"/>
      <c r="QXO2000" s="10"/>
      <c r="QXP2000" s="10"/>
      <c r="QXQ2000" s="10"/>
      <c r="QXR2000" s="10"/>
      <c r="QXS2000" s="10"/>
      <c r="QXT2000" s="10"/>
      <c r="QXU2000" s="10"/>
      <c r="QXV2000" s="10"/>
      <c r="QXW2000" s="10"/>
      <c r="QXX2000" s="10"/>
      <c r="QXY2000" s="10"/>
      <c r="QXZ2000" s="10"/>
      <c r="QYA2000" s="10"/>
      <c r="QYB2000" s="10"/>
      <c r="QYC2000" s="10"/>
      <c r="QYD2000" s="10"/>
      <c r="QYE2000" s="10"/>
      <c r="QYF2000" s="10"/>
      <c r="QYG2000" s="10"/>
      <c r="QYH2000" s="10"/>
      <c r="QYI2000" s="10"/>
      <c r="QYJ2000" s="10"/>
      <c r="QYK2000" s="10"/>
      <c r="QYL2000" s="10"/>
      <c r="QYM2000" s="10"/>
      <c r="QYN2000" s="10"/>
      <c r="QYO2000" s="10"/>
      <c r="QYP2000" s="10"/>
      <c r="QYQ2000" s="10"/>
      <c r="QYR2000" s="10"/>
      <c r="QYS2000" s="10"/>
      <c r="QYT2000" s="10"/>
      <c r="QYU2000" s="10"/>
      <c r="QYV2000" s="10"/>
      <c r="QYW2000" s="10"/>
      <c r="QYX2000" s="10"/>
      <c r="QYY2000" s="10"/>
      <c r="QYZ2000" s="10"/>
      <c r="QZA2000" s="10"/>
      <c r="QZB2000" s="10"/>
      <c r="QZC2000" s="10"/>
      <c r="QZD2000" s="10"/>
      <c r="QZE2000" s="10"/>
      <c r="QZF2000" s="10"/>
      <c r="QZG2000" s="10"/>
      <c r="QZH2000" s="10"/>
      <c r="QZI2000" s="10"/>
      <c r="QZJ2000" s="10"/>
      <c r="QZK2000" s="10"/>
      <c r="QZL2000" s="10"/>
      <c r="QZM2000" s="10"/>
      <c r="QZN2000" s="10"/>
      <c r="QZO2000" s="10"/>
      <c r="QZP2000" s="10"/>
      <c r="QZQ2000" s="10"/>
      <c r="QZR2000" s="10"/>
      <c r="QZS2000" s="10"/>
      <c r="QZT2000" s="10"/>
      <c r="QZU2000" s="10"/>
      <c r="QZV2000" s="10"/>
      <c r="QZW2000" s="10"/>
      <c r="QZX2000" s="10"/>
      <c r="QZY2000" s="10"/>
      <c r="QZZ2000" s="10"/>
      <c r="RAA2000" s="10"/>
      <c r="RAB2000" s="10"/>
      <c r="RAC2000" s="10"/>
      <c r="RAD2000" s="10"/>
      <c r="RAE2000" s="10"/>
      <c r="RAF2000" s="10"/>
      <c r="RAG2000" s="10"/>
      <c r="RAH2000" s="10"/>
      <c r="RAI2000" s="10"/>
      <c r="RAJ2000" s="10"/>
      <c r="RAK2000" s="10"/>
      <c r="RAL2000" s="10"/>
      <c r="RAM2000" s="10"/>
      <c r="RAN2000" s="10"/>
      <c r="RAO2000" s="10"/>
      <c r="RAP2000" s="10"/>
      <c r="RAQ2000" s="10"/>
      <c r="RAR2000" s="10"/>
      <c r="RAS2000" s="10"/>
      <c r="RAT2000" s="10"/>
      <c r="RAU2000" s="10"/>
      <c r="RAV2000" s="10"/>
      <c r="RAW2000" s="10"/>
      <c r="RAX2000" s="10"/>
      <c r="RAY2000" s="10"/>
      <c r="RAZ2000" s="10"/>
      <c r="RBA2000" s="10"/>
      <c r="RBB2000" s="10"/>
      <c r="RBC2000" s="10"/>
      <c r="RBD2000" s="10"/>
      <c r="RBE2000" s="10"/>
      <c r="RBF2000" s="10"/>
      <c r="RBG2000" s="10"/>
      <c r="RBH2000" s="10"/>
      <c r="RBI2000" s="10"/>
      <c r="RBJ2000" s="10"/>
      <c r="RBK2000" s="10"/>
      <c r="RBL2000" s="10"/>
      <c r="RBM2000" s="10"/>
      <c r="RBN2000" s="10"/>
      <c r="RBO2000" s="10"/>
      <c r="RBP2000" s="10"/>
      <c r="RBQ2000" s="10"/>
      <c r="RBR2000" s="10"/>
      <c r="RBS2000" s="10"/>
      <c r="RBT2000" s="10"/>
      <c r="RBU2000" s="10"/>
      <c r="RBV2000" s="10"/>
      <c r="RBW2000" s="10"/>
      <c r="RBX2000" s="10"/>
      <c r="RBY2000" s="10"/>
      <c r="RBZ2000" s="10"/>
      <c r="RCA2000" s="10"/>
      <c r="RCB2000" s="10"/>
      <c r="RCC2000" s="10"/>
      <c r="RCD2000" s="10"/>
      <c r="RCE2000" s="10"/>
      <c r="RCF2000" s="10"/>
      <c r="RCG2000" s="10"/>
      <c r="RCH2000" s="10"/>
      <c r="RCI2000" s="10"/>
      <c r="RCJ2000" s="10"/>
      <c r="RCK2000" s="10"/>
      <c r="RCL2000" s="10"/>
      <c r="RCM2000" s="10"/>
      <c r="RCN2000" s="10"/>
      <c r="RCO2000" s="10"/>
      <c r="RCP2000" s="10"/>
      <c r="RCQ2000" s="10"/>
      <c r="RCR2000" s="10"/>
      <c r="RCS2000" s="10"/>
      <c r="RCT2000" s="10"/>
      <c r="RCU2000" s="10"/>
      <c r="RCV2000" s="10"/>
      <c r="RCW2000" s="10"/>
      <c r="RCX2000" s="10"/>
      <c r="RCY2000" s="10"/>
      <c r="RCZ2000" s="10"/>
      <c r="RDA2000" s="10"/>
      <c r="RDB2000" s="10"/>
      <c r="RDC2000" s="10"/>
      <c r="RDD2000" s="10"/>
      <c r="RDE2000" s="10"/>
      <c r="RDF2000" s="10"/>
      <c r="RDG2000" s="10"/>
      <c r="RDH2000" s="10"/>
      <c r="RDI2000" s="10"/>
      <c r="RDJ2000" s="10"/>
      <c r="RDK2000" s="10"/>
      <c r="RDL2000" s="10"/>
      <c r="RDM2000" s="10"/>
      <c r="RDN2000" s="10"/>
      <c r="RDO2000" s="10"/>
      <c r="RDP2000" s="10"/>
      <c r="RDQ2000" s="10"/>
      <c r="RDR2000" s="10"/>
      <c r="RDS2000" s="10"/>
      <c r="RDT2000" s="10"/>
      <c r="RDU2000" s="10"/>
      <c r="RDV2000" s="10"/>
      <c r="RDW2000" s="10"/>
      <c r="RDX2000" s="10"/>
      <c r="RDY2000" s="10"/>
      <c r="RDZ2000" s="10"/>
      <c r="REA2000" s="10"/>
      <c r="REB2000" s="10"/>
      <c r="REC2000" s="10"/>
      <c r="RED2000" s="10"/>
      <c r="REE2000" s="10"/>
      <c r="REF2000" s="10"/>
      <c r="REG2000" s="10"/>
      <c r="REH2000" s="10"/>
      <c r="REI2000" s="10"/>
      <c r="REJ2000" s="10"/>
      <c r="REK2000" s="10"/>
      <c r="REL2000" s="10"/>
      <c r="REM2000" s="10"/>
      <c r="REN2000" s="10"/>
      <c r="REO2000" s="10"/>
      <c r="REP2000" s="10"/>
      <c r="REQ2000" s="10"/>
      <c r="RER2000" s="10"/>
      <c r="RES2000" s="10"/>
      <c r="RET2000" s="10"/>
      <c r="REU2000" s="10"/>
      <c r="REV2000" s="10"/>
      <c r="REW2000" s="10"/>
      <c r="REX2000" s="10"/>
      <c r="REY2000" s="10"/>
      <c r="REZ2000" s="10"/>
      <c r="RFA2000" s="10"/>
      <c r="RFB2000" s="10"/>
      <c r="RFC2000" s="10"/>
      <c r="RFD2000" s="10"/>
      <c r="RFE2000" s="10"/>
      <c r="RFF2000" s="10"/>
      <c r="RFG2000" s="10"/>
      <c r="RFH2000" s="10"/>
      <c r="RFI2000" s="10"/>
      <c r="RFJ2000" s="10"/>
      <c r="RFK2000" s="10"/>
      <c r="RFL2000" s="10"/>
      <c r="RFM2000" s="10"/>
      <c r="RFN2000" s="10"/>
      <c r="RFO2000" s="10"/>
      <c r="RFP2000" s="10"/>
      <c r="RFQ2000" s="10"/>
      <c r="RFR2000" s="10"/>
      <c r="RFS2000" s="10"/>
      <c r="RFT2000" s="10"/>
      <c r="RFU2000" s="10"/>
      <c r="RFV2000" s="10"/>
      <c r="RFW2000" s="10"/>
      <c r="RFX2000" s="10"/>
      <c r="RFY2000" s="10"/>
      <c r="RFZ2000" s="10"/>
      <c r="RGA2000" s="10"/>
      <c r="RGB2000" s="10"/>
      <c r="RGC2000" s="10"/>
      <c r="RGD2000" s="10"/>
      <c r="RGE2000" s="10"/>
      <c r="RGF2000" s="10"/>
      <c r="RGG2000" s="10"/>
      <c r="RGH2000" s="10"/>
      <c r="RGI2000" s="10"/>
      <c r="RGJ2000" s="10"/>
      <c r="RGK2000" s="10"/>
      <c r="RGL2000" s="10"/>
      <c r="RGM2000" s="10"/>
      <c r="RGN2000" s="10"/>
      <c r="RGO2000" s="10"/>
      <c r="RGP2000" s="10"/>
      <c r="RGQ2000" s="10"/>
      <c r="RGR2000" s="10"/>
      <c r="RGS2000" s="10"/>
      <c r="RGT2000" s="10"/>
      <c r="RGU2000" s="10"/>
      <c r="RGV2000" s="10"/>
      <c r="RGW2000" s="10"/>
      <c r="RGX2000" s="10"/>
      <c r="RGY2000" s="10"/>
      <c r="RGZ2000" s="10"/>
      <c r="RHA2000" s="10"/>
      <c r="RHB2000" s="10"/>
      <c r="RHC2000" s="10"/>
      <c r="RHD2000" s="10"/>
      <c r="RHE2000" s="10"/>
      <c r="RHF2000" s="10"/>
      <c r="RHG2000" s="10"/>
      <c r="RHH2000" s="10"/>
      <c r="RHI2000" s="10"/>
      <c r="RHJ2000" s="10"/>
      <c r="RHK2000" s="10"/>
      <c r="RHL2000" s="10"/>
      <c r="RHM2000" s="10"/>
      <c r="RHN2000" s="10"/>
      <c r="RHO2000" s="10"/>
      <c r="RHP2000" s="10"/>
      <c r="RHQ2000" s="10"/>
      <c r="RHR2000" s="10"/>
      <c r="RHS2000" s="10"/>
      <c r="RHT2000" s="10"/>
      <c r="RHU2000" s="10"/>
      <c r="RHV2000" s="10"/>
      <c r="RHW2000" s="10"/>
      <c r="RHX2000" s="10"/>
      <c r="RHY2000" s="10"/>
      <c r="RHZ2000" s="10"/>
      <c r="RIA2000" s="10"/>
      <c r="RIB2000" s="10"/>
      <c r="RIC2000" s="10"/>
      <c r="RID2000" s="10"/>
      <c r="RIE2000" s="10"/>
      <c r="RIF2000" s="10"/>
      <c r="RIG2000" s="10"/>
      <c r="RIH2000" s="10"/>
      <c r="RII2000" s="10"/>
      <c r="RIJ2000" s="10"/>
      <c r="RIK2000" s="10"/>
      <c r="RIL2000" s="10"/>
      <c r="RIM2000" s="10"/>
      <c r="RIN2000" s="10"/>
      <c r="RIO2000" s="10"/>
      <c r="RIP2000" s="10"/>
      <c r="RIQ2000" s="10"/>
      <c r="RIR2000" s="10"/>
      <c r="RIS2000" s="10"/>
      <c r="RIT2000" s="10"/>
      <c r="RIU2000" s="10"/>
      <c r="RIV2000" s="10"/>
      <c r="RIW2000" s="10"/>
      <c r="RIX2000" s="10"/>
      <c r="RIY2000" s="10"/>
      <c r="RIZ2000" s="10"/>
      <c r="RJA2000" s="10"/>
      <c r="RJB2000" s="10"/>
      <c r="RJC2000" s="10"/>
      <c r="RJD2000" s="10"/>
      <c r="RJE2000" s="10"/>
      <c r="RJF2000" s="10"/>
      <c r="RJG2000" s="10"/>
      <c r="RJH2000" s="10"/>
      <c r="RJI2000" s="10"/>
      <c r="RJJ2000" s="10"/>
      <c r="RJK2000" s="10"/>
      <c r="RJL2000" s="10"/>
      <c r="RJM2000" s="10"/>
      <c r="RJN2000" s="10"/>
      <c r="RJO2000" s="10"/>
      <c r="RJP2000" s="10"/>
      <c r="RJQ2000" s="10"/>
      <c r="RJR2000" s="10"/>
      <c r="RJS2000" s="10"/>
      <c r="RJT2000" s="10"/>
      <c r="RJU2000" s="10"/>
      <c r="RJV2000" s="10"/>
      <c r="RJW2000" s="10"/>
      <c r="RJX2000" s="10"/>
      <c r="RJY2000" s="10"/>
      <c r="RJZ2000" s="10"/>
      <c r="RKA2000" s="10"/>
      <c r="RKB2000" s="10"/>
      <c r="RKC2000" s="10"/>
      <c r="RKD2000" s="10"/>
      <c r="RKE2000" s="10"/>
      <c r="RKF2000" s="10"/>
      <c r="RKG2000" s="10"/>
      <c r="RKH2000" s="10"/>
      <c r="RKI2000" s="10"/>
      <c r="RKJ2000" s="10"/>
      <c r="RKK2000" s="10"/>
      <c r="RKL2000" s="10"/>
      <c r="RKM2000" s="10"/>
      <c r="RKN2000" s="10"/>
      <c r="RKO2000" s="10"/>
      <c r="RKP2000" s="10"/>
      <c r="RKQ2000" s="10"/>
      <c r="RKR2000" s="10"/>
      <c r="RKS2000" s="10"/>
      <c r="RKT2000" s="10"/>
      <c r="RKU2000" s="10"/>
      <c r="RKV2000" s="10"/>
      <c r="RKW2000" s="10"/>
      <c r="RKX2000" s="10"/>
      <c r="RKY2000" s="10"/>
      <c r="RKZ2000" s="10"/>
      <c r="RLA2000" s="10"/>
      <c r="RLB2000" s="10"/>
      <c r="RLC2000" s="10"/>
      <c r="RLD2000" s="10"/>
      <c r="RLE2000" s="10"/>
      <c r="RLF2000" s="10"/>
      <c r="RLG2000" s="10"/>
      <c r="RLH2000" s="10"/>
      <c r="RLI2000" s="10"/>
      <c r="RLJ2000" s="10"/>
      <c r="RLK2000" s="10"/>
      <c r="RLL2000" s="10"/>
      <c r="RLM2000" s="10"/>
      <c r="RLN2000" s="10"/>
      <c r="RLO2000" s="10"/>
      <c r="RLP2000" s="10"/>
      <c r="RLQ2000" s="10"/>
      <c r="RLR2000" s="10"/>
      <c r="RLS2000" s="10"/>
      <c r="RLT2000" s="10"/>
      <c r="RLU2000" s="10"/>
      <c r="RLV2000" s="10"/>
      <c r="RLW2000" s="10"/>
      <c r="RLX2000" s="10"/>
      <c r="RLY2000" s="10"/>
      <c r="RLZ2000" s="10"/>
      <c r="RMA2000" s="10"/>
      <c r="RMB2000" s="10"/>
      <c r="RMC2000" s="10"/>
      <c r="RMD2000" s="10"/>
      <c r="RME2000" s="10"/>
      <c r="RMF2000" s="10"/>
      <c r="RMG2000" s="10"/>
      <c r="RMH2000" s="10"/>
      <c r="RMI2000" s="10"/>
      <c r="RMJ2000" s="10"/>
      <c r="RMK2000" s="10"/>
      <c r="RML2000" s="10"/>
      <c r="RMM2000" s="10"/>
      <c r="RMN2000" s="10"/>
      <c r="RMO2000" s="10"/>
      <c r="RMP2000" s="10"/>
      <c r="RMQ2000" s="10"/>
      <c r="RMR2000" s="10"/>
      <c r="RMS2000" s="10"/>
      <c r="RMT2000" s="10"/>
      <c r="RMU2000" s="10"/>
      <c r="RMV2000" s="10"/>
      <c r="RMW2000" s="10"/>
      <c r="RMX2000" s="10"/>
      <c r="RMY2000" s="10"/>
      <c r="RMZ2000" s="10"/>
      <c r="RNA2000" s="10"/>
      <c r="RNB2000" s="10"/>
      <c r="RNC2000" s="10"/>
      <c r="RND2000" s="10"/>
      <c r="RNE2000" s="10"/>
      <c r="RNF2000" s="10"/>
      <c r="RNG2000" s="10"/>
      <c r="RNH2000" s="10"/>
      <c r="RNI2000" s="10"/>
      <c r="RNJ2000" s="10"/>
      <c r="RNK2000" s="10"/>
      <c r="RNL2000" s="10"/>
      <c r="RNM2000" s="10"/>
      <c r="RNN2000" s="10"/>
      <c r="RNO2000" s="10"/>
      <c r="RNP2000" s="10"/>
      <c r="RNQ2000" s="10"/>
      <c r="RNR2000" s="10"/>
      <c r="RNS2000" s="10"/>
      <c r="RNT2000" s="10"/>
      <c r="RNU2000" s="10"/>
      <c r="RNV2000" s="10"/>
      <c r="RNW2000" s="10"/>
      <c r="RNX2000" s="10"/>
      <c r="RNY2000" s="10"/>
      <c r="RNZ2000" s="10"/>
      <c r="ROA2000" s="10"/>
      <c r="ROB2000" s="10"/>
      <c r="ROC2000" s="10"/>
      <c r="ROD2000" s="10"/>
      <c r="ROE2000" s="10"/>
      <c r="ROF2000" s="10"/>
      <c r="ROG2000" s="10"/>
      <c r="ROH2000" s="10"/>
      <c r="ROI2000" s="10"/>
      <c r="ROJ2000" s="10"/>
      <c r="ROK2000" s="10"/>
      <c r="ROL2000" s="10"/>
      <c r="ROM2000" s="10"/>
      <c r="RON2000" s="10"/>
      <c r="ROO2000" s="10"/>
      <c r="ROP2000" s="10"/>
      <c r="ROQ2000" s="10"/>
      <c r="ROR2000" s="10"/>
      <c r="ROS2000" s="10"/>
      <c r="ROT2000" s="10"/>
      <c r="ROU2000" s="10"/>
      <c r="ROV2000" s="10"/>
      <c r="ROW2000" s="10"/>
      <c r="ROX2000" s="10"/>
      <c r="ROY2000" s="10"/>
      <c r="ROZ2000" s="10"/>
      <c r="RPA2000" s="10"/>
      <c r="RPB2000" s="10"/>
      <c r="RPC2000" s="10"/>
      <c r="RPD2000" s="10"/>
      <c r="RPE2000" s="10"/>
      <c r="RPF2000" s="10"/>
      <c r="RPG2000" s="10"/>
      <c r="RPH2000" s="10"/>
      <c r="RPI2000" s="10"/>
      <c r="RPJ2000" s="10"/>
      <c r="RPK2000" s="10"/>
      <c r="RPL2000" s="10"/>
      <c r="RPM2000" s="10"/>
      <c r="RPN2000" s="10"/>
      <c r="RPO2000" s="10"/>
      <c r="RPP2000" s="10"/>
      <c r="RPQ2000" s="10"/>
      <c r="RPR2000" s="10"/>
      <c r="RPS2000" s="10"/>
      <c r="RPT2000" s="10"/>
      <c r="RPU2000" s="10"/>
      <c r="RPV2000" s="10"/>
      <c r="RPW2000" s="10"/>
      <c r="RPX2000" s="10"/>
      <c r="RPY2000" s="10"/>
      <c r="RPZ2000" s="10"/>
      <c r="RQA2000" s="10"/>
      <c r="RQB2000" s="10"/>
      <c r="RQC2000" s="10"/>
      <c r="RQD2000" s="10"/>
      <c r="RQE2000" s="10"/>
      <c r="RQF2000" s="10"/>
      <c r="RQG2000" s="10"/>
      <c r="RQH2000" s="10"/>
      <c r="RQI2000" s="10"/>
      <c r="RQJ2000" s="10"/>
      <c r="RQK2000" s="10"/>
      <c r="RQL2000" s="10"/>
      <c r="RQM2000" s="10"/>
      <c r="RQN2000" s="10"/>
      <c r="RQO2000" s="10"/>
      <c r="RQP2000" s="10"/>
      <c r="RQQ2000" s="10"/>
      <c r="RQR2000" s="10"/>
      <c r="RQS2000" s="10"/>
      <c r="RQT2000" s="10"/>
      <c r="RQU2000" s="10"/>
      <c r="RQV2000" s="10"/>
      <c r="RQW2000" s="10"/>
      <c r="RQX2000" s="10"/>
      <c r="RQY2000" s="10"/>
      <c r="RQZ2000" s="10"/>
      <c r="RRA2000" s="10"/>
      <c r="RRB2000" s="10"/>
      <c r="RRC2000" s="10"/>
      <c r="RRD2000" s="10"/>
      <c r="RRE2000" s="10"/>
      <c r="RRF2000" s="10"/>
      <c r="RRG2000" s="10"/>
      <c r="RRH2000" s="10"/>
      <c r="RRI2000" s="10"/>
      <c r="RRJ2000" s="10"/>
      <c r="RRK2000" s="10"/>
      <c r="RRL2000" s="10"/>
      <c r="RRM2000" s="10"/>
      <c r="RRN2000" s="10"/>
      <c r="RRO2000" s="10"/>
      <c r="RRP2000" s="10"/>
      <c r="RRQ2000" s="10"/>
      <c r="RRR2000" s="10"/>
      <c r="RRS2000" s="10"/>
      <c r="RRT2000" s="10"/>
      <c r="RRU2000" s="10"/>
      <c r="RRV2000" s="10"/>
      <c r="RRW2000" s="10"/>
      <c r="RRX2000" s="10"/>
      <c r="RRY2000" s="10"/>
      <c r="RRZ2000" s="10"/>
      <c r="RSA2000" s="10"/>
      <c r="RSB2000" s="10"/>
      <c r="RSC2000" s="10"/>
      <c r="RSD2000" s="10"/>
      <c r="RSE2000" s="10"/>
      <c r="RSF2000" s="10"/>
      <c r="RSG2000" s="10"/>
      <c r="RSH2000" s="10"/>
      <c r="RSI2000" s="10"/>
      <c r="RSJ2000" s="10"/>
      <c r="RSK2000" s="10"/>
      <c r="RSL2000" s="10"/>
      <c r="RSM2000" s="10"/>
      <c r="RSN2000" s="10"/>
      <c r="RSO2000" s="10"/>
      <c r="RSP2000" s="10"/>
      <c r="RSQ2000" s="10"/>
      <c r="RSR2000" s="10"/>
      <c r="RSS2000" s="10"/>
      <c r="RST2000" s="10"/>
      <c r="RSU2000" s="10"/>
      <c r="RSV2000" s="10"/>
      <c r="RSW2000" s="10"/>
      <c r="RSX2000" s="10"/>
      <c r="RSY2000" s="10"/>
      <c r="RSZ2000" s="10"/>
      <c r="RTA2000" s="10"/>
      <c r="RTB2000" s="10"/>
      <c r="RTC2000" s="10"/>
      <c r="RTD2000" s="10"/>
      <c r="RTE2000" s="10"/>
      <c r="RTF2000" s="10"/>
      <c r="RTG2000" s="10"/>
      <c r="RTH2000" s="10"/>
      <c r="RTI2000" s="10"/>
      <c r="RTJ2000" s="10"/>
      <c r="RTK2000" s="10"/>
      <c r="RTL2000" s="10"/>
      <c r="RTM2000" s="10"/>
      <c r="RTN2000" s="10"/>
      <c r="RTO2000" s="10"/>
      <c r="RTP2000" s="10"/>
      <c r="RTQ2000" s="10"/>
      <c r="RTR2000" s="10"/>
      <c r="RTS2000" s="10"/>
      <c r="RTT2000" s="10"/>
      <c r="RTU2000" s="10"/>
      <c r="RTV2000" s="10"/>
      <c r="RTW2000" s="10"/>
      <c r="RTX2000" s="10"/>
      <c r="RTY2000" s="10"/>
      <c r="RTZ2000" s="10"/>
      <c r="RUA2000" s="10"/>
      <c r="RUB2000" s="10"/>
      <c r="RUC2000" s="10"/>
      <c r="RUD2000" s="10"/>
      <c r="RUE2000" s="10"/>
      <c r="RUF2000" s="10"/>
      <c r="RUG2000" s="10"/>
      <c r="RUH2000" s="10"/>
      <c r="RUI2000" s="10"/>
      <c r="RUJ2000" s="10"/>
      <c r="RUK2000" s="10"/>
      <c r="RUL2000" s="10"/>
      <c r="RUM2000" s="10"/>
      <c r="RUN2000" s="10"/>
      <c r="RUO2000" s="10"/>
      <c r="RUP2000" s="10"/>
      <c r="RUQ2000" s="10"/>
      <c r="RUR2000" s="10"/>
      <c r="RUS2000" s="10"/>
      <c r="RUT2000" s="10"/>
      <c r="RUU2000" s="10"/>
      <c r="RUV2000" s="10"/>
      <c r="RUW2000" s="10"/>
      <c r="RUX2000" s="10"/>
      <c r="RUY2000" s="10"/>
      <c r="RUZ2000" s="10"/>
      <c r="RVA2000" s="10"/>
      <c r="RVB2000" s="10"/>
      <c r="RVC2000" s="10"/>
      <c r="RVD2000" s="10"/>
      <c r="RVE2000" s="10"/>
      <c r="RVF2000" s="10"/>
      <c r="RVG2000" s="10"/>
      <c r="RVH2000" s="10"/>
      <c r="RVI2000" s="10"/>
      <c r="RVJ2000" s="10"/>
      <c r="RVK2000" s="10"/>
      <c r="RVL2000" s="10"/>
      <c r="RVM2000" s="10"/>
      <c r="RVN2000" s="10"/>
      <c r="RVO2000" s="10"/>
      <c r="RVP2000" s="10"/>
      <c r="RVQ2000" s="10"/>
      <c r="RVR2000" s="10"/>
      <c r="RVS2000" s="10"/>
      <c r="RVT2000" s="10"/>
      <c r="RVU2000" s="10"/>
      <c r="RVV2000" s="10"/>
      <c r="RVW2000" s="10"/>
      <c r="RVX2000" s="10"/>
      <c r="RVY2000" s="10"/>
      <c r="RVZ2000" s="10"/>
      <c r="RWA2000" s="10"/>
      <c r="RWB2000" s="10"/>
      <c r="RWC2000" s="10"/>
      <c r="RWD2000" s="10"/>
      <c r="RWE2000" s="10"/>
      <c r="RWF2000" s="10"/>
      <c r="RWG2000" s="10"/>
      <c r="RWH2000" s="10"/>
      <c r="RWI2000" s="10"/>
      <c r="RWJ2000" s="10"/>
      <c r="RWK2000" s="10"/>
      <c r="RWL2000" s="10"/>
      <c r="RWM2000" s="10"/>
      <c r="RWN2000" s="10"/>
      <c r="RWO2000" s="10"/>
      <c r="RWP2000" s="10"/>
      <c r="RWQ2000" s="10"/>
      <c r="RWR2000" s="10"/>
      <c r="RWS2000" s="10"/>
      <c r="RWT2000" s="10"/>
      <c r="RWU2000" s="10"/>
      <c r="RWV2000" s="10"/>
      <c r="RWW2000" s="10"/>
      <c r="RWX2000" s="10"/>
      <c r="RWY2000" s="10"/>
      <c r="RWZ2000" s="10"/>
      <c r="RXA2000" s="10"/>
      <c r="RXB2000" s="10"/>
      <c r="RXC2000" s="10"/>
      <c r="RXD2000" s="10"/>
      <c r="RXE2000" s="10"/>
      <c r="RXF2000" s="10"/>
      <c r="RXG2000" s="10"/>
      <c r="RXH2000" s="10"/>
      <c r="RXI2000" s="10"/>
      <c r="RXJ2000" s="10"/>
      <c r="RXK2000" s="10"/>
      <c r="RXL2000" s="10"/>
      <c r="RXM2000" s="10"/>
      <c r="RXN2000" s="10"/>
      <c r="RXO2000" s="10"/>
      <c r="RXP2000" s="10"/>
      <c r="RXQ2000" s="10"/>
      <c r="RXR2000" s="10"/>
      <c r="RXS2000" s="10"/>
      <c r="RXT2000" s="10"/>
      <c r="RXU2000" s="10"/>
      <c r="RXV2000" s="10"/>
      <c r="RXW2000" s="10"/>
      <c r="RXX2000" s="10"/>
      <c r="RXY2000" s="10"/>
      <c r="RXZ2000" s="10"/>
      <c r="RYA2000" s="10"/>
      <c r="RYB2000" s="10"/>
      <c r="RYC2000" s="10"/>
      <c r="RYD2000" s="10"/>
      <c r="RYE2000" s="10"/>
      <c r="RYF2000" s="10"/>
      <c r="RYG2000" s="10"/>
      <c r="RYH2000" s="10"/>
      <c r="RYI2000" s="10"/>
      <c r="RYJ2000" s="10"/>
      <c r="RYK2000" s="10"/>
      <c r="RYL2000" s="10"/>
      <c r="RYM2000" s="10"/>
      <c r="RYN2000" s="10"/>
      <c r="RYO2000" s="10"/>
      <c r="RYP2000" s="10"/>
      <c r="RYQ2000" s="10"/>
      <c r="RYR2000" s="10"/>
      <c r="RYS2000" s="10"/>
      <c r="RYT2000" s="10"/>
      <c r="RYU2000" s="10"/>
      <c r="RYV2000" s="10"/>
      <c r="RYW2000" s="10"/>
      <c r="RYX2000" s="10"/>
      <c r="RYY2000" s="10"/>
      <c r="RYZ2000" s="10"/>
      <c r="RZA2000" s="10"/>
      <c r="RZB2000" s="10"/>
      <c r="RZC2000" s="10"/>
      <c r="RZD2000" s="10"/>
      <c r="RZE2000" s="10"/>
      <c r="RZF2000" s="10"/>
      <c r="RZG2000" s="10"/>
      <c r="RZH2000" s="10"/>
      <c r="RZI2000" s="10"/>
      <c r="RZJ2000" s="10"/>
      <c r="RZK2000" s="10"/>
      <c r="RZL2000" s="10"/>
      <c r="RZM2000" s="10"/>
      <c r="RZN2000" s="10"/>
      <c r="RZO2000" s="10"/>
      <c r="RZP2000" s="10"/>
      <c r="RZQ2000" s="10"/>
      <c r="RZR2000" s="10"/>
      <c r="RZS2000" s="10"/>
      <c r="RZT2000" s="10"/>
      <c r="RZU2000" s="10"/>
      <c r="RZV2000" s="10"/>
      <c r="RZW2000" s="10"/>
      <c r="RZX2000" s="10"/>
      <c r="RZY2000" s="10"/>
      <c r="RZZ2000" s="10"/>
      <c r="SAA2000" s="10"/>
      <c r="SAB2000" s="10"/>
      <c r="SAC2000" s="10"/>
      <c r="SAD2000" s="10"/>
      <c r="SAE2000" s="10"/>
      <c r="SAF2000" s="10"/>
      <c r="SAG2000" s="10"/>
      <c r="SAH2000" s="10"/>
      <c r="SAI2000" s="10"/>
      <c r="SAJ2000" s="10"/>
      <c r="SAK2000" s="10"/>
      <c r="SAL2000" s="10"/>
      <c r="SAM2000" s="10"/>
      <c r="SAN2000" s="10"/>
      <c r="SAO2000" s="10"/>
      <c r="SAP2000" s="10"/>
      <c r="SAQ2000" s="10"/>
      <c r="SAR2000" s="10"/>
      <c r="SAS2000" s="10"/>
      <c r="SAT2000" s="10"/>
      <c r="SAU2000" s="10"/>
      <c r="SAV2000" s="10"/>
      <c r="SAW2000" s="10"/>
      <c r="SAX2000" s="10"/>
      <c r="SAY2000" s="10"/>
      <c r="SAZ2000" s="10"/>
      <c r="SBA2000" s="10"/>
      <c r="SBB2000" s="10"/>
      <c r="SBC2000" s="10"/>
      <c r="SBD2000" s="10"/>
      <c r="SBE2000" s="10"/>
      <c r="SBF2000" s="10"/>
      <c r="SBG2000" s="10"/>
      <c r="SBH2000" s="10"/>
      <c r="SBI2000" s="10"/>
      <c r="SBJ2000" s="10"/>
      <c r="SBK2000" s="10"/>
      <c r="SBL2000" s="10"/>
      <c r="SBM2000" s="10"/>
      <c r="SBN2000" s="10"/>
      <c r="SBO2000" s="10"/>
      <c r="SBP2000" s="10"/>
      <c r="SBQ2000" s="10"/>
      <c r="SBR2000" s="10"/>
      <c r="SBS2000" s="10"/>
      <c r="SBT2000" s="10"/>
      <c r="SBU2000" s="10"/>
      <c r="SBV2000" s="10"/>
      <c r="SBW2000" s="10"/>
      <c r="SBX2000" s="10"/>
      <c r="SBY2000" s="10"/>
      <c r="SBZ2000" s="10"/>
      <c r="SCA2000" s="10"/>
      <c r="SCB2000" s="10"/>
      <c r="SCC2000" s="10"/>
      <c r="SCD2000" s="10"/>
      <c r="SCE2000" s="10"/>
      <c r="SCF2000" s="10"/>
      <c r="SCG2000" s="10"/>
      <c r="SCH2000" s="10"/>
      <c r="SCI2000" s="10"/>
      <c r="SCJ2000" s="10"/>
      <c r="SCK2000" s="10"/>
      <c r="SCL2000" s="10"/>
      <c r="SCM2000" s="10"/>
      <c r="SCN2000" s="10"/>
      <c r="SCO2000" s="10"/>
      <c r="SCP2000" s="10"/>
      <c r="SCQ2000" s="10"/>
      <c r="SCR2000" s="10"/>
      <c r="SCS2000" s="10"/>
      <c r="SCT2000" s="10"/>
      <c r="SCU2000" s="10"/>
      <c r="SCV2000" s="10"/>
      <c r="SCW2000" s="10"/>
      <c r="SCX2000" s="10"/>
      <c r="SCY2000" s="10"/>
      <c r="SCZ2000" s="10"/>
      <c r="SDA2000" s="10"/>
      <c r="SDB2000" s="10"/>
      <c r="SDC2000" s="10"/>
      <c r="SDD2000" s="10"/>
      <c r="SDE2000" s="10"/>
      <c r="SDF2000" s="10"/>
      <c r="SDG2000" s="10"/>
      <c r="SDH2000" s="10"/>
      <c r="SDI2000" s="10"/>
      <c r="SDJ2000" s="10"/>
      <c r="SDK2000" s="10"/>
      <c r="SDL2000" s="10"/>
      <c r="SDM2000" s="10"/>
      <c r="SDN2000" s="10"/>
      <c r="SDO2000" s="10"/>
      <c r="SDP2000" s="10"/>
      <c r="SDQ2000" s="10"/>
      <c r="SDR2000" s="10"/>
      <c r="SDS2000" s="10"/>
      <c r="SDT2000" s="10"/>
      <c r="SDU2000" s="10"/>
      <c r="SDV2000" s="10"/>
      <c r="SDW2000" s="10"/>
      <c r="SDX2000" s="10"/>
      <c r="SDY2000" s="10"/>
      <c r="SDZ2000" s="10"/>
      <c r="SEA2000" s="10"/>
      <c r="SEB2000" s="10"/>
      <c r="SEC2000" s="10"/>
      <c r="SED2000" s="10"/>
      <c r="SEE2000" s="10"/>
      <c r="SEF2000" s="10"/>
      <c r="SEG2000" s="10"/>
      <c r="SEH2000" s="10"/>
      <c r="SEI2000" s="10"/>
      <c r="SEJ2000" s="10"/>
      <c r="SEK2000" s="10"/>
      <c r="SEL2000" s="10"/>
      <c r="SEM2000" s="10"/>
      <c r="SEN2000" s="10"/>
      <c r="SEO2000" s="10"/>
      <c r="SEP2000" s="10"/>
      <c r="SEQ2000" s="10"/>
      <c r="SER2000" s="10"/>
      <c r="SES2000" s="10"/>
      <c r="SET2000" s="10"/>
      <c r="SEU2000" s="10"/>
      <c r="SEV2000" s="10"/>
      <c r="SEW2000" s="10"/>
      <c r="SEX2000" s="10"/>
      <c r="SEY2000" s="10"/>
      <c r="SEZ2000" s="10"/>
      <c r="SFA2000" s="10"/>
      <c r="SFB2000" s="10"/>
      <c r="SFC2000" s="10"/>
      <c r="SFD2000" s="10"/>
      <c r="SFE2000" s="10"/>
      <c r="SFF2000" s="10"/>
      <c r="SFG2000" s="10"/>
      <c r="SFH2000" s="10"/>
      <c r="SFI2000" s="10"/>
      <c r="SFJ2000" s="10"/>
      <c r="SFK2000" s="10"/>
      <c r="SFL2000" s="10"/>
      <c r="SFM2000" s="10"/>
      <c r="SFN2000" s="10"/>
      <c r="SFO2000" s="10"/>
      <c r="SFP2000" s="10"/>
      <c r="SFQ2000" s="10"/>
      <c r="SFR2000" s="10"/>
      <c r="SFS2000" s="10"/>
      <c r="SFT2000" s="10"/>
      <c r="SFU2000" s="10"/>
      <c r="SFV2000" s="10"/>
      <c r="SFW2000" s="10"/>
      <c r="SFX2000" s="10"/>
      <c r="SFY2000" s="10"/>
      <c r="SFZ2000" s="10"/>
      <c r="SGA2000" s="10"/>
      <c r="SGB2000" s="10"/>
      <c r="SGC2000" s="10"/>
      <c r="SGD2000" s="10"/>
      <c r="SGE2000" s="10"/>
      <c r="SGF2000" s="10"/>
      <c r="SGG2000" s="10"/>
      <c r="SGH2000" s="10"/>
      <c r="SGI2000" s="10"/>
      <c r="SGJ2000" s="10"/>
      <c r="SGK2000" s="10"/>
      <c r="SGL2000" s="10"/>
      <c r="SGM2000" s="10"/>
      <c r="SGN2000" s="10"/>
      <c r="SGO2000" s="10"/>
      <c r="SGP2000" s="10"/>
      <c r="SGQ2000" s="10"/>
      <c r="SGR2000" s="10"/>
      <c r="SGS2000" s="10"/>
      <c r="SGT2000" s="10"/>
      <c r="SGU2000" s="10"/>
      <c r="SGV2000" s="10"/>
      <c r="SGW2000" s="10"/>
      <c r="SGX2000" s="10"/>
      <c r="SGY2000" s="10"/>
      <c r="SGZ2000" s="10"/>
      <c r="SHA2000" s="10"/>
      <c r="SHB2000" s="10"/>
      <c r="SHC2000" s="10"/>
      <c r="SHD2000" s="10"/>
      <c r="SHE2000" s="10"/>
      <c r="SHF2000" s="10"/>
      <c r="SHG2000" s="10"/>
      <c r="SHH2000" s="10"/>
      <c r="SHI2000" s="10"/>
      <c r="SHJ2000" s="10"/>
      <c r="SHK2000" s="10"/>
      <c r="SHL2000" s="10"/>
      <c r="SHM2000" s="10"/>
      <c r="SHN2000" s="10"/>
      <c r="SHO2000" s="10"/>
      <c r="SHP2000" s="10"/>
      <c r="SHQ2000" s="10"/>
      <c r="SHR2000" s="10"/>
      <c r="SHS2000" s="10"/>
      <c r="SHT2000" s="10"/>
      <c r="SHU2000" s="10"/>
      <c r="SHV2000" s="10"/>
      <c r="SHW2000" s="10"/>
      <c r="SHX2000" s="10"/>
      <c r="SHY2000" s="10"/>
      <c r="SHZ2000" s="10"/>
      <c r="SIA2000" s="10"/>
      <c r="SIB2000" s="10"/>
      <c r="SIC2000" s="10"/>
      <c r="SID2000" s="10"/>
      <c r="SIE2000" s="10"/>
      <c r="SIF2000" s="10"/>
      <c r="SIG2000" s="10"/>
      <c r="SIH2000" s="10"/>
      <c r="SII2000" s="10"/>
      <c r="SIJ2000" s="10"/>
      <c r="SIK2000" s="10"/>
      <c r="SIL2000" s="10"/>
      <c r="SIM2000" s="10"/>
      <c r="SIN2000" s="10"/>
      <c r="SIO2000" s="10"/>
      <c r="SIP2000" s="10"/>
      <c r="SIQ2000" s="10"/>
      <c r="SIR2000" s="10"/>
      <c r="SIS2000" s="10"/>
      <c r="SIT2000" s="10"/>
      <c r="SIU2000" s="10"/>
      <c r="SIV2000" s="10"/>
      <c r="SIW2000" s="10"/>
      <c r="SIX2000" s="10"/>
      <c r="SIY2000" s="10"/>
      <c r="SIZ2000" s="10"/>
      <c r="SJA2000" s="10"/>
      <c r="SJB2000" s="10"/>
      <c r="SJC2000" s="10"/>
      <c r="SJD2000" s="10"/>
      <c r="SJE2000" s="10"/>
      <c r="SJF2000" s="10"/>
      <c r="SJG2000" s="10"/>
      <c r="SJH2000" s="10"/>
      <c r="SJI2000" s="10"/>
      <c r="SJJ2000" s="10"/>
      <c r="SJK2000" s="10"/>
      <c r="SJL2000" s="10"/>
      <c r="SJM2000" s="10"/>
      <c r="SJN2000" s="10"/>
      <c r="SJO2000" s="10"/>
      <c r="SJP2000" s="10"/>
      <c r="SJQ2000" s="10"/>
      <c r="SJR2000" s="10"/>
      <c r="SJS2000" s="10"/>
      <c r="SJT2000" s="10"/>
      <c r="SJU2000" s="10"/>
      <c r="SJV2000" s="10"/>
      <c r="SJW2000" s="10"/>
      <c r="SJX2000" s="10"/>
      <c r="SJY2000" s="10"/>
      <c r="SJZ2000" s="10"/>
      <c r="SKA2000" s="10"/>
      <c r="SKB2000" s="10"/>
      <c r="SKC2000" s="10"/>
      <c r="SKD2000" s="10"/>
      <c r="SKE2000" s="10"/>
      <c r="SKF2000" s="10"/>
      <c r="SKG2000" s="10"/>
      <c r="SKH2000" s="10"/>
      <c r="SKI2000" s="10"/>
      <c r="SKJ2000" s="10"/>
      <c r="SKK2000" s="10"/>
      <c r="SKL2000" s="10"/>
      <c r="SKM2000" s="10"/>
      <c r="SKN2000" s="10"/>
      <c r="SKO2000" s="10"/>
      <c r="SKP2000" s="10"/>
      <c r="SKQ2000" s="10"/>
      <c r="SKR2000" s="10"/>
      <c r="SKS2000" s="10"/>
      <c r="SKT2000" s="10"/>
      <c r="SKU2000" s="10"/>
      <c r="SKV2000" s="10"/>
      <c r="SKW2000" s="10"/>
      <c r="SKX2000" s="10"/>
      <c r="SKY2000" s="10"/>
      <c r="SKZ2000" s="10"/>
      <c r="SLA2000" s="10"/>
      <c r="SLB2000" s="10"/>
      <c r="SLC2000" s="10"/>
      <c r="SLD2000" s="10"/>
      <c r="SLE2000" s="10"/>
      <c r="SLF2000" s="10"/>
      <c r="SLG2000" s="10"/>
      <c r="SLH2000" s="10"/>
      <c r="SLI2000" s="10"/>
      <c r="SLJ2000" s="10"/>
      <c r="SLK2000" s="10"/>
      <c r="SLL2000" s="10"/>
      <c r="SLM2000" s="10"/>
      <c r="SLN2000" s="10"/>
      <c r="SLO2000" s="10"/>
      <c r="SLP2000" s="10"/>
      <c r="SLQ2000" s="10"/>
      <c r="SLR2000" s="10"/>
      <c r="SLS2000" s="10"/>
      <c r="SLT2000" s="10"/>
      <c r="SLU2000" s="10"/>
      <c r="SLV2000" s="10"/>
      <c r="SLW2000" s="10"/>
      <c r="SLX2000" s="10"/>
      <c r="SLY2000" s="10"/>
      <c r="SLZ2000" s="10"/>
      <c r="SMA2000" s="10"/>
      <c r="SMB2000" s="10"/>
      <c r="SMC2000" s="10"/>
      <c r="SMD2000" s="10"/>
      <c r="SME2000" s="10"/>
      <c r="SMF2000" s="10"/>
      <c r="SMG2000" s="10"/>
      <c r="SMH2000" s="10"/>
      <c r="SMI2000" s="10"/>
      <c r="SMJ2000" s="10"/>
      <c r="SMK2000" s="10"/>
      <c r="SML2000" s="10"/>
      <c r="SMM2000" s="10"/>
      <c r="SMN2000" s="10"/>
      <c r="SMO2000" s="10"/>
      <c r="SMP2000" s="10"/>
      <c r="SMQ2000" s="10"/>
      <c r="SMR2000" s="10"/>
      <c r="SMS2000" s="10"/>
      <c r="SMT2000" s="10"/>
      <c r="SMU2000" s="10"/>
      <c r="SMV2000" s="10"/>
      <c r="SMW2000" s="10"/>
      <c r="SMX2000" s="10"/>
      <c r="SMY2000" s="10"/>
      <c r="SMZ2000" s="10"/>
      <c r="SNA2000" s="10"/>
      <c r="SNB2000" s="10"/>
      <c r="SNC2000" s="10"/>
      <c r="SND2000" s="10"/>
      <c r="SNE2000" s="10"/>
      <c r="SNF2000" s="10"/>
      <c r="SNG2000" s="10"/>
      <c r="SNH2000" s="10"/>
      <c r="SNI2000" s="10"/>
      <c r="SNJ2000" s="10"/>
      <c r="SNK2000" s="10"/>
      <c r="SNL2000" s="10"/>
      <c r="SNM2000" s="10"/>
      <c r="SNN2000" s="10"/>
      <c r="SNO2000" s="10"/>
      <c r="SNP2000" s="10"/>
      <c r="SNQ2000" s="10"/>
      <c r="SNR2000" s="10"/>
      <c r="SNS2000" s="10"/>
      <c r="SNT2000" s="10"/>
      <c r="SNU2000" s="10"/>
      <c r="SNV2000" s="10"/>
      <c r="SNW2000" s="10"/>
      <c r="SNX2000" s="10"/>
      <c r="SNY2000" s="10"/>
      <c r="SNZ2000" s="10"/>
      <c r="SOA2000" s="10"/>
      <c r="SOB2000" s="10"/>
      <c r="SOC2000" s="10"/>
      <c r="SOD2000" s="10"/>
      <c r="SOE2000" s="10"/>
      <c r="SOF2000" s="10"/>
      <c r="SOG2000" s="10"/>
      <c r="SOH2000" s="10"/>
      <c r="SOI2000" s="10"/>
      <c r="SOJ2000" s="10"/>
      <c r="SOK2000" s="10"/>
      <c r="SOL2000" s="10"/>
      <c r="SOM2000" s="10"/>
      <c r="SON2000" s="10"/>
      <c r="SOO2000" s="10"/>
      <c r="SOP2000" s="10"/>
      <c r="SOQ2000" s="10"/>
      <c r="SOR2000" s="10"/>
      <c r="SOS2000" s="10"/>
      <c r="SOT2000" s="10"/>
      <c r="SOU2000" s="10"/>
      <c r="SOV2000" s="10"/>
      <c r="SOW2000" s="10"/>
      <c r="SOX2000" s="10"/>
      <c r="SOY2000" s="10"/>
      <c r="SOZ2000" s="10"/>
      <c r="SPA2000" s="10"/>
      <c r="SPB2000" s="10"/>
      <c r="SPC2000" s="10"/>
      <c r="SPD2000" s="10"/>
      <c r="SPE2000" s="10"/>
      <c r="SPF2000" s="10"/>
      <c r="SPG2000" s="10"/>
      <c r="SPH2000" s="10"/>
      <c r="SPI2000" s="10"/>
      <c r="SPJ2000" s="10"/>
      <c r="SPK2000" s="10"/>
      <c r="SPL2000" s="10"/>
      <c r="SPM2000" s="10"/>
      <c r="SPN2000" s="10"/>
      <c r="SPO2000" s="10"/>
      <c r="SPP2000" s="10"/>
      <c r="SPQ2000" s="10"/>
      <c r="SPR2000" s="10"/>
      <c r="SPS2000" s="10"/>
      <c r="SPT2000" s="10"/>
      <c r="SPU2000" s="10"/>
      <c r="SPV2000" s="10"/>
      <c r="SPW2000" s="10"/>
      <c r="SPX2000" s="10"/>
      <c r="SPY2000" s="10"/>
      <c r="SPZ2000" s="10"/>
      <c r="SQA2000" s="10"/>
      <c r="SQB2000" s="10"/>
      <c r="SQC2000" s="10"/>
      <c r="SQD2000" s="10"/>
      <c r="SQE2000" s="10"/>
      <c r="SQF2000" s="10"/>
      <c r="SQG2000" s="10"/>
      <c r="SQH2000" s="10"/>
      <c r="SQI2000" s="10"/>
      <c r="SQJ2000" s="10"/>
      <c r="SQK2000" s="10"/>
      <c r="SQL2000" s="10"/>
      <c r="SQM2000" s="10"/>
      <c r="SQN2000" s="10"/>
      <c r="SQO2000" s="10"/>
      <c r="SQP2000" s="10"/>
      <c r="SQQ2000" s="10"/>
      <c r="SQR2000" s="10"/>
      <c r="SQS2000" s="10"/>
      <c r="SQT2000" s="10"/>
      <c r="SQU2000" s="10"/>
      <c r="SQV2000" s="10"/>
      <c r="SQW2000" s="10"/>
      <c r="SQX2000" s="10"/>
      <c r="SQY2000" s="10"/>
      <c r="SQZ2000" s="10"/>
      <c r="SRA2000" s="10"/>
      <c r="SRB2000" s="10"/>
      <c r="SRC2000" s="10"/>
      <c r="SRD2000" s="10"/>
      <c r="SRE2000" s="10"/>
      <c r="SRF2000" s="10"/>
      <c r="SRG2000" s="10"/>
      <c r="SRH2000" s="10"/>
      <c r="SRI2000" s="10"/>
      <c r="SRJ2000" s="10"/>
      <c r="SRK2000" s="10"/>
      <c r="SRL2000" s="10"/>
      <c r="SRM2000" s="10"/>
      <c r="SRN2000" s="10"/>
      <c r="SRO2000" s="10"/>
      <c r="SRP2000" s="10"/>
      <c r="SRQ2000" s="10"/>
      <c r="SRR2000" s="10"/>
      <c r="SRS2000" s="10"/>
      <c r="SRT2000" s="10"/>
      <c r="SRU2000" s="10"/>
      <c r="SRV2000" s="10"/>
      <c r="SRW2000" s="10"/>
      <c r="SRX2000" s="10"/>
      <c r="SRY2000" s="10"/>
      <c r="SRZ2000" s="10"/>
      <c r="SSA2000" s="10"/>
      <c r="SSB2000" s="10"/>
      <c r="SSC2000" s="10"/>
      <c r="SSD2000" s="10"/>
      <c r="SSE2000" s="10"/>
      <c r="SSF2000" s="10"/>
      <c r="SSG2000" s="10"/>
      <c r="SSH2000" s="10"/>
      <c r="SSI2000" s="10"/>
      <c r="SSJ2000" s="10"/>
      <c r="SSK2000" s="10"/>
      <c r="SSL2000" s="10"/>
      <c r="SSM2000" s="10"/>
      <c r="SSN2000" s="10"/>
      <c r="SSO2000" s="10"/>
      <c r="SSP2000" s="10"/>
      <c r="SSQ2000" s="10"/>
      <c r="SSR2000" s="10"/>
      <c r="SSS2000" s="10"/>
      <c r="SST2000" s="10"/>
      <c r="SSU2000" s="10"/>
      <c r="SSV2000" s="10"/>
      <c r="SSW2000" s="10"/>
      <c r="SSX2000" s="10"/>
      <c r="SSY2000" s="10"/>
      <c r="SSZ2000" s="10"/>
      <c r="STA2000" s="10"/>
      <c r="STB2000" s="10"/>
      <c r="STC2000" s="10"/>
      <c r="STD2000" s="10"/>
      <c r="STE2000" s="10"/>
      <c r="STF2000" s="10"/>
      <c r="STG2000" s="10"/>
      <c r="STH2000" s="10"/>
      <c r="STI2000" s="10"/>
      <c r="STJ2000" s="10"/>
      <c r="STK2000" s="10"/>
      <c r="STL2000" s="10"/>
      <c r="STM2000" s="10"/>
      <c r="STN2000" s="10"/>
      <c r="STO2000" s="10"/>
      <c r="STP2000" s="10"/>
      <c r="STQ2000" s="10"/>
      <c r="STR2000" s="10"/>
      <c r="STS2000" s="10"/>
      <c r="STT2000" s="10"/>
      <c r="STU2000" s="10"/>
      <c r="STV2000" s="10"/>
      <c r="STW2000" s="10"/>
      <c r="STX2000" s="10"/>
      <c r="STY2000" s="10"/>
      <c r="STZ2000" s="10"/>
      <c r="SUA2000" s="10"/>
      <c r="SUB2000" s="10"/>
      <c r="SUC2000" s="10"/>
      <c r="SUD2000" s="10"/>
      <c r="SUE2000" s="10"/>
      <c r="SUF2000" s="10"/>
      <c r="SUG2000" s="10"/>
      <c r="SUH2000" s="10"/>
      <c r="SUI2000" s="10"/>
      <c r="SUJ2000" s="10"/>
      <c r="SUK2000" s="10"/>
      <c r="SUL2000" s="10"/>
      <c r="SUM2000" s="10"/>
      <c r="SUN2000" s="10"/>
      <c r="SUO2000" s="10"/>
      <c r="SUP2000" s="10"/>
      <c r="SUQ2000" s="10"/>
      <c r="SUR2000" s="10"/>
      <c r="SUS2000" s="10"/>
      <c r="SUT2000" s="10"/>
      <c r="SUU2000" s="10"/>
      <c r="SUV2000" s="10"/>
      <c r="SUW2000" s="10"/>
      <c r="SUX2000" s="10"/>
      <c r="SUY2000" s="10"/>
      <c r="SUZ2000" s="10"/>
      <c r="SVA2000" s="10"/>
      <c r="SVB2000" s="10"/>
      <c r="SVC2000" s="10"/>
      <c r="SVD2000" s="10"/>
      <c r="SVE2000" s="10"/>
      <c r="SVF2000" s="10"/>
      <c r="SVG2000" s="10"/>
      <c r="SVH2000" s="10"/>
      <c r="SVI2000" s="10"/>
      <c r="SVJ2000" s="10"/>
      <c r="SVK2000" s="10"/>
      <c r="SVL2000" s="10"/>
      <c r="SVM2000" s="10"/>
      <c r="SVN2000" s="10"/>
      <c r="SVO2000" s="10"/>
      <c r="SVP2000" s="10"/>
      <c r="SVQ2000" s="10"/>
      <c r="SVR2000" s="10"/>
      <c r="SVS2000" s="10"/>
      <c r="SVT2000" s="10"/>
      <c r="SVU2000" s="10"/>
      <c r="SVV2000" s="10"/>
      <c r="SVW2000" s="10"/>
      <c r="SVX2000" s="10"/>
      <c r="SVY2000" s="10"/>
      <c r="SVZ2000" s="10"/>
      <c r="SWA2000" s="10"/>
      <c r="SWB2000" s="10"/>
      <c r="SWC2000" s="10"/>
      <c r="SWD2000" s="10"/>
      <c r="SWE2000" s="10"/>
      <c r="SWF2000" s="10"/>
      <c r="SWG2000" s="10"/>
      <c r="SWH2000" s="10"/>
      <c r="SWI2000" s="10"/>
      <c r="SWJ2000" s="10"/>
      <c r="SWK2000" s="10"/>
      <c r="SWL2000" s="10"/>
      <c r="SWM2000" s="10"/>
      <c r="SWN2000" s="10"/>
      <c r="SWO2000" s="10"/>
      <c r="SWP2000" s="10"/>
      <c r="SWQ2000" s="10"/>
      <c r="SWR2000" s="10"/>
      <c r="SWS2000" s="10"/>
      <c r="SWT2000" s="10"/>
      <c r="SWU2000" s="10"/>
      <c r="SWV2000" s="10"/>
      <c r="SWW2000" s="10"/>
      <c r="SWX2000" s="10"/>
      <c r="SWY2000" s="10"/>
      <c r="SWZ2000" s="10"/>
      <c r="SXA2000" s="10"/>
      <c r="SXB2000" s="10"/>
      <c r="SXC2000" s="10"/>
      <c r="SXD2000" s="10"/>
      <c r="SXE2000" s="10"/>
      <c r="SXF2000" s="10"/>
      <c r="SXG2000" s="10"/>
      <c r="SXH2000" s="10"/>
      <c r="SXI2000" s="10"/>
      <c r="SXJ2000" s="10"/>
      <c r="SXK2000" s="10"/>
      <c r="SXL2000" s="10"/>
      <c r="SXM2000" s="10"/>
      <c r="SXN2000" s="10"/>
      <c r="SXO2000" s="10"/>
      <c r="SXP2000" s="10"/>
      <c r="SXQ2000" s="10"/>
      <c r="SXR2000" s="10"/>
      <c r="SXS2000" s="10"/>
      <c r="SXT2000" s="10"/>
      <c r="SXU2000" s="10"/>
      <c r="SXV2000" s="10"/>
      <c r="SXW2000" s="10"/>
      <c r="SXX2000" s="10"/>
      <c r="SXY2000" s="10"/>
      <c r="SXZ2000" s="10"/>
      <c r="SYA2000" s="10"/>
      <c r="SYB2000" s="10"/>
      <c r="SYC2000" s="10"/>
      <c r="SYD2000" s="10"/>
      <c r="SYE2000" s="10"/>
      <c r="SYF2000" s="10"/>
      <c r="SYG2000" s="10"/>
      <c r="SYH2000" s="10"/>
      <c r="SYI2000" s="10"/>
      <c r="SYJ2000" s="10"/>
      <c r="SYK2000" s="10"/>
      <c r="SYL2000" s="10"/>
      <c r="SYM2000" s="10"/>
      <c r="SYN2000" s="10"/>
      <c r="SYO2000" s="10"/>
      <c r="SYP2000" s="10"/>
      <c r="SYQ2000" s="10"/>
      <c r="SYR2000" s="10"/>
      <c r="SYS2000" s="10"/>
      <c r="SYT2000" s="10"/>
      <c r="SYU2000" s="10"/>
      <c r="SYV2000" s="10"/>
      <c r="SYW2000" s="10"/>
      <c r="SYX2000" s="10"/>
      <c r="SYY2000" s="10"/>
      <c r="SYZ2000" s="10"/>
      <c r="SZA2000" s="10"/>
      <c r="SZB2000" s="10"/>
      <c r="SZC2000" s="10"/>
      <c r="SZD2000" s="10"/>
      <c r="SZE2000" s="10"/>
      <c r="SZF2000" s="10"/>
      <c r="SZG2000" s="10"/>
      <c r="SZH2000" s="10"/>
      <c r="SZI2000" s="10"/>
      <c r="SZJ2000" s="10"/>
      <c r="SZK2000" s="10"/>
      <c r="SZL2000" s="10"/>
      <c r="SZM2000" s="10"/>
      <c r="SZN2000" s="10"/>
      <c r="SZO2000" s="10"/>
      <c r="SZP2000" s="10"/>
      <c r="SZQ2000" s="10"/>
      <c r="SZR2000" s="10"/>
      <c r="SZS2000" s="10"/>
      <c r="SZT2000" s="10"/>
      <c r="SZU2000" s="10"/>
      <c r="SZV2000" s="10"/>
      <c r="SZW2000" s="10"/>
      <c r="SZX2000" s="10"/>
      <c r="SZY2000" s="10"/>
      <c r="SZZ2000" s="10"/>
      <c r="TAA2000" s="10"/>
      <c r="TAB2000" s="10"/>
      <c r="TAC2000" s="10"/>
      <c r="TAD2000" s="10"/>
      <c r="TAE2000" s="10"/>
      <c r="TAF2000" s="10"/>
      <c r="TAG2000" s="10"/>
      <c r="TAH2000" s="10"/>
      <c r="TAI2000" s="10"/>
      <c r="TAJ2000" s="10"/>
      <c r="TAK2000" s="10"/>
      <c r="TAL2000" s="10"/>
      <c r="TAM2000" s="10"/>
      <c r="TAN2000" s="10"/>
      <c r="TAO2000" s="10"/>
      <c r="TAP2000" s="10"/>
      <c r="TAQ2000" s="10"/>
      <c r="TAR2000" s="10"/>
      <c r="TAS2000" s="10"/>
      <c r="TAT2000" s="10"/>
      <c r="TAU2000" s="10"/>
      <c r="TAV2000" s="10"/>
      <c r="TAW2000" s="10"/>
      <c r="TAX2000" s="10"/>
      <c r="TAY2000" s="10"/>
      <c r="TAZ2000" s="10"/>
      <c r="TBA2000" s="10"/>
      <c r="TBB2000" s="10"/>
      <c r="TBC2000" s="10"/>
      <c r="TBD2000" s="10"/>
      <c r="TBE2000" s="10"/>
      <c r="TBF2000" s="10"/>
      <c r="TBG2000" s="10"/>
      <c r="TBH2000" s="10"/>
      <c r="TBI2000" s="10"/>
      <c r="TBJ2000" s="10"/>
      <c r="TBK2000" s="10"/>
      <c r="TBL2000" s="10"/>
      <c r="TBM2000" s="10"/>
      <c r="TBN2000" s="10"/>
      <c r="TBO2000" s="10"/>
      <c r="TBP2000" s="10"/>
      <c r="TBQ2000" s="10"/>
      <c r="TBR2000" s="10"/>
      <c r="TBS2000" s="10"/>
      <c r="TBT2000" s="10"/>
      <c r="TBU2000" s="10"/>
      <c r="TBV2000" s="10"/>
      <c r="TBW2000" s="10"/>
      <c r="TBX2000" s="10"/>
      <c r="TBY2000" s="10"/>
      <c r="TBZ2000" s="10"/>
      <c r="TCA2000" s="10"/>
      <c r="TCB2000" s="10"/>
      <c r="TCC2000" s="10"/>
      <c r="TCD2000" s="10"/>
      <c r="TCE2000" s="10"/>
      <c r="TCF2000" s="10"/>
      <c r="TCG2000" s="10"/>
      <c r="TCH2000" s="10"/>
      <c r="TCI2000" s="10"/>
      <c r="TCJ2000" s="10"/>
      <c r="TCK2000" s="10"/>
      <c r="TCL2000" s="10"/>
      <c r="TCM2000" s="10"/>
      <c r="TCN2000" s="10"/>
      <c r="TCO2000" s="10"/>
      <c r="TCP2000" s="10"/>
      <c r="TCQ2000" s="10"/>
      <c r="TCR2000" s="10"/>
      <c r="TCS2000" s="10"/>
      <c r="TCT2000" s="10"/>
      <c r="TCU2000" s="10"/>
      <c r="TCV2000" s="10"/>
      <c r="TCW2000" s="10"/>
      <c r="TCX2000" s="10"/>
      <c r="TCY2000" s="10"/>
      <c r="TCZ2000" s="10"/>
      <c r="TDA2000" s="10"/>
      <c r="TDB2000" s="10"/>
      <c r="TDC2000" s="10"/>
      <c r="TDD2000" s="10"/>
      <c r="TDE2000" s="10"/>
      <c r="TDF2000" s="10"/>
      <c r="TDG2000" s="10"/>
      <c r="TDH2000" s="10"/>
      <c r="TDI2000" s="10"/>
      <c r="TDJ2000" s="10"/>
      <c r="TDK2000" s="10"/>
      <c r="TDL2000" s="10"/>
      <c r="TDM2000" s="10"/>
      <c r="TDN2000" s="10"/>
      <c r="TDO2000" s="10"/>
      <c r="TDP2000" s="10"/>
      <c r="TDQ2000" s="10"/>
      <c r="TDR2000" s="10"/>
      <c r="TDS2000" s="10"/>
      <c r="TDT2000" s="10"/>
      <c r="TDU2000" s="10"/>
      <c r="TDV2000" s="10"/>
      <c r="TDW2000" s="10"/>
      <c r="TDX2000" s="10"/>
      <c r="TDY2000" s="10"/>
      <c r="TDZ2000" s="10"/>
      <c r="TEA2000" s="10"/>
      <c r="TEB2000" s="10"/>
      <c r="TEC2000" s="10"/>
      <c r="TED2000" s="10"/>
      <c r="TEE2000" s="10"/>
      <c r="TEF2000" s="10"/>
      <c r="TEG2000" s="10"/>
      <c r="TEH2000" s="10"/>
      <c r="TEI2000" s="10"/>
      <c r="TEJ2000" s="10"/>
      <c r="TEK2000" s="10"/>
      <c r="TEL2000" s="10"/>
      <c r="TEM2000" s="10"/>
      <c r="TEN2000" s="10"/>
      <c r="TEO2000" s="10"/>
      <c r="TEP2000" s="10"/>
      <c r="TEQ2000" s="10"/>
      <c r="TER2000" s="10"/>
      <c r="TES2000" s="10"/>
      <c r="TET2000" s="10"/>
      <c r="TEU2000" s="10"/>
      <c r="TEV2000" s="10"/>
      <c r="TEW2000" s="10"/>
      <c r="TEX2000" s="10"/>
      <c r="TEY2000" s="10"/>
      <c r="TEZ2000" s="10"/>
      <c r="TFA2000" s="10"/>
      <c r="TFB2000" s="10"/>
      <c r="TFC2000" s="10"/>
      <c r="TFD2000" s="10"/>
      <c r="TFE2000" s="10"/>
      <c r="TFF2000" s="10"/>
      <c r="TFG2000" s="10"/>
      <c r="TFH2000" s="10"/>
      <c r="TFI2000" s="10"/>
      <c r="TFJ2000" s="10"/>
      <c r="TFK2000" s="10"/>
      <c r="TFL2000" s="10"/>
      <c r="TFM2000" s="10"/>
      <c r="TFN2000" s="10"/>
      <c r="TFO2000" s="10"/>
      <c r="TFP2000" s="10"/>
      <c r="TFQ2000" s="10"/>
      <c r="TFR2000" s="10"/>
      <c r="TFS2000" s="10"/>
      <c r="TFT2000" s="10"/>
      <c r="TFU2000" s="10"/>
      <c r="TFV2000" s="10"/>
      <c r="TFW2000" s="10"/>
      <c r="TFX2000" s="10"/>
      <c r="TFY2000" s="10"/>
      <c r="TFZ2000" s="10"/>
      <c r="TGA2000" s="10"/>
      <c r="TGB2000" s="10"/>
      <c r="TGC2000" s="10"/>
      <c r="TGD2000" s="10"/>
      <c r="TGE2000" s="10"/>
      <c r="TGF2000" s="10"/>
      <c r="TGG2000" s="10"/>
      <c r="TGH2000" s="10"/>
      <c r="TGI2000" s="10"/>
      <c r="TGJ2000" s="10"/>
      <c r="TGK2000" s="10"/>
      <c r="TGL2000" s="10"/>
      <c r="TGM2000" s="10"/>
      <c r="TGN2000" s="10"/>
      <c r="TGO2000" s="10"/>
      <c r="TGP2000" s="10"/>
      <c r="TGQ2000" s="10"/>
      <c r="TGR2000" s="10"/>
      <c r="TGS2000" s="10"/>
      <c r="TGT2000" s="10"/>
      <c r="TGU2000" s="10"/>
      <c r="TGV2000" s="10"/>
      <c r="TGW2000" s="10"/>
      <c r="TGX2000" s="10"/>
      <c r="TGY2000" s="10"/>
      <c r="TGZ2000" s="10"/>
      <c r="THA2000" s="10"/>
      <c r="THB2000" s="10"/>
      <c r="THC2000" s="10"/>
      <c r="THD2000" s="10"/>
      <c r="THE2000" s="10"/>
      <c r="THF2000" s="10"/>
      <c r="THG2000" s="10"/>
      <c r="THH2000" s="10"/>
      <c r="THI2000" s="10"/>
      <c r="THJ2000" s="10"/>
      <c r="THK2000" s="10"/>
      <c r="THL2000" s="10"/>
      <c r="THM2000" s="10"/>
      <c r="THN2000" s="10"/>
      <c r="THO2000" s="10"/>
      <c r="THP2000" s="10"/>
      <c r="THQ2000" s="10"/>
      <c r="THR2000" s="10"/>
      <c r="THS2000" s="10"/>
      <c r="THT2000" s="10"/>
      <c r="THU2000" s="10"/>
      <c r="THV2000" s="10"/>
      <c r="THW2000" s="10"/>
      <c r="THX2000" s="10"/>
      <c r="THY2000" s="10"/>
      <c r="THZ2000" s="10"/>
      <c r="TIA2000" s="10"/>
      <c r="TIB2000" s="10"/>
      <c r="TIC2000" s="10"/>
      <c r="TID2000" s="10"/>
      <c r="TIE2000" s="10"/>
      <c r="TIF2000" s="10"/>
      <c r="TIG2000" s="10"/>
      <c r="TIH2000" s="10"/>
      <c r="TII2000" s="10"/>
      <c r="TIJ2000" s="10"/>
      <c r="TIK2000" s="10"/>
      <c r="TIL2000" s="10"/>
      <c r="TIM2000" s="10"/>
      <c r="TIN2000" s="10"/>
      <c r="TIO2000" s="10"/>
      <c r="TIP2000" s="10"/>
      <c r="TIQ2000" s="10"/>
      <c r="TIR2000" s="10"/>
      <c r="TIS2000" s="10"/>
      <c r="TIT2000" s="10"/>
      <c r="TIU2000" s="10"/>
      <c r="TIV2000" s="10"/>
      <c r="TIW2000" s="10"/>
      <c r="TIX2000" s="10"/>
      <c r="TIY2000" s="10"/>
      <c r="TIZ2000" s="10"/>
      <c r="TJA2000" s="10"/>
      <c r="TJB2000" s="10"/>
      <c r="TJC2000" s="10"/>
      <c r="TJD2000" s="10"/>
      <c r="TJE2000" s="10"/>
      <c r="TJF2000" s="10"/>
      <c r="TJG2000" s="10"/>
      <c r="TJH2000" s="10"/>
      <c r="TJI2000" s="10"/>
      <c r="TJJ2000" s="10"/>
      <c r="TJK2000" s="10"/>
      <c r="TJL2000" s="10"/>
      <c r="TJM2000" s="10"/>
      <c r="TJN2000" s="10"/>
      <c r="TJO2000" s="10"/>
      <c r="TJP2000" s="10"/>
      <c r="TJQ2000" s="10"/>
      <c r="TJR2000" s="10"/>
      <c r="TJS2000" s="10"/>
      <c r="TJT2000" s="10"/>
      <c r="TJU2000" s="10"/>
      <c r="TJV2000" s="10"/>
      <c r="TJW2000" s="10"/>
      <c r="TJX2000" s="10"/>
      <c r="TJY2000" s="10"/>
      <c r="TJZ2000" s="10"/>
      <c r="TKA2000" s="10"/>
      <c r="TKB2000" s="10"/>
      <c r="TKC2000" s="10"/>
      <c r="TKD2000" s="10"/>
      <c r="TKE2000" s="10"/>
      <c r="TKF2000" s="10"/>
      <c r="TKG2000" s="10"/>
      <c r="TKH2000" s="10"/>
      <c r="TKI2000" s="10"/>
      <c r="TKJ2000" s="10"/>
      <c r="TKK2000" s="10"/>
      <c r="TKL2000" s="10"/>
      <c r="TKM2000" s="10"/>
      <c r="TKN2000" s="10"/>
      <c r="TKO2000" s="10"/>
      <c r="TKP2000" s="10"/>
      <c r="TKQ2000" s="10"/>
      <c r="TKR2000" s="10"/>
      <c r="TKS2000" s="10"/>
      <c r="TKT2000" s="10"/>
      <c r="TKU2000" s="10"/>
      <c r="TKV2000" s="10"/>
      <c r="TKW2000" s="10"/>
      <c r="TKX2000" s="10"/>
      <c r="TKY2000" s="10"/>
      <c r="TKZ2000" s="10"/>
      <c r="TLA2000" s="10"/>
      <c r="TLB2000" s="10"/>
      <c r="TLC2000" s="10"/>
      <c r="TLD2000" s="10"/>
      <c r="TLE2000" s="10"/>
      <c r="TLF2000" s="10"/>
      <c r="TLG2000" s="10"/>
      <c r="TLH2000" s="10"/>
      <c r="TLI2000" s="10"/>
      <c r="TLJ2000" s="10"/>
      <c r="TLK2000" s="10"/>
      <c r="TLL2000" s="10"/>
      <c r="TLM2000" s="10"/>
      <c r="TLN2000" s="10"/>
      <c r="TLO2000" s="10"/>
      <c r="TLP2000" s="10"/>
      <c r="TLQ2000" s="10"/>
      <c r="TLR2000" s="10"/>
      <c r="TLS2000" s="10"/>
      <c r="TLT2000" s="10"/>
      <c r="TLU2000" s="10"/>
      <c r="TLV2000" s="10"/>
      <c r="TLW2000" s="10"/>
      <c r="TLX2000" s="10"/>
      <c r="TLY2000" s="10"/>
      <c r="TLZ2000" s="10"/>
      <c r="TMA2000" s="10"/>
      <c r="TMB2000" s="10"/>
      <c r="TMC2000" s="10"/>
      <c r="TMD2000" s="10"/>
      <c r="TME2000" s="10"/>
      <c r="TMF2000" s="10"/>
      <c r="TMG2000" s="10"/>
      <c r="TMH2000" s="10"/>
      <c r="TMI2000" s="10"/>
      <c r="TMJ2000" s="10"/>
      <c r="TMK2000" s="10"/>
      <c r="TML2000" s="10"/>
      <c r="TMM2000" s="10"/>
      <c r="TMN2000" s="10"/>
      <c r="TMO2000" s="10"/>
      <c r="TMP2000" s="10"/>
      <c r="TMQ2000" s="10"/>
      <c r="TMR2000" s="10"/>
      <c r="TMS2000" s="10"/>
      <c r="TMT2000" s="10"/>
      <c r="TMU2000" s="10"/>
      <c r="TMV2000" s="10"/>
      <c r="TMW2000" s="10"/>
      <c r="TMX2000" s="10"/>
      <c r="TMY2000" s="10"/>
      <c r="TMZ2000" s="10"/>
      <c r="TNA2000" s="10"/>
      <c r="TNB2000" s="10"/>
      <c r="TNC2000" s="10"/>
      <c r="TND2000" s="10"/>
      <c r="TNE2000" s="10"/>
      <c r="TNF2000" s="10"/>
      <c r="TNG2000" s="10"/>
      <c r="TNH2000" s="10"/>
      <c r="TNI2000" s="10"/>
      <c r="TNJ2000" s="10"/>
      <c r="TNK2000" s="10"/>
      <c r="TNL2000" s="10"/>
      <c r="TNM2000" s="10"/>
      <c r="TNN2000" s="10"/>
      <c r="TNO2000" s="10"/>
      <c r="TNP2000" s="10"/>
      <c r="TNQ2000" s="10"/>
      <c r="TNR2000" s="10"/>
      <c r="TNS2000" s="10"/>
      <c r="TNT2000" s="10"/>
      <c r="TNU2000" s="10"/>
      <c r="TNV2000" s="10"/>
      <c r="TNW2000" s="10"/>
      <c r="TNX2000" s="10"/>
      <c r="TNY2000" s="10"/>
      <c r="TNZ2000" s="10"/>
      <c r="TOA2000" s="10"/>
      <c r="TOB2000" s="10"/>
      <c r="TOC2000" s="10"/>
      <c r="TOD2000" s="10"/>
      <c r="TOE2000" s="10"/>
      <c r="TOF2000" s="10"/>
      <c r="TOG2000" s="10"/>
      <c r="TOH2000" s="10"/>
      <c r="TOI2000" s="10"/>
      <c r="TOJ2000" s="10"/>
      <c r="TOK2000" s="10"/>
      <c r="TOL2000" s="10"/>
      <c r="TOM2000" s="10"/>
      <c r="TON2000" s="10"/>
      <c r="TOO2000" s="10"/>
      <c r="TOP2000" s="10"/>
      <c r="TOQ2000" s="10"/>
      <c r="TOR2000" s="10"/>
      <c r="TOS2000" s="10"/>
      <c r="TOT2000" s="10"/>
      <c r="TOU2000" s="10"/>
      <c r="TOV2000" s="10"/>
      <c r="TOW2000" s="10"/>
      <c r="TOX2000" s="10"/>
      <c r="TOY2000" s="10"/>
      <c r="TOZ2000" s="10"/>
      <c r="TPA2000" s="10"/>
      <c r="TPB2000" s="10"/>
      <c r="TPC2000" s="10"/>
      <c r="TPD2000" s="10"/>
      <c r="TPE2000" s="10"/>
      <c r="TPF2000" s="10"/>
      <c r="TPG2000" s="10"/>
      <c r="TPH2000" s="10"/>
      <c r="TPI2000" s="10"/>
      <c r="TPJ2000" s="10"/>
      <c r="TPK2000" s="10"/>
      <c r="TPL2000" s="10"/>
      <c r="TPM2000" s="10"/>
      <c r="TPN2000" s="10"/>
      <c r="TPO2000" s="10"/>
      <c r="TPP2000" s="10"/>
      <c r="TPQ2000" s="10"/>
      <c r="TPR2000" s="10"/>
      <c r="TPS2000" s="10"/>
      <c r="TPT2000" s="10"/>
      <c r="TPU2000" s="10"/>
      <c r="TPV2000" s="10"/>
      <c r="TPW2000" s="10"/>
      <c r="TPX2000" s="10"/>
      <c r="TPY2000" s="10"/>
      <c r="TPZ2000" s="10"/>
      <c r="TQA2000" s="10"/>
      <c r="TQB2000" s="10"/>
      <c r="TQC2000" s="10"/>
      <c r="TQD2000" s="10"/>
      <c r="TQE2000" s="10"/>
      <c r="TQF2000" s="10"/>
      <c r="TQG2000" s="10"/>
      <c r="TQH2000" s="10"/>
      <c r="TQI2000" s="10"/>
      <c r="TQJ2000" s="10"/>
      <c r="TQK2000" s="10"/>
      <c r="TQL2000" s="10"/>
      <c r="TQM2000" s="10"/>
      <c r="TQN2000" s="10"/>
      <c r="TQO2000" s="10"/>
      <c r="TQP2000" s="10"/>
      <c r="TQQ2000" s="10"/>
      <c r="TQR2000" s="10"/>
      <c r="TQS2000" s="10"/>
      <c r="TQT2000" s="10"/>
      <c r="TQU2000" s="10"/>
      <c r="TQV2000" s="10"/>
      <c r="TQW2000" s="10"/>
      <c r="TQX2000" s="10"/>
      <c r="TQY2000" s="10"/>
      <c r="TQZ2000" s="10"/>
      <c r="TRA2000" s="10"/>
      <c r="TRB2000" s="10"/>
      <c r="TRC2000" s="10"/>
      <c r="TRD2000" s="10"/>
      <c r="TRE2000" s="10"/>
      <c r="TRF2000" s="10"/>
      <c r="TRG2000" s="10"/>
      <c r="TRH2000" s="10"/>
      <c r="TRI2000" s="10"/>
      <c r="TRJ2000" s="10"/>
      <c r="TRK2000" s="10"/>
      <c r="TRL2000" s="10"/>
      <c r="TRM2000" s="10"/>
      <c r="TRN2000" s="10"/>
      <c r="TRO2000" s="10"/>
      <c r="TRP2000" s="10"/>
      <c r="TRQ2000" s="10"/>
      <c r="TRR2000" s="10"/>
      <c r="TRS2000" s="10"/>
      <c r="TRT2000" s="10"/>
      <c r="TRU2000" s="10"/>
      <c r="TRV2000" s="10"/>
      <c r="TRW2000" s="10"/>
      <c r="TRX2000" s="10"/>
      <c r="TRY2000" s="10"/>
      <c r="TRZ2000" s="10"/>
      <c r="TSA2000" s="10"/>
      <c r="TSB2000" s="10"/>
      <c r="TSC2000" s="10"/>
      <c r="TSD2000" s="10"/>
      <c r="TSE2000" s="10"/>
      <c r="TSF2000" s="10"/>
      <c r="TSG2000" s="10"/>
      <c r="TSH2000" s="10"/>
      <c r="TSI2000" s="10"/>
      <c r="TSJ2000" s="10"/>
      <c r="TSK2000" s="10"/>
      <c r="TSL2000" s="10"/>
      <c r="TSM2000" s="10"/>
      <c r="TSN2000" s="10"/>
      <c r="TSO2000" s="10"/>
      <c r="TSP2000" s="10"/>
      <c r="TSQ2000" s="10"/>
      <c r="TSR2000" s="10"/>
      <c r="TSS2000" s="10"/>
      <c r="TST2000" s="10"/>
      <c r="TSU2000" s="10"/>
      <c r="TSV2000" s="10"/>
      <c r="TSW2000" s="10"/>
      <c r="TSX2000" s="10"/>
      <c r="TSY2000" s="10"/>
      <c r="TSZ2000" s="10"/>
      <c r="TTA2000" s="10"/>
      <c r="TTB2000" s="10"/>
      <c r="TTC2000" s="10"/>
      <c r="TTD2000" s="10"/>
      <c r="TTE2000" s="10"/>
      <c r="TTF2000" s="10"/>
      <c r="TTG2000" s="10"/>
      <c r="TTH2000" s="10"/>
      <c r="TTI2000" s="10"/>
      <c r="TTJ2000" s="10"/>
      <c r="TTK2000" s="10"/>
      <c r="TTL2000" s="10"/>
      <c r="TTM2000" s="10"/>
      <c r="TTN2000" s="10"/>
      <c r="TTO2000" s="10"/>
      <c r="TTP2000" s="10"/>
      <c r="TTQ2000" s="10"/>
      <c r="TTR2000" s="10"/>
      <c r="TTS2000" s="10"/>
      <c r="TTT2000" s="10"/>
      <c r="TTU2000" s="10"/>
      <c r="TTV2000" s="10"/>
      <c r="TTW2000" s="10"/>
      <c r="TTX2000" s="10"/>
      <c r="TTY2000" s="10"/>
      <c r="TTZ2000" s="10"/>
      <c r="TUA2000" s="10"/>
      <c r="TUB2000" s="10"/>
      <c r="TUC2000" s="10"/>
      <c r="TUD2000" s="10"/>
      <c r="TUE2000" s="10"/>
      <c r="TUF2000" s="10"/>
      <c r="TUG2000" s="10"/>
      <c r="TUH2000" s="10"/>
      <c r="TUI2000" s="10"/>
      <c r="TUJ2000" s="10"/>
      <c r="TUK2000" s="10"/>
      <c r="TUL2000" s="10"/>
      <c r="TUM2000" s="10"/>
      <c r="TUN2000" s="10"/>
      <c r="TUO2000" s="10"/>
      <c r="TUP2000" s="10"/>
      <c r="TUQ2000" s="10"/>
      <c r="TUR2000" s="10"/>
      <c r="TUS2000" s="10"/>
      <c r="TUT2000" s="10"/>
      <c r="TUU2000" s="10"/>
      <c r="TUV2000" s="10"/>
      <c r="TUW2000" s="10"/>
      <c r="TUX2000" s="10"/>
      <c r="TUY2000" s="10"/>
      <c r="TUZ2000" s="10"/>
      <c r="TVA2000" s="10"/>
      <c r="TVB2000" s="10"/>
      <c r="TVC2000" s="10"/>
      <c r="TVD2000" s="10"/>
      <c r="TVE2000" s="10"/>
      <c r="TVF2000" s="10"/>
      <c r="TVG2000" s="10"/>
      <c r="TVH2000" s="10"/>
      <c r="TVI2000" s="10"/>
      <c r="TVJ2000" s="10"/>
      <c r="TVK2000" s="10"/>
      <c r="TVL2000" s="10"/>
      <c r="TVM2000" s="10"/>
      <c r="TVN2000" s="10"/>
      <c r="TVO2000" s="10"/>
      <c r="TVP2000" s="10"/>
      <c r="TVQ2000" s="10"/>
      <c r="TVR2000" s="10"/>
      <c r="TVS2000" s="10"/>
      <c r="TVT2000" s="10"/>
      <c r="TVU2000" s="10"/>
      <c r="TVV2000" s="10"/>
      <c r="TVW2000" s="10"/>
      <c r="TVX2000" s="10"/>
      <c r="TVY2000" s="10"/>
      <c r="TVZ2000" s="10"/>
      <c r="TWA2000" s="10"/>
      <c r="TWB2000" s="10"/>
      <c r="TWC2000" s="10"/>
      <c r="TWD2000" s="10"/>
      <c r="TWE2000" s="10"/>
      <c r="TWF2000" s="10"/>
      <c r="TWG2000" s="10"/>
      <c r="TWH2000" s="10"/>
      <c r="TWI2000" s="10"/>
      <c r="TWJ2000" s="10"/>
      <c r="TWK2000" s="10"/>
      <c r="TWL2000" s="10"/>
      <c r="TWM2000" s="10"/>
      <c r="TWN2000" s="10"/>
      <c r="TWO2000" s="10"/>
      <c r="TWP2000" s="10"/>
      <c r="TWQ2000" s="10"/>
      <c r="TWR2000" s="10"/>
      <c r="TWS2000" s="10"/>
      <c r="TWT2000" s="10"/>
      <c r="TWU2000" s="10"/>
      <c r="TWV2000" s="10"/>
      <c r="TWW2000" s="10"/>
      <c r="TWX2000" s="10"/>
      <c r="TWY2000" s="10"/>
      <c r="TWZ2000" s="10"/>
      <c r="TXA2000" s="10"/>
      <c r="TXB2000" s="10"/>
      <c r="TXC2000" s="10"/>
      <c r="TXD2000" s="10"/>
      <c r="TXE2000" s="10"/>
      <c r="TXF2000" s="10"/>
      <c r="TXG2000" s="10"/>
      <c r="TXH2000" s="10"/>
      <c r="TXI2000" s="10"/>
      <c r="TXJ2000" s="10"/>
      <c r="TXK2000" s="10"/>
      <c r="TXL2000" s="10"/>
      <c r="TXM2000" s="10"/>
      <c r="TXN2000" s="10"/>
      <c r="TXO2000" s="10"/>
      <c r="TXP2000" s="10"/>
      <c r="TXQ2000" s="10"/>
      <c r="TXR2000" s="10"/>
      <c r="TXS2000" s="10"/>
      <c r="TXT2000" s="10"/>
      <c r="TXU2000" s="10"/>
      <c r="TXV2000" s="10"/>
      <c r="TXW2000" s="10"/>
      <c r="TXX2000" s="10"/>
      <c r="TXY2000" s="10"/>
      <c r="TXZ2000" s="10"/>
      <c r="TYA2000" s="10"/>
      <c r="TYB2000" s="10"/>
      <c r="TYC2000" s="10"/>
      <c r="TYD2000" s="10"/>
      <c r="TYE2000" s="10"/>
      <c r="TYF2000" s="10"/>
      <c r="TYG2000" s="10"/>
      <c r="TYH2000" s="10"/>
      <c r="TYI2000" s="10"/>
      <c r="TYJ2000" s="10"/>
      <c r="TYK2000" s="10"/>
      <c r="TYL2000" s="10"/>
      <c r="TYM2000" s="10"/>
      <c r="TYN2000" s="10"/>
      <c r="TYO2000" s="10"/>
      <c r="TYP2000" s="10"/>
      <c r="TYQ2000" s="10"/>
      <c r="TYR2000" s="10"/>
      <c r="TYS2000" s="10"/>
      <c r="TYT2000" s="10"/>
      <c r="TYU2000" s="10"/>
      <c r="TYV2000" s="10"/>
      <c r="TYW2000" s="10"/>
      <c r="TYX2000" s="10"/>
      <c r="TYY2000" s="10"/>
      <c r="TYZ2000" s="10"/>
      <c r="TZA2000" s="10"/>
      <c r="TZB2000" s="10"/>
      <c r="TZC2000" s="10"/>
      <c r="TZD2000" s="10"/>
      <c r="TZE2000" s="10"/>
      <c r="TZF2000" s="10"/>
      <c r="TZG2000" s="10"/>
      <c r="TZH2000" s="10"/>
      <c r="TZI2000" s="10"/>
      <c r="TZJ2000" s="10"/>
      <c r="TZK2000" s="10"/>
      <c r="TZL2000" s="10"/>
      <c r="TZM2000" s="10"/>
      <c r="TZN2000" s="10"/>
      <c r="TZO2000" s="10"/>
      <c r="TZP2000" s="10"/>
      <c r="TZQ2000" s="10"/>
      <c r="TZR2000" s="10"/>
      <c r="TZS2000" s="10"/>
      <c r="TZT2000" s="10"/>
      <c r="TZU2000" s="10"/>
      <c r="TZV2000" s="10"/>
      <c r="TZW2000" s="10"/>
      <c r="TZX2000" s="10"/>
      <c r="TZY2000" s="10"/>
      <c r="TZZ2000" s="10"/>
      <c r="UAA2000" s="10"/>
      <c r="UAB2000" s="10"/>
      <c r="UAC2000" s="10"/>
      <c r="UAD2000" s="10"/>
      <c r="UAE2000" s="10"/>
      <c r="UAF2000" s="10"/>
      <c r="UAG2000" s="10"/>
      <c r="UAH2000" s="10"/>
      <c r="UAI2000" s="10"/>
      <c r="UAJ2000" s="10"/>
      <c r="UAK2000" s="10"/>
      <c r="UAL2000" s="10"/>
      <c r="UAM2000" s="10"/>
      <c r="UAN2000" s="10"/>
      <c r="UAO2000" s="10"/>
      <c r="UAP2000" s="10"/>
      <c r="UAQ2000" s="10"/>
      <c r="UAR2000" s="10"/>
      <c r="UAS2000" s="10"/>
      <c r="UAT2000" s="10"/>
      <c r="UAU2000" s="10"/>
      <c r="UAV2000" s="10"/>
      <c r="UAW2000" s="10"/>
      <c r="UAX2000" s="10"/>
      <c r="UAY2000" s="10"/>
      <c r="UAZ2000" s="10"/>
      <c r="UBA2000" s="10"/>
      <c r="UBB2000" s="10"/>
      <c r="UBC2000" s="10"/>
      <c r="UBD2000" s="10"/>
      <c r="UBE2000" s="10"/>
      <c r="UBF2000" s="10"/>
      <c r="UBG2000" s="10"/>
      <c r="UBH2000" s="10"/>
      <c r="UBI2000" s="10"/>
      <c r="UBJ2000" s="10"/>
      <c r="UBK2000" s="10"/>
      <c r="UBL2000" s="10"/>
      <c r="UBM2000" s="10"/>
      <c r="UBN2000" s="10"/>
      <c r="UBO2000" s="10"/>
      <c r="UBP2000" s="10"/>
      <c r="UBQ2000" s="10"/>
      <c r="UBR2000" s="10"/>
      <c r="UBS2000" s="10"/>
      <c r="UBT2000" s="10"/>
      <c r="UBU2000" s="10"/>
      <c r="UBV2000" s="10"/>
      <c r="UBW2000" s="10"/>
      <c r="UBX2000" s="10"/>
      <c r="UBY2000" s="10"/>
      <c r="UBZ2000" s="10"/>
      <c r="UCA2000" s="10"/>
      <c r="UCB2000" s="10"/>
      <c r="UCC2000" s="10"/>
      <c r="UCD2000" s="10"/>
      <c r="UCE2000" s="10"/>
      <c r="UCF2000" s="10"/>
      <c r="UCG2000" s="10"/>
      <c r="UCH2000" s="10"/>
      <c r="UCI2000" s="10"/>
      <c r="UCJ2000" s="10"/>
      <c r="UCK2000" s="10"/>
      <c r="UCL2000" s="10"/>
      <c r="UCM2000" s="10"/>
      <c r="UCN2000" s="10"/>
      <c r="UCO2000" s="10"/>
      <c r="UCP2000" s="10"/>
      <c r="UCQ2000" s="10"/>
      <c r="UCR2000" s="10"/>
      <c r="UCS2000" s="10"/>
      <c r="UCT2000" s="10"/>
      <c r="UCU2000" s="10"/>
      <c r="UCV2000" s="10"/>
      <c r="UCW2000" s="10"/>
      <c r="UCX2000" s="10"/>
      <c r="UCY2000" s="10"/>
      <c r="UCZ2000" s="10"/>
      <c r="UDA2000" s="10"/>
      <c r="UDB2000" s="10"/>
      <c r="UDC2000" s="10"/>
      <c r="UDD2000" s="10"/>
      <c r="UDE2000" s="10"/>
      <c r="UDF2000" s="10"/>
      <c r="UDG2000" s="10"/>
      <c r="UDH2000" s="10"/>
      <c r="UDI2000" s="10"/>
      <c r="UDJ2000" s="10"/>
      <c r="UDK2000" s="10"/>
      <c r="UDL2000" s="10"/>
      <c r="UDM2000" s="10"/>
      <c r="UDN2000" s="10"/>
      <c r="UDO2000" s="10"/>
      <c r="UDP2000" s="10"/>
      <c r="UDQ2000" s="10"/>
      <c r="UDR2000" s="10"/>
      <c r="UDS2000" s="10"/>
      <c r="UDT2000" s="10"/>
      <c r="UDU2000" s="10"/>
      <c r="UDV2000" s="10"/>
      <c r="UDW2000" s="10"/>
      <c r="UDX2000" s="10"/>
      <c r="UDY2000" s="10"/>
      <c r="UDZ2000" s="10"/>
      <c r="UEA2000" s="10"/>
      <c r="UEB2000" s="10"/>
      <c r="UEC2000" s="10"/>
      <c r="UED2000" s="10"/>
      <c r="UEE2000" s="10"/>
      <c r="UEF2000" s="10"/>
      <c r="UEG2000" s="10"/>
      <c r="UEH2000" s="10"/>
      <c r="UEI2000" s="10"/>
      <c r="UEJ2000" s="10"/>
      <c r="UEK2000" s="10"/>
      <c r="UEL2000" s="10"/>
      <c r="UEM2000" s="10"/>
      <c r="UEN2000" s="10"/>
      <c r="UEO2000" s="10"/>
      <c r="UEP2000" s="10"/>
      <c r="UEQ2000" s="10"/>
      <c r="UER2000" s="10"/>
      <c r="UES2000" s="10"/>
      <c r="UET2000" s="10"/>
      <c r="UEU2000" s="10"/>
      <c r="UEV2000" s="10"/>
      <c r="UEW2000" s="10"/>
      <c r="UEX2000" s="10"/>
      <c r="UEY2000" s="10"/>
      <c r="UEZ2000" s="10"/>
      <c r="UFA2000" s="10"/>
      <c r="UFB2000" s="10"/>
      <c r="UFC2000" s="10"/>
      <c r="UFD2000" s="10"/>
      <c r="UFE2000" s="10"/>
      <c r="UFF2000" s="10"/>
      <c r="UFG2000" s="10"/>
      <c r="UFH2000" s="10"/>
      <c r="UFI2000" s="10"/>
      <c r="UFJ2000" s="10"/>
      <c r="UFK2000" s="10"/>
      <c r="UFL2000" s="10"/>
      <c r="UFM2000" s="10"/>
      <c r="UFN2000" s="10"/>
      <c r="UFO2000" s="10"/>
      <c r="UFP2000" s="10"/>
      <c r="UFQ2000" s="10"/>
      <c r="UFR2000" s="10"/>
      <c r="UFS2000" s="10"/>
      <c r="UFT2000" s="10"/>
      <c r="UFU2000" s="10"/>
      <c r="UFV2000" s="10"/>
      <c r="UFW2000" s="10"/>
      <c r="UFX2000" s="10"/>
      <c r="UFY2000" s="10"/>
      <c r="UFZ2000" s="10"/>
      <c r="UGA2000" s="10"/>
      <c r="UGB2000" s="10"/>
      <c r="UGC2000" s="10"/>
      <c r="UGD2000" s="10"/>
      <c r="UGE2000" s="10"/>
      <c r="UGF2000" s="10"/>
      <c r="UGG2000" s="10"/>
      <c r="UGH2000" s="10"/>
      <c r="UGI2000" s="10"/>
      <c r="UGJ2000" s="10"/>
      <c r="UGK2000" s="10"/>
      <c r="UGL2000" s="10"/>
      <c r="UGM2000" s="10"/>
      <c r="UGN2000" s="10"/>
      <c r="UGO2000" s="10"/>
      <c r="UGP2000" s="10"/>
      <c r="UGQ2000" s="10"/>
      <c r="UGR2000" s="10"/>
      <c r="UGS2000" s="10"/>
      <c r="UGT2000" s="10"/>
      <c r="UGU2000" s="10"/>
      <c r="UGV2000" s="10"/>
      <c r="UGW2000" s="10"/>
      <c r="UGX2000" s="10"/>
      <c r="UGY2000" s="10"/>
      <c r="UGZ2000" s="10"/>
      <c r="UHA2000" s="10"/>
      <c r="UHB2000" s="10"/>
      <c r="UHC2000" s="10"/>
      <c r="UHD2000" s="10"/>
      <c r="UHE2000" s="10"/>
      <c r="UHF2000" s="10"/>
      <c r="UHG2000" s="10"/>
      <c r="UHH2000" s="10"/>
      <c r="UHI2000" s="10"/>
      <c r="UHJ2000" s="10"/>
      <c r="UHK2000" s="10"/>
      <c r="UHL2000" s="10"/>
      <c r="UHM2000" s="10"/>
      <c r="UHN2000" s="10"/>
      <c r="UHO2000" s="10"/>
      <c r="UHP2000" s="10"/>
      <c r="UHQ2000" s="10"/>
      <c r="UHR2000" s="10"/>
      <c r="UHS2000" s="10"/>
      <c r="UHT2000" s="10"/>
      <c r="UHU2000" s="10"/>
      <c r="UHV2000" s="10"/>
      <c r="UHW2000" s="10"/>
      <c r="UHX2000" s="10"/>
      <c r="UHY2000" s="10"/>
      <c r="UHZ2000" s="10"/>
      <c r="UIA2000" s="10"/>
      <c r="UIB2000" s="10"/>
      <c r="UIC2000" s="10"/>
      <c r="UID2000" s="10"/>
      <c r="UIE2000" s="10"/>
      <c r="UIF2000" s="10"/>
      <c r="UIG2000" s="10"/>
      <c r="UIH2000" s="10"/>
      <c r="UII2000" s="10"/>
      <c r="UIJ2000" s="10"/>
      <c r="UIK2000" s="10"/>
      <c r="UIL2000" s="10"/>
      <c r="UIM2000" s="10"/>
      <c r="UIN2000" s="10"/>
      <c r="UIO2000" s="10"/>
      <c r="UIP2000" s="10"/>
      <c r="UIQ2000" s="10"/>
      <c r="UIR2000" s="10"/>
      <c r="UIS2000" s="10"/>
      <c r="UIT2000" s="10"/>
      <c r="UIU2000" s="10"/>
      <c r="UIV2000" s="10"/>
      <c r="UIW2000" s="10"/>
      <c r="UIX2000" s="10"/>
      <c r="UIY2000" s="10"/>
      <c r="UIZ2000" s="10"/>
      <c r="UJA2000" s="10"/>
      <c r="UJB2000" s="10"/>
      <c r="UJC2000" s="10"/>
      <c r="UJD2000" s="10"/>
      <c r="UJE2000" s="10"/>
      <c r="UJF2000" s="10"/>
      <c r="UJG2000" s="10"/>
      <c r="UJH2000" s="10"/>
      <c r="UJI2000" s="10"/>
      <c r="UJJ2000" s="10"/>
      <c r="UJK2000" s="10"/>
      <c r="UJL2000" s="10"/>
      <c r="UJM2000" s="10"/>
      <c r="UJN2000" s="10"/>
      <c r="UJO2000" s="10"/>
      <c r="UJP2000" s="10"/>
      <c r="UJQ2000" s="10"/>
      <c r="UJR2000" s="10"/>
      <c r="UJS2000" s="10"/>
      <c r="UJT2000" s="10"/>
      <c r="UJU2000" s="10"/>
      <c r="UJV2000" s="10"/>
      <c r="UJW2000" s="10"/>
      <c r="UJX2000" s="10"/>
      <c r="UJY2000" s="10"/>
      <c r="UJZ2000" s="10"/>
      <c r="UKA2000" s="10"/>
      <c r="UKB2000" s="10"/>
      <c r="UKC2000" s="10"/>
      <c r="UKD2000" s="10"/>
      <c r="UKE2000" s="10"/>
      <c r="UKF2000" s="10"/>
      <c r="UKG2000" s="10"/>
      <c r="UKH2000" s="10"/>
      <c r="UKI2000" s="10"/>
      <c r="UKJ2000" s="10"/>
      <c r="UKK2000" s="10"/>
      <c r="UKL2000" s="10"/>
      <c r="UKM2000" s="10"/>
      <c r="UKN2000" s="10"/>
      <c r="UKO2000" s="10"/>
      <c r="UKP2000" s="10"/>
      <c r="UKQ2000" s="10"/>
      <c r="UKR2000" s="10"/>
      <c r="UKS2000" s="10"/>
      <c r="UKT2000" s="10"/>
      <c r="UKU2000" s="10"/>
      <c r="UKV2000" s="10"/>
      <c r="UKW2000" s="10"/>
      <c r="UKX2000" s="10"/>
      <c r="UKY2000" s="10"/>
      <c r="UKZ2000" s="10"/>
      <c r="ULA2000" s="10"/>
      <c r="ULB2000" s="10"/>
      <c r="ULC2000" s="10"/>
      <c r="ULD2000" s="10"/>
      <c r="ULE2000" s="10"/>
      <c r="ULF2000" s="10"/>
      <c r="ULG2000" s="10"/>
      <c r="ULH2000" s="10"/>
      <c r="ULI2000" s="10"/>
      <c r="ULJ2000" s="10"/>
      <c r="ULK2000" s="10"/>
      <c r="ULL2000" s="10"/>
      <c r="ULM2000" s="10"/>
      <c r="ULN2000" s="10"/>
      <c r="ULO2000" s="10"/>
      <c r="ULP2000" s="10"/>
      <c r="ULQ2000" s="10"/>
      <c r="ULR2000" s="10"/>
      <c r="ULS2000" s="10"/>
      <c r="ULT2000" s="10"/>
      <c r="ULU2000" s="10"/>
      <c r="ULV2000" s="10"/>
      <c r="ULW2000" s="10"/>
      <c r="ULX2000" s="10"/>
      <c r="ULY2000" s="10"/>
      <c r="ULZ2000" s="10"/>
      <c r="UMA2000" s="10"/>
      <c r="UMB2000" s="10"/>
      <c r="UMC2000" s="10"/>
      <c r="UMD2000" s="10"/>
      <c r="UME2000" s="10"/>
      <c r="UMF2000" s="10"/>
      <c r="UMG2000" s="10"/>
      <c r="UMH2000" s="10"/>
      <c r="UMI2000" s="10"/>
      <c r="UMJ2000" s="10"/>
      <c r="UMK2000" s="10"/>
      <c r="UML2000" s="10"/>
      <c r="UMM2000" s="10"/>
      <c r="UMN2000" s="10"/>
      <c r="UMO2000" s="10"/>
      <c r="UMP2000" s="10"/>
      <c r="UMQ2000" s="10"/>
      <c r="UMR2000" s="10"/>
      <c r="UMS2000" s="10"/>
      <c r="UMT2000" s="10"/>
      <c r="UMU2000" s="10"/>
      <c r="UMV2000" s="10"/>
      <c r="UMW2000" s="10"/>
      <c r="UMX2000" s="10"/>
      <c r="UMY2000" s="10"/>
      <c r="UMZ2000" s="10"/>
      <c r="UNA2000" s="10"/>
      <c r="UNB2000" s="10"/>
      <c r="UNC2000" s="10"/>
      <c r="UND2000" s="10"/>
      <c r="UNE2000" s="10"/>
      <c r="UNF2000" s="10"/>
      <c r="UNG2000" s="10"/>
      <c r="UNH2000" s="10"/>
      <c r="UNI2000" s="10"/>
      <c r="UNJ2000" s="10"/>
      <c r="UNK2000" s="10"/>
      <c r="UNL2000" s="10"/>
      <c r="UNM2000" s="10"/>
      <c r="UNN2000" s="10"/>
      <c r="UNO2000" s="10"/>
      <c r="UNP2000" s="10"/>
      <c r="UNQ2000" s="10"/>
      <c r="UNR2000" s="10"/>
      <c r="UNS2000" s="10"/>
      <c r="UNT2000" s="10"/>
      <c r="UNU2000" s="10"/>
      <c r="UNV2000" s="10"/>
      <c r="UNW2000" s="10"/>
      <c r="UNX2000" s="10"/>
      <c r="UNY2000" s="10"/>
      <c r="UNZ2000" s="10"/>
      <c r="UOA2000" s="10"/>
      <c r="UOB2000" s="10"/>
      <c r="UOC2000" s="10"/>
      <c r="UOD2000" s="10"/>
      <c r="UOE2000" s="10"/>
      <c r="UOF2000" s="10"/>
      <c r="UOG2000" s="10"/>
      <c r="UOH2000" s="10"/>
      <c r="UOI2000" s="10"/>
      <c r="UOJ2000" s="10"/>
      <c r="UOK2000" s="10"/>
      <c r="UOL2000" s="10"/>
      <c r="UOM2000" s="10"/>
      <c r="UON2000" s="10"/>
      <c r="UOO2000" s="10"/>
      <c r="UOP2000" s="10"/>
      <c r="UOQ2000" s="10"/>
      <c r="UOR2000" s="10"/>
      <c r="UOS2000" s="10"/>
      <c r="UOT2000" s="10"/>
      <c r="UOU2000" s="10"/>
      <c r="UOV2000" s="10"/>
      <c r="UOW2000" s="10"/>
      <c r="UOX2000" s="10"/>
      <c r="UOY2000" s="10"/>
      <c r="UOZ2000" s="10"/>
      <c r="UPA2000" s="10"/>
      <c r="UPB2000" s="10"/>
      <c r="UPC2000" s="10"/>
      <c r="UPD2000" s="10"/>
      <c r="UPE2000" s="10"/>
      <c r="UPF2000" s="10"/>
      <c r="UPG2000" s="10"/>
      <c r="UPH2000" s="10"/>
      <c r="UPI2000" s="10"/>
      <c r="UPJ2000" s="10"/>
      <c r="UPK2000" s="10"/>
      <c r="UPL2000" s="10"/>
      <c r="UPM2000" s="10"/>
      <c r="UPN2000" s="10"/>
      <c r="UPO2000" s="10"/>
      <c r="UPP2000" s="10"/>
      <c r="UPQ2000" s="10"/>
      <c r="UPR2000" s="10"/>
      <c r="UPS2000" s="10"/>
      <c r="UPT2000" s="10"/>
      <c r="UPU2000" s="10"/>
      <c r="UPV2000" s="10"/>
      <c r="UPW2000" s="10"/>
      <c r="UPX2000" s="10"/>
      <c r="UPY2000" s="10"/>
      <c r="UPZ2000" s="10"/>
      <c r="UQA2000" s="10"/>
      <c r="UQB2000" s="10"/>
      <c r="UQC2000" s="10"/>
      <c r="UQD2000" s="10"/>
      <c r="UQE2000" s="10"/>
      <c r="UQF2000" s="10"/>
      <c r="UQG2000" s="10"/>
      <c r="UQH2000" s="10"/>
      <c r="UQI2000" s="10"/>
      <c r="UQJ2000" s="10"/>
      <c r="UQK2000" s="10"/>
      <c r="UQL2000" s="10"/>
      <c r="UQM2000" s="10"/>
      <c r="UQN2000" s="10"/>
      <c r="UQO2000" s="10"/>
      <c r="UQP2000" s="10"/>
      <c r="UQQ2000" s="10"/>
      <c r="UQR2000" s="10"/>
      <c r="UQS2000" s="10"/>
      <c r="UQT2000" s="10"/>
      <c r="UQU2000" s="10"/>
      <c r="UQV2000" s="10"/>
      <c r="UQW2000" s="10"/>
      <c r="UQX2000" s="10"/>
      <c r="UQY2000" s="10"/>
      <c r="UQZ2000" s="10"/>
      <c r="URA2000" s="10"/>
      <c r="URB2000" s="10"/>
      <c r="URC2000" s="10"/>
      <c r="URD2000" s="10"/>
      <c r="URE2000" s="10"/>
      <c r="URF2000" s="10"/>
      <c r="URG2000" s="10"/>
      <c r="URH2000" s="10"/>
      <c r="URI2000" s="10"/>
      <c r="URJ2000" s="10"/>
      <c r="URK2000" s="10"/>
      <c r="URL2000" s="10"/>
      <c r="URM2000" s="10"/>
      <c r="URN2000" s="10"/>
      <c r="URO2000" s="10"/>
      <c r="URP2000" s="10"/>
      <c r="URQ2000" s="10"/>
      <c r="URR2000" s="10"/>
      <c r="URS2000" s="10"/>
      <c r="URT2000" s="10"/>
      <c r="URU2000" s="10"/>
      <c r="URV2000" s="10"/>
      <c r="URW2000" s="10"/>
      <c r="URX2000" s="10"/>
      <c r="URY2000" s="10"/>
      <c r="URZ2000" s="10"/>
      <c r="USA2000" s="10"/>
      <c r="USB2000" s="10"/>
      <c r="USC2000" s="10"/>
      <c r="USD2000" s="10"/>
      <c r="USE2000" s="10"/>
      <c r="USF2000" s="10"/>
      <c r="USG2000" s="10"/>
      <c r="USH2000" s="10"/>
      <c r="USI2000" s="10"/>
      <c r="USJ2000" s="10"/>
      <c r="USK2000" s="10"/>
      <c r="USL2000" s="10"/>
      <c r="USM2000" s="10"/>
      <c r="USN2000" s="10"/>
      <c r="USO2000" s="10"/>
      <c r="USP2000" s="10"/>
      <c r="USQ2000" s="10"/>
      <c r="USR2000" s="10"/>
      <c r="USS2000" s="10"/>
      <c r="UST2000" s="10"/>
      <c r="USU2000" s="10"/>
      <c r="USV2000" s="10"/>
      <c r="USW2000" s="10"/>
      <c r="USX2000" s="10"/>
      <c r="USY2000" s="10"/>
      <c r="USZ2000" s="10"/>
      <c r="UTA2000" s="10"/>
      <c r="UTB2000" s="10"/>
      <c r="UTC2000" s="10"/>
      <c r="UTD2000" s="10"/>
      <c r="UTE2000" s="10"/>
      <c r="UTF2000" s="10"/>
      <c r="UTG2000" s="10"/>
      <c r="UTH2000" s="10"/>
      <c r="UTI2000" s="10"/>
      <c r="UTJ2000" s="10"/>
      <c r="UTK2000" s="10"/>
      <c r="UTL2000" s="10"/>
      <c r="UTM2000" s="10"/>
      <c r="UTN2000" s="10"/>
      <c r="UTO2000" s="10"/>
      <c r="UTP2000" s="10"/>
      <c r="UTQ2000" s="10"/>
      <c r="UTR2000" s="10"/>
      <c r="UTS2000" s="10"/>
      <c r="UTT2000" s="10"/>
      <c r="UTU2000" s="10"/>
      <c r="UTV2000" s="10"/>
      <c r="UTW2000" s="10"/>
      <c r="UTX2000" s="10"/>
      <c r="UTY2000" s="10"/>
      <c r="UTZ2000" s="10"/>
      <c r="UUA2000" s="10"/>
      <c r="UUB2000" s="10"/>
      <c r="UUC2000" s="10"/>
      <c r="UUD2000" s="10"/>
      <c r="UUE2000" s="10"/>
      <c r="UUF2000" s="10"/>
      <c r="UUG2000" s="10"/>
      <c r="UUH2000" s="10"/>
      <c r="UUI2000" s="10"/>
      <c r="UUJ2000" s="10"/>
      <c r="UUK2000" s="10"/>
      <c r="UUL2000" s="10"/>
      <c r="UUM2000" s="10"/>
      <c r="UUN2000" s="10"/>
      <c r="UUO2000" s="10"/>
      <c r="UUP2000" s="10"/>
      <c r="UUQ2000" s="10"/>
      <c r="UUR2000" s="10"/>
      <c r="UUS2000" s="10"/>
      <c r="UUT2000" s="10"/>
      <c r="UUU2000" s="10"/>
      <c r="UUV2000" s="10"/>
      <c r="UUW2000" s="10"/>
      <c r="UUX2000" s="10"/>
      <c r="UUY2000" s="10"/>
      <c r="UUZ2000" s="10"/>
      <c r="UVA2000" s="10"/>
      <c r="UVB2000" s="10"/>
      <c r="UVC2000" s="10"/>
      <c r="UVD2000" s="10"/>
      <c r="UVE2000" s="10"/>
      <c r="UVF2000" s="10"/>
      <c r="UVG2000" s="10"/>
      <c r="UVH2000" s="10"/>
      <c r="UVI2000" s="10"/>
      <c r="UVJ2000" s="10"/>
      <c r="UVK2000" s="10"/>
      <c r="UVL2000" s="10"/>
      <c r="UVM2000" s="10"/>
      <c r="UVN2000" s="10"/>
      <c r="UVO2000" s="10"/>
      <c r="UVP2000" s="10"/>
      <c r="UVQ2000" s="10"/>
      <c r="UVR2000" s="10"/>
      <c r="UVS2000" s="10"/>
      <c r="UVT2000" s="10"/>
      <c r="UVU2000" s="10"/>
      <c r="UVV2000" s="10"/>
      <c r="UVW2000" s="10"/>
      <c r="UVX2000" s="10"/>
      <c r="UVY2000" s="10"/>
      <c r="UVZ2000" s="10"/>
      <c r="UWA2000" s="10"/>
      <c r="UWB2000" s="10"/>
      <c r="UWC2000" s="10"/>
      <c r="UWD2000" s="10"/>
      <c r="UWE2000" s="10"/>
      <c r="UWF2000" s="10"/>
      <c r="UWG2000" s="10"/>
      <c r="UWH2000" s="10"/>
      <c r="UWI2000" s="10"/>
      <c r="UWJ2000" s="10"/>
      <c r="UWK2000" s="10"/>
      <c r="UWL2000" s="10"/>
      <c r="UWM2000" s="10"/>
      <c r="UWN2000" s="10"/>
      <c r="UWO2000" s="10"/>
      <c r="UWP2000" s="10"/>
      <c r="UWQ2000" s="10"/>
      <c r="UWR2000" s="10"/>
      <c r="UWS2000" s="10"/>
      <c r="UWT2000" s="10"/>
      <c r="UWU2000" s="10"/>
      <c r="UWV2000" s="10"/>
      <c r="UWW2000" s="10"/>
      <c r="UWX2000" s="10"/>
      <c r="UWY2000" s="10"/>
      <c r="UWZ2000" s="10"/>
      <c r="UXA2000" s="10"/>
      <c r="UXB2000" s="10"/>
      <c r="UXC2000" s="10"/>
      <c r="UXD2000" s="10"/>
      <c r="UXE2000" s="10"/>
      <c r="UXF2000" s="10"/>
      <c r="UXG2000" s="10"/>
      <c r="UXH2000" s="10"/>
      <c r="UXI2000" s="10"/>
      <c r="UXJ2000" s="10"/>
      <c r="UXK2000" s="10"/>
      <c r="UXL2000" s="10"/>
      <c r="UXM2000" s="10"/>
      <c r="UXN2000" s="10"/>
      <c r="UXO2000" s="10"/>
      <c r="UXP2000" s="10"/>
      <c r="UXQ2000" s="10"/>
      <c r="UXR2000" s="10"/>
      <c r="UXS2000" s="10"/>
      <c r="UXT2000" s="10"/>
      <c r="UXU2000" s="10"/>
      <c r="UXV2000" s="10"/>
      <c r="UXW2000" s="10"/>
      <c r="UXX2000" s="10"/>
      <c r="UXY2000" s="10"/>
      <c r="UXZ2000" s="10"/>
      <c r="UYA2000" s="10"/>
      <c r="UYB2000" s="10"/>
      <c r="UYC2000" s="10"/>
      <c r="UYD2000" s="10"/>
      <c r="UYE2000" s="10"/>
      <c r="UYF2000" s="10"/>
      <c r="UYG2000" s="10"/>
      <c r="UYH2000" s="10"/>
      <c r="UYI2000" s="10"/>
      <c r="UYJ2000" s="10"/>
      <c r="UYK2000" s="10"/>
      <c r="UYL2000" s="10"/>
      <c r="UYM2000" s="10"/>
      <c r="UYN2000" s="10"/>
      <c r="UYO2000" s="10"/>
      <c r="UYP2000" s="10"/>
      <c r="UYQ2000" s="10"/>
      <c r="UYR2000" s="10"/>
      <c r="UYS2000" s="10"/>
      <c r="UYT2000" s="10"/>
      <c r="UYU2000" s="10"/>
      <c r="UYV2000" s="10"/>
      <c r="UYW2000" s="10"/>
      <c r="UYX2000" s="10"/>
      <c r="UYY2000" s="10"/>
      <c r="UYZ2000" s="10"/>
      <c r="UZA2000" s="10"/>
      <c r="UZB2000" s="10"/>
      <c r="UZC2000" s="10"/>
      <c r="UZD2000" s="10"/>
      <c r="UZE2000" s="10"/>
      <c r="UZF2000" s="10"/>
      <c r="UZG2000" s="10"/>
      <c r="UZH2000" s="10"/>
      <c r="UZI2000" s="10"/>
      <c r="UZJ2000" s="10"/>
      <c r="UZK2000" s="10"/>
      <c r="UZL2000" s="10"/>
      <c r="UZM2000" s="10"/>
      <c r="UZN2000" s="10"/>
      <c r="UZO2000" s="10"/>
      <c r="UZP2000" s="10"/>
      <c r="UZQ2000" s="10"/>
      <c r="UZR2000" s="10"/>
      <c r="UZS2000" s="10"/>
      <c r="UZT2000" s="10"/>
      <c r="UZU2000" s="10"/>
      <c r="UZV2000" s="10"/>
      <c r="UZW2000" s="10"/>
      <c r="UZX2000" s="10"/>
      <c r="UZY2000" s="10"/>
      <c r="UZZ2000" s="10"/>
      <c r="VAA2000" s="10"/>
      <c r="VAB2000" s="10"/>
      <c r="VAC2000" s="10"/>
      <c r="VAD2000" s="10"/>
      <c r="VAE2000" s="10"/>
      <c r="VAF2000" s="10"/>
      <c r="VAG2000" s="10"/>
      <c r="VAH2000" s="10"/>
      <c r="VAI2000" s="10"/>
      <c r="VAJ2000" s="10"/>
      <c r="VAK2000" s="10"/>
      <c r="VAL2000" s="10"/>
      <c r="VAM2000" s="10"/>
      <c r="VAN2000" s="10"/>
      <c r="VAO2000" s="10"/>
      <c r="VAP2000" s="10"/>
      <c r="VAQ2000" s="10"/>
      <c r="VAR2000" s="10"/>
      <c r="VAS2000" s="10"/>
      <c r="VAT2000" s="10"/>
      <c r="VAU2000" s="10"/>
      <c r="VAV2000" s="10"/>
      <c r="VAW2000" s="10"/>
      <c r="VAX2000" s="10"/>
      <c r="VAY2000" s="10"/>
      <c r="VAZ2000" s="10"/>
      <c r="VBA2000" s="10"/>
      <c r="VBB2000" s="10"/>
      <c r="VBC2000" s="10"/>
      <c r="VBD2000" s="10"/>
      <c r="VBE2000" s="10"/>
      <c r="VBF2000" s="10"/>
      <c r="VBG2000" s="10"/>
      <c r="VBH2000" s="10"/>
      <c r="VBI2000" s="10"/>
      <c r="VBJ2000" s="10"/>
      <c r="VBK2000" s="10"/>
      <c r="VBL2000" s="10"/>
      <c r="VBM2000" s="10"/>
      <c r="VBN2000" s="10"/>
      <c r="VBO2000" s="10"/>
      <c r="VBP2000" s="10"/>
      <c r="VBQ2000" s="10"/>
      <c r="VBR2000" s="10"/>
      <c r="VBS2000" s="10"/>
      <c r="VBT2000" s="10"/>
      <c r="VBU2000" s="10"/>
      <c r="VBV2000" s="10"/>
      <c r="VBW2000" s="10"/>
      <c r="VBX2000" s="10"/>
      <c r="VBY2000" s="10"/>
      <c r="VBZ2000" s="10"/>
      <c r="VCA2000" s="10"/>
      <c r="VCB2000" s="10"/>
      <c r="VCC2000" s="10"/>
      <c r="VCD2000" s="10"/>
      <c r="VCE2000" s="10"/>
      <c r="VCF2000" s="10"/>
      <c r="VCG2000" s="10"/>
      <c r="VCH2000" s="10"/>
      <c r="VCI2000" s="10"/>
      <c r="VCJ2000" s="10"/>
      <c r="VCK2000" s="10"/>
      <c r="VCL2000" s="10"/>
      <c r="VCM2000" s="10"/>
      <c r="VCN2000" s="10"/>
      <c r="VCO2000" s="10"/>
      <c r="VCP2000" s="10"/>
      <c r="VCQ2000" s="10"/>
      <c r="VCR2000" s="10"/>
      <c r="VCS2000" s="10"/>
      <c r="VCT2000" s="10"/>
      <c r="VCU2000" s="10"/>
      <c r="VCV2000" s="10"/>
      <c r="VCW2000" s="10"/>
      <c r="VCX2000" s="10"/>
      <c r="VCY2000" s="10"/>
      <c r="VCZ2000" s="10"/>
      <c r="VDA2000" s="10"/>
      <c r="VDB2000" s="10"/>
      <c r="VDC2000" s="10"/>
      <c r="VDD2000" s="10"/>
      <c r="VDE2000" s="10"/>
      <c r="VDF2000" s="10"/>
      <c r="VDG2000" s="10"/>
      <c r="VDH2000" s="10"/>
      <c r="VDI2000" s="10"/>
      <c r="VDJ2000" s="10"/>
      <c r="VDK2000" s="10"/>
      <c r="VDL2000" s="10"/>
      <c r="VDM2000" s="10"/>
      <c r="VDN2000" s="10"/>
      <c r="VDO2000" s="10"/>
      <c r="VDP2000" s="10"/>
      <c r="VDQ2000" s="10"/>
      <c r="VDR2000" s="10"/>
      <c r="VDS2000" s="10"/>
      <c r="VDT2000" s="10"/>
      <c r="VDU2000" s="10"/>
      <c r="VDV2000" s="10"/>
      <c r="VDW2000" s="10"/>
      <c r="VDX2000" s="10"/>
      <c r="VDY2000" s="10"/>
      <c r="VDZ2000" s="10"/>
      <c r="VEA2000" s="10"/>
      <c r="VEB2000" s="10"/>
      <c r="VEC2000" s="10"/>
      <c r="VED2000" s="10"/>
      <c r="VEE2000" s="10"/>
      <c r="VEF2000" s="10"/>
      <c r="VEG2000" s="10"/>
      <c r="VEH2000" s="10"/>
      <c r="VEI2000" s="10"/>
      <c r="VEJ2000" s="10"/>
      <c r="VEK2000" s="10"/>
      <c r="VEL2000" s="10"/>
      <c r="VEM2000" s="10"/>
      <c r="VEN2000" s="10"/>
      <c r="VEO2000" s="10"/>
      <c r="VEP2000" s="10"/>
      <c r="VEQ2000" s="10"/>
      <c r="VER2000" s="10"/>
      <c r="VES2000" s="10"/>
      <c r="VET2000" s="10"/>
      <c r="VEU2000" s="10"/>
      <c r="VEV2000" s="10"/>
      <c r="VEW2000" s="10"/>
      <c r="VEX2000" s="10"/>
      <c r="VEY2000" s="10"/>
      <c r="VEZ2000" s="10"/>
      <c r="VFA2000" s="10"/>
      <c r="VFB2000" s="10"/>
      <c r="VFC2000" s="10"/>
      <c r="VFD2000" s="10"/>
      <c r="VFE2000" s="10"/>
      <c r="VFF2000" s="10"/>
      <c r="VFG2000" s="10"/>
      <c r="VFH2000" s="10"/>
      <c r="VFI2000" s="10"/>
      <c r="VFJ2000" s="10"/>
      <c r="VFK2000" s="10"/>
      <c r="VFL2000" s="10"/>
      <c r="VFM2000" s="10"/>
      <c r="VFN2000" s="10"/>
      <c r="VFO2000" s="10"/>
      <c r="VFP2000" s="10"/>
      <c r="VFQ2000" s="10"/>
      <c r="VFR2000" s="10"/>
      <c r="VFS2000" s="10"/>
      <c r="VFT2000" s="10"/>
      <c r="VFU2000" s="10"/>
      <c r="VFV2000" s="10"/>
      <c r="VFW2000" s="10"/>
      <c r="VFX2000" s="10"/>
      <c r="VFY2000" s="10"/>
      <c r="VFZ2000" s="10"/>
      <c r="VGA2000" s="10"/>
      <c r="VGB2000" s="10"/>
      <c r="VGC2000" s="10"/>
      <c r="VGD2000" s="10"/>
      <c r="VGE2000" s="10"/>
      <c r="VGF2000" s="10"/>
      <c r="VGG2000" s="10"/>
      <c r="VGH2000" s="10"/>
      <c r="VGI2000" s="10"/>
      <c r="VGJ2000" s="10"/>
      <c r="VGK2000" s="10"/>
      <c r="VGL2000" s="10"/>
      <c r="VGM2000" s="10"/>
      <c r="VGN2000" s="10"/>
      <c r="VGO2000" s="10"/>
      <c r="VGP2000" s="10"/>
      <c r="VGQ2000" s="10"/>
      <c r="VGR2000" s="10"/>
      <c r="VGS2000" s="10"/>
      <c r="VGT2000" s="10"/>
      <c r="VGU2000" s="10"/>
      <c r="VGV2000" s="10"/>
      <c r="VGW2000" s="10"/>
      <c r="VGX2000" s="10"/>
      <c r="VGY2000" s="10"/>
      <c r="VGZ2000" s="10"/>
      <c r="VHA2000" s="10"/>
      <c r="VHB2000" s="10"/>
      <c r="VHC2000" s="10"/>
      <c r="VHD2000" s="10"/>
      <c r="VHE2000" s="10"/>
      <c r="VHF2000" s="10"/>
      <c r="VHG2000" s="10"/>
      <c r="VHH2000" s="10"/>
      <c r="VHI2000" s="10"/>
      <c r="VHJ2000" s="10"/>
      <c r="VHK2000" s="10"/>
      <c r="VHL2000" s="10"/>
      <c r="VHM2000" s="10"/>
      <c r="VHN2000" s="10"/>
      <c r="VHO2000" s="10"/>
      <c r="VHP2000" s="10"/>
      <c r="VHQ2000" s="10"/>
      <c r="VHR2000" s="10"/>
      <c r="VHS2000" s="10"/>
      <c r="VHT2000" s="10"/>
      <c r="VHU2000" s="10"/>
      <c r="VHV2000" s="10"/>
      <c r="VHW2000" s="10"/>
      <c r="VHX2000" s="10"/>
      <c r="VHY2000" s="10"/>
      <c r="VHZ2000" s="10"/>
      <c r="VIA2000" s="10"/>
      <c r="VIB2000" s="10"/>
      <c r="VIC2000" s="10"/>
      <c r="VID2000" s="10"/>
      <c r="VIE2000" s="10"/>
      <c r="VIF2000" s="10"/>
      <c r="VIG2000" s="10"/>
      <c r="VIH2000" s="10"/>
      <c r="VII2000" s="10"/>
      <c r="VIJ2000" s="10"/>
      <c r="VIK2000" s="10"/>
      <c r="VIL2000" s="10"/>
      <c r="VIM2000" s="10"/>
      <c r="VIN2000" s="10"/>
      <c r="VIO2000" s="10"/>
      <c r="VIP2000" s="10"/>
      <c r="VIQ2000" s="10"/>
      <c r="VIR2000" s="10"/>
      <c r="VIS2000" s="10"/>
      <c r="VIT2000" s="10"/>
      <c r="VIU2000" s="10"/>
      <c r="VIV2000" s="10"/>
      <c r="VIW2000" s="10"/>
      <c r="VIX2000" s="10"/>
      <c r="VIY2000" s="10"/>
      <c r="VIZ2000" s="10"/>
      <c r="VJA2000" s="10"/>
      <c r="VJB2000" s="10"/>
      <c r="VJC2000" s="10"/>
      <c r="VJD2000" s="10"/>
      <c r="VJE2000" s="10"/>
      <c r="VJF2000" s="10"/>
      <c r="VJG2000" s="10"/>
      <c r="VJH2000" s="10"/>
      <c r="VJI2000" s="10"/>
      <c r="VJJ2000" s="10"/>
      <c r="VJK2000" s="10"/>
      <c r="VJL2000" s="10"/>
      <c r="VJM2000" s="10"/>
      <c r="VJN2000" s="10"/>
      <c r="VJO2000" s="10"/>
      <c r="VJP2000" s="10"/>
      <c r="VJQ2000" s="10"/>
      <c r="VJR2000" s="10"/>
      <c r="VJS2000" s="10"/>
      <c r="VJT2000" s="10"/>
      <c r="VJU2000" s="10"/>
      <c r="VJV2000" s="10"/>
      <c r="VJW2000" s="10"/>
      <c r="VJX2000" s="10"/>
      <c r="VJY2000" s="10"/>
      <c r="VJZ2000" s="10"/>
      <c r="VKA2000" s="10"/>
      <c r="VKB2000" s="10"/>
      <c r="VKC2000" s="10"/>
      <c r="VKD2000" s="10"/>
      <c r="VKE2000" s="10"/>
      <c r="VKF2000" s="10"/>
      <c r="VKG2000" s="10"/>
      <c r="VKH2000" s="10"/>
      <c r="VKI2000" s="10"/>
      <c r="VKJ2000" s="10"/>
      <c r="VKK2000" s="10"/>
      <c r="VKL2000" s="10"/>
      <c r="VKM2000" s="10"/>
      <c r="VKN2000" s="10"/>
      <c r="VKO2000" s="10"/>
      <c r="VKP2000" s="10"/>
      <c r="VKQ2000" s="10"/>
      <c r="VKR2000" s="10"/>
      <c r="VKS2000" s="10"/>
      <c r="VKT2000" s="10"/>
      <c r="VKU2000" s="10"/>
      <c r="VKV2000" s="10"/>
      <c r="VKW2000" s="10"/>
      <c r="VKX2000" s="10"/>
      <c r="VKY2000" s="10"/>
      <c r="VKZ2000" s="10"/>
      <c r="VLA2000" s="10"/>
      <c r="VLB2000" s="10"/>
      <c r="VLC2000" s="10"/>
      <c r="VLD2000" s="10"/>
      <c r="VLE2000" s="10"/>
      <c r="VLF2000" s="10"/>
      <c r="VLG2000" s="10"/>
      <c r="VLH2000" s="10"/>
      <c r="VLI2000" s="10"/>
      <c r="VLJ2000" s="10"/>
      <c r="VLK2000" s="10"/>
      <c r="VLL2000" s="10"/>
      <c r="VLM2000" s="10"/>
      <c r="VLN2000" s="10"/>
      <c r="VLO2000" s="10"/>
      <c r="VLP2000" s="10"/>
      <c r="VLQ2000" s="10"/>
      <c r="VLR2000" s="10"/>
      <c r="VLS2000" s="10"/>
      <c r="VLT2000" s="10"/>
      <c r="VLU2000" s="10"/>
      <c r="VLV2000" s="10"/>
      <c r="VLW2000" s="10"/>
      <c r="VLX2000" s="10"/>
      <c r="VLY2000" s="10"/>
      <c r="VLZ2000" s="10"/>
      <c r="VMA2000" s="10"/>
      <c r="VMB2000" s="10"/>
      <c r="VMC2000" s="10"/>
      <c r="VMD2000" s="10"/>
      <c r="VME2000" s="10"/>
      <c r="VMF2000" s="10"/>
      <c r="VMG2000" s="10"/>
      <c r="VMH2000" s="10"/>
      <c r="VMI2000" s="10"/>
      <c r="VMJ2000" s="10"/>
      <c r="VMK2000" s="10"/>
      <c r="VML2000" s="10"/>
      <c r="VMM2000" s="10"/>
      <c r="VMN2000" s="10"/>
      <c r="VMO2000" s="10"/>
      <c r="VMP2000" s="10"/>
      <c r="VMQ2000" s="10"/>
      <c r="VMR2000" s="10"/>
      <c r="VMS2000" s="10"/>
      <c r="VMT2000" s="10"/>
      <c r="VMU2000" s="10"/>
      <c r="VMV2000" s="10"/>
      <c r="VMW2000" s="10"/>
      <c r="VMX2000" s="10"/>
      <c r="VMY2000" s="10"/>
      <c r="VMZ2000" s="10"/>
      <c r="VNA2000" s="10"/>
      <c r="VNB2000" s="10"/>
      <c r="VNC2000" s="10"/>
      <c r="VND2000" s="10"/>
      <c r="VNE2000" s="10"/>
      <c r="VNF2000" s="10"/>
      <c r="VNG2000" s="10"/>
      <c r="VNH2000" s="10"/>
      <c r="VNI2000" s="10"/>
      <c r="VNJ2000" s="10"/>
      <c r="VNK2000" s="10"/>
      <c r="VNL2000" s="10"/>
      <c r="VNM2000" s="10"/>
      <c r="VNN2000" s="10"/>
      <c r="VNO2000" s="10"/>
      <c r="VNP2000" s="10"/>
      <c r="VNQ2000" s="10"/>
      <c r="VNR2000" s="10"/>
      <c r="VNS2000" s="10"/>
      <c r="VNT2000" s="10"/>
      <c r="VNU2000" s="10"/>
      <c r="VNV2000" s="10"/>
      <c r="VNW2000" s="10"/>
      <c r="VNX2000" s="10"/>
      <c r="VNY2000" s="10"/>
      <c r="VNZ2000" s="10"/>
      <c r="VOA2000" s="10"/>
      <c r="VOB2000" s="10"/>
      <c r="VOC2000" s="10"/>
      <c r="VOD2000" s="10"/>
      <c r="VOE2000" s="10"/>
      <c r="VOF2000" s="10"/>
      <c r="VOG2000" s="10"/>
      <c r="VOH2000" s="10"/>
      <c r="VOI2000" s="10"/>
      <c r="VOJ2000" s="10"/>
      <c r="VOK2000" s="10"/>
      <c r="VOL2000" s="10"/>
      <c r="VOM2000" s="10"/>
      <c r="VON2000" s="10"/>
      <c r="VOO2000" s="10"/>
      <c r="VOP2000" s="10"/>
      <c r="VOQ2000" s="10"/>
      <c r="VOR2000" s="10"/>
      <c r="VOS2000" s="10"/>
      <c r="VOT2000" s="10"/>
      <c r="VOU2000" s="10"/>
      <c r="VOV2000" s="10"/>
      <c r="VOW2000" s="10"/>
      <c r="VOX2000" s="10"/>
      <c r="VOY2000" s="10"/>
      <c r="VOZ2000" s="10"/>
      <c r="VPA2000" s="10"/>
      <c r="VPB2000" s="10"/>
      <c r="VPC2000" s="10"/>
      <c r="VPD2000" s="10"/>
      <c r="VPE2000" s="10"/>
      <c r="VPF2000" s="10"/>
      <c r="VPG2000" s="10"/>
      <c r="VPH2000" s="10"/>
      <c r="VPI2000" s="10"/>
      <c r="VPJ2000" s="10"/>
      <c r="VPK2000" s="10"/>
      <c r="VPL2000" s="10"/>
      <c r="VPM2000" s="10"/>
      <c r="VPN2000" s="10"/>
      <c r="VPO2000" s="10"/>
      <c r="VPP2000" s="10"/>
      <c r="VPQ2000" s="10"/>
      <c r="VPR2000" s="10"/>
      <c r="VPS2000" s="10"/>
      <c r="VPT2000" s="10"/>
      <c r="VPU2000" s="10"/>
      <c r="VPV2000" s="10"/>
      <c r="VPW2000" s="10"/>
      <c r="VPX2000" s="10"/>
      <c r="VPY2000" s="10"/>
      <c r="VPZ2000" s="10"/>
      <c r="VQA2000" s="10"/>
      <c r="VQB2000" s="10"/>
      <c r="VQC2000" s="10"/>
      <c r="VQD2000" s="10"/>
      <c r="VQE2000" s="10"/>
      <c r="VQF2000" s="10"/>
      <c r="VQG2000" s="10"/>
      <c r="VQH2000" s="10"/>
      <c r="VQI2000" s="10"/>
      <c r="VQJ2000" s="10"/>
      <c r="VQK2000" s="10"/>
      <c r="VQL2000" s="10"/>
      <c r="VQM2000" s="10"/>
      <c r="VQN2000" s="10"/>
      <c r="VQO2000" s="10"/>
      <c r="VQP2000" s="10"/>
      <c r="VQQ2000" s="10"/>
      <c r="VQR2000" s="10"/>
      <c r="VQS2000" s="10"/>
      <c r="VQT2000" s="10"/>
      <c r="VQU2000" s="10"/>
      <c r="VQV2000" s="10"/>
      <c r="VQW2000" s="10"/>
      <c r="VQX2000" s="10"/>
      <c r="VQY2000" s="10"/>
      <c r="VQZ2000" s="10"/>
      <c r="VRA2000" s="10"/>
      <c r="VRB2000" s="10"/>
      <c r="VRC2000" s="10"/>
      <c r="VRD2000" s="10"/>
      <c r="VRE2000" s="10"/>
      <c r="VRF2000" s="10"/>
      <c r="VRG2000" s="10"/>
      <c r="VRH2000" s="10"/>
      <c r="VRI2000" s="10"/>
      <c r="VRJ2000" s="10"/>
      <c r="VRK2000" s="10"/>
      <c r="VRL2000" s="10"/>
      <c r="VRM2000" s="10"/>
      <c r="VRN2000" s="10"/>
      <c r="VRO2000" s="10"/>
      <c r="VRP2000" s="10"/>
      <c r="VRQ2000" s="10"/>
      <c r="VRR2000" s="10"/>
      <c r="VRS2000" s="10"/>
      <c r="VRT2000" s="10"/>
      <c r="VRU2000" s="10"/>
      <c r="VRV2000" s="10"/>
      <c r="VRW2000" s="10"/>
      <c r="VRX2000" s="10"/>
      <c r="VRY2000" s="10"/>
      <c r="VRZ2000" s="10"/>
      <c r="VSA2000" s="10"/>
      <c r="VSB2000" s="10"/>
      <c r="VSC2000" s="10"/>
      <c r="VSD2000" s="10"/>
      <c r="VSE2000" s="10"/>
      <c r="VSF2000" s="10"/>
      <c r="VSG2000" s="10"/>
      <c r="VSH2000" s="10"/>
      <c r="VSI2000" s="10"/>
      <c r="VSJ2000" s="10"/>
      <c r="VSK2000" s="10"/>
      <c r="VSL2000" s="10"/>
      <c r="VSM2000" s="10"/>
      <c r="VSN2000" s="10"/>
      <c r="VSO2000" s="10"/>
      <c r="VSP2000" s="10"/>
      <c r="VSQ2000" s="10"/>
      <c r="VSR2000" s="10"/>
      <c r="VSS2000" s="10"/>
      <c r="VST2000" s="10"/>
      <c r="VSU2000" s="10"/>
      <c r="VSV2000" s="10"/>
      <c r="VSW2000" s="10"/>
      <c r="VSX2000" s="10"/>
      <c r="VSY2000" s="10"/>
      <c r="VSZ2000" s="10"/>
      <c r="VTA2000" s="10"/>
      <c r="VTB2000" s="10"/>
      <c r="VTC2000" s="10"/>
      <c r="VTD2000" s="10"/>
      <c r="VTE2000" s="10"/>
      <c r="VTF2000" s="10"/>
      <c r="VTG2000" s="10"/>
      <c r="VTH2000" s="10"/>
      <c r="VTI2000" s="10"/>
      <c r="VTJ2000" s="10"/>
      <c r="VTK2000" s="10"/>
      <c r="VTL2000" s="10"/>
      <c r="VTM2000" s="10"/>
      <c r="VTN2000" s="10"/>
      <c r="VTO2000" s="10"/>
      <c r="VTP2000" s="10"/>
      <c r="VTQ2000" s="10"/>
      <c r="VTR2000" s="10"/>
      <c r="VTS2000" s="10"/>
      <c r="VTT2000" s="10"/>
      <c r="VTU2000" s="10"/>
      <c r="VTV2000" s="10"/>
      <c r="VTW2000" s="10"/>
      <c r="VTX2000" s="10"/>
      <c r="VTY2000" s="10"/>
      <c r="VTZ2000" s="10"/>
      <c r="VUA2000" s="10"/>
      <c r="VUB2000" s="10"/>
      <c r="VUC2000" s="10"/>
      <c r="VUD2000" s="10"/>
      <c r="VUE2000" s="10"/>
      <c r="VUF2000" s="10"/>
      <c r="VUG2000" s="10"/>
      <c r="VUH2000" s="10"/>
      <c r="VUI2000" s="10"/>
      <c r="VUJ2000" s="10"/>
      <c r="VUK2000" s="10"/>
      <c r="VUL2000" s="10"/>
      <c r="VUM2000" s="10"/>
      <c r="VUN2000" s="10"/>
      <c r="VUO2000" s="10"/>
      <c r="VUP2000" s="10"/>
      <c r="VUQ2000" s="10"/>
      <c r="VUR2000" s="10"/>
      <c r="VUS2000" s="10"/>
      <c r="VUT2000" s="10"/>
      <c r="VUU2000" s="10"/>
      <c r="VUV2000" s="10"/>
      <c r="VUW2000" s="10"/>
      <c r="VUX2000" s="10"/>
      <c r="VUY2000" s="10"/>
      <c r="VUZ2000" s="10"/>
      <c r="VVA2000" s="10"/>
      <c r="VVB2000" s="10"/>
      <c r="VVC2000" s="10"/>
      <c r="VVD2000" s="10"/>
      <c r="VVE2000" s="10"/>
      <c r="VVF2000" s="10"/>
      <c r="VVG2000" s="10"/>
      <c r="VVH2000" s="10"/>
      <c r="VVI2000" s="10"/>
      <c r="VVJ2000" s="10"/>
      <c r="VVK2000" s="10"/>
      <c r="VVL2000" s="10"/>
      <c r="VVM2000" s="10"/>
      <c r="VVN2000" s="10"/>
      <c r="VVO2000" s="10"/>
      <c r="VVP2000" s="10"/>
      <c r="VVQ2000" s="10"/>
      <c r="VVR2000" s="10"/>
      <c r="VVS2000" s="10"/>
      <c r="VVT2000" s="10"/>
      <c r="VVU2000" s="10"/>
      <c r="VVV2000" s="10"/>
      <c r="VVW2000" s="10"/>
      <c r="VVX2000" s="10"/>
      <c r="VVY2000" s="10"/>
      <c r="VVZ2000" s="10"/>
      <c r="VWA2000" s="10"/>
      <c r="VWB2000" s="10"/>
      <c r="VWC2000" s="10"/>
      <c r="VWD2000" s="10"/>
      <c r="VWE2000" s="10"/>
      <c r="VWF2000" s="10"/>
      <c r="VWG2000" s="10"/>
      <c r="VWH2000" s="10"/>
      <c r="VWI2000" s="10"/>
      <c r="VWJ2000" s="10"/>
      <c r="VWK2000" s="10"/>
      <c r="VWL2000" s="10"/>
      <c r="VWM2000" s="10"/>
      <c r="VWN2000" s="10"/>
      <c r="VWO2000" s="10"/>
      <c r="VWP2000" s="10"/>
      <c r="VWQ2000" s="10"/>
      <c r="VWR2000" s="10"/>
      <c r="VWS2000" s="10"/>
      <c r="VWT2000" s="10"/>
      <c r="VWU2000" s="10"/>
      <c r="VWV2000" s="10"/>
      <c r="VWW2000" s="10"/>
      <c r="VWX2000" s="10"/>
      <c r="VWY2000" s="10"/>
      <c r="VWZ2000" s="10"/>
      <c r="VXA2000" s="10"/>
      <c r="VXB2000" s="10"/>
      <c r="VXC2000" s="10"/>
      <c r="VXD2000" s="10"/>
      <c r="VXE2000" s="10"/>
      <c r="VXF2000" s="10"/>
      <c r="VXG2000" s="10"/>
      <c r="VXH2000" s="10"/>
      <c r="VXI2000" s="10"/>
      <c r="VXJ2000" s="10"/>
      <c r="VXK2000" s="10"/>
      <c r="VXL2000" s="10"/>
      <c r="VXM2000" s="10"/>
      <c r="VXN2000" s="10"/>
      <c r="VXO2000" s="10"/>
      <c r="VXP2000" s="10"/>
      <c r="VXQ2000" s="10"/>
      <c r="VXR2000" s="10"/>
      <c r="VXS2000" s="10"/>
      <c r="VXT2000" s="10"/>
      <c r="VXU2000" s="10"/>
      <c r="VXV2000" s="10"/>
      <c r="VXW2000" s="10"/>
      <c r="VXX2000" s="10"/>
      <c r="VXY2000" s="10"/>
      <c r="VXZ2000" s="10"/>
      <c r="VYA2000" s="10"/>
      <c r="VYB2000" s="10"/>
      <c r="VYC2000" s="10"/>
      <c r="VYD2000" s="10"/>
      <c r="VYE2000" s="10"/>
      <c r="VYF2000" s="10"/>
      <c r="VYG2000" s="10"/>
      <c r="VYH2000" s="10"/>
      <c r="VYI2000" s="10"/>
      <c r="VYJ2000" s="10"/>
      <c r="VYK2000" s="10"/>
      <c r="VYL2000" s="10"/>
      <c r="VYM2000" s="10"/>
      <c r="VYN2000" s="10"/>
      <c r="VYO2000" s="10"/>
      <c r="VYP2000" s="10"/>
      <c r="VYQ2000" s="10"/>
      <c r="VYR2000" s="10"/>
      <c r="VYS2000" s="10"/>
      <c r="VYT2000" s="10"/>
      <c r="VYU2000" s="10"/>
      <c r="VYV2000" s="10"/>
      <c r="VYW2000" s="10"/>
      <c r="VYX2000" s="10"/>
      <c r="VYY2000" s="10"/>
      <c r="VYZ2000" s="10"/>
      <c r="VZA2000" s="10"/>
      <c r="VZB2000" s="10"/>
      <c r="VZC2000" s="10"/>
      <c r="VZD2000" s="10"/>
      <c r="VZE2000" s="10"/>
      <c r="VZF2000" s="10"/>
      <c r="VZG2000" s="10"/>
      <c r="VZH2000" s="10"/>
      <c r="VZI2000" s="10"/>
      <c r="VZJ2000" s="10"/>
      <c r="VZK2000" s="10"/>
      <c r="VZL2000" s="10"/>
      <c r="VZM2000" s="10"/>
      <c r="VZN2000" s="10"/>
      <c r="VZO2000" s="10"/>
      <c r="VZP2000" s="10"/>
      <c r="VZQ2000" s="10"/>
      <c r="VZR2000" s="10"/>
      <c r="VZS2000" s="10"/>
      <c r="VZT2000" s="10"/>
      <c r="VZU2000" s="10"/>
      <c r="VZV2000" s="10"/>
      <c r="VZW2000" s="10"/>
      <c r="VZX2000" s="10"/>
      <c r="VZY2000" s="10"/>
      <c r="VZZ2000" s="10"/>
      <c r="WAA2000" s="10"/>
      <c r="WAB2000" s="10"/>
      <c r="WAC2000" s="10"/>
      <c r="WAD2000" s="10"/>
      <c r="WAE2000" s="10"/>
      <c r="WAF2000" s="10"/>
      <c r="WAG2000" s="10"/>
      <c r="WAH2000" s="10"/>
      <c r="WAI2000" s="10"/>
      <c r="WAJ2000" s="10"/>
      <c r="WAK2000" s="10"/>
      <c r="WAL2000" s="10"/>
      <c r="WAM2000" s="10"/>
      <c r="WAN2000" s="10"/>
      <c r="WAO2000" s="10"/>
      <c r="WAP2000" s="10"/>
      <c r="WAQ2000" s="10"/>
      <c r="WAR2000" s="10"/>
      <c r="WAS2000" s="10"/>
      <c r="WAT2000" s="10"/>
      <c r="WAU2000" s="10"/>
      <c r="WAV2000" s="10"/>
      <c r="WAW2000" s="10"/>
      <c r="WAX2000" s="10"/>
      <c r="WAY2000" s="10"/>
      <c r="WAZ2000" s="10"/>
      <c r="WBA2000" s="10"/>
      <c r="WBB2000" s="10"/>
      <c r="WBC2000" s="10"/>
      <c r="WBD2000" s="10"/>
      <c r="WBE2000" s="10"/>
      <c r="WBF2000" s="10"/>
      <c r="WBG2000" s="10"/>
      <c r="WBH2000" s="10"/>
      <c r="WBI2000" s="10"/>
      <c r="WBJ2000" s="10"/>
      <c r="WBK2000" s="10"/>
      <c r="WBL2000" s="10"/>
      <c r="WBM2000" s="10"/>
      <c r="WBN2000" s="10"/>
      <c r="WBO2000" s="10"/>
      <c r="WBP2000" s="10"/>
      <c r="WBQ2000" s="10"/>
      <c r="WBR2000" s="10"/>
      <c r="WBS2000" s="10"/>
      <c r="WBT2000" s="10"/>
      <c r="WBU2000" s="10"/>
      <c r="WBV2000" s="10"/>
      <c r="WBW2000" s="10"/>
      <c r="WBX2000" s="10"/>
      <c r="WBY2000" s="10"/>
      <c r="WBZ2000" s="10"/>
      <c r="WCA2000" s="10"/>
      <c r="WCB2000" s="10"/>
      <c r="WCC2000" s="10"/>
      <c r="WCD2000" s="10"/>
      <c r="WCE2000" s="10"/>
      <c r="WCF2000" s="10"/>
      <c r="WCG2000" s="10"/>
      <c r="WCH2000" s="10"/>
      <c r="WCI2000" s="10"/>
      <c r="WCJ2000" s="10"/>
      <c r="WCK2000" s="10"/>
      <c r="WCL2000" s="10"/>
      <c r="WCM2000" s="10"/>
      <c r="WCN2000" s="10"/>
      <c r="WCO2000" s="10"/>
      <c r="WCP2000" s="10"/>
      <c r="WCQ2000" s="10"/>
      <c r="WCR2000" s="10"/>
      <c r="WCS2000" s="10"/>
      <c r="WCT2000" s="10"/>
      <c r="WCU2000" s="10"/>
      <c r="WCV2000" s="10"/>
      <c r="WCW2000" s="10"/>
      <c r="WCX2000" s="10"/>
      <c r="WCY2000" s="10"/>
      <c r="WCZ2000" s="10"/>
      <c r="WDA2000" s="10"/>
      <c r="WDB2000" s="10"/>
      <c r="WDC2000" s="10"/>
      <c r="WDD2000" s="10"/>
      <c r="WDE2000" s="10"/>
      <c r="WDF2000" s="10"/>
      <c r="WDG2000" s="10"/>
      <c r="WDH2000" s="10"/>
      <c r="WDI2000" s="10"/>
      <c r="WDJ2000" s="10"/>
      <c r="WDK2000" s="10"/>
      <c r="WDL2000" s="10"/>
      <c r="WDM2000" s="10"/>
      <c r="WDN2000" s="10"/>
      <c r="WDO2000" s="10"/>
      <c r="WDP2000" s="10"/>
      <c r="WDQ2000" s="10"/>
      <c r="WDR2000" s="10"/>
      <c r="WDS2000" s="10"/>
      <c r="WDT2000" s="10"/>
      <c r="WDU2000" s="10"/>
      <c r="WDV2000" s="10"/>
      <c r="WDW2000" s="10"/>
      <c r="WDX2000" s="10"/>
      <c r="WDY2000" s="10"/>
      <c r="WDZ2000" s="10"/>
      <c r="WEA2000" s="10"/>
      <c r="WEB2000" s="10"/>
      <c r="WEC2000" s="10"/>
      <c r="WED2000" s="10"/>
      <c r="WEE2000" s="10"/>
      <c r="WEF2000" s="10"/>
      <c r="WEG2000" s="10"/>
      <c r="WEH2000" s="10"/>
      <c r="WEI2000" s="10"/>
      <c r="WEJ2000" s="10"/>
      <c r="WEK2000" s="10"/>
      <c r="WEL2000" s="10"/>
      <c r="WEM2000" s="10"/>
      <c r="WEN2000" s="10"/>
      <c r="WEO2000" s="10"/>
      <c r="WEP2000" s="10"/>
      <c r="WEQ2000" s="10"/>
      <c r="WER2000" s="10"/>
      <c r="WES2000" s="10"/>
      <c r="WET2000" s="10"/>
      <c r="WEU2000" s="10"/>
      <c r="WEV2000" s="10"/>
      <c r="WEW2000" s="10"/>
      <c r="WEX2000" s="10"/>
      <c r="WEY2000" s="10"/>
      <c r="WEZ2000" s="10"/>
      <c r="WFA2000" s="10"/>
      <c r="WFB2000" s="10"/>
      <c r="WFC2000" s="10"/>
      <c r="WFD2000" s="10"/>
      <c r="WFE2000" s="10"/>
      <c r="WFF2000" s="10"/>
      <c r="WFG2000" s="10"/>
      <c r="WFH2000" s="10"/>
      <c r="WFI2000" s="10"/>
      <c r="WFJ2000" s="10"/>
      <c r="WFK2000" s="10"/>
      <c r="WFL2000" s="10"/>
      <c r="WFM2000" s="10"/>
      <c r="WFN2000" s="10"/>
      <c r="WFO2000" s="10"/>
      <c r="WFP2000" s="10"/>
      <c r="WFQ2000" s="10"/>
      <c r="WFR2000" s="10"/>
      <c r="WFS2000" s="10"/>
      <c r="WFT2000" s="10"/>
      <c r="WFU2000" s="10"/>
      <c r="WFV2000" s="10"/>
      <c r="WFW2000" s="10"/>
      <c r="WFX2000" s="10"/>
      <c r="WFY2000" s="10"/>
      <c r="WFZ2000" s="10"/>
      <c r="WGA2000" s="10"/>
      <c r="WGB2000" s="10"/>
      <c r="WGC2000" s="10"/>
      <c r="WGD2000" s="10"/>
      <c r="WGE2000" s="10"/>
      <c r="WGF2000" s="10"/>
      <c r="WGG2000" s="10"/>
      <c r="WGH2000" s="10"/>
      <c r="WGI2000" s="10"/>
      <c r="WGJ2000" s="10"/>
      <c r="WGK2000" s="10"/>
      <c r="WGL2000" s="10"/>
      <c r="WGM2000" s="10"/>
      <c r="WGN2000" s="10"/>
      <c r="WGO2000" s="10"/>
      <c r="WGP2000" s="10"/>
      <c r="WGQ2000" s="10"/>
      <c r="WGR2000" s="10"/>
      <c r="WGS2000" s="10"/>
      <c r="WGT2000" s="10"/>
      <c r="WGU2000" s="10"/>
      <c r="WGV2000" s="10"/>
      <c r="WGW2000" s="10"/>
      <c r="WGX2000" s="10"/>
      <c r="WGY2000" s="10"/>
      <c r="WGZ2000" s="10"/>
      <c r="WHA2000" s="10"/>
      <c r="WHB2000" s="10"/>
      <c r="WHC2000" s="10"/>
      <c r="WHD2000" s="10"/>
      <c r="WHE2000" s="10"/>
      <c r="WHF2000" s="10"/>
      <c r="WHG2000" s="10"/>
      <c r="WHH2000" s="10"/>
      <c r="WHI2000" s="10"/>
      <c r="WHJ2000" s="10"/>
      <c r="WHK2000" s="10"/>
      <c r="WHL2000" s="10"/>
      <c r="WHM2000" s="10"/>
      <c r="WHN2000" s="10"/>
      <c r="WHO2000" s="10"/>
      <c r="WHP2000" s="10"/>
      <c r="WHQ2000" s="10"/>
      <c r="WHR2000" s="10"/>
      <c r="WHS2000" s="10"/>
      <c r="WHT2000" s="10"/>
      <c r="WHU2000" s="10"/>
      <c r="WHV2000" s="10"/>
      <c r="WHW2000" s="10"/>
      <c r="WHX2000" s="10"/>
      <c r="WHY2000" s="10"/>
      <c r="WHZ2000" s="10"/>
      <c r="WIA2000" s="10"/>
      <c r="WIB2000" s="10"/>
      <c r="WIC2000" s="10"/>
      <c r="WID2000" s="10"/>
      <c r="WIE2000" s="10"/>
      <c r="WIF2000" s="10"/>
      <c r="WIG2000" s="10"/>
      <c r="WIH2000" s="10"/>
      <c r="WII2000" s="10"/>
      <c r="WIJ2000" s="10"/>
      <c r="WIK2000" s="10"/>
      <c r="WIL2000" s="10"/>
      <c r="WIM2000" s="10"/>
      <c r="WIN2000" s="10"/>
      <c r="WIO2000" s="10"/>
      <c r="WIP2000" s="10"/>
      <c r="WIQ2000" s="10"/>
      <c r="WIR2000" s="10"/>
      <c r="WIS2000" s="10"/>
      <c r="WIT2000" s="10"/>
      <c r="WIU2000" s="10"/>
      <c r="WIV2000" s="10"/>
      <c r="WIW2000" s="10"/>
      <c r="WIX2000" s="10"/>
      <c r="WIY2000" s="10"/>
      <c r="WIZ2000" s="10"/>
      <c r="WJA2000" s="10"/>
      <c r="WJB2000" s="10"/>
      <c r="WJC2000" s="10"/>
      <c r="WJD2000" s="10"/>
      <c r="WJE2000" s="10"/>
      <c r="WJF2000" s="10"/>
      <c r="WJG2000" s="10"/>
      <c r="WJH2000" s="10"/>
      <c r="WJI2000" s="10"/>
      <c r="WJJ2000" s="10"/>
      <c r="WJK2000" s="10"/>
      <c r="WJL2000" s="10"/>
      <c r="WJM2000" s="10"/>
      <c r="WJN2000" s="10"/>
      <c r="WJO2000" s="10"/>
      <c r="WJP2000" s="10"/>
      <c r="WJQ2000" s="10"/>
      <c r="WJR2000" s="10"/>
      <c r="WJS2000" s="10"/>
      <c r="WJT2000" s="10"/>
      <c r="WJU2000" s="10"/>
      <c r="WJV2000" s="10"/>
      <c r="WJW2000" s="10"/>
      <c r="WJX2000" s="10"/>
      <c r="WJY2000" s="10"/>
      <c r="WJZ2000" s="10"/>
      <c r="WKA2000" s="10"/>
      <c r="WKB2000" s="10"/>
      <c r="WKC2000" s="10"/>
      <c r="WKD2000" s="10"/>
      <c r="WKE2000" s="10"/>
      <c r="WKF2000" s="10"/>
      <c r="WKG2000" s="10"/>
      <c r="WKH2000" s="10"/>
      <c r="WKI2000" s="10"/>
      <c r="WKJ2000" s="10"/>
      <c r="WKK2000" s="10"/>
      <c r="WKL2000" s="10"/>
      <c r="WKM2000" s="10"/>
      <c r="WKN2000" s="10"/>
      <c r="WKO2000" s="10"/>
      <c r="WKP2000" s="10"/>
      <c r="WKQ2000" s="10"/>
      <c r="WKR2000" s="10"/>
      <c r="WKS2000" s="10"/>
      <c r="WKT2000" s="10"/>
      <c r="WKU2000" s="10"/>
      <c r="WKV2000" s="10"/>
      <c r="WKW2000" s="10"/>
      <c r="WKX2000" s="10"/>
      <c r="WKY2000" s="10"/>
      <c r="WKZ2000" s="10"/>
      <c r="WLA2000" s="10"/>
      <c r="WLB2000" s="10"/>
      <c r="WLC2000" s="10"/>
      <c r="WLD2000" s="10"/>
      <c r="WLE2000" s="10"/>
      <c r="WLF2000" s="10"/>
      <c r="WLG2000" s="10"/>
      <c r="WLH2000" s="10"/>
      <c r="WLI2000" s="10"/>
      <c r="WLJ2000" s="10"/>
      <c r="WLK2000" s="10"/>
      <c r="WLL2000" s="10"/>
      <c r="WLM2000" s="10"/>
      <c r="WLN2000" s="10"/>
      <c r="WLO2000" s="10"/>
      <c r="WLP2000" s="10"/>
      <c r="WLQ2000" s="10"/>
      <c r="WLR2000" s="10"/>
      <c r="WLS2000" s="10"/>
      <c r="WLT2000" s="10"/>
      <c r="WLU2000" s="10"/>
      <c r="WLV2000" s="10"/>
      <c r="WLW2000" s="10"/>
      <c r="WLX2000" s="10"/>
      <c r="WLY2000" s="10"/>
      <c r="WLZ2000" s="10"/>
      <c r="WMA2000" s="10"/>
      <c r="WMB2000" s="10"/>
      <c r="WMC2000" s="10"/>
      <c r="WMD2000" s="10"/>
      <c r="WME2000" s="10"/>
      <c r="WMF2000" s="10"/>
      <c r="WMG2000" s="10"/>
      <c r="WMH2000" s="10"/>
      <c r="WMI2000" s="10"/>
      <c r="WMJ2000" s="10"/>
      <c r="WMK2000" s="10"/>
      <c r="WML2000" s="10"/>
      <c r="WMM2000" s="10"/>
      <c r="WMN2000" s="10"/>
      <c r="WMO2000" s="10"/>
      <c r="WMP2000" s="10"/>
      <c r="WMQ2000" s="10"/>
      <c r="WMR2000" s="10"/>
      <c r="WMS2000" s="10"/>
      <c r="WMT2000" s="10"/>
      <c r="WMU2000" s="10"/>
      <c r="WMV2000" s="10"/>
      <c r="WMW2000" s="10"/>
      <c r="WMX2000" s="10"/>
      <c r="WMY2000" s="10"/>
      <c r="WMZ2000" s="10"/>
      <c r="WNA2000" s="10"/>
      <c r="WNB2000" s="10"/>
      <c r="WNC2000" s="10"/>
      <c r="WND2000" s="10"/>
      <c r="WNE2000" s="10"/>
      <c r="WNF2000" s="10"/>
      <c r="WNG2000" s="10"/>
      <c r="WNH2000" s="10"/>
      <c r="WNI2000" s="10"/>
      <c r="WNJ2000" s="10"/>
      <c r="WNK2000" s="10"/>
      <c r="WNL2000" s="10"/>
      <c r="WNM2000" s="10"/>
      <c r="WNN2000" s="10"/>
      <c r="WNO2000" s="10"/>
      <c r="WNP2000" s="10"/>
      <c r="WNQ2000" s="10"/>
      <c r="WNR2000" s="10"/>
      <c r="WNS2000" s="10"/>
      <c r="WNT2000" s="10"/>
      <c r="WNU2000" s="10"/>
      <c r="WNV2000" s="10"/>
      <c r="WNW2000" s="10"/>
      <c r="WNX2000" s="10"/>
      <c r="WNY2000" s="10"/>
      <c r="WNZ2000" s="10"/>
      <c r="WOA2000" s="10"/>
      <c r="WOB2000" s="10"/>
      <c r="WOC2000" s="10"/>
      <c r="WOD2000" s="10"/>
      <c r="WOE2000" s="10"/>
      <c r="WOF2000" s="10"/>
      <c r="WOG2000" s="10"/>
      <c r="WOH2000" s="10"/>
      <c r="WOI2000" s="10"/>
      <c r="WOJ2000" s="10"/>
      <c r="WOK2000" s="10"/>
      <c r="WOL2000" s="10"/>
      <c r="WOM2000" s="10"/>
      <c r="WON2000" s="10"/>
      <c r="WOO2000" s="10"/>
      <c r="WOP2000" s="10"/>
      <c r="WOQ2000" s="10"/>
      <c r="WOR2000" s="10"/>
      <c r="WOS2000" s="10"/>
      <c r="WOT2000" s="10"/>
      <c r="WOU2000" s="10"/>
      <c r="WOV2000" s="10"/>
      <c r="WOW2000" s="10"/>
      <c r="WOX2000" s="10"/>
      <c r="WOY2000" s="10"/>
      <c r="WOZ2000" s="10"/>
      <c r="WPA2000" s="10"/>
      <c r="WPB2000" s="10"/>
      <c r="WPC2000" s="10"/>
      <c r="WPD2000" s="10"/>
      <c r="WPE2000" s="10"/>
      <c r="WPF2000" s="10"/>
      <c r="WPG2000" s="10"/>
      <c r="WPH2000" s="10"/>
      <c r="WPI2000" s="10"/>
      <c r="WPJ2000" s="10"/>
      <c r="WPK2000" s="10"/>
      <c r="WPL2000" s="10"/>
      <c r="WPM2000" s="10"/>
      <c r="WPN2000" s="10"/>
      <c r="WPO2000" s="10"/>
      <c r="WPP2000" s="10"/>
      <c r="WPQ2000" s="10"/>
      <c r="WPR2000" s="10"/>
      <c r="WPS2000" s="10"/>
      <c r="WPT2000" s="10"/>
      <c r="WPU2000" s="10"/>
      <c r="WPV2000" s="10"/>
      <c r="WPW2000" s="10"/>
      <c r="WPX2000" s="10"/>
      <c r="WPY2000" s="10"/>
      <c r="WPZ2000" s="10"/>
      <c r="WQA2000" s="10"/>
      <c r="WQB2000" s="10"/>
      <c r="WQC2000" s="10"/>
      <c r="WQD2000" s="10"/>
      <c r="WQE2000" s="10"/>
      <c r="WQF2000" s="10"/>
      <c r="WQG2000" s="10"/>
      <c r="WQH2000" s="10"/>
      <c r="WQI2000" s="10"/>
      <c r="WQJ2000" s="10"/>
      <c r="WQK2000" s="10"/>
      <c r="WQL2000" s="10"/>
      <c r="WQM2000" s="10"/>
      <c r="WQN2000" s="10"/>
      <c r="WQO2000" s="10"/>
      <c r="WQP2000" s="10"/>
      <c r="WQQ2000" s="10"/>
      <c r="WQR2000" s="10"/>
      <c r="WQS2000" s="10"/>
      <c r="WQT2000" s="10"/>
      <c r="WQU2000" s="10"/>
      <c r="WQV2000" s="10"/>
      <c r="WQW2000" s="10"/>
      <c r="WQX2000" s="10"/>
      <c r="WQY2000" s="10"/>
      <c r="WQZ2000" s="10"/>
      <c r="WRA2000" s="10"/>
      <c r="WRB2000" s="10"/>
      <c r="WRC2000" s="10"/>
      <c r="WRD2000" s="10"/>
      <c r="WRE2000" s="10"/>
      <c r="WRF2000" s="10"/>
      <c r="WRG2000" s="10"/>
      <c r="WRH2000" s="10"/>
      <c r="WRI2000" s="10"/>
      <c r="WRJ2000" s="10"/>
      <c r="WRK2000" s="10"/>
      <c r="WRL2000" s="10"/>
      <c r="WRM2000" s="10"/>
      <c r="WRN2000" s="10"/>
      <c r="WRO2000" s="10"/>
      <c r="WRP2000" s="10"/>
      <c r="WRQ2000" s="10"/>
      <c r="WRR2000" s="10"/>
      <c r="WRS2000" s="10"/>
      <c r="WRT2000" s="10"/>
      <c r="WRU2000" s="10"/>
      <c r="WRV2000" s="10"/>
      <c r="WRW2000" s="10"/>
      <c r="WRX2000" s="10"/>
      <c r="WRY2000" s="10"/>
      <c r="WRZ2000" s="10"/>
      <c r="WSA2000" s="10"/>
      <c r="WSB2000" s="10"/>
      <c r="WSC2000" s="10"/>
      <c r="WSD2000" s="10"/>
      <c r="WSE2000" s="10"/>
      <c r="WSF2000" s="10"/>
      <c r="WSG2000" s="10"/>
      <c r="WSH2000" s="10"/>
      <c r="WSI2000" s="10"/>
      <c r="WSJ2000" s="10"/>
      <c r="WSK2000" s="10"/>
      <c r="WSL2000" s="10"/>
      <c r="WSM2000" s="10"/>
      <c r="WSN2000" s="10"/>
      <c r="WSO2000" s="10"/>
      <c r="WSP2000" s="10"/>
      <c r="WSQ2000" s="10"/>
      <c r="WSR2000" s="10"/>
      <c r="WSS2000" s="10"/>
      <c r="WST2000" s="10"/>
      <c r="WSU2000" s="10"/>
      <c r="WSV2000" s="10"/>
      <c r="WSW2000" s="10"/>
      <c r="WSX2000" s="10"/>
      <c r="WSY2000" s="10"/>
      <c r="WSZ2000" s="10"/>
      <c r="WTA2000" s="10"/>
      <c r="WTB2000" s="10"/>
      <c r="WTC2000" s="10"/>
      <c r="WTD2000" s="10"/>
      <c r="WTE2000" s="10"/>
      <c r="WTF2000" s="10"/>
      <c r="WTG2000" s="10"/>
      <c r="WTH2000" s="10"/>
      <c r="WTI2000" s="10"/>
      <c r="WTJ2000" s="10"/>
      <c r="WTK2000" s="10"/>
      <c r="WTL2000" s="10"/>
      <c r="WTM2000" s="10"/>
      <c r="WTN2000" s="10"/>
      <c r="WTO2000" s="10"/>
      <c r="WTP2000" s="10"/>
      <c r="WTQ2000" s="10"/>
      <c r="WTR2000" s="10"/>
      <c r="WTS2000" s="10"/>
      <c r="WTT2000" s="10"/>
      <c r="WTU2000" s="10"/>
      <c r="WTV2000" s="10"/>
      <c r="WTW2000" s="10"/>
      <c r="WTX2000" s="10"/>
      <c r="WTY2000" s="10"/>
      <c r="WTZ2000" s="10"/>
      <c r="WUA2000" s="10"/>
      <c r="WUB2000" s="10"/>
      <c r="WUC2000" s="10"/>
      <c r="WUD2000" s="10"/>
      <c r="WUE2000" s="10"/>
      <c r="WUF2000" s="10"/>
      <c r="WUG2000" s="10"/>
      <c r="WUH2000" s="10"/>
      <c r="WUI2000" s="10"/>
      <c r="WUJ2000" s="10"/>
      <c r="WUK2000" s="10"/>
      <c r="WUL2000" s="10"/>
      <c r="WUM2000" s="10"/>
      <c r="WUN2000" s="10"/>
      <c r="WUO2000" s="10"/>
      <c r="WUP2000" s="10"/>
      <c r="WUQ2000" s="10"/>
      <c r="WUR2000" s="10"/>
      <c r="WUS2000" s="10"/>
      <c r="WUT2000" s="10"/>
      <c r="WUU2000" s="10"/>
      <c r="WUV2000" s="10"/>
      <c r="WUW2000" s="10"/>
      <c r="WUX2000" s="10"/>
      <c r="WUY2000" s="10"/>
      <c r="WUZ2000" s="10"/>
      <c r="WVA2000" s="10"/>
      <c r="WVB2000" s="10"/>
      <c r="WVC2000" s="10"/>
      <c r="WVD2000" s="10"/>
      <c r="WVE2000" s="10"/>
      <c r="WVF2000" s="10"/>
      <c r="WVG2000" s="10"/>
      <c r="WVH2000" s="10"/>
      <c r="WVI2000" s="10"/>
      <c r="WVJ2000" s="10"/>
      <c r="WVK2000" s="10"/>
      <c r="WVL2000" s="10"/>
      <c r="WVM2000" s="10"/>
      <c r="WVN2000" s="10"/>
      <c r="WVO2000" s="10"/>
      <c r="WVP2000" s="10"/>
      <c r="WVQ2000" s="10"/>
      <c r="WVR2000" s="10"/>
      <c r="WVS2000" s="10"/>
      <c r="WVT2000" s="10"/>
      <c r="WVU2000" s="10"/>
      <c r="WVV2000" s="10"/>
      <c r="WVW2000" s="10"/>
      <c r="WVX2000" s="10"/>
      <c r="WVY2000" s="10"/>
      <c r="WVZ2000" s="10"/>
      <c r="WWA2000" s="10"/>
      <c r="WWB2000" s="10"/>
      <c r="WWC2000" s="10"/>
      <c r="WWD2000" s="10"/>
      <c r="WWE2000" s="10"/>
      <c r="WWF2000" s="10"/>
      <c r="WWG2000" s="10"/>
      <c r="WWH2000" s="10"/>
      <c r="WWI2000" s="10"/>
      <c r="WWJ2000" s="10"/>
      <c r="WWK2000" s="10"/>
      <c r="WWL2000" s="10"/>
      <c r="WWM2000" s="10"/>
      <c r="WWN2000" s="10"/>
      <c r="WWO2000" s="10"/>
      <c r="WWP2000" s="10"/>
      <c r="WWQ2000" s="10"/>
      <c r="WWR2000" s="10"/>
      <c r="WWS2000" s="10"/>
      <c r="WWT2000" s="10"/>
      <c r="WWU2000" s="10"/>
      <c r="WWV2000" s="10"/>
      <c r="WWW2000" s="10"/>
      <c r="WWX2000" s="10"/>
      <c r="WWY2000" s="10"/>
      <c r="WWZ2000" s="10"/>
      <c r="WXA2000" s="10"/>
      <c r="WXB2000" s="10"/>
      <c r="WXC2000" s="10"/>
      <c r="WXD2000" s="10"/>
      <c r="WXE2000" s="10"/>
      <c r="WXF2000" s="10"/>
      <c r="WXG2000" s="10"/>
      <c r="WXH2000" s="10"/>
      <c r="WXI2000" s="10"/>
      <c r="WXJ2000" s="10"/>
      <c r="WXK2000" s="10"/>
      <c r="WXL2000" s="10"/>
      <c r="WXM2000" s="10"/>
      <c r="WXN2000" s="10"/>
      <c r="WXO2000" s="10"/>
      <c r="WXP2000" s="10"/>
      <c r="WXQ2000" s="10"/>
      <c r="WXR2000" s="10"/>
      <c r="WXS2000" s="10"/>
      <c r="WXT2000" s="10"/>
      <c r="WXU2000" s="10"/>
      <c r="WXV2000" s="10"/>
      <c r="WXW2000" s="10"/>
      <c r="WXX2000" s="10"/>
      <c r="WXY2000" s="10"/>
      <c r="WXZ2000" s="10"/>
      <c r="WYA2000" s="10"/>
      <c r="WYB2000" s="10"/>
      <c r="WYC2000" s="10"/>
      <c r="WYD2000" s="10"/>
      <c r="WYE2000" s="10"/>
      <c r="WYF2000" s="10"/>
      <c r="WYG2000" s="10"/>
      <c r="WYH2000" s="10"/>
      <c r="WYI2000" s="10"/>
      <c r="WYJ2000" s="10"/>
      <c r="WYK2000" s="10"/>
      <c r="WYL2000" s="10"/>
      <c r="WYM2000" s="10"/>
      <c r="WYN2000" s="10"/>
      <c r="WYO2000" s="10"/>
      <c r="WYP2000" s="10"/>
      <c r="WYQ2000" s="10"/>
      <c r="WYR2000" s="10"/>
      <c r="WYS2000" s="10"/>
      <c r="WYT2000" s="10"/>
      <c r="WYU2000" s="10"/>
      <c r="WYV2000" s="10"/>
      <c r="WYW2000" s="10"/>
      <c r="WYX2000" s="10"/>
      <c r="WYY2000" s="10"/>
      <c r="WYZ2000" s="10"/>
      <c r="WZA2000" s="10"/>
      <c r="WZB2000" s="10"/>
      <c r="WZC2000" s="10"/>
      <c r="WZD2000" s="10"/>
      <c r="WZE2000" s="10"/>
      <c r="WZF2000" s="10"/>
      <c r="WZG2000" s="10"/>
      <c r="WZH2000" s="10"/>
      <c r="WZI2000" s="10"/>
      <c r="WZJ2000" s="10"/>
      <c r="WZK2000" s="10"/>
      <c r="WZL2000" s="10"/>
      <c r="WZM2000" s="10"/>
      <c r="WZN2000" s="10"/>
      <c r="WZO2000" s="10"/>
      <c r="WZP2000" s="10"/>
      <c r="WZQ2000" s="10"/>
      <c r="WZR2000" s="10"/>
      <c r="WZS2000" s="10"/>
      <c r="WZT2000" s="10"/>
      <c r="WZU2000" s="10"/>
      <c r="WZV2000" s="10"/>
      <c r="WZW2000" s="10"/>
      <c r="WZX2000" s="10"/>
      <c r="WZY2000" s="10"/>
      <c r="WZZ2000" s="10"/>
      <c r="XAA2000" s="10"/>
      <c r="XAB2000" s="10"/>
      <c r="XAC2000" s="10"/>
      <c r="XAD2000" s="10"/>
      <c r="XAE2000" s="10"/>
      <c r="XAF2000" s="10"/>
      <c r="XAG2000" s="10"/>
      <c r="XAH2000" s="10"/>
      <c r="XAI2000" s="10"/>
      <c r="XAJ2000" s="10"/>
      <c r="XAK2000" s="10"/>
      <c r="XAL2000" s="10"/>
      <c r="XAM2000" s="10"/>
      <c r="XAN2000" s="10"/>
      <c r="XAO2000" s="10"/>
      <c r="XAP2000" s="10"/>
      <c r="XAQ2000" s="10"/>
      <c r="XAR2000" s="10"/>
      <c r="XAS2000" s="10"/>
      <c r="XAT2000" s="10"/>
      <c r="XAU2000" s="10"/>
      <c r="XAV2000" s="10"/>
      <c r="XAW2000" s="10"/>
      <c r="XAX2000" s="10"/>
      <c r="XAY2000" s="10"/>
      <c r="XAZ2000" s="10"/>
      <c r="XBA2000" s="10"/>
      <c r="XBB2000" s="10"/>
      <c r="XBC2000" s="10"/>
      <c r="XBD2000" s="10"/>
      <c r="XBE2000" s="10"/>
      <c r="XBF2000" s="10"/>
      <c r="XBG2000" s="10"/>
      <c r="XBH2000" s="10"/>
      <c r="XBI2000" s="10"/>
      <c r="XBJ2000" s="10"/>
      <c r="XBK2000" s="10"/>
      <c r="XBL2000" s="10"/>
      <c r="XBM2000" s="10"/>
      <c r="XBN2000" s="10"/>
      <c r="XBO2000" s="10"/>
      <c r="XBP2000" s="10"/>
      <c r="XBQ2000" s="10"/>
      <c r="XBR2000" s="10"/>
      <c r="XBS2000" s="10"/>
      <c r="XBT2000" s="10"/>
      <c r="XBU2000" s="10"/>
      <c r="XBV2000" s="10"/>
      <c r="XBW2000" s="10"/>
      <c r="XBX2000" s="10"/>
      <c r="XBY2000" s="10"/>
      <c r="XBZ2000" s="10"/>
      <c r="XCA2000" s="10"/>
      <c r="XCB2000" s="10"/>
      <c r="XCC2000" s="10"/>
      <c r="XCD2000" s="10"/>
      <c r="XCE2000" s="10"/>
      <c r="XCF2000" s="10"/>
      <c r="XCG2000" s="10"/>
      <c r="XCH2000" s="10"/>
      <c r="XCI2000" s="10"/>
      <c r="XCJ2000" s="10"/>
      <c r="XCK2000" s="10"/>
      <c r="XCL2000" s="10"/>
      <c r="XCM2000" s="10"/>
      <c r="XCN2000" s="10"/>
      <c r="XCO2000" s="10"/>
      <c r="XCP2000" s="10"/>
      <c r="XCQ2000" s="10"/>
      <c r="XCR2000" s="10"/>
      <c r="XCS2000" s="10"/>
      <c r="XCT2000" s="10"/>
      <c r="XCU2000" s="10"/>
      <c r="XCV2000" s="10"/>
      <c r="XCW2000" s="10"/>
      <c r="XCX2000" s="10"/>
      <c r="XCY2000" s="10"/>
      <c r="XCZ2000" s="10"/>
      <c r="XDA2000" s="10"/>
      <c r="XDB2000" s="10"/>
      <c r="XDC2000" s="10"/>
      <c r="XDD2000" s="10"/>
      <c r="XDE2000" s="10"/>
      <c r="XDF2000" s="10"/>
      <c r="XDG2000" s="10"/>
      <c r="XDH2000" s="10"/>
      <c r="XDI2000" s="10"/>
      <c r="XDJ2000" s="10"/>
      <c r="XDK2000" s="10"/>
      <c r="XDL2000" s="10"/>
      <c r="XDM2000" s="10"/>
      <c r="XDN2000" s="10"/>
      <c r="XDO2000" s="10"/>
      <c r="XDP2000" s="10"/>
      <c r="XDQ2000" s="10"/>
      <c r="XDR2000" s="10"/>
      <c r="XDS2000" s="10"/>
      <c r="XDT2000" s="10"/>
      <c r="XDU2000" s="10"/>
      <c r="XDV2000" s="10"/>
      <c r="XDW2000" s="10"/>
      <c r="XDX2000" s="10"/>
      <c r="XDY2000" s="10"/>
      <c r="XDZ2000" s="10"/>
      <c r="XEA2000" s="10"/>
      <c r="XEB2000" s="10"/>
      <c r="XEC2000" s="10"/>
      <c r="XED2000" s="10"/>
      <c r="XEE2000" s="10"/>
      <c r="XEF2000" s="10"/>
      <c r="XEG2000" s="10"/>
      <c r="XEH2000" s="10"/>
      <c r="XEI2000" s="10"/>
      <c r="XEJ2000" s="10"/>
      <c r="XEK2000" s="10"/>
      <c r="XEL2000" s="10"/>
      <c r="XEM2000" s="10"/>
      <c r="XEN2000" s="10"/>
      <c r="XEO2000" s="10"/>
      <c r="XEP2000" s="10"/>
      <c r="XEQ2000" s="10"/>
      <c r="XER2000" s="10"/>
      <c r="XES2000" s="10"/>
      <c r="XET2000" s="10"/>
      <c r="XEU2000" s="10"/>
      <c r="XEV2000" s="10"/>
      <c r="XEW2000" s="10"/>
      <c r="XEX2000" s="10"/>
      <c r="XEY2000" s="10"/>
      <c r="XEZ2000" s="10"/>
      <c r="XFA2000" s="10"/>
    </row>
    <row r="2001" x14ac:dyDescent="0.25"/>
    <row r="2002" x14ac:dyDescent="0.25"/>
    <row r="2003" x14ac:dyDescent="0.25"/>
  </sheetData>
  <sheetProtection algorithmName="SHA-512" hashValue="W6J10BE5DAEOZGo1wTeNr7XuKqFKflWregN8EmHpATdzJlsJTImMkQrQpLJ30wRHDm5tH411JB5soElse6raYQ==" saltValue="v9Wun2ZTNC6DUjQ4h/ssUQ==" spinCount="100000" sheet="1" objects="1" scenarios="1" insertRows="0" autoFilter="0"/>
  <autoFilter ref="A13:O2000" xr:uid="{00000000-0009-0000-0000-000001000000}"/>
  <conditionalFormatting sqref="L14:L1999">
    <cfRule type="expression" dxfId="1244" priority="1248">
      <formula>IF(ISNUMBER(A14),TRUE,FALSE)</formula>
    </cfRule>
  </conditionalFormatting>
  <conditionalFormatting sqref="M14:M1999">
    <cfRule type="expression" dxfId="1243" priority="1246">
      <formula>IF(ISNUMBER(A14),TRUE,FALSE)</formula>
    </cfRule>
  </conditionalFormatting>
  <conditionalFormatting sqref="N20 N23 N28 N51:N53 N68 N72 N79 N83:N84 N104 N106:N107 N109 N113 N117 N121 N133:N135 N137:N139 N142 N152 N154:N158 N163 N177 N179 N183 N185 N188 N190 N194:N198 N204:N205 N213:N215 N220 N223 N226:N230 N248:N249 N252:N255 N243:N246 N241 N233:N238 N259:N260 N270 N282:N283 N285:N286 N288:N290 N292:N295 N297:N302 N304 N306 N308 N310 N315 N317:N319 N321:N324 N329:N330 N335:N338 N345 N347 N349 N351 N354:N355 N358:N359 N363:N364 N367:N368 N373:N374 N377:N378 N380:N383 N386 N388 N392 N394 N397 N403:N404 N410 N412 N416:N417 N420 N423:N426 N428 N432 N436 N439:N442 N445 N447:N448 N458 N460 N466:N470 N472 N476 N478:N480 N483:N484 N486 N488 N490:N491 N494 N497:N500 N502:N507 N510 N512 N514 N517:N519 N521 N523:N524 N526:N527 N529 N531 N533:N542 N544:N545 N549:N551 N554:N556 N564:N565 N567 N569 N572:N575 N577:N579 N582 N584 N587 N591 N593:N594 N597:N598 N603:N605 N610:N611 N614:N616 N618:N619 N621:N623 N626 N628:N629 N631:N632 N634 N637 N641 N643 N645:N646 N648 N652 N654:N656 N658:N659 N664 N668 N670 N675:N684 N690 N696:N698 N702 N704:N705 N710 N712:N718 N721 N728 N730:N731 N734 N743 N747 N751:N754 N759:N765 N768:N769 N772 N780 N792:N793 N796 N802:N808 N811:N812 N815 N788 N798:N799 N824 N828:N829 N831 N833 N835:N837 N839 N843:N849 N851:N853 N855:N858 N860:N863 N865:N867 N869:N871 N875 N877:N879 N881:N889 N891:N895 N897:N898 N900:N903 N908 N910 N912:N928 N930:N931 N933:N935 N937 N939 N943 N945:N956 N959:N969 N971 N973 N975:N976 N978 N980:N981 N984:N986 N988:N991 N993:N994 N996 N998 N1002 N1004 N1011:N1012 N1014 N1016 N1019 N1021 N1025 N1027:N1034 N1037 N1039:N1040 N1043:N1044 N1046:N1051 N1053 N1055:N1056 N1058:N1061 N1063:N1065 N1068:N1069 N1072 N1075:N1077 N1079:N1082 N1085 N1089:N1093 N1097 N1099 N1102:N1109 N1114:N1115 N1117:N1118 N1122 N1126 N1129:N1132 N1135:N1139 N1142:N1143 N1145:N1152 N1155:N1156 N1159:N1160 N1163 N1165:N1166 N1168:N1169 N1173:N1174 N1178:N1184 N1186:N1188 N1190 N1192:N1196 N1198:N1201 N1206:N1208 N1210:N1211 N1213:N1216 N1220:N1241 N1243:N1999 N37 N14:N17 N30 N34 N74 N86:N87 N89:N94 N97 N99:N101 N115 N161 N81 N170:N172 N59:N64 N200:N202 N207:N211">
    <cfRule type="expression" dxfId="1242" priority="1244">
      <formula>IF(AND(SU_Stufe&gt;=20,M14&lt;&gt;"",ISBLANK(N14)),TRUE,FALSE)</formula>
    </cfRule>
  </conditionalFormatting>
  <conditionalFormatting sqref="O14:O17 O20 O24 O28:O30 O32 O34 O37 O45 O51:O53 O59:O64 O67:O68 O72 O79:O81 O83:O84 O104:O110 O113 O117 O120:O121 O130:O131 O133:O139 O142 O152 O154:O158 O163 O170:O172 O174 O177 O179 O194:O195 O204:O205 O207:O211 O213:O215 O219:O220 O223 O226:O230 O233:O246 O248:O250 O252:O256 O259:O260 O264:O267 O270:O274 O279 O282:O283 O285:O286 O288:O290 O292:O295 O297:O302 O304 O306 O308 O310 O315 O317 O319 O321:O324 O326 O328:O330 O335:O338 O341:O345 O347 O349 O351 O354:O355 O357:O360 O362:O364 O367:O368 O373:O374 O377:O378 O380:O383 O386 O388 O392 O394 O397:O404 O407 O410 O412 O415:O420 O423:O426 O428 O432 O436 O439:O442 O445 O447:O448 O458 O460 O463:O465 O467:O470 O472 O474 O476 O478:O480 O483:O484 O486 O488 O490:O491 O493:O494 O496:O500 O502:O507 O510 O512 O514 O517 O519 O521 O523:O524 O526:O527 O529 O531 O533:O542 O545 O549:O551 O554:O555 O558:O559 O564:O565 O567 O569 O572:O575 O577:O579 O582 O584 O587 O591 O593 O597:O598 O602:O605 O608 O610:O611 O614:O616 O618:O619 O621:O623 O625:O626 O628:O629 O631:O632 O634 O637 O641 O643 O645:O646 O648 O650 O652 O654:O656 O658:O659 O661 O664 O668:O670 O675:O684 O690 O692 O694:O698 O700:O705 O710 O712:O718 O721 O723:O725 O727:O728 O730:O731 O734 O738:O740 O743 O747 O751:O754 O759:O765 O768:O769 O772 O774:O775 O777 O780 O782:O783 O785 O788 O792 O796 O798:O799 O808 O802:O803 O810:O813 O815:O816 O819 O821 O823:O829 O831 O833:O837 O839 O841 O843:O849 O851:O853 O855:O858 O860:O863 O865:O867 O869:O871 O875 O877:O879 O881:O889 O891:O895 O897:O898 O900:O903 O908 O910 O912:O914 O916:O928 O930:O931 O933:O935 O937 O939 O942:O943 O958:O969 O945:O956 O971 O973 O975:O976 O978:O981 O984:O986 O988:O991 O993:O994 O996 O998 O1002 O1004 O1007:O1008 O1011:O1012 O1014 O1016 O1019 O1021 O1025 O1027:O1034 O1037 O1039:O1040 O1042:O1044 O1046:O1051 O1064:O1065 O1058:O1060 O1055 O1079:O1082 O1085:O1086 O1089:O1093 O1097 O1099 O1102:O1109 O1114:O1115 O1117:O1118 O1122 O1126 O1129:O1132 O1135:O1139 O1142:O1152 O1155:O1156 O1159:O1160 O1163 O1165:O1166 O1168:O1169 O1173:O1174 O1176 O1178:O1184 O1186:O1188 O1190 O1192:O1196 O1198:O1201 O1206:O1208 O1210:O1211 O1213:O1216 O1220:O1241 O1243:O1999 O48 O74 O86:O87 O89:O94 O96:O97 O99:O101 O115 O144 O146:O148 O161 O165:O166 O197:O198 O200:O201">
    <cfRule type="expression" dxfId="1241" priority="1243">
      <formula>IF(AND(M14&lt;&gt;"",N14&lt;&gt;"",ISBLANK(O14)),TRUE,FALSE)</formula>
    </cfRule>
  </conditionalFormatting>
  <conditionalFormatting sqref="L14">
    <cfRule type="expression" dxfId="1240" priority="1242">
      <formula>IF(ISNUMBER(A14),TRUE,FALSE)</formula>
    </cfRule>
  </conditionalFormatting>
  <conditionalFormatting sqref="M14">
    <cfRule type="expression" dxfId="1239" priority="1241">
      <formula>IF(ISNUMBER(A14),TRUE,FALSE)</formula>
    </cfRule>
  </conditionalFormatting>
  <conditionalFormatting sqref="O18">
    <cfRule type="expression" dxfId="1238" priority="1239">
      <formula>IF(AND(M18&lt;&gt;"",N18&lt;&gt;"",ISBLANK(O18)),TRUE,FALSE)</formula>
    </cfRule>
  </conditionalFormatting>
  <conditionalFormatting sqref="O21">
    <cfRule type="expression" dxfId="1237" priority="1237">
      <formula>IF(AND(M21&lt;&gt;"",N21&lt;&gt;"",ISBLANK(O21)),TRUE,FALSE)</formula>
    </cfRule>
  </conditionalFormatting>
  <conditionalFormatting sqref="O22">
    <cfRule type="expression" dxfId="1236" priority="1235">
      <formula>IF(AND(M22&lt;&gt;"",N22&lt;&gt;"",ISBLANK(O22)),TRUE,FALSE)</formula>
    </cfRule>
  </conditionalFormatting>
  <conditionalFormatting sqref="O23">
    <cfRule type="expression" dxfId="1235" priority="1234">
      <formula>IF(AND(M23&lt;&gt;"",N23&lt;&gt;"",ISBLANK(O23)),TRUE,FALSE)</formula>
    </cfRule>
  </conditionalFormatting>
  <conditionalFormatting sqref="N58">
    <cfRule type="expression" dxfId="1234" priority="1207">
      <formula>IF(AND(SU_Stufe&gt;=20,M58&lt;&gt;"",ISBLANK(N58)),TRUE,FALSE)</formula>
    </cfRule>
  </conditionalFormatting>
  <conditionalFormatting sqref="O26">
    <cfRule type="expression" dxfId="1233" priority="1232">
      <formula>IF(AND(M26&lt;&gt;"",N26&lt;&gt;"",ISBLANK(O26)),TRUE,FALSE)</formula>
    </cfRule>
  </conditionalFormatting>
  <conditionalFormatting sqref="O27">
    <cfRule type="expression" dxfId="1232" priority="1230">
      <formula>IF(AND(M27&lt;&gt;"",N27&lt;&gt;"",ISBLANK(O27)),TRUE,FALSE)</formula>
    </cfRule>
  </conditionalFormatting>
  <conditionalFormatting sqref="N31">
    <cfRule type="expression" dxfId="1231" priority="1229">
      <formula>IF(AND(SU_Stufe&gt;=20,M31&lt;&gt;"",ISBLANK(N31)),TRUE,FALSE)</formula>
    </cfRule>
  </conditionalFormatting>
  <conditionalFormatting sqref="O31">
    <cfRule type="expression" dxfId="1230" priority="1228">
      <formula>IF(AND(M31&lt;&gt;"",N31&lt;&gt;"",ISBLANK(O31)),TRUE,FALSE)</formula>
    </cfRule>
  </conditionalFormatting>
  <conditionalFormatting sqref="N50">
    <cfRule type="expression" dxfId="1229" priority="1214">
      <formula>IF(AND(SU_Stufe&gt;=20,M50&lt;&gt;"",ISBLANK(N50)),TRUE,FALSE)</formula>
    </cfRule>
  </conditionalFormatting>
  <conditionalFormatting sqref="O33">
    <cfRule type="expression" dxfId="1228" priority="1226">
      <formula>IF(AND(M33&lt;&gt;"",N33&lt;&gt;"",ISBLANK(O33)),TRUE,FALSE)</formula>
    </cfRule>
  </conditionalFormatting>
  <conditionalFormatting sqref="O35">
    <cfRule type="expression" dxfId="1227" priority="1224">
      <formula>IF(AND(M35&lt;&gt;"",N35&lt;&gt;"",ISBLANK(O35)),TRUE,FALSE)</formula>
    </cfRule>
  </conditionalFormatting>
  <conditionalFormatting sqref="O36">
    <cfRule type="expression" dxfId="1226" priority="1222">
      <formula>IF(AND(M36&lt;&gt;"",N36&lt;&gt;"",ISBLANK(O36)),TRUE,FALSE)</formula>
    </cfRule>
  </conditionalFormatting>
  <conditionalFormatting sqref="O38">
    <cfRule type="expression" dxfId="1225" priority="1220">
      <formula>IF(AND(M38&lt;&gt;"",N38&lt;&gt;"",ISBLANK(O38)),TRUE,FALSE)</formula>
    </cfRule>
  </conditionalFormatting>
  <conditionalFormatting sqref="O42">
    <cfRule type="expression" dxfId="1224" priority="1217">
      <formula>IF(AND(M42&lt;&gt;"",N42&lt;&gt;"",ISBLANK(O42)),TRUE,FALSE)</formula>
    </cfRule>
  </conditionalFormatting>
  <conditionalFormatting sqref="O49">
    <cfRule type="expression" dxfId="1223" priority="1215">
      <formula>IF(AND(M49&lt;&gt;"",N49&lt;&gt;"",ISBLANK(O49)),TRUE,FALSE)</formula>
    </cfRule>
  </conditionalFormatting>
  <conditionalFormatting sqref="O50">
    <cfRule type="expression" dxfId="1222" priority="1213">
      <formula>IF(AND(M50&lt;&gt;"",N50&lt;&gt;"",ISBLANK(O50)),TRUE,FALSE)</formula>
    </cfRule>
  </conditionalFormatting>
  <conditionalFormatting sqref="N54">
    <cfRule type="expression" dxfId="1221" priority="1212">
      <formula>IF(AND(SU_Stufe&gt;=20,M54&lt;&gt;"",ISBLANK(N54)),TRUE,FALSE)</formula>
    </cfRule>
  </conditionalFormatting>
  <conditionalFormatting sqref="O54">
    <cfRule type="expression" dxfId="1220" priority="1211">
      <formula>IF(AND(M54&lt;&gt;"",N54&lt;&gt;"",ISBLANK(O54)),TRUE,FALSE)</formula>
    </cfRule>
  </conditionalFormatting>
  <conditionalFormatting sqref="O56">
    <cfRule type="expression" dxfId="1219" priority="1208">
      <formula>IF(AND(M56&lt;&gt;"",N56&lt;&gt;"",ISBLANK(O56)),TRUE,FALSE)</formula>
    </cfRule>
  </conditionalFormatting>
  <conditionalFormatting sqref="O58">
    <cfRule type="expression" dxfId="1218" priority="1206">
      <formula>IF(AND(M58&lt;&gt;"",N58&lt;&gt;"",ISBLANK(O58)),TRUE,FALSE)</formula>
    </cfRule>
  </conditionalFormatting>
  <conditionalFormatting sqref="N65">
    <cfRule type="expression" dxfId="1217" priority="1205">
      <formula>IF(AND(SU_Stufe&gt;=20,M65&lt;&gt;"",ISBLANK(N65)),TRUE,FALSE)</formula>
    </cfRule>
  </conditionalFormatting>
  <conditionalFormatting sqref="O65">
    <cfRule type="expression" dxfId="1216" priority="1204">
      <formula>IF(AND(M65&lt;&gt;"",N65&lt;&gt;"",ISBLANK(O65)),TRUE,FALSE)</formula>
    </cfRule>
  </conditionalFormatting>
  <conditionalFormatting sqref="N66">
    <cfRule type="expression" dxfId="1215" priority="1203">
      <formula>IF(AND(SU_Stufe&gt;=20,M66&lt;&gt;"",ISBLANK(N66)),TRUE,FALSE)</formula>
    </cfRule>
  </conditionalFormatting>
  <conditionalFormatting sqref="O66">
    <cfRule type="expression" dxfId="1214" priority="1202">
      <formula>IF(AND(M66&lt;&gt;"",N66&lt;&gt;"",ISBLANK(O66)),TRUE,FALSE)</formula>
    </cfRule>
  </conditionalFormatting>
  <conditionalFormatting sqref="N67">
    <cfRule type="expression" dxfId="1213" priority="1201">
      <formula>IF(AND(SU_Stufe&gt;=20,M67&lt;&gt;"",ISBLANK(N67)),TRUE,FALSE)</formula>
    </cfRule>
  </conditionalFormatting>
  <conditionalFormatting sqref="N70">
    <cfRule type="expression" dxfId="1212" priority="1200">
      <formula>IF(AND(SU_Stufe&gt;=20,M70&lt;&gt;"",ISBLANK(N70)),TRUE,FALSE)</formula>
    </cfRule>
  </conditionalFormatting>
  <conditionalFormatting sqref="O70">
    <cfRule type="expression" dxfId="1211" priority="1199">
      <formula>IF(AND(M70&lt;&gt;"",N70&lt;&gt;"",ISBLANK(O70)),TRUE,FALSE)</formula>
    </cfRule>
  </conditionalFormatting>
  <conditionalFormatting sqref="N71">
    <cfRule type="expression" dxfId="1210" priority="1198">
      <formula>IF(AND(SU_Stufe&gt;=20,M71&lt;&gt;"",ISBLANK(N71)),TRUE,FALSE)</formula>
    </cfRule>
  </conditionalFormatting>
  <conditionalFormatting sqref="O71">
    <cfRule type="expression" dxfId="1209" priority="1197">
      <formula>IF(AND(M71&lt;&gt;"",N71&lt;&gt;"",ISBLANK(O71)),TRUE,FALSE)</formula>
    </cfRule>
  </conditionalFormatting>
  <conditionalFormatting sqref="N76">
    <cfRule type="expression" dxfId="1208" priority="1194">
      <formula>IF(AND(SU_Stufe&gt;=20,M76&lt;&gt;"",ISBLANK(N76)),TRUE,FALSE)</formula>
    </cfRule>
  </conditionalFormatting>
  <conditionalFormatting sqref="O76">
    <cfRule type="expression" dxfId="1207" priority="1193">
      <formula>IF(AND(M76&lt;&gt;"",N76&lt;&gt;"",ISBLANK(O76)),TRUE,FALSE)</formula>
    </cfRule>
  </conditionalFormatting>
  <conditionalFormatting sqref="O78">
    <cfRule type="expression" dxfId="1206" priority="1191">
      <formula>IF(AND(M78&lt;&gt;"",N78&lt;&gt;"",ISBLANK(O78)),TRUE,FALSE)</formula>
    </cfRule>
  </conditionalFormatting>
  <conditionalFormatting sqref="O82">
    <cfRule type="expression" dxfId="1205" priority="1189">
      <formula>IF(AND(M82&lt;&gt;"",N82&lt;&gt;"",ISBLANK(O82)),TRUE,FALSE)</formula>
    </cfRule>
  </conditionalFormatting>
  <conditionalFormatting sqref="N102">
    <cfRule type="expression" dxfId="1204" priority="1186">
      <formula>IF(AND(SU_Stufe&gt;=20,M102&lt;&gt;"",ISBLANK(N102)),TRUE,FALSE)</formula>
    </cfRule>
  </conditionalFormatting>
  <conditionalFormatting sqref="O102">
    <cfRule type="expression" dxfId="1203" priority="1185">
      <formula>IF(AND(M102&lt;&gt;"",N102&lt;&gt;"",ISBLANK(O102)),TRUE,FALSE)</formula>
    </cfRule>
  </conditionalFormatting>
  <conditionalFormatting sqref="O103">
    <cfRule type="expression" dxfId="1202" priority="1184">
      <formula>IF(AND(M103&lt;&gt;"",N103&lt;&gt;"",ISBLANK(O103)),TRUE,FALSE)</formula>
    </cfRule>
  </conditionalFormatting>
  <conditionalFormatting sqref="N103">
    <cfRule type="expression" dxfId="1201" priority="1183">
      <formula>IF(AND(SU_Stufe&gt;=20,M103&lt;&gt;"",ISBLANK(N103)),TRUE,FALSE)</formula>
    </cfRule>
  </conditionalFormatting>
  <conditionalFormatting sqref="N105">
    <cfRule type="expression" dxfId="1200" priority="1182">
      <formula>IF(AND(SU_Stufe&gt;=20,M105&lt;&gt;"",ISBLANK(N105)),TRUE,FALSE)</formula>
    </cfRule>
  </conditionalFormatting>
  <conditionalFormatting sqref="N108">
    <cfRule type="expression" dxfId="1199" priority="1181">
      <formula>IF(AND(SU_Stufe&gt;=20,M108&lt;&gt;"",ISBLANK(N108)),TRUE,FALSE)</formula>
    </cfRule>
  </conditionalFormatting>
  <conditionalFormatting sqref="N110">
    <cfRule type="expression" dxfId="1198" priority="1180">
      <formula>IF(AND(SU_Stufe&gt;=20,M110&lt;&gt;"",ISBLANK(N110)),TRUE,FALSE)</formula>
    </cfRule>
  </conditionalFormatting>
  <conditionalFormatting sqref="O111">
    <cfRule type="expression" dxfId="1197" priority="1179">
      <formula>IF(AND(M111&lt;&gt;"",N111&lt;&gt;"",ISBLANK(O111)),TRUE,FALSE)</formula>
    </cfRule>
  </conditionalFormatting>
  <conditionalFormatting sqref="N111">
    <cfRule type="expression" dxfId="1196" priority="1178">
      <formula>IF(AND(SU_Stufe&gt;=20,M111&lt;&gt;"",ISBLANK(N111)),TRUE,FALSE)</formula>
    </cfRule>
  </conditionalFormatting>
  <conditionalFormatting sqref="N116">
    <cfRule type="expression" dxfId="1195" priority="1177">
      <formula>IF(AND(SU_Stufe&gt;=20,M116&lt;&gt;"",ISBLANK(N116)),TRUE,FALSE)</formula>
    </cfRule>
  </conditionalFormatting>
  <conditionalFormatting sqref="O116">
    <cfRule type="expression" dxfId="1194" priority="1176">
      <formula>IF(AND(M116&lt;&gt;"",N116&lt;&gt;"",ISBLANK(O116)),TRUE,FALSE)</formula>
    </cfRule>
  </conditionalFormatting>
  <conditionalFormatting sqref="N120">
    <cfRule type="expression" dxfId="1193" priority="1171">
      <formula>IF(AND(SU_Stufe&gt;=20,M120&lt;&gt;"",ISBLANK(N120)),TRUE,FALSE)</formula>
    </cfRule>
  </conditionalFormatting>
  <conditionalFormatting sqref="N125">
    <cfRule type="expression" dxfId="1192" priority="1168">
      <formula>IF(AND(SU_Stufe&gt;=20,M125&lt;&gt;"",ISBLANK(N125)),TRUE,FALSE)</formula>
    </cfRule>
  </conditionalFormatting>
  <conditionalFormatting sqref="O125">
    <cfRule type="expression" dxfId="1191" priority="1167">
      <formula>IF(AND(M125&lt;&gt;"",N125&lt;&gt;"",ISBLANK(O125)),TRUE,FALSE)</formula>
    </cfRule>
  </conditionalFormatting>
  <conditionalFormatting sqref="O127">
    <cfRule type="expression" dxfId="1190" priority="1163">
      <formula>IF(AND(M127&lt;&gt;"",N127&lt;&gt;"",ISBLANK(O127)),TRUE,FALSE)</formula>
    </cfRule>
  </conditionalFormatting>
  <conditionalFormatting sqref="O129">
    <cfRule type="expression" dxfId="1189" priority="1159">
      <formula>IF(AND(M129&lt;&gt;"",N129&lt;&gt;"",ISBLANK(O129)),TRUE,FALSE)</formula>
    </cfRule>
  </conditionalFormatting>
  <conditionalFormatting sqref="O132">
    <cfRule type="expression" dxfId="1188" priority="1156">
      <formula>IF(AND(M132&lt;&gt;"",N132&lt;&gt;"",ISBLANK(O132)),TRUE,FALSE)</formula>
    </cfRule>
  </conditionalFormatting>
  <conditionalFormatting sqref="N132">
    <cfRule type="expression" dxfId="1187" priority="1155">
      <formula>IF(AND(SU_Stufe&gt;=20,M132&lt;&gt;"",ISBLANK(N132)),TRUE,FALSE)</formula>
    </cfRule>
  </conditionalFormatting>
  <conditionalFormatting sqref="N136">
    <cfRule type="expression" dxfId="1186" priority="1154">
      <formula>IF(AND(SU_Stufe&gt;=20,M136&lt;&gt;"",ISBLANK(N136)),TRUE,FALSE)</formula>
    </cfRule>
  </conditionalFormatting>
  <conditionalFormatting sqref="O140">
    <cfRule type="expression" dxfId="1185" priority="1152">
      <formula>IF(AND(M140&lt;&gt;"",N140&lt;&gt;"",ISBLANK(O140)),TRUE,FALSE)</formula>
    </cfRule>
  </conditionalFormatting>
  <conditionalFormatting sqref="N150">
    <cfRule type="expression" dxfId="1184" priority="1151">
      <formula>IF(AND(SU_Stufe&gt;=20,M150&lt;&gt;"",ISBLANK(N150)),TRUE,FALSE)</formula>
    </cfRule>
  </conditionalFormatting>
  <conditionalFormatting sqref="O150">
    <cfRule type="expression" dxfId="1183" priority="1150">
      <formula>IF(AND(M150&lt;&gt;"",N150&lt;&gt;"",ISBLANK(O150)),TRUE,FALSE)</formula>
    </cfRule>
  </conditionalFormatting>
  <conditionalFormatting sqref="N162">
    <cfRule type="expression" dxfId="1182" priority="1147">
      <formula>IF(AND(SU_Stufe&gt;=20,M162&lt;&gt;"",ISBLANK(N162)),TRUE,FALSE)</formula>
    </cfRule>
  </conditionalFormatting>
  <conditionalFormatting sqref="O162">
    <cfRule type="expression" dxfId="1181" priority="1146">
      <formula>IF(AND(M162&lt;&gt;"",N162&lt;&gt;"",ISBLANK(O162)),TRUE,FALSE)</formula>
    </cfRule>
  </conditionalFormatting>
  <conditionalFormatting sqref="O167">
    <cfRule type="expression" dxfId="1180" priority="1144">
      <formula>IF(AND(M167&lt;&gt;"",N167&lt;&gt;"",ISBLANK(O167)),TRUE,FALSE)</formula>
    </cfRule>
  </conditionalFormatting>
  <conditionalFormatting sqref="N168">
    <cfRule type="expression" dxfId="1179" priority="1143">
      <formula>IF(AND(SU_Stufe&gt;=20,M168&lt;&gt;"",ISBLANK(N168)),TRUE,FALSE)</formula>
    </cfRule>
  </conditionalFormatting>
  <conditionalFormatting sqref="O168">
    <cfRule type="expression" dxfId="1178" priority="1142">
      <formula>IF(AND(M168&lt;&gt;"",N168&lt;&gt;"",ISBLANK(O168)),TRUE,FALSE)</formula>
    </cfRule>
  </conditionalFormatting>
  <conditionalFormatting sqref="N173">
    <cfRule type="expression" dxfId="1177" priority="1139">
      <formula>IF(AND(SU_Stufe&gt;=20,M173&lt;&gt;"",ISBLANK(N173)),TRUE,FALSE)</formula>
    </cfRule>
  </conditionalFormatting>
  <conditionalFormatting sqref="O173">
    <cfRule type="expression" dxfId="1176" priority="1138">
      <formula>IF(AND(M173&lt;&gt;"",N173&lt;&gt;"",ISBLANK(O173)),TRUE,FALSE)</formula>
    </cfRule>
  </conditionalFormatting>
  <conditionalFormatting sqref="N176">
    <cfRule type="expression" dxfId="1175" priority="1137">
      <formula>IF(AND(SU_Stufe&gt;=20,M176&lt;&gt;"",ISBLANK(N176)),TRUE,FALSE)</formula>
    </cfRule>
  </conditionalFormatting>
  <conditionalFormatting sqref="O176">
    <cfRule type="expression" dxfId="1174" priority="1136">
      <formula>IF(AND(M176&lt;&gt;"",N176&lt;&gt;"",ISBLANK(O176)),TRUE,FALSE)</formula>
    </cfRule>
  </conditionalFormatting>
  <conditionalFormatting sqref="N182">
    <cfRule type="expression" dxfId="1173" priority="1131">
      <formula>IF(AND(SU_Stufe&gt;=20,M182&lt;&gt;"",ISBLANK(N182)),TRUE,FALSE)</formula>
    </cfRule>
  </conditionalFormatting>
  <conditionalFormatting sqref="O182">
    <cfRule type="expression" dxfId="1172" priority="1130">
      <formula>IF(AND(M182&lt;&gt;"",N182&lt;&gt;"",ISBLANK(O182)),TRUE,FALSE)</formula>
    </cfRule>
  </conditionalFormatting>
  <conditionalFormatting sqref="N184">
    <cfRule type="expression" dxfId="1171" priority="1129">
      <formula>IF(AND(SU_Stufe&gt;=20,M184&lt;&gt;"",ISBLANK(N184)),TRUE,FALSE)</formula>
    </cfRule>
  </conditionalFormatting>
  <conditionalFormatting sqref="N186">
    <cfRule type="expression" dxfId="1170" priority="1127">
      <formula>IF(AND(SU_Stufe&gt;=20,M186&lt;&gt;"",ISBLANK(N186)),TRUE,FALSE)</formula>
    </cfRule>
  </conditionalFormatting>
  <conditionalFormatting sqref="N82">
    <cfRule type="expression" dxfId="1169" priority="1119">
      <formula>IF(AND(SU_Stufe&gt;=20,M82&lt;&gt;"",ISBLANK(N82)),TRUE,FALSE)</formula>
    </cfRule>
  </conditionalFormatting>
  <conditionalFormatting sqref="N193">
    <cfRule type="expression" dxfId="1168" priority="1116">
      <formula>IF(AND(SU_Stufe&gt;=20,M193&lt;&gt;"",ISBLANK(N193)),TRUE,FALSE)</formula>
    </cfRule>
  </conditionalFormatting>
  <conditionalFormatting sqref="O193">
    <cfRule type="expression" dxfId="1167" priority="1115">
      <formula>IF(AND(M193&lt;&gt;"",N193&lt;&gt;"",ISBLANK(O193)),TRUE,FALSE)</formula>
    </cfRule>
  </conditionalFormatting>
  <conditionalFormatting sqref="N203">
    <cfRule type="expression" dxfId="1166" priority="1114">
      <formula>IF(AND(SU_Stufe&gt;=20,M203&lt;&gt;"",ISBLANK(N203)),TRUE,FALSE)</formula>
    </cfRule>
  </conditionalFormatting>
  <conditionalFormatting sqref="N212">
    <cfRule type="expression" dxfId="1165" priority="1111">
      <formula>IF(AND(SU_Stufe&gt;=20,M212&lt;&gt;"",ISBLANK(N212)),TRUE,FALSE)</formula>
    </cfRule>
  </conditionalFormatting>
  <conditionalFormatting sqref="O212">
    <cfRule type="expression" dxfId="1164" priority="1110">
      <formula>IF(AND(M212&lt;&gt;"",N212&lt;&gt;"",ISBLANK(O212)),TRUE,FALSE)</formula>
    </cfRule>
  </conditionalFormatting>
  <conditionalFormatting sqref="N216">
    <cfRule type="expression" dxfId="1163" priority="1109">
      <formula>IF(AND(SU_Stufe&gt;=20,M216&lt;&gt;"",ISBLANK(N216)),TRUE,FALSE)</formula>
    </cfRule>
  </conditionalFormatting>
  <conditionalFormatting sqref="O216">
    <cfRule type="expression" dxfId="1162" priority="1108">
      <formula>IF(AND(M216&lt;&gt;"",N216&lt;&gt;"",ISBLANK(O216)),TRUE,FALSE)</formula>
    </cfRule>
  </conditionalFormatting>
  <conditionalFormatting sqref="N217">
    <cfRule type="expression" dxfId="1161" priority="1107">
      <formula>IF(AND(SU_Stufe&gt;=20,M217&lt;&gt;"",ISBLANK(N217)),TRUE,FALSE)</formula>
    </cfRule>
  </conditionalFormatting>
  <conditionalFormatting sqref="O217">
    <cfRule type="expression" dxfId="1160" priority="1106">
      <formula>IF(AND(M217&lt;&gt;"",N217&lt;&gt;"",ISBLANK(O217)),TRUE,FALSE)</formula>
    </cfRule>
  </conditionalFormatting>
  <conditionalFormatting sqref="N218">
    <cfRule type="expression" dxfId="1159" priority="1105">
      <formula>IF(AND(SU_Stufe&gt;=20,M218&lt;&gt;"",ISBLANK(N218)),TRUE,FALSE)</formula>
    </cfRule>
  </conditionalFormatting>
  <conditionalFormatting sqref="O218">
    <cfRule type="expression" dxfId="1158" priority="1104">
      <formula>IF(AND(M218&lt;&gt;"",N218&lt;&gt;"",ISBLANK(O218)),TRUE,FALSE)</formula>
    </cfRule>
  </conditionalFormatting>
  <conditionalFormatting sqref="N219">
    <cfRule type="expression" dxfId="1157" priority="1103">
      <formula>IF(AND(SU_Stufe&gt;=20,M219&lt;&gt;"",ISBLANK(N219)),TRUE,FALSE)</formula>
    </cfRule>
  </conditionalFormatting>
  <conditionalFormatting sqref="N221">
    <cfRule type="expression" dxfId="1156" priority="1102">
      <formula>IF(AND(SU_Stufe&gt;=20,M221&lt;&gt;"",ISBLANK(N221)),TRUE,FALSE)</formula>
    </cfRule>
  </conditionalFormatting>
  <conditionalFormatting sqref="O221">
    <cfRule type="expression" dxfId="1155" priority="1101">
      <formula>IF(AND(M221&lt;&gt;"",N221&lt;&gt;"",ISBLANK(O221)),TRUE,FALSE)</formula>
    </cfRule>
  </conditionalFormatting>
  <conditionalFormatting sqref="N222">
    <cfRule type="expression" dxfId="1154" priority="1100">
      <formula>IF(AND(SU_Stufe&gt;=20,M222&lt;&gt;"",ISBLANK(N222)),TRUE,FALSE)</formula>
    </cfRule>
  </conditionalFormatting>
  <conditionalFormatting sqref="O222">
    <cfRule type="expression" dxfId="1153" priority="1099">
      <formula>IF(AND(M222&lt;&gt;"",N222&lt;&gt;"",ISBLANK(O222)),TRUE,FALSE)</formula>
    </cfRule>
  </conditionalFormatting>
  <conditionalFormatting sqref="N224">
    <cfRule type="expression" dxfId="1152" priority="1098">
      <formula>IF(AND(SU_Stufe&gt;=20,M224&lt;&gt;"",ISBLANK(N224)),TRUE,FALSE)</formula>
    </cfRule>
  </conditionalFormatting>
  <conditionalFormatting sqref="O224">
    <cfRule type="expression" dxfId="1151" priority="1097">
      <formula>IF(AND(M224&lt;&gt;"",N224&lt;&gt;"",ISBLANK(O224)),TRUE,FALSE)</formula>
    </cfRule>
  </conditionalFormatting>
  <conditionalFormatting sqref="N225">
    <cfRule type="expression" dxfId="1150" priority="1096">
      <formula>IF(AND(SU_Stufe&gt;=20,M225&lt;&gt;"",ISBLANK(N225)),TRUE,FALSE)</formula>
    </cfRule>
  </conditionalFormatting>
  <conditionalFormatting sqref="O225">
    <cfRule type="expression" dxfId="1149" priority="1095">
      <formula>IF(AND(M225&lt;&gt;"",N225&lt;&gt;"",ISBLANK(O225)),TRUE,FALSE)</formula>
    </cfRule>
  </conditionalFormatting>
  <conditionalFormatting sqref="N231">
    <cfRule type="expression" dxfId="1148" priority="1094">
      <formula>IF(AND(SU_Stufe&gt;=20,M231&lt;&gt;"",ISBLANK(N231)),TRUE,FALSE)</formula>
    </cfRule>
  </conditionalFormatting>
  <conditionalFormatting sqref="O231">
    <cfRule type="expression" dxfId="1147" priority="1093">
      <formula>IF(AND(M231&lt;&gt;"",N231&lt;&gt;"",ISBLANK(O231)),TRUE,FALSE)</formula>
    </cfRule>
  </conditionalFormatting>
  <conditionalFormatting sqref="N232">
    <cfRule type="expression" dxfId="1146" priority="1092">
      <formula>IF(AND(SU_Stufe&gt;=20,M232&lt;&gt;"",ISBLANK(N232)),TRUE,FALSE)</formula>
    </cfRule>
  </conditionalFormatting>
  <conditionalFormatting sqref="O232">
    <cfRule type="expression" dxfId="1145" priority="1091">
      <formula>IF(AND(M232&lt;&gt;"",N232&lt;&gt;"",ISBLANK(O232)),TRUE,FALSE)</formula>
    </cfRule>
  </conditionalFormatting>
  <conditionalFormatting sqref="O247">
    <cfRule type="expression" dxfId="1144" priority="1089">
      <formula>IF(AND(M247&lt;&gt;"",N247&lt;&gt;"",ISBLANK(O247)),TRUE,FALSE)</formula>
    </cfRule>
  </conditionalFormatting>
  <conditionalFormatting sqref="O251">
    <cfRule type="expression" dxfId="1143" priority="1087">
      <formula>IF(AND(M251&lt;&gt;"",N251&lt;&gt;"",ISBLANK(O251)),TRUE,FALSE)</formula>
    </cfRule>
  </conditionalFormatting>
  <conditionalFormatting sqref="O257">
    <cfRule type="expression" dxfId="1142" priority="1084">
      <formula>IF(AND(M257&lt;&gt;"",N257&lt;&gt;"",ISBLANK(O257)),TRUE,FALSE)</formula>
    </cfRule>
  </conditionalFormatting>
  <conditionalFormatting sqref="N258">
    <cfRule type="expression" dxfId="1141" priority="1083">
      <formula>IF(AND(SU_Stufe&gt;=20,M258&lt;&gt;"",ISBLANK(N258)),TRUE,FALSE)</formula>
    </cfRule>
  </conditionalFormatting>
  <conditionalFormatting sqref="O258">
    <cfRule type="expression" dxfId="1140" priority="1082">
      <formula>IF(AND(M258&lt;&gt;"",N258&lt;&gt;"",ISBLANK(O258)),TRUE,FALSE)</formula>
    </cfRule>
  </conditionalFormatting>
  <conditionalFormatting sqref="N257">
    <cfRule type="expression" dxfId="1139" priority="1081">
      <formula>IF(AND(SU_Stufe&gt;=20,M257&lt;&gt;"",ISBLANK(N257)),TRUE,FALSE)</formula>
    </cfRule>
  </conditionalFormatting>
  <conditionalFormatting sqref="N256">
    <cfRule type="expression" dxfId="1138" priority="1080">
      <formula>IF(AND(SU_Stufe&gt;=20,M256&lt;&gt;"",ISBLANK(N256)),TRUE,FALSE)</formula>
    </cfRule>
  </conditionalFormatting>
  <conditionalFormatting sqref="N251">
    <cfRule type="expression" dxfId="1137" priority="1079">
      <formula>IF(AND(SU_Stufe&gt;=20,M251&lt;&gt;"",ISBLANK(N251)),TRUE,FALSE)</formula>
    </cfRule>
  </conditionalFormatting>
  <conditionalFormatting sqref="N250">
    <cfRule type="expression" dxfId="1136" priority="1078">
      <formula>IF(AND(SU_Stufe&gt;=20,M250&lt;&gt;"",ISBLANK(N250)),TRUE,FALSE)</formula>
    </cfRule>
  </conditionalFormatting>
  <conditionalFormatting sqref="N247">
    <cfRule type="expression" dxfId="1135" priority="1077">
      <formula>IF(AND(SU_Stufe&gt;=20,M247&lt;&gt;"",ISBLANK(N247)),TRUE,FALSE)</formula>
    </cfRule>
  </conditionalFormatting>
  <conditionalFormatting sqref="N242">
    <cfRule type="expression" dxfId="1134" priority="1076">
      <formula>IF(AND(SU_Stufe&gt;=20,M242&lt;&gt;"",ISBLANK(N242)),TRUE,FALSE)</formula>
    </cfRule>
  </conditionalFormatting>
  <conditionalFormatting sqref="N240">
    <cfRule type="expression" dxfId="1133" priority="1075">
      <formula>IF(AND(SU_Stufe&gt;=20,M240&lt;&gt;"",ISBLANK(N240)),TRUE,FALSE)</formula>
    </cfRule>
  </conditionalFormatting>
  <conditionalFormatting sqref="N239">
    <cfRule type="expression" dxfId="1132" priority="1074">
      <formula>IF(AND(SU_Stufe&gt;=20,M239&lt;&gt;"",ISBLANK(N239)),TRUE,FALSE)</formula>
    </cfRule>
  </conditionalFormatting>
  <conditionalFormatting sqref="N261">
    <cfRule type="expression" dxfId="1131" priority="1073">
      <formula>IF(AND(SU_Stufe&gt;=20,M261&lt;&gt;"",ISBLANK(N261)),TRUE,FALSE)</formula>
    </cfRule>
  </conditionalFormatting>
  <conditionalFormatting sqref="O261">
    <cfRule type="expression" dxfId="1130" priority="1072">
      <formula>IF(AND(M261&lt;&gt;"",N261&lt;&gt;"",ISBLANK(O261)),TRUE,FALSE)</formula>
    </cfRule>
  </conditionalFormatting>
  <conditionalFormatting sqref="N262">
    <cfRule type="expression" dxfId="1129" priority="1071">
      <formula>IF(AND(SU_Stufe&gt;=20,M262&lt;&gt;"",ISBLANK(N262)),TRUE,FALSE)</formula>
    </cfRule>
  </conditionalFormatting>
  <conditionalFormatting sqref="O262">
    <cfRule type="expression" dxfId="1128" priority="1070">
      <formula>IF(AND(M262&lt;&gt;"",N262&lt;&gt;"",ISBLANK(O262)),TRUE,FALSE)</formula>
    </cfRule>
  </conditionalFormatting>
  <conditionalFormatting sqref="N263">
    <cfRule type="expression" dxfId="1127" priority="1069">
      <formula>IF(AND(SU_Stufe&gt;=20,M263&lt;&gt;"",ISBLANK(N263)),TRUE,FALSE)</formula>
    </cfRule>
  </conditionalFormatting>
  <conditionalFormatting sqref="O263">
    <cfRule type="expression" dxfId="1126" priority="1068">
      <formula>IF(AND(M263&lt;&gt;"",N263&lt;&gt;"",ISBLANK(O263)),TRUE,FALSE)</formula>
    </cfRule>
  </conditionalFormatting>
  <conditionalFormatting sqref="N264">
    <cfRule type="expression" dxfId="1125" priority="1067">
      <formula>IF(AND(SU_Stufe&gt;=20,M264&lt;&gt;"",ISBLANK(N264)),TRUE,FALSE)</formula>
    </cfRule>
  </conditionalFormatting>
  <conditionalFormatting sqref="N265">
    <cfRule type="expression" dxfId="1124" priority="1066">
      <formula>IF(AND(SU_Stufe&gt;=20,M265&lt;&gt;"",ISBLANK(N265)),TRUE,FALSE)</formula>
    </cfRule>
  </conditionalFormatting>
  <conditionalFormatting sqref="N266">
    <cfRule type="expression" dxfId="1123" priority="1065">
      <formula>IF(AND(SU_Stufe&gt;=20,M266&lt;&gt;"",ISBLANK(N266)),TRUE,FALSE)</formula>
    </cfRule>
  </conditionalFormatting>
  <conditionalFormatting sqref="N267">
    <cfRule type="expression" dxfId="1122" priority="1064">
      <formula>IF(AND(SU_Stufe&gt;=20,M267&lt;&gt;"",ISBLANK(N267)),TRUE,FALSE)</formula>
    </cfRule>
  </conditionalFormatting>
  <conditionalFormatting sqref="N268">
    <cfRule type="expression" dxfId="1121" priority="1063">
      <formula>IF(AND(SU_Stufe&gt;=20,M268&lt;&gt;"",ISBLANK(N268)),TRUE,FALSE)</formula>
    </cfRule>
  </conditionalFormatting>
  <conditionalFormatting sqref="O268">
    <cfRule type="expression" dxfId="1120" priority="1062">
      <formula>IF(AND(M268&lt;&gt;"",N268&lt;&gt;"",ISBLANK(O268)),TRUE,FALSE)</formula>
    </cfRule>
  </conditionalFormatting>
  <conditionalFormatting sqref="O269">
    <cfRule type="expression" dxfId="1119" priority="1061">
      <formula>IF(AND(M269&lt;&gt;"",N269&lt;&gt;"",ISBLANK(O269)),TRUE,FALSE)</formula>
    </cfRule>
  </conditionalFormatting>
  <conditionalFormatting sqref="N269">
    <cfRule type="expression" dxfId="1118" priority="1060">
      <formula>IF(AND(SU_Stufe&gt;=20,M269&lt;&gt;"",ISBLANK(N269)),TRUE,FALSE)</formula>
    </cfRule>
  </conditionalFormatting>
  <conditionalFormatting sqref="N271">
    <cfRule type="expression" dxfId="1117" priority="1059">
      <formula>IF(AND(SU_Stufe&gt;=20,M271&lt;&gt;"",ISBLANK(N271)),TRUE,FALSE)</formula>
    </cfRule>
  </conditionalFormatting>
  <conditionalFormatting sqref="N272">
    <cfRule type="expression" dxfId="1116" priority="1058">
      <formula>IF(AND(SU_Stufe&gt;=20,M272&lt;&gt;"",ISBLANK(N272)),TRUE,FALSE)</formula>
    </cfRule>
  </conditionalFormatting>
  <conditionalFormatting sqref="N273">
    <cfRule type="expression" dxfId="1115" priority="1057">
      <formula>IF(AND(SU_Stufe&gt;=20,M273&lt;&gt;"",ISBLANK(N273)),TRUE,FALSE)</formula>
    </cfRule>
  </conditionalFormatting>
  <conditionalFormatting sqref="N274">
    <cfRule type="expression" dxfId="1114" priority="1056">
      <formula>IF(AND(SU_Stufe&gt;=20,M274&lt;&gt;"",ISBLANK(N274)),TRUE,FALSE)</formula>
    </cfRule>
  </conditionalFormatting>
  <conditionalFormatting sqref="N275">
    <cfRule type="expression" dxfId="1113" priority="1055">
      <formula>IF(AND(SU_Stufe&gt;=20,M275&lt;&gt;"",ISBLANK(N275)),TRUE,FALSE)</formula>
    </cfRule>
  </conditionalFormatting>
  <conditionalFormatting sqref="O275">
    <cfRule type="expression" dxfId="1112" priority="1054">
      <formula>IF(AND(M275&lt;&gt;"",N275&lt;&gt;"",ISBLANK(O275)),TRUE,FALSE)</formula>
    </cfRule>
  </conditionalFormatting>
  <conditionalFormatting sqref="O276">
    <cfRule type="expression" dxfId="1111" priority="1053">
      <formula>IF(AND(M276&lt;&gt;"",N276&lt;&gt;"",ISBLANK(O276)),TRUE,FALSE)</formula>
    </cfRule>
  </conditionalFormatting>
  <conditionalFormatting sqref="N276">
    <cfRule type="expression" dxfId="1110" priority="1052">
      <formula>IF(AND(SU_Stufe&gt;=20,M276&lt;&gt;"",ISBLANK(N276)),TRUE,FALSE)</formula>
    </cfRule>
  </conditionalFormatting>
  <conditionalFormatting sqref="N277">
    <cfRule type="expression" dxfId="1109" priority="1051">
      <formula>IF(AND(SU_Stufe&gt;=20,M277&lt;&gt;"",ISBLANK(N277)),TRUE,FALSE)</formula>
    </cfRule>
  </conditionalFormatting>
  <conditionalFormatting sqref="O277">
    <cfRule type="expression" dxfId="1108" priority="1050">
      <formula>IF(AND(M277&lt;&gt;"",N277&lt;&gt;"",ISBLANK(O277)),TRUE,FALSE)</formula>
    </cfRule>
  </conditionalFormatting>
  <conditionalFormatting sqref="O278">
    <cfRule type="expression" dxfId="1107" priority="1049">
      <formula>IF(AND(M278&lt;&gt;"",N278&lt;&gt;"",ISBLANK(O278)),TRUE,FALSE)</formula>
    </cfRule>
  </conditionalFormatting>
  <conditionalFormatting sqref="N278">
    <cfRule type="expression" dxfId="1106" priority="1048">
      <formula>IF(AND(SU_Stufe&gt;=20,M278&lt;&gt;"",ISBLANK(N278)),TRUE,FALSE)</formula>
    </cfRule>
  </conditionalFormatting>
  <conditionalFormatting sqref="N279">
    <cfRule type="expression" dxfId="1105" priority="1047">
      <formula>IF(AND(SU_Stufe&gt;=20,M279&lt;&gt;"",ISBLANK(N279)),TRUE,FALSE)</formula>
    </cfRule>
  </conditionalFormatting>
  <conditionalFormatting sqref="O280">
    <cfRule type="expression" dxfId="1104" priority="1046">
      <formula>IF(AND(M280&lt;&gt;"",N280&lt;&gt;"",ISBLANK(O280)),TRUE,FALSE)</formula>
    </cfRule>
  </conditionalFormatting>
  <conditionalFormatting sqref="N280">
    <cfRule type="expression" dxfId="1103" priority="1045">
      <formula>IF(AND(SU_Stufe&gt;=20,M280&lt;&gt;"",ISBLANK(N280)),TRUE,FALSE)</formula>
    </cfRule>
  </conditionalFormatting>
  <conditionalFormatting sqref="N281">
    <cfRule type="expression" dxfId="1102" priority="1044">
      <formula>IF(AND(SU_Stufe&gt;=20,M281&lt;&gt;"",ISBLANK(N281)),TRUE,FALSE)</formula>
    </cfRule>
  </conditionalFormatting>
  <conditionalFormatting sqref="O281">
    <cfRule type="expression" dxfId="1101" priority="1043">
      <formula>IF(AND(M281&lt;&gt;"",N281&lt;&gt;"",ISBLANK(O281)),TRUE,FALSE)</formula>
    </cfRule>
  </conditionalFormatting>
  <conditionalFormatting sqref="N284">
    <cfRule type="expression" dxfId="1100" priority="1042">
      <formula>IF(AND(SU_Stufe&gt;=20,M284&lt;&gt;"",ISBLANK(N284)),TRUE,FALSE)</formula>
    </cfRule>
  </conditionalFormatting>
  <conditionalFormatting sqref="O284">
    <cfRule type="expression" dxfId="1099" priority="1041">
      <formula>IF(AND(M284&lt;&gt;"",N284&lt;&gt;"",ISBLANK(O284)),TRUE,FALSE)</formula>
    </cfRule>
  </conditionalFormatting>
  <conditionalFormatting sqref="N287">
    <cfRule type="expression" dxfId="1098" priority="1040">
      <formula>IF(AND(SU_Stufe&gt;=20,M287&lt;&gt;"",ISBLANK(N287)),TRUE,FALSE)</formula>
    </cfRule>
  </conditionalFormatting>
  <conditionalFormatting sqref="O287">
    <cfRule type="expression" dxfId="1097" priority="1039">
      <formula>IF(AND(M287&lt;&gt;"",N287&lt;&gt;"",ISBLANK(O287)),TRUE,FALSE)</formula>
    </cfRule>
  </conditionalFormatting>
  <conditionalFormatting sqref="N291">
    <cfRule type="expression" dxfId="1096" priority="1038">
      <formula>IF(AND(SU_Stufe&gt;=20,M291&lt;&gt;"",ISBLANK(N291)),TRUE,FALSE)</formula>
    </cfRule>
  </conditionalFormatting>
  <conditionalFormatting sqref="O291">
    <cfRule type="expression" dxfId="1095" priority="1037">
      <formula>IF(AND(M291&lt;&gt;"",N291&lt;&gt;"",ISBLANK(O291)),TRUE,FALSE)</formula>
    </cfRule>
  </conditionalFormatting>
  <conditionalFormatting sqref="N296">
    <cfRule type="expression" dxfId="1094" priority="1036">
      <formula>IF(AND(SU_Stufe&gt;=20,M296&lt;&gt;"",ISBLANK(N296)),TRUE,FALSE)</formula>
    </cfRule>
  </conditionalFormatting>
  <conditionalFormatting sqref="O296">
    <cfRule type="expression" dxfId="1093" priority="1035">
      <formula>IF(AND(M296&lt;&gt;"",N296&lt;&gt;"",ISBLANK(O296)),TRUE,FALSE)</formula>
    </cfRule>
  </conditionalFormatting>
  <conditionalFormatting sqref="N303">
    <cfRule type="expression" dxfId="1092" priority="1034">
      <formula>IF(AND(SU_Stufe&gt;=20,M303&lt;&gt;"",ISBLANK(N303)),TRUE,FALSE)</formula>
    </cfRule>
  </conditionalFormatting>
  <conditionalFormatting sqref="O303">
    <cfRule type="expression" dxfId="1091" priority="1033">
      <formula>IF(AND(M303&lt;&gt;"",N303&lt;&gt;"",ISBLANK(O303)),TRUE,FALSE)</formula>
    </cfRule>
  </conditionalFormatting>
  <conditionalFormatting sqref="N305">
    <cfRule type="expression" dxfId="1090" priority="1032">
      <formula>IF(AND(SU_Stufe&gt;=20,M305&lt;&gt;"",ISBLANK(N305)),TRUE,FALSE)</formula>
    </cfRule>
  </conditionalFormatting>
  <conditionalFormatting sqref="O305">
    <cfRule type="expression" dxfId="1089" priority="1031">
      <formula>IF(AND(M305&lt;&gt;"",N305&lt;&gt;"",ISBLANK(O305)),TRUE,FALSE)</formula>
    </cfRule>
  </conditionalFormatting>
  <conditionalFormatting sqref="N307">
    <cfRule type="expression" dxfId="1088" priority="1030">
      <formula>IF(AND(SU_Stufe&gt;=20,M307&lt;&gt;"",ISBLANK(N307)),TRUE,FALSE)</formula>
    </cfRule>
  </conditionalFormatting>
  <conditionalFormatting sqref="O307">
    <cfRule type="expression" dxfId="1087" priority="1029">
      <formula>IF(AND(M307&lt;&gt;"",N307&lt;&gt;"",ISBLANK(O307)),TRUE,FALSE)</formula>
    </cfRule>
  </conditionalFormatting>
  <conditionalFormatting sqref="N309">
    <cfRule type="expression" dxfId="1086" priority="1028">
      <formula>IF(AND(SU_Stufe&gt;=20,M309&lt;&gt;"",ISBLANK(N309)),TRUE,FALSE)</formula>
    </cfRule>
  </conditionalFormatting>
  <conditionalFormatting sqref="O309">
    <cfRule type="expression" dxfId="1085" priority="1027">
      <formula>IF(AND(M309&lt;&gt;"",N309&lt;&gt;"",ISBLANK(O309)),TRUE,FALSE)</formula>
    </cfRule>
  </conditionalFormatting>
  <conditionalFormatting sqref="N311">
    <cfRule type="expression" dxfId="1084" priority="1026">
      <formula>IF(AND(SU_Stufe&gt;=20,M311&lt;&gt;"",ISBLANK(N311)),TRUE,FALSE)</formula>
    </cfRule>
  </conditionalFormatting>
  <conditionalFormatting sqref="O311">
    <cfRule type="expression" dxfId="1083" priority="1025">
      <formula>IF(AND(M311&lt;&gt;"",N311&lt;&gt;"",ISBLANK(O311)),TRUE,FALSE)</formula>
    </cfRule>
  </conditionalFormatting>
  <conditionalFormatting sqref="N312">
    <cfRule type="expression" dxfId="1082" priority="1024">
      <formula>IF(AND(SU_Stufe&gt;=20,M312&lt;&gt;"",ISBLANK(N312)),TRUE,FALSE)</formula>
    </cfRule>
  </conditionalFormatting>
  <conditionalFormatting sqref="O312">
    <cfRule type="expression" dxfId="1081" priority="1023">
      <formula>IF(AND(M312&lt;&gt;"",N312&lt;&gt;"",ISBLANK(O312)),TRUE,FALSE)</formula>
    </cfRule>
  </conditionalFormatting>
  <conditionalFormatting sqref="N313">
    <cfRule type="expression" dxfId="1080" priority="1022">
      <formula>IF(AND(SU_Stufe&gt;=20,M313&lt;&gt;"",ISBLANK(N313)),TRUE,FALSE)</formula>
    </cfRule>
  </conditionalFormatting>
  <conditionalFormatting sqref="O313">
    <cfRule type="expression" dxfId="1079" priority="1021">
      <formula>IF(AND(M313&lt;&gt;"",N313&lt;&gt;"",ISBLANK(O313)),TRUE,FALSE)</formula>
    </cfRule>
  </conditionalFormatting>
  <conditionalFormatting sqref="N314">
    <cfRule type="expression" dxfId="1078" priority="1020">
      <formula>IF(AND(SU_Stufe&gt;=20,M314&lt;&gt;"",ISBLANK(N314)),TRUE,FALSE)</formula>
    </cfRule>
  </conditionalFormatting>
  <conditionalFormatting sqref="O314">
    <cfRule type="expression" dxfId="1077" priority="1019">
      <formula>IF(AND(M314&lt;&gt;"",N314&lt;&gt;"",ISBLANK(O314)),TRUE,FALSE)</formula>
    </cfRule>
  </conditionalFormatting>
  <conditionalFormatting sqref="N316">
    <cfRule type="expression" dxfId="1076" priority="1018">
      <formula>IF(AND(SU_Stufe&gt;=20,M316&lt;&gt;"",ISBLANK(N316)),TRUE,FALSE)</formula>
    </cfRule>
  </conditionalFormatting>
  <conditionalFormatting sqref="O316">
    <cfRule type="expression" dxfId="1075" priority="1017">
      <formula>IF(AND(M316&lt;&gt;"",N316&lt;&gt;"",ISBLANK(O316)),TRUE,FALSE)</formula>
    </cfRule>
  </conditionalFormatting>
  <conditionalFormatting sqref="O318">
    <cfRule type="expression" dxfId="1074" priority="1016">
      <formula>IF(AND(M318&lt;&gt;"",N318&lt;&gt;"",ISBLANK(O318)),TRUE,FALSE)</formula>
    </cfRule>
  </conditionalFormatting>
  <conditionalFormatting sqref="N320">
    <cfRule type="expression" dxfId="1073" priority="1015">
      <formula>IF(AND(SU_Stufe&gt;=20,M320&lt;&gt;"",ISBLANK(N320)),TRUE,FALSE)</formula>
    </cfRule>
  </conditionalFormatting>
  <conditionalFormatting sqref="O320">
    <cfRule type="expression" dxfId="1072" priority="1014">
      <formula>IF(AND(M320&lt;&gt;"",N320&lt;&gt;"",ISBLANK(O320)),TRUE,FALSE)</formula>
    </cfRule>
  </conditionalFormatting>
  <conditionalFormatting sqref="N325">
    <cfRule type="expression" dxfId="1071" priority="1013">
      <formula>IF(AND(SU_Stufe&gt;=20,M325&lt;&gt;"",ISBLANK(N325)),TRUE,FALSE)</formula>
    </cfRule>
  </conditionalFormatting>
  <conditionalFormatting sqref="O325">
    <cfRule type="expression" dxfId="1070" priority="1012">
      <formula>IF(AND(M325&lt;&gt;"",N325&lt;&gt;"",ISBLANK(O325)),TRUE,FALSE)</formula>
    </cfRule>
  </conditionalFormatting>
  <conditionalFormatting sqref="N326">
    <cfRule type="expression" dxfId="1069" priority="1011">
      <formula>IF(AND(SU_Stufe&gt;=20,M326&lt;&gt;"",ISBLANK(N326)),TRUE,FALSE)</formula>
    </cfRule>
  </conditionalFormatting>
  <conditionalFormatting sqref="N327">
    <cfRule type="expression" dxfId="1068" priority="1010">
      <formula>IF(AND(SU_Stufe&gt;=20,M327&lt;&gt;"",ISBLANK(N327)),TRUE,FALSE)</formula>
    </cfRule>
  </conditionalFormatting>
  <conditionalFormatting sqref="O327">
    <cfRule type="expression" dxfId="1067" priority="1009">
      <formula>IF(AND(M327&lt;&gt;"",N327&lt;&gt;"",ISBLANK(O327)),TRUE,FALSE)</formula>
    </cfRule>
  </conditionalFormatting>
  <conditionalFormatting sqref="N328">
    <cfRule type="expression" dxfId="1066" priority="1008">
      <formula>IF(AND(SU_Stufe&gt;=20,M328&lt;&gt;"",ISBLANK(N328)),TRUE,FALSE)</formula>
    </cfRule>
  </conditionalFormatting>
  <conditionalFormatting sqref="O331">
    <cfRule type="expression" dxfId="1065" priority="1007">
      <formula>IF(AND(M331&lt;&gt;"",N331&lt;&gt;"",ISBLANK(O331)),TRUE,FALSE)</formula>
    </cfRule>
  </conditionalFormatting>
  <conditionalFormatting sqref="N331">
    <cfRule type="expression" dxfId="1064" priority="1006">
      <formula>IF(AND(SU_Stufe&gt;=20,M331&lt;&gt;"",ISBLANK(N331)),TRUE,FALSE)</formula>
    </cfRule>
  </conditionalFormatting>
  <conditionalFormatting sqref="N332">
    <cfRule type="expression" dxfId="1063" priority="1005">
      <formula>IF(AND(SU_Stufe&gt;=20,M332&lt;&gt;"",ISBLANK(N332)),TRUE,FALSE)</formula>
    </cfRule>
  </conditionalFormatting>
  <conditionalFormatting sqref="O332">
    <cfRule type="expression" dxfId="1062" priority="1004">
      <formula>IF(AND(M332&lt;&gt;"",N332&lt;&gt;"",ISBLANK(O332)),TRUE,FALSE)</formula>
    </cfRule>
  </conditionalFormatting>
  <conditionalFormatting sqref="O333">
    <cfRule type="expression" dxfId="1061" priority="1003">
      <formula>IF(AND(M333&lt;&gt;"",N333&lt;&gt;"",ISBLANK(O333)),TRUE,FALSE)</formula>
    </cfRule>
  </conditionalFormatting>
  <conditionalFormatting sqref="N333">
    <cfRule type="expression" dxfId="1060" priority="1002">
      <formula>IF(AND(SU_Stufe&gt;=20,M333&lt;&gt;"",ISBLANK(N333)),TRUE,FALSE)</formula>
    </cfRule>
  </conditionalFormatting>
  <conditionalFormatting sqref="O334">
    <cfRule type="expression" dxfId="1059" priority="1001">
      <formula>IF(AND(M334&lt;&gt;"",N334&lt;&gt;"",ISBLANK(O334)),TRUE,FALSE)</formula>
    </cfRule>
  </conditionalFormatting>
  <conditionalFormatting sqref="N334">
    <cfRule type="expression" dxfId="1058" priority="1000">
      <formula>IF(AND(SU_Stufe&gt;=20,M334&lt;&gt;"",ISBLANK(N334)),TRUE,FALSE)</formula>
    </cfRule>
  </conditionalFormatting>
  <conditionalFormatting sqref="O339">
    <cfRule type="expression" dxfId="1057" priority="999">
      <formula>IF(AND(M339&lt;&gt;"",N339&lt;&gt;"",ISBLANK(O339)),TRUE,FALSE)</formula>
    </cfRule>
  </conditionalFormatting>
  <conditionalFormatting sqref="N339">
    <cfRule type="expression" dxfId="1056" priority="998">
      <formula>IF(AND(SU_Stufe&gt;=20,M339&lt;&gt;"",ISBLANK(N339)),TRUE,FALSE)</formula>
    </cfRule>
  </conditionalFormatting>
  <conditionalFormatting sqref="N340">
    <cfRule type="expression" dxfId="1055" priority="997">
      <formula>IF(AND(SU_Stufe&gt;=20,M340&lt;&gt;"",ISBLANK(N340)),TRUE,FALSE)</formula>
    </cfRule>
  </conditionalFormatting>
  <conditionalFormatting sqref="O340">
    <cfRule type="expression" dxfId="1054" priority="996">
      <formula>IF(AND(M340&lt;&gt;"",N340&lt;&gt;"",ISBLANK(O340)),TRUE,FALSE)</formula>
    </cfRule>
  </conditionalFormatting>
  <conditionalFormatting sqref="N341:N342">
    <cfRule type="expression" dxfId="1053" priority="995">
      <formula>IF(AND(SU_Stufe&gt;=20,M341&lt;&gt;"",ISBLANK(N341)),TRUE,FALSE)</formula>
    </cfRule>
  </conditionalFormatting>
  <conditionalFormatting sqref="N343">
    <cfRule type="expression" dxfId="1052" priority="994">
      <formula>IF(AND(SU_Stufe&gt;=20,M343&lt;&gt;"",ISBLANK(N343)),TRUE,FALSE)</formula>
    </cfRule>
  </conditionalFormatting>
  <conditionalFormatting sqref="N344">
    <cfRule type="expression" dxfId="1051" priority="993">
      <formula>IF(AND(SU_Stufe&gt;=20,M344&lt;&gt;"",ISBLANK(N344)),TRUE,FALSE)</formula>
    </cfRule>
  </conditionalFormatting>
  <conditionalFormatting sqref="O346">
    <cfRule type="expression" dxfId="1050" priority="992">
      <formula>IF(AND(M346&lt;&gt;"",N346&lt;&gt;"",ISBLANK(O346)),TRUE,FALSE)</formula>
    </cfRule>
  </conditionalFormatting>
  <conditionalFormatting sqref="N346">
    <cfRule type="expression" dxfId="1049" priority="991">
      <formula>IF(AND(SU_Stufe&gt;=20,M346&lt;&gt;"",ISBLANK(N346)),TRUE,FALSE)</formula>
    </cfRule>
  </conditionalFormatting>
  <conditionalFormatting sqref="N348">
    <cfRule type="expression" dxfId="1048" priority="990">
      <formula>IF(AND(SU_Stufe&gt;=20,M348&lt;&gt;"",ISBLANK(N348)),TRUE,FALSE)</formula>
    </cfRule>
  </conditionalFormatting>
  <conditionalFormatting sqref="O348">
    <cfRule type="expression" dxfId="1047" priority="989">
      <formula>IF(AND(M348&lt;&gt;"",N348&lt;&gt;"",ISBLANK(O348)),TRUE,FALSE)</formula>
    </cfRule>
  </conditionalFormatting>
  <conditionalFormatting sqref="N350">
    <cfRule type="expression" dxfId="1046" priority="988">
      <formula>IF(AND(SU_Stufe&gt;=20,M350&lt;&gt;"",ISBLANK(N350)),TRUE,FALSE)</formula>
    </cfRule>
  </conditionalFormatting>
  <conditionalFormatting sqref="O350">
    <cfRule type="expression" dxfId="1045" priority="987">
      <formula>IF(AND(M350&lt;&gt;"",N350&lt;&gt;"",ISBLANK(O350)),TRUE,FALSE)</formula>
    </cfRule>
  </conditionalFormatting>
  <conditionalFormatting sqref="O352">
    <cfRule type="expression" dxfId="1044" priority="986">
      <formula>IF(AND(M352&lt;&gt;"",N352&lt;&gt;"",ISBLANK(O352)),TRUE,FALSE)</formula>
    </cfRule>
  </conditionalFormatting>
  <conditionalFormatting sqref="N352">
    <cfRule type="expression" dxfId="1043" priority="985">
      <formula>IF(AND(SU_Stufe&gt;=20,M352&lt;&gt;"",ISBLANK(N352)),TRUE,FALSE)</formula>
    </cfRule>
  </conditionalFormatting>
  <conditionalFormatting sqref="N353">
    <cfRule type="expression" dxfId="1042" priority="984">
      <formula>IF(AND(SU_Stufe&gt;=20,M353&lt;&gt;"",ISBLANK(N353)),TRUE,FALSE)</formula>
    </cfRule>
  </conditionalFormatting>
  <conditionalFormatting sqref="O353">
    <cfRule type="expression" dxfId="1041" priority="983">
      <formula>IF(AND(M353&lt;&gt;"",N353&lt;&gt;"",ISBLANK(O353)),TRUE,FALSE)</formula>
    </cfRule>
  </conditionalFormatting>
  <conditionalFormatting sqref="N356">
    <cfRule type="expression" dxfId="1040" priority="982">
      <formula>IF(AND(SU_Stufe&gt;=20,M356&lt;&gt;"",ISBLANK(N356)),TRUE,FALSE)</formula>
    </cfRule>
  </conditionalFormatting>
  <conditionalFormatting sqref="O356">
    <cfRule type="expression" dxfId="1039" priority="981">
      <formula>IF(AND(M356&lt;&gt;"",N356&lt;&gt;"",ISBLANK(O356)),TRUE,FALSE)</formula>
    </cfRule>
  </conditionalFormatting>
  <conditionalFormatting sqref="N357">
    <cfRule type="expression" dxfId="1038" priority="980">
      <formula>IF(AND(SU_Stufe&gt;=20,M357&lt;&gt;"",ISBLANK(N357)),TRUE,FALSE)</formula>
    </cfRule>
  </conditionalFormatting>
  <conditionalFormatting sqref="N360">
    <cfRule type="expression" dxfId="1037" priority="979">
      <formula>IF(AND(SU_Stufe&gt;=20,M360&lt;&gt;"",ISBLANK(N360)),TRUE,FALSE)</formula>
    </cfRule>
  </conditionalFormatting>
  <conditionalFormatting sqref="N361">
    <cfRule type="expression" dxfId="1036" priority="978">
      <formula>IF(AND(SU_Stufe&gt;=20,M361&lt;&gt;"",ISBLANK(N361)),TRUE,FALSE)</formula>
    </cfRule>
  </conditionalFormatting>
  <conditionalFormatting sqref="O361">
    <cfRule type="expression" dxfId="1035" priority="977">
      <formula>IF(AND(M361&lt;&gt;"",N361&lt;&gt;"",ISBLANK(O361)),TRUE,FALSE)</formula>
    </cfRule>
  </conditionalFormatting>
  <conditionalFormatting sqref="N362">
    <cfRule type="expression" dxfId="1034" priority="976">
      <formula>IF(AND(SU_Stufe&gt;=20,M362&lt;&gt;"",ISBLANK(N362)),TRUE,FALSE)</formula>
    </cfRule>
  </conditionalFormatting>
  <conditionalFormatting sqref="O365">
    <cfRule type="expression" dxfId="1033" priority="975">
      <formula>IF(AND(M365&lt;&gt;"",N365&lt;&gt;"",ISBLANK(O365)),TRUE,FALSE)</formula>
    </cfRule>
  </conditionalFormatting>
  <conditionalFormatting sqref="N365">
    <cfRule type="expression" dxfId="1032" priority="974">
      <formula>IF(AND(SU_Stufe&gt;=20,M365&lt;&gt;"",ISBLANK(N365)),TRUE,FALSE)</formula>
    </cfRule>
  </conditionalFormatting>
  <conditionalFormatting sqref="O366">
    <cfRule type="expression" dxfId="1031" priority="973">
      <formula>IF(AND(M366&lt;&gt;"",N366&lt;&gt;"",ISBLANK(O366)),TRUE,FALSE)</formula>
    </cfRule>
  </conditionalFormatting>
  <conditionalFormatting sqref="N366">
    <cfRule type="expression" dxfId="1030" priority="972">
      <formula>IF(AND(SU_Stufe&gt;=20,M366&lt;&gt;"",ISBLANK(N366)),TRUE,FALSE)</formula>
    </cfRule>
  </conditionalFormatting>
  <conditionalFormatting sqref="N369">
    <cfRule type="expression" dxfId="1029" priority="971">
      <formula>IF(AND(SU_Stufe&gt;=20,M369&lt;&gt;"",ISBLANK(N369)),TRUE,FALSE)</formula>
    </cfRule>
  </conditionalFormatting>
  <conditionalFormatting sqref="O369">
    <cfRule type="expression" dxfId="1028" priority="970">
      <formula>IF(AND(M369&lt;&gt;"",N369&lt;&gt;"",ISBLANK(O369)),TRUE,FALSE)</formula>
    </cfRule>
  </conditionalFormatting>
  <conditionalFormatting sqref="O370">
    <cfRule type="expression" dxfId="1027" priority="969">
      <formula>IF(AND(M370&lt;&gt;"",N370&lt;&gt;"",ISBLANK(O370)),TRUE,FALSE)</formula>
    </cfRule>
  </conditionalFormatting>
  <conditionalFormatting sqref="N370">
    <cfRule type="expression" dxfId="1026" priority="968">
      <formula>IF(AND(SU_Stufe&gt;=20,M370&lt;&gt;"",ISBLANK(N370)),TRUE,FALSE)</formula>
    </cfRule>
  </conditionalFormatting>
  <conditionalFormatting sqref="N371">
    <cfRule type="expression" dxfId="1025" priority="967">
      <formula>IF(AND(SU_Stufe&gt;=20,M371&lt;&gt;"",ISBLANK(N371)),TRUE,FALSE)</formula>
    </cfRule>
  </conditionalFormatting>
  <conditionalFormatting sqref="O371">
    <cfRule type="expression" dxfId="1024" priority="966">
      <formula>IF(AND(M371&lt;&gt;"",N371&lt;&gt;"",ISBLANK(O371)),TRUE,FALSE)</formula>
    </cfRule>
  </conditionalFormatting>
  <conditionalFormatting sqref="O372">
    <cfRule type="expression" dxfId="1023" priority="965">
      <formula>IF(AND(M372&lt;&gt;"",N372&lt;&gt;"",ISBLANK(O372)),TRUE,FALSE)</formula>
    </cfRule>
  </conditionalFormatting>
  <conditionalFormatting sqref="N372">
    <cfRule type="expression" dxfId="1022" priority="964">
      <formula>IF(AND(SU_Stufe&gt;=20,M372&lt;&gt;"",ISBLANK(N372)),TRUE,FALSE)</formula>
    </cfRule>
  </conditionalFormatting>
  <conditionalFormatting sqref="O375">
    <cfRule type="expression" dxfId="1021" priority="963">
      <formula>IF(AND(M375&lt;&gt;"",N375&lt;&gt;"",ISBLANK(O375)),TRUE,FALSE)</formula>
    </cfRule>
  </conditionalFormatting>
  <conditionalFormatting sqref="N375">
    <cfRule type="expression" dxfId="1020" priority="962">
      <formula>IF(AND(SU_Stufe&gt;=20,M375&lt;&gt;"",ISBLANK(N375)),TRUE,FALSE)</formula>
    </cfRule>
  </conditionalFormatting>
  <conditionalFormatting sqref="O376">
    <cfRule type="expression" dxfId="1019" priority="961">
      <formula>IF(AND(M376&lt;&gt;"",N376&lt;&gt;"",ISBLANK(O376)),TRUE,FALSE)</formula>
    </cfRule>
  </conditionalFormatting>
  <conditionalFormatting sqref="N376">
    <cfRule type="expression" dxfId="1018" priority="960">
      <formula>IF(AND(SU_Stufe&gt;=20,M376&lt;&gt;"",ISBLANK(N376)),TRUE,FALSE)</formula>
    </cfRule>
  </conditionalFormatting>
  <conditionalFormatting sqref="N379">
    <cfRule type="expression" dxfId="1017" priority="959">
      <formula>IF(AND(SU_Stufe&gt;=20,M379&lt;&gt;"",ISBLANK(N379)),TRUE,FALSE)</formula>
    </cfRule>
  </conditionalFormatting>
  <conditionalFormatting sqref="O379">
    <cfRule type="expression" dxfId="1016" priority="958">
      <formula>IF(AND(M379&lt;&gt;"",N379&lt;&gt;"",ISBLANK(O379)),TRUE,FALSE)</formula>
    </cfRule>
  </conditionalFormatting>
  <conditionalFormatting sqref="N384">
    <cfRule type="expression" dxfId="1015" priority="957">
      <formula>IF(AND(SU_Stufe&gt;=20,M384&lt;&gt;"",ISBLANK(N384)),TRUE,FALSE)</formula>
    </cfRule>
  </conditionalFormatting>
  <conditionalFormatting sqref="O384">
    <cfRule type="expression" dxfId="1014" priority="956">
      <formula>IF(AND(M384&lt;&gt;"",N384&lt;&gt;"",ISBLANK(O384)),TRUE,FALSE)</formula>
    </cfRule>
  </conditionalFormatting>
  <conditionalFormatting sqref="N385">
    <cfRule type="expression" dxfId="1013" priority="955">
      <formula>IF(AND(SU_Stufe&gt;=20,M385&lt;&gt;"",ISBLANK(N385)),TRUE,FALSE)</formula>
    </cfRule>
  </conditionalFormatting>
  <conditionalFormatting sqref="O385">
    <cfRule type="expression" dxfId="1012" priority="954">
      <formula>IF(AND(M385&lt;&gt;"",N385&lt;&gt;"",ISBLANK(O385)),TRUE,FALSE)</formula>
    </cfRule>
  </conditionalFormatting>
  <conditionalFormatting sqref="N387">
    <cfRule type="expression" dxfId="1011" priority="953">
      <formula>IF(AND(SU_Stufe&gt;=20,M387&lt;&gt;"",ISBLANK(N387)),TRUE,FALSE)</formula>
    </cfRule>
  </conditionalFormatting>
  <conditionalFormatting sqref="O387">
    <cfRule type="expression" dxfId="1010" priority="952">
      <formula>IF(AND(M387&lt;&gt;"",N387&lt;&gt;"",ISBLANK(O387)),TRUE,FALSE)</formula>
    </cfRule>
  </conditionalFormatting>
  <conditionalFormatting sqref="N389">
    <cfRule type="expression" dxfId="1009" priority="951">
      <formula>IF(AND(SU_Stufe&gt;=20,M389&lt;&gt;"",ISBLANK(N389)),TRUE,FALSE)</formula>
    </cfRule>
  </conditionalFormatting>
  <conditionalFormatting sqref="O389">
    <cfRule type="expression" dxfId="1008" priority="950">
      <formula>IF(AND(M389&lt;&gt;"",N389&lt;&gt;"",ISBLANK(O389)),TRUE,FALSE)</formula>
    </cfRule>
  </conditionalFormatting>
  <conditionalFormatting sqref="N390">
    <cfRule type="expression" dxfId="1007" priority="949">
      <formula>IF(AND(SU_Stufe&gt;=20,M390&lt;&gt;"",ISBLANK(N390)),TRUE,FALSE)</formula>
    </cfRule>
  </conditionalFormatting>
  <conditionalFormatting sqref="O390">
    <cfRule type="expression" dxfId="1006" priority="948">
      <formula>IF(AND(M390&lt;&gt;"",N390&lt;&gt;"",ISBLANK(O390)),TRUE,FALSE)</formula>
    </cfRule>
  </conditionalFormatting>
  <conditionalFormatting sqref="N391">
    <cfRule type="expression" dxfId="1005" priority="947">
      <formula>IF(AND(SU_Stufe&gt;=20,M391&lt;&gt;"",ISBLANK(N391)),TRUE,FALSE)</formula>
    </cfRule>
  </conditionalFormatting>
  <conditionalFormatting sqref="O391">
    <cfRule type="expression" dxfId="1004" priority="946">
      <formula>IF(AND(M391&lt;&gt;"",N391&lt;&gt;"",ISBLANK(O391)),TRUE,FALSE)</formula>
    </cfRule>
  </conditionalFormatting>
  <conditionalFormatting sqref="N393">
    <cfRule type="expression" dxfId="1003" priority="945">
      <formula>IF(AND(SU_Stufe&gt;=20,M393&lt;&gt;"",ISBLANK(N393)),TRUE,FALSE)</formula>
    </cfRule>
  </conditionalFormatting>
  <conditionalFormatting sqref="O393">
    <cfRule type="expression" dxfId="1002" priority="944">
      <formula>IF(AND(M393&lt;&gt;"",N393&lt;&gt;"",ISBLANK(O393)),TRUE,FALSE)</formula>
    </cfRule>
  </conditionalFormatting>
  <conditionalFormatting sqref="N395">
    <cfRule type="expression" dxfId="1001" priority="943">
      <formula>IF(AND(SU_Stufe&gt;=20,M395&lt;&gt;"",ISBLANK(N395)),TRUE,FALSE)</formula>
    </cfRule>
  </conditionalFormatting>
  <conditionalFormatting sqref="O395">
    <cfRule type="expression" dxfId="1000" priority="942">
      <formula>IF(AND(M395&lt;&gt;"",N395&lt;&gt;"",ISBLANK(O395)),TRUE,FALSE)</formula>
    </cfRule>
  </conditionalFormatting>
  <conditionalFormatting sqref="N396">
    <cfRule type="expression" dxfId="999" priority="941">
      <formula>IF(AND(SU_Stufe&gt;=20,M396&lt;&gt;"",ISBLANK(N396)),TRUE,FALSE)</formula>
    </cfRule>
  </conditionalFormatting>
  <conditionalFormatting sqref="O396">
    <cfRule type="expression" dxfId="998" priority="940">
      <formula>IF(AND(M396&lt;&gt;"",N396&lt;&gt;"",ISBLANK(O396)),TRUE,FALSE)</formula>
    </cfRule>
  </conditionalFormatting>
  <conditionalFormatting sqref="N398">
    <cfRule type="expression" dxfId="997" priority="939">
      <formula>IF(AND(SU_Stufe&gt;=20,M398&lt;&gt;"",ISBLANK(N398)),TRUE,FALSE)</formula>
    </cfRule>
  </conditionalFormatting>
  <conditionalFormatting sqref="N399">
    <cfRule type="expression" dxfId="996" priority="938">
      <formula>IF(AND(SU_Stufe&gt;=20,M399&lt;&gt;"",ISBLANK(N399)),TRUE,FALSE)</formula>
    </cfRule>
  </conditionalFormatting>
  <conditionalFormatting sqref="N400">
    <cfRule type="expression" dxfId="995" priority="937">
      <formula>IF(AND(SU_Stufe&gt;=20,M400&lt;&gt;"",ISBLANK(N400)),TRUE,FALSE)</formula>
    </cfRule>
  </conditionalFormatting>
  <conditionalFormatting sqref="N401">
    <cfRule type="expression" dxfId="994" priority="936">
      <formula>IF(AND(SU_Stufe&gt;=20,M401&lt;&gt;"",ISBLANK(N401)),TRUE,FALSE)</formula>
    </cfRule>
  </conditionalFormatting>
  <conditionalFormatting sqref="N402">
    <cfRule type="expression" dxfId="993" priority="935">
      <formula>IF(AND(SU_Stufe&gt;=20,M402&lt;&gt;"",ISBLANK(N402)),TRUE,FALSE)</formula>
    </cfRule>
  </conditionalFormatting>
  <conditionalFormatting sqref="N405">
    <cfRule type="expression" dxfId="992" priority="934">
      <formula>IF(AND(SU_Stufe&gt;=20,M405&lt;&gt;"",ISBLANK(N405)),TRUE,FALSE)</formula>
    </cfRule>
  </conditionalFormatting>
  <conditionalFormatting sqref="O405">
    <cfRule type="expression" dxfId="991" priority="933">
      <formula>IF(AND(M405&lt;&gt;"",N405&lt;&gt;"",ISBLANK(O405)),TRUE,FALSE)</formula>
    </cfRule>
  </conditionalFormatting>
  <conditionalFormatting sqref="N406">
    <cfRule type="expression" dxfId="990" priority="932">
      <formula>IF(AND(SU_Stufe&gt;=20,M406&lt;&gt;"",ISBLANK(N406)),TRUE,FALSE)</formula>
    </cfRule>
  </conditionalFormatting>
  <conditionalFormatting sqref="O406">
    <cfRule type="expression" dxfId="989" priority="931">
      <formula>IF(AND(M406&lt;&gt;"",N406&lt;&gt;"",ISBLANK(O406)),TRUE,FALSE)</formula>
    </cfRule>
  </conditionalFormatting>
  <conditionalFormatting sqref="N407">
    <cfRule type="expression" dxfId="988" priority="930">
      <formula>IF(AND(SU_Stufe&gt;=20,M407&lt;&gt;"",ISBLANK(N407)),TRUE,FALSE)</formula>
    </cfRule>
  </conditionalFormatting>
  <conditionalFormatting sqref="O408">
    <cfRule type="expression" dxfId="987" priority="929">
      <formula>IF(AND(M408&lt;&gt;"",N408&lt;&gt;"",ISBLANK(O408)),TRUE,FALSE)</formula>
    </cfRule>
  </conditionalFormatting>
  <conditionalFormatting sqref="N408">
    <cfRule type="expression" dxfId="986" priority="928">
      <formula>IF(AND(SU_Stufe&gt;=20,M408&lt;&gt;"",ISBLANK(N408)),TRUE,FALSE)</formula>
    </cfRule>
  </conditionalFormatting>
  <conditionalFormatting sqref="O409">
    <cfRule type="expression" dxfId="985" priority="927">
      <formula>IF(AND(M409&lt;&gt;"",N409&lt;&gt;"",ISBLANK(O409)),TRUE,FALSE)</formula>
    </cfRule>
  </conditionalFormatting>
  <conditionalFormatting sqref="N409">
    <cfRule type="expression" dxfId="984" priority="926">
      <formula>IF(AND(SU_Stufe&gt;=20,M409&lt;&gt;"",ISBLANK(N409)),TRUE,FALSE)</formula>
    </cfRule>
  </conditionalFormatting>
  <conditionalFormatting sqref="O411">
    <cfRule type="expression" dxfId="983" priority="925">
      <formula>IF(AND(M411&lt;&gt;"",N411&lt;&gt;"",ISBLANK(O411)),TRUE,FALSE)</formula>
    </cfRule>
  </conditionalFormatting>
  <conditionalFormatting sqref="N411">
    <cfRule type="expression" dxfId="982" priority="924">
      <formula>IF(AND(SU_Stufe&gt;=20,M411&lt;&gt;"",ISBLANK(N411)),TRUE,FALSE)</formula>
    </cfRule>
  </conditionalFormatting>
  <conditionalFormatting sqref="N413">
    <cfRule type="expression" dxfId="981" priority="923">
      <formula>IF(AND(SU_Stufe&gt;=20,M413&lt;&gt;"",ISBLANK(N413)),TRUE,FALSE)</formula>
    </cfRule>
  </conditionalFormatting>
  <conditionalFormatting sqref="O413">
    <cfRule type="expression" dxfId="980" priority="922">
      <formula>IF(AND(M413&lt;&gt;"",N413&lt;&gt;"",ISBLANK(O413)),TRUE,FALSE)</formula>
    </cfRule>
  </conditionalFormatting>
  <conditionalFormatting sqref="N414">
    <cfRule type="expression" dxfId="979" priority="921">
      <formula>IF(AND(SU_Stufe&gt;=20,M414&lt;&gt;"",ISBLANK(N414)),TRUE,FALSE)</formula>
    </cfRule>
  </conditionalFormatting>
  <conditionalFormatting sqref="O414">
    <cfRule type="expression" dxfId="978" priority="920">
      <formula>IF(AND(M414&lt;&gt;"",N414&lt;&gt;"",ISBLANK(O414)),TRUE,FALSE)</formula>
    </cfRule>
  </conditionalFormatting>
  <conditionalFormatting sqref="N415">
    <cfRule type="expression" dxfId="977" priority="919">
      <formula>IF(AND(SU_Stufe&gt;=20,M415&lt;&gt;"",ISBLANK(N415)),TRUE,FALSE)</formula>
    </cfRule>
  </conditionalFormatting>
  <conditionalFormatting sqref="N418:N419">
    <cfRule type="expression" dxfId="976" priority="918">
      <formula>IF(AND(SU_Stufe&gt;=20,M418&lt;&gt;"",ISBLANK(N418)),TRUE,FALSE)</formula>
    </cfRule>
  </conditionalFormatting>
  <conditionalFormatting sqref="N421">
    <cfRule type="expression" dxfId="975" priority="917">
      <formula>IF(AND(SU_Stufe&gt;=20,M421&lt;&gt;"",ISBLANK(N421)),TRUE,FALSE)</formula>
    </cfRule>
  </conditionalFormatting>
  <conditionalFormatting sqref="O421">
    <cfRule type="expression" dxfId="974" priority="916">
      <formula>IF(AND(M421&lt;&gt;"",N421&lt;&gt;"",ISBLANK(O421)),TRUE,FALSE)</formula>
    </cfRule>
  </conditionalFormatting>
  <conditionalFormatting sqref="N422">
    <cfRule type="expression" dxfId="973" priority="915">
      <formula>IF(AND(SU_Stufe&gt;=20,M422&lt;&gt;"",ISBLANK(N422)),TRUE,FALSE)</formula>
    </cfRule>
  </conditionalFormatting>
  <conditionalFormatting sqref="O422">
    <cfRule type="expression" dxfId="972" priority="914">
      <formula>IF(AND(M422&lt;&gt;"",N422&lt;&gt;"",ISBLANK(O422)),TRUE,FALSE)</formula>
    </cfRule>
  </conditionalFormatting>
  <conditionalFormatting sqref="N422">
    <cfRule type="expression" dxfId="971" priority="913">
      <formula>IF(AND(SU_Stufe&gt;=20,M422&lt;&gt;"",ISBLANK(N422)),TRUE,FALSE)</formula>
    </cfRule>
  </conditionalFormatting>
  <conditionalFormatting sqref="N423">
    <cfRule type="expression" dxfId="970" priority="912">
      <formula>IF(AND(SU_Stufe&gt;=20,M423&lt;&gt;"",ISBLANK(N423)),TRUE,FALSE)</formula>
    </cfRule>
  </conditionalFormatting>
  <conditionalFormatting sqref="O422">
    <cfRule type="expression" dxfId="969" priority="911">
      <formula>IF(AND(M422&lt;&gt;"",N422&lt;&gt;"",ISBLANK(O422)),TRUE,FALSE)</formula>
    </cfRule>
  </conditionalFormatting>
  <conditionalFormatting sqref="O423">
    <cfRule type="expression" dxfId="968" priority="910">
      <formula>IF(AND(M423&lt;&gt;"",N423&lt;&gt;"",ISBLANK(O423)),TRUE,FALSE)</formula>
    </cfRule>
  </conditionalFormatting>
  <conditionalFormatting sqref="O425">
    <cfRule type="expression" dxfId="967" priority="909">
      <formula>IF(AND(M425&lt;&gt;"",N425&lt;&gt;"",ISBLANK(O425)),TRUE,FALSE)</formula>
    </cfRule>
  </conditionalFormatting>
  <conditionalFormatting sqref="N425">
    <cfRule type="expression" dxfId="966" priority="908">
      <formula>IF(AND(SU_Stufe&gt;=20,M425&lt;&gt;"",ISBLANK(N425)),TRUE,FALSE)</formula>
    </cfRule>
  </conditionalFormatting>
  <conditionalFormatting sqref="N427">
    <cfRule type="expression" dxfId="965" priority="907">
      <formula>IF(AND(SU_Stufe&gt;=20,M427&lt;&gt;"",ISBLANK(N427)),TRUE,FALSE)</formula>
    </cfRule>
  </conditionalFormatting>
  <conditionalFormatting sqref="O427">
    <cfRule type="expression" dxfId="964" priority="906">
      <formula>IF(AND(M427&lt;&gt;"",N427&lt;&gt;"",ISBLANK(O427)),TRUE,FALSE)</formula>
    </cfRule>
  </conditionalFormatting>
  <conditionalFormatting sqref="O427">
    <cfRule type="expression" dxfId="963" priority="905">
      <formula>IF(AND(M427&lt;&gt;"",N427&lt;&gt;"",ISBLANK(O427)),TRUE,FALSE)</formula>
    </cfRule>
  </conditionalFormatting>
  <conditionalFormatting sqref="N427">
    <cfRule type="expression" dxfId="962" priority="904">
      <formula>IF(AND(SU_Stufe&gt;=20,M427&lt;&gt;"",ISBLANK(N427)),TRUE,FALSE)</formula>
    </cfRule>
  </conditionalFormatting>
  <conditionalFormatting sqref="N429">
    <cfRule type="expression" dxfId="961" priority="903">
      <formula>IF(AND(SU_Stufe&gt;=20,M429&lt;&gt;"",ISBLANK(N429)),TRUE,FALSE)</formula>
    </cfRule>
  </conditionalFormatting>
  <conditionalFormatting sqref="O429">
    <cfRule type="expression" dxfId="960" priority="902">
      <formula>IF(AND(M429&lt;&gt;"",N429&lt;&gt;"",ISBLANK(O429)),TRUE,FALSE)</formula>
    </cfRule>
  </conditionalFormatting>
  <conditionalFormatting sqref="O429">
    <cfRule type="expression" dxfId="959" priority="901">
      <formula>IF(AND(M429&lt;&gt;"",N429&lt;&gt;"",ISBLANK(O429)),TRUE,FALSE)</formula>
    </cfRule>
  </conditionalFormatting>
  <conditionalFormatting sqref="N429">
    <cfRule type="expression" dxfId="958" priority="900">
      <formula>IF(AND(SU_Stufe&gt;=20,M429&lt;&gt;"",ISBLANK(N429)),TRUE,FALSE)</formula>
    </cfRule>
  </conditionalFormatting>
  <conditionalFormatting sqref="N430">
    <cfRule type="expression" dxfId="957" priority="899">
      <formula>IF(AND(SU_Stufe&gt;=20,M430&lt;&gt;"",ISBLANK(N430)),TRUE,FALSE)</formula>
    </cfRule>
  </conditionalFormatting>
  <conditionalFormatting sqref="O430">
    <cfRule type="expression" dxfId="956" priority="898">
      <formula>IF(AND(M430&lt;&gt;"",N430&lt;&gt;"",ISBLANK(O430)),TRUE,FALSE)</formula>
    </cfRule>
  </conditionalFormatting>
  <conditionalFormatting sqref="O430">
    <cfRule type="expression" dxfId="955" priority="897">
      <formula>IF(AND(M430&lt;&gt;"",N430&lt;&gt;"",ISBLANK(O430)),TRUE,FALSE)</formula>
    </cfRule>
  </conditionalFormatting>
  <conditionalFormatting sqref="N430">
    <cfRule type="expression" dxfId="954" priority="896">
      <formula>IF(AND(SU_Stufe&gt;=20,M430&lt;&gt;"",ISBLANK(N430)),TRUE,FALSE)</formula>
    </cfRule>
  </conditionalFormatting>
  <conditionalFormatting sqref="N431">
    <cfRule type="expression" dxfId="953" priority="895">
      <formula>IF(AND(SU_Stufe&gt;=20,M431&lt;&gt;"",ISBLANK(N431)),TRUE,FALSE)</formula>
    </cfRule>
  </conditionalFormatting>
  <conditionalFormatting sqref="O431">
    <cfRule type="expression" dxfId="952" priority="894">
      <formula>IF(AND(M431&lt;&gt;"",N431&lt;&gt;"",ISBLANK(O431)),TRUE,FALSE)</formula>
    </cfRule>
  </conditionalFormatting>
  <conditionalFormatting sqref="N431">
    <cfRule type="expression" dxfId="951" priority="893">
      <formula>IF(AND(SU_Stufe&gt;=20,M431&lt;&gt;"",ISBLANK(N431)),TRUE,FALSE)</formula>
    </cfRule>
  </conditionalFormatting>
  <conditionalFormatting sqref="O431">
    <cfRule type="expression" dxfId="950" priority="892">
      <formula>IF(AND(M431&lt;&gt;"",N431&lt;&gt;"",ISBLANK(O431)),TRUE,FALSE)</formula>
    </cfRule>
  </conditionalFormatting>
  <conditionalFormatting sqref="N433">
    <cfRule type="expression" dxfId="949" priority="891">
      <formula>IF(AND(SU_Stufe&gt;=20,M433&lt;&gt;"",ISBLANK(N433)),TRUE,FALSE)</formula>
    </cfRule>
  </conditionalFormatting>
  <conditionalFormatting sqref="O433">
    <cfRule type="expression" dxfId="948" priority="890">
      <formula>IF(AND(M433&lt;&gt;"",N433&lt;&gt;"",ISBLANK(O433)),TRUE,FALSE)</formula>
    </cfRule>
  </conditionalFormatting>
  <conditionalFormatting sqref="O433">
    <cfRule type="expression" dxfId="947" priority="889">
      <formula>IF(AND(M433&lt;&gt;"",N433&lt;&gt;"",ISBLANK(O433)),TRUE,FALSE)</formula>
    </cfRule>
  </conditionalFormatting>
  <conditionalFormatting sqref="N433">
    <cfRule type="expression" dxfId="946" priority="888">
      <formula>IF(AND(SU_Stufe&gt;=20,M433&lt;&gt;"",ISBLANK(N433)),TRUE,FALSE)</formula>
    </cfRule>
  </conditionalFormatting>
  <conditionalFormatting sqref="N434">
    <cfRule type="expression" dxfId="945" priority="887">
      <formula>IF(AND(SU_Stufe&gt;=20,M434&lt;&gt;"",ISBLANK(N434)),TRUE,FALSE)</formula>
    </cfRule>
  </conditionalFormatting>
  <conditionalFormatting sqref="O434">
    <cfRule type="expression" dxfId="944" priority="886">
      <formula>IF(AND(M434&lt;&gt;"",N434&lt;&gt;"",ISBLANK(O434)),TRUE,FALSE)</formula>
    </cfRule>
  </conditionalFormatting>
  <conditionalFormatting sqref="O434">
    <cfRule type="expression" dxfId="943" priority="885">
      <formula>IF(AND(M434&lt;&gt;"",N434&lt;&gt;"",ISBLANK(O434)),TRUE,FALSE)</formula>
    </cfRule>
  </conditionalFormatting>
  <conditionalFormatting sqref="N434">
    <cfRule type="expression" dxfId="942" priority="884">
      <formula>IF(AND(SU_Stufe&gt;=20,M434&lt;&gt;"",ISBLANK(N434)),TRUE,FALSE)</formula>
    </cfRule>
  </conditionalFormatting>
  <conditionalFormatting sqref="N435">
    <cfRule type="expression" dxfId="941" priority="883">
      <formula>IF(AND(SU_Stufe&gt;=20,M435&lt;&gt;"",ISBLANK(N435)),TRUE,FALSE)</formula>
    </cfRule>
  </conditionalFormatting>
  <conditionalFormatting sqref="O435">
    <cfRule type="expression" dxfId="940" priority="882">
      <formula>IF(AND(M435&lt;&gt;"",N435&lt;&gt;"",ISBLANK(O435)),TRUE,FALSE)</formula>
    </cfRule>
  </conditionalFormatting>
  <conditionalFormatting sqref="O435">
    <cfRule type="expression" dxfId="939" priority="881">
      <formula>IF(AND(M435&lt;&gt;"",N435&lt;&gt;"",ISBLANK(O435)),TRUE,FALSE)</formula>
    </cfRule>
  </conditionalFormatting>
  <conditionalFormatting sqref="N435">
    <cfRule type="expression" dxfId="938" priority="880">
      <formula>IF(AND(SU_Stufe&gt;=20,M435&lt;&gt;"",ISBLANK(N435)),TRUE,FALSE)</formula>
    </cfRule>
  </conditionalFormatting>
  <conditionalFormatting sqref="N437">
    <cfRule type="expression" dxfId="937" priority="879">
      <formula>IF(AND(SU_Stufe&gt;=20,M437&lt;&gt;"",ISBLANK(N437)),TRUE,FALSE)</formula>
    </cfRule>
  </conditionalFormatting>
  <conditionalFormatting sqref="O437">
    <cfRule type="expression" dxfId="936" priority="878">
      <formula>IF(AND(M437&lt;&gt;"",N437&lt;&gt;"",ISBLANK(O437)),TRUE,FALSE)</formula>
    </cfRule>
  </conditionalFormatting>
  <conditionalFormatting sqref="N437">
    <cfRule type="expression" dxfId="935" priority="877">
      <formula>IF(AND(SU_Stufe&gt;=20,M437&lt;&gt;"",ISBLANK(N437)),TRUE,FALSE)</formula>
    </cfRule>
  </conditionalFormatting>
  <conditionalFormatting sqref="O437">
    <cfRule type="expression" dxfId="934" priority="876">
      <formula>IF(AND(M437&lt;&gt;"",N437&lt;&gt;"",ISBLANK(O437)),TRUE,FALSE)</formula>
    </cfRule>
  </conditionalFormatting>
  <conditionalFormatting sqref="N438">
    <cfRule type="expression" dxfId="933" priority="875">
      <formula>IF(AND(SU_Stufe&gt;=20,M438&lt;&gt;"",ISBLANK(N438)),TRUE,FALSE)</formula>
    </cfRule>
  </conditionalFormatting>
  <conditionalFormatting sqref="O438">
    <cfRule type="expression" dxfId="932" priority="874">
      <formula>IF(AND(M438&lt;&gt;"",N438&lt;&gt;"",ISBLANK(O438)),TRUE,FALSE)</formula>
    </cfRule>
  </conditionalFormatting>
  <conditionalFormatting sqref="N443">
    <cfRule type="expression" dxfId="931" priority="873">
      <formula>IF(AND(SU_Stufe&gt;=20,M443&lt;&gt;"",ISBLANK(N443)),TRUE,FALSE)</formula>
    </cfRule>
  </conditionalFormatting>
  <conditionalFormatting sqref="O443">
    <cfRule type="expression" dxfId="930" priority="872">
      <formula>IF(AND(M443&lt;&gt;"",N443&lt;&gt;"",ISBLANK(O443)),TRUE,FALSE)</formula>
    </cfRule>
  </conditionalFormatting>
  <conditionalFormatting sqref="N444">
    <cfRule type="expression" dxfId="929" priority="871">
      <formula>IF(AND(SU_Stufe&gt;=20,M444&lt;&gt;"",ISBLANK(N444)),TRUE,FALSE)</formula>
    </cfRule>
  </conditionalFormatting>
  <conditionalFormatting sqref="O444">
    <cfRule type="expression" dxfId="928" priority="870">
      <formula>IF(AND(M444&lt;&gt;"",N444&lt;&gt;"",ISBLANK(O444)),TRUE,FALSE)</formula>
    </cfRule>
  </conditionalFormatting>
  <conditionalFormatting sqref="N446">
    <cfRule type="expression" dxfId="927" priority="869">
      <formula>IF(AND(SU_Stufe&gt;=20,M446&lt;&gt;"",ISBLANK(N446)),TRUE,FALSE)</formula>
    </cfRule>
  </conditionalFormatting>
  <conditionalFormatting sqref="O446">
    <cfRule type="expression" dxfId="926" priority="868">
      <formula>IF(AND(M446&lt;&gt;"",N446&lt;&gt;"",ISBLANK(O446)),TRUE,FALSE)</formula>
    </cfRule>
  </conditionalFormatting>
  <conditionalFormatting sqref="N446">
    <cfRule type="expression" dxfId="925" priority="867">
      <formula>IF(AND(SU_Stufe&gt;=20,M446&lt;&gt;"",ISBLANK(N446)),TRUE,FALSE)</formula>
    </cfRule>
  </conditionalFormatting>
  <conditionalFormatting sqref="O446">
    <cfRule type="expression" dxfId="924" priority="866">
      <formula>IF(AND(M446&lt;&gt;"",N446&lt;&gt;"",ISBLANK(O446)),TRUE,FALSE)</formula>
    </cfRule>
  </conditionalFormatting>
  <conditionalFormatting sqref="N449">
    <cfRule type="expression" dxfId="923" priority="865">
      <formula>IF(AND(SU_Stufe&gt;=20,M449&lt;&gt;"",ISBLANK(N449)),TRUE,FALSE)</formula>
    </cfRule>
  </conditionalFormatting>
  <conditionalFormatting sqref="O449">
    <cfRule type="expression" dxfId="922" priority="864">
      <formula>IF(AND(M449&lt;&gt;"",N449&lt;&gt;"",ISBLANK(O449)),TRUE,FALSE)</formula>
    </cfRule>
  </conditionalFormatting>
  <conditionalFormatting sqref="N450">
    <cfRule type="expression" dxfId="921" priority="863">
      <formula>IF(AND(SU_Stufe&gt;=20,M450&lt;&gt;"",ISBLANK(N450)),TRUE,FALSE)</formula>
    </cfRule>
  </conditionalFormatting>
  <conditionalFormatting sqref="O450">
    <cfRule type="expression" dxfId="920" priority="862">
      <formula>IF(AND(M450&lt;&gt;"",N450&lt;&gt;"",ISBLANK(O450)),TRUE,FALSE)</formula>
    </cfRule>
  </conditionalFormatting>
  <conditionalFormatting sqref="N452">
    <cfRule type="expression" dxfId="919" priority="861">
      <formula>IF(AND(SU_Stufe&gt;=20,M452&lt;&gt;"",ISBLANK(N452)),TRUE,FALSE)</formula>
    </cfRule>
  </conditionalFormatting>
  <conditionalFormatting sqref="O452">
    <cfRule type="expression" dxfId="918" priority="860">
      <formula>IF(AND(M452&lt;&gt;"",N452&lt;&gt;"",ISBLANK(O452)),TRUE,FALSE)</formula>
    </cfRule>
  </conditionalFormatting>
  <conditionalFormatting sqref="N452">
    <cfRule type="expression" dxfId="917" priority="859">
      <formula>IF(AND(SU_Stufe&gt;=20,M452&lt;&gt;"",ISBLANK(N452)),TRUE,FALSE)</formula>
    </cfRule>
  </conditionalFormatting>
  <conditionalFormatting sqref="O452">
    <cfRule type="expression" dxfId="916" priority="858">
      <formula>IF(AND(M452&lt;&gt;"",N452&lt;&gt;"",ISBLANK(O452)),TRUE,FALSE)</formula>
    </cfRule>
  </conditionalFormatting>
  <conditionalFormatting sqref="N451">
    <cfRule type="expression" dxfId="915" priority="857">
      <formula>IF(AND(SU_Stufe&gt;=20,M451&lt;&gt;"",ISBLANK(N451)),TRUE,FALSE)</formula>
    </cfRule>
  </conditionalFormatting>
  <conditionalFormatting sqref="O451">
    <cfRule type="expression" dxfId="914" priority="856">
      <formula>IF(AND(M451&lt;&gt;"",N451&lt;&gt;"",ISBLANK(O451)),TRUE,FALSE)</formula>
    </cfRule>
  </conditionalFormatting>
  <conditionalFormatting sqref="N451">
    <cfRule type="expression" dxfId="913" priority="855">
      <formula>IF(AND(SU_Stufe&gt;=20,M451&lt;&gt;"",ISBLANK(N451)),TRUE,FALSE)</formula>
    </cfRule>
  </conditionalFormatting>
  <conditionalFormatting sqref="O451">
    <cfRule type="expression" dxfId="912" priority="854">
      <formula>IF(AND(M451&lt;&gt;"",N451&lt;&gt;"",ISBLANK(O451)),TRUE,FALSE)</formula>
    </cfRule>
  </conditionalFormatting>
  <conditionalFormatting sqref="N453">
    <cfRule type="expression" dxfId="911" priority="853">
      <formula>IF(AND(SU_Stufe&gt;=20,M453&lt;&gt;"",ISBLANK(N453)),TRUE,FALSE)</formula>
    </cfRule>
  </conditionalFormatting>
  <conditionalFormatting sqref="O453">
    <cfRule type="expression" dxfId="910" priority="852">
      <formula>IF(AND(M453&lt;&gt;"",N453&lt;&gt;"",ISBLANK(O453)),TRUE,FALSE)</formula>
    </cfRule>
  </conditionalFormatting>
  <conditionalFormatting sqref="N454">
    <cfRule type="expression" dxfId="909" priority="851">
      <formula>IF(AND(SU_Stufe&gt;=20,M454&lt;&gt;"",ISBLANK(N454)),TRUE,FALSE)</formula>
    </cfRule>
  </conditionalFormatting>
  <conditionalFormatting sqref="O454">
    <cfRule type="expression" dxfId="908" priority="850">
      <formula>IF(AND(M454&lt;&gt;"",N454&lt;&gt;"",ISBLANK(O454)),TRUE,FALSE)</formula>
    </cfRule>
  </conditionalFormatting>
  <conditionalFormatting sqref="N454">
    <cfRule type="expression" dxfId="907" priority="849">
      <formula>IF(AND(SU_Stufe&gt;=20,M454&lt;&gt;"",ISBLANK(N454)),TRUE,FALSE)</formula>
    </cfRule>
  </conditionalFormatting>
  <conditionalFormatting sqref="O454">
    <cfRule type="expression" dxfId="906" priority="848">
      <formula>IF(AND(M454&lt;&gt;"",N454&lt;&gt;"",ISBLANK(O454)),TRUE,FALSE)</formula>
    </cfRule>
  </conditionalFormatting>
  <conditionalFormatting sqref="N455">
    <cfRule type="expression" dxfId="905" priority="847">
      <formula>IF(AND(SU_Stufe&gt;=20,M455&lt;&gt;"",ISBLANK(N455)),TRUE,FALSE)</formula>
    </cfRule>
  </conditionalFormatting>
  <conditionalFormatting sqref="O455">
    <cfRule type="expression" dxfId="904" priority="846">
      <formula>IF(AND(M455&lt;&gt;"",N455&lt;&gt;"",ISBLANK(O455)),TRUE,FALSE)</formula>
    </cfRule>
  </conditionalFormatting>
  <conditionalFormatting sqref="N456">
    <cfRule type="expression" dxfId="903" priority="845">
      <formula>IF(AND(SU_Stufe&gt;=20,M456&lt;&gt;"",ISBLANK(N456)),TRUE,FALSE)</formula>
    </cfRule>
  </conditionalFormatting>
  <conditionalFormatting sqref="O456">
    <cfRule type="expression" dxfId="902" priority="844">
      <formula>IF(AND(M456&lt;&gt;"",N456&lt;&gt;"",ISBLANK(O456)),TRUE,FALSE)</formula>
    </cfRule>
  </conditionalFormatting>
  <conditionalFormatting sqref="N456">
    <cfRule type="expression" dxfId="901" priority="843">
      <formula>IF(AND(SU_Stufe&gt;=20,M456&lt;&gt;"",ISBLANK(N456)),TRUE,FALSE)</formula>
    </cfRule>
  </conditionalFormatting>
  <conditionalFormatting sqref="O456">
    <cfRule type="expression" dxfId="900" priority="842">
      <formula>IF(AND(M456&lt;&gt;"",N456&lt;&gt;"",ISBLANK(O456)),TRUE,FALSE)</formula>
    </cfRule>
  </conditionalFormatting>
  <conditionalFormatting sqref="N457">
    <cfRule type="expression" dxfId="899" priority="841">
      <formula>IF(AND(SU_Stufe&gt;=20,M457&lt;&gt;"",ISBLANK(N457)),TRUE,FALSE)</formula>
    </cfRule>
  </conditionalFormatting>
  <conditionalFormatting sqref="O457">
    <cfRule type="expression" dxfId="898" priority="840">
      <formula>IF(AND(M457&lt;&gt;"",N457&lt;&gt;"",ISBLANK(O457)),TRUE,FALSE)</formula>
    </cfRule>
  </conditionalFormatting>
  <conditionalFormatting sqref="N459">
    <cfRule type="expression" dxfId="897" priority="839">
      <formula>IF(AND(SU_Stufe&gt;=20,M459&lt;&gt;"",ISBLANK(N459)),TRUE,FALSE)</formula>
    </cfRule>
  </conditionalFormatting>
  <conditionalFormatting sqref="O459">
    <cfRule type="expression" dxfId="896" priority="838">
      <formula>IF(AND(M459&lt;&gt;"",N459&lt;&gt;"",ISBLANK(O459)),TRUE,FALSE)</formula>
    </cfRule>
  </conditionalFormatting>
  <conditionalFormatting sqref="N461">
    <cfRule type="expression" dxfId="895" priority="837">
      <formula>IF(AND(SU_Stufe&gt;=20,M461&lt;&gt;"",ISBLANK(N461)),TRUE,FALSE)</formula>
    </cfRule>
  </conditionalFormatting>
  <conditionalFormatting sqref="O461">
    <cfRule type="expression" dxfId="894" priority="836">
      <formula>IF(AND(M461&lt;&gt;"",N461&lt;&gt;"",ISBLANK(O461)),TRUE,FALSE)</formula>
    </cfRule>
  </conditionalFormatting>
  <conditionalFormatting sqref="O462">
    <cfRule type="expression" dxfId="893" priority="835">
      <formula>IF(AND(M462&lt;&gt;"",N462&lt;&gt;"",ISBLANK(O462)),TRUE,FALSE)</formula>
    </cfRule>
  </conditionalFormatting>
  <conditionalFormatting sqref="N462">
    <cfRule type="expression" dxfId="892" priority="834">
      <formula>IF(AND(SU_Stufe&gt;=20,M462&lt;&gt;"",ISBLANK(N462)),TRUE,FALSE)</formula>
    </cfRule>
  </conditionalFormatting>
  <conditionalFormatting sqref="N463">
    <cfRule type="expression" dxfId="891" priority="833">
      <formula>IF(AND(SU_Stufe&gt;=20,M463&lt;&gt;"",ISBLANK(N463)),TRUE,FALSE)</formula>
    </cfRule>
  </conditionalFormatting>
  <conditionalFormatting sqref="N464">
    <cfRule type="expression" dxfId="890" priority="832">
      <formula>IF(AND(SU_Stufe&gt;=20,M464&lt;&gt;"",ISBLANK(N464)),TRUE,FALSE)</formula>
    </cfRule>
  </conditionalFormatting>
  <conditionalFormatting sqref="N465">
    <cfRule type="expression" dxfId="889" priority="831">
      <formula>IF(AND(SU_Stufe&gt;=20,M465&lt;&gt;"",ISBLANK(N465)),TRUE,FALSE)</formula>
    </cfRule>
  </conditionalFormatting>
  <conditionalFormatting sqref="O466">
    <cfRule type="expression" dxfId="888" priority="830">
      <formula>IF(AND(M466&lt;&gt;"",N466&lt;&gt;"",ISBLANK(O466)),TRUE,FALSE)</formula>
    </cfRule>
  </conditionalFormatting>
  <conditionalFormatting sqref="O466">
    <cfRule type="expression" dxfId="887" priority="829">
      <formula>IF(AND(M466&lt;&gt;"",N466&lt;&gt;"",ISBLANK(O466)),TRUE,FALSE)</formula>
    </cfRule>
  </conditionalFormatting>
  <conditionalFormatting sqref="N471">
    <cfRule type="expression" dxfId="886" priority="828">
      <formula>IF(AND(SU_Stufe&gt;=20,M471&lt;&gt;"",ISBLANK(N471)),TRUE,FALSE)</formula>
    </cfRule>
  </conditionalFormatting>
  <conditionalFormatting sqref="O471">
    <cfRule type="expression" dxfId="885" priority="827">
      <formula>IF(AND(M471&lt;&gt;"",N471&lt;&gt;"",ISBLANK(O471)),TRUE,FALSE)</formula>
    </cfRule>
  </conditionalFormatting>
  <conditionalFormatting sqref="N473">
    <cfRule type="expression" dxfId="884" priority="826">
      <formula>IF(AND(SU_Stufe&gt;=20,M473&lt;&gt;"",ISBLANK(N473)),TRUE,FALSE)</formula>
    </cfRule>
  </conditionalFormatting>
  <conditionalFormatting sqref="O473">
    <cfRule type="expression" dxfId="883" priority="825">
      <formula>IF(AND(M473&lt;&gt;"",N473&lt;&gt;"",ISBLANK(O473)),TRUE,FALSE)</formula>
    </cfRule>
  </conditionalFormatting>
  <conditionalFormatting sqref="O473">
    <cfRule type="expression" dxfId="882" priority="824">
      <formula>IF(AND(M473&lt;&gt;"",N473&lt;&gt;"",ISBLANK(O473)),TRUE,FALSE)</formula>
    </cfRule>
  </conditionalFormatting>
  <conditionalFormatting sqref="N474">
    <cfRule type="expression" dxfId="881" priority="823">
      <formula>IF(AND(SU_Stufe&gt;=20,M474&lt;&gt;"",ISBLANK(N474)),TRUE,FALSE)</formula>
    </cfRule>
  </conditionalFormatting>
  <conditionalFormatting sqref="N475">
    <cfRule type="expression" dxfId="880" priority="822">
      <formula>IF(AND(SU_Stufe&gt;=20,M475&lt;&gt;"",ISBLANK(N475)),TRUE,FALSE)</formula>
    </cfRule>
  </conditionalFormatting>
  <conditionalFormatting sqref="O475">
    <cfRule type="expression" dxfId="879" priority="821">
      <formula>IF(AND(M475&lt;&gt;"",N475&lt;&gt;"",ISBLANK(O475)),TRUE,FALSE)</formula>
    </cfRule>
  </conditionalFormatting>
  <conditionalFormatting sqref="N477">
    <cfRule type="expression" dxfId="878" priority="820">
      <formula>IF(AND(SU_Stufe&gt;=20,M477&lt;&gt;"",ISBLANK(N477)),TRUE,FALSE)</formula>
    </cfRule>
  </conditionalFormatting>
  <conditionalFormatting sqref="O477">
    <cfRule type="expression" dxfId="877" priority="819">
      <formula>IF(AND(M477&lt;&gt;"",N477&lt;&gt;"",ISBLANK(O477)),TRUE,FALSE)</formula>
    </cfRule>
  </conditionalFormatting>
  <conditionalFormatting sqref="N481">
    <cfRule type="expression" dxfId="876" priority="818">
      <formula>IF(AND(SU_Stufe&gt;=20,M481&lt;&gt;"",ISBLANK(N481)),TRUE,FALSE)</formula>
    </cfRule>
  </conditionalFormatting>
  <conditionalFormatting sqref="O481">
    <cfRule type="expression" dxfId="875" priority="817">
      <formula>IF(AND(M481&lt;&gt;"",N481&lt;&gt;"",ISBLANK(O481)),TRUE,FALSE)</formula>
    </cfRule>
  </conditionalFormatting>
  <conditionalFormatting sqref="O481">
    <cfRule type="expression" dxfId="874" priority="816">
      <formula>IF(AND(M481&lt;&gt;"",N481&lt;&gt;"",ISBLANK(O481)),TRUE,FALSE)</formula>
    </cfRule>
  </conditionalFormatting>
  <conditionalFormatting sqref="N482">
    <cfRule type="expression" dxfId="873" priority="815">
      <formula>IF(AND(SU_Stufe&gt;=20,M482&lt;&gt;"",ISBLANK(N482)),TRUE,FALSE)</formula>
    </cfRule>
  </conditionalFormatting>
  <conditionalFormatting sqref="O482">
    <cfRule type="expression" dxfId="872" priority="814">
      <formula>IF(AND(M482&lt;&gt;"",N482&lt;&gt;"",ISBLANK(O482)),TRUE,FALSE)</formula>
    </cfRule>
  </conditionalFormatting>
  <conditionalFormatting sqref="N485">
    <cfRule type="expression" dxfId="871" priority="813">
      <formula>IF(AND(SU_Stufe&gt;=20,M485&lt;&gt;"",ISBLANK(N485)),TRUE,FALSE)</formula>
    </cfRule>
  </conditionalFormatting>
  <conditionalFormatting sqref="O485">
    <cfRule type="expression" dxfId="870" priority="812">
      <formula>IF(AND(M485&lt;&gt;"",N485&lt;&gt;"",ISBLANK(O485)),TRUE,FALSE)</formula>
    </cfRule>
  </conditionalFormatting>
  <conditionalFormatting sqref="N487">
    <cfRule type="expression" dxfId="869" priority="811">
      <formula>IF(AND(SU_Stufe&gt;=20,M487&lt;&gt;"",ISBLANK(N487)),TRUE,FALSE)</formula>
    </cfRule>
  </conditionalFormatting>
  <conditionalFormatting sqref="O487">
    <cfRule type="expression" dxfId="868" priority="810">
      <formula>IF(AND(M487&lt;&gt;"",N487&lt;&gt;"",ISBLANK(O487)),TRUE,FALSE)</formula>
    </cfRule>
  </conditionalFormatting>
  <conditionalFormatting sqref="N489">
    <cfRule type="expression" dxfId="867" priority="809">
      <formula>IF(AND(SU_Stufe&gt;=20,M489&lt;&gt;"",ISBLANK(N489)),TRUE,FALSE)</formula>
    </cfRule>
  </conditionalFormatting>
  <conditionalFormatting sqref="O489">
    <cfRule type="expression" dxfId="866" priority="808">
      <formula>IF(AND(M489&lt;&gt;"",N489&lt;&gt;"",ISBLANK(O489)),TRUE,FALSE)</formula>
    </cfRule>
  </conditionalFormatting>
  <conditionalFormatting sqref="O489">
    <cfRule type="expression" dxfId="865" priority="807">
      <formula>IF(AND(M489&lt;&gt;"",N489&lt;&gt;"",ISBLANK(O489)),TRUE,FALSE)</formula>
    </cfRule>
  </conditionalFormatting>
  <conditionalFormatting sqref="N492">
    <cfRule type="expression" dxfId="864" priority="806">
      <formula>IF(AND(SU_Stufe&gt;=20,M492&lt;&gt;"",ISBLANK(N492)),TRUE,FALSE)</formula>
    </cfRule>
  </conditionalFormatting>
  <conditionalFormatting sqref="O492">
    <cfRule type="expression" dxfId="863" priority="805">
      <formula>IF(AND(M492&lt;&gt;"",N492&lt;&gt;"",ISBLANK(O492)),TRUE,FALSE)</formula>
    </cfRule>
  </conditionalFormatting>
  <conditionalFormatting sqref="N493">
    <cfRule type="expression" dxfId="862" priority="804">
      <formula>IF(AND(SU_Stufe&gt;=20,M493&lt;&gt;"",ISBLANK(N493)),TRUE,FALSE)</formula>
    </cfRule>
  </conditionalFormatting>
  <conditionalFormatting sqref="N495">
    <cfRule type="expression" dxfId="861" priority="803">
      <formula>IF(AND(SU_Stufe&gt;=20,M495&lt;&gt;"",ISBLANK(N495)),TRUE,FALSE)</formula>
    </cfRule>
  </conditionalFormatting>
  <conditionalFormatting sqref="O495">
    <cfRule type="expression" dxfId="860" priority="802">
      <formula>IF(AND(M495&lt;&gt;"",N495&lt;&gt;"",ISBLANK(O495)),TRUE,FALSE)</formula>
    </cfRule>
  </conditionalFormatting>
  <conditionalFormatting sqref="O495">
    <cfRule type="expression" dxfId="859" priority="801">
      <formula>IF(AND(M495&lt;&gt;"",N495&lt;&gt;"",ISBLANK(O495)),TRUE,FALSE)</formula>
    </cfRule>
  </conditionalFormatting>
  <conditionalFormatting sqref="N496">
    <cfRule type="expression" dxfId="858" priority="800">
      <formula>IF(AND(SU_Stufe&gt;=20,M496&lt;&gt;"",ISBLANK(N496)),TRUE,FALSE)</formula>
    </cfRule>
  </conditionalFormatting>
  <conditionalFormatting sqref="N501">
    <cfRule type="expression" dxfId="857" priority="799">
      <formula>IF(AND(SU_Stufe&gt;=20,M501&lt;&gt;"",ISBLANK(N501)),TRUE,FALSE)</formula>
    </cfRule>
  </conditionalFormatting>
  <conditionalFormatting sqref="O501">
    <cfRule type="expression" dxfId="856" priority="798">
      <formula>IF(AND(M501&lt;&gt;"",N501&lt;&gt;"",ISBLANK(O501)),TRUE,FALSE)</formula>
    </cfRule>
  </conditionalFormatting>
  <conditionalFormatting sqref="O501">
    <cfRule type="expression" dxfId="855" priority="797">
      <formula>IF(AND(M501&lt;&gt;"",N501&lt;&gt;"",ISBLANK(O501)),TRUE,FALSE)</formula>
    </cfRule>
  </conditionalFormatting>
  <conditionalFormatting sqref="N508">
    <cfRule type="expression" dxfId="854" priority="796">
      <formula>IF(AND(SU_Stufe&gt;=20,M508&lt;&gt;"",ISBLANK(N508)),TRUE,FALSE)</formula>
    </cfRule>
  </conditionalFormatting>
  <conditionalFormatting sqref="O508">
    <cfRule type="expression" dxfId="853" priority="795">
      <formula>IF(AND(M508&lt;&gt;"",N508&lt;&gt;"",ISBLANK(O508)),TRUE,FALSE)</formula>
    </cfRule>
  </conditionalFormatting>
  <conditionalFormatting sqref="N509">
    <cfRule type="expression" dxfId="852" priority="794">
      <formula>IF(AND(SU_Stufe&gt;=20,M509&lt;&gt;"",ISBLANK(N509)),TRUE,FALSE)</formula>
    </cfRule>
  </conditionalFormatting>
  <conditionalFormatting sqref="O509">
    <cfRule type="expression" dxfId="851" priority="793">
      <formula>IF(AND(M509&lt;&gt;"",N509&lt;&gt;"",ISBLANK(O509)),TRUE,FALSE)</formula>
    </cfRule>
  </conditionalFormatting>
  <conditionalFormatting sqref="O509">
    <cfRule type="expression" dxfId="850" priority="792">
      <formula>IF(AND(M509&lt;&gt;"",N509&lt;&gt;"",ISBLANK(O509)),TRUE,FALSE)</formula>
    </cfRule>
  </conditionalFormatting>
  <conditionalFormatting sqref="N511">
    <cfRule type="expression" dxfId="849" priority="791">
      <formula>IF(AND(SU_Stufe&gt;=20,M511&lt;&gt;"",ISBLANK(N511)),TRUE,FALSE)</formula>
    </cfRule>
  </conditionalFormatting>
  <conditionalFormatting sqref="O511">
    <cfRule type="expression" dxfId="848" priority="790">
      <formula>IF(AND(M511&lt;&gt;"",N511&lt;&gt;"",ISBLANK(O511)),TRUE,FALSE)</formula>
    </cfRule>
  </conditionalFormatting>
  <conditionalFormatting sqref="N513">
    <cfRule type="expression" dxfId="847" priority="789">
      <formula>IF(AND(SU_Stufe&gt;=20,M513&lt;&gt;"",ISBLANK(N513)),TRUE,FALSE)</formula>
    </cfRule>
  </conditionalFormatting>
  <conditionalFormatting sqref="O513">
    <cfRule type="expression" dxfId="846" priority="788">
      <formula>IF(AND(M513&lt;&gt;"",N513&lt;&gt;"",ISBLANK(O513)),TRUE,FALSE)</formula>
    </cfRule>
  </conditionalFormatting>
  <conditionalFormatting sqref="N515">
    <cfRule type="expression" dxfId="845" priority="787">
      <formula>IF(AND(SU_Stufe&gt;=20,M515&lt;&gt;"",ISBLANK(N515)),TRUE,FALSE)</formula>
    </cfRule>
  </conditionalFormatting>
  <conditionalFormatting sqref="O515">
    <cfRule type="expression" dxfId="844" priority="786">
      <formula>IF(AND(M515&lt;&gt;"",N515&lt;&gt;"",ISBLANK(O515)),TRUE,FALSE)</formula>
    </cfRule>
  </conditionalFormatting>
  <conditionalFormatting sqref="N516">
    <cfRule type="expression" dxfId="843" priority="785">
      <formula>IF(AND(SU_Stufe&gt;=20,M516&lt;&gt;"",ISBLANK(N516)),TRUE,FALSE)</formula>
    </cfRule>
  </conditionalFormatting>
  <conditionalFormatting sqref="O516">
    <cfRule type="expression" dxfId="842" priority="784">
      <formula>IF(AND(M516&lt;&gt;"",N516&lt;&gt;"",ISBLANK(O516)),TRUE,FALSE)</formula>
    </cfRule>
  </conditionalFormatting>
  <conditionalFormatting sqref="O518">
    <cfRule type="expression" dxfId="841" priority="783">
      <formula>IF(AND(M518&lt;&gt;"",N518&lt;&gt;"",ISBLANK(O518)),TRUE,FALSE)</formula>
    </cfRule>
  </conditionalFormatting>
  <conditionalFormatting sqref="O518">
    <cfRule type="expression" dxfId="840" priority="782">
      <formula>IF(AND(M518&lt;&gt;"",N518&lt;&gt;"",ISBLANK(O518)),TRUE,FALSE)</formula>
    </cfRule>
  </conditionalFormatting>
  <conditionalFormatting sqref="N520">
    <cfRule type="expression" dxfId="839" priority="781">
      <formula>IF(AND(SU_Stufe&gt;=20,M520&lt;&gt;"",ISBLANK(N520)),TRUE,FALSE)</formula>
    </cfRule>
  </conditionalFormatting>
  <conditionalFormatting sqref="O520">
    <cfRule type="expression" dxfId="838" priority="780">
      <formula>IF(AND(M520&lt;&gt;"",N520&lt;&gt;"",ISBLANK(O520)),TRUE,FALSE)</formula>
    </cfRule>
  </conditionalFormatting>
  <conditionalFormatting sqref="N522">
    <cfRule type="expression" dxfId="837" priority="779">
      <formula>IF(AND(SU_Stufe&gt;=20,M522&lt;&gt;"",ISBLANK(N522)),TRUE,FALSE)</formula>
    </cfRule>
  </conditionalFormatting>
  <conditionalFormatting sqref="O522">
    <cfRule type="expression" dxfId="836" priority="778">
      <formula>IF(AND(M522&lt;&gt;"",N522&lt;&gt;"",ISBLANK(O522)),TRUE,FALSE)</formula>
    </cfRule>
  </conditionalFormatting>
  <conditionalFormatting sqref="N525">
    <cfRule type="expression" dxfId="835" priority="777">
      <formula>IF(AND(SU_Stufe&gt;=20,M525&lt;&gt;"",ISBLANK(N525)),TRUE,FALSE)</formula>
    </cfRule>
  </conditionalFormatting>
  <conditionalFormatting sqref="O525">
    <cfRule type="expression" dxfId="834" priority="776">
      <formula>IF(AND(M525&lt;&gt;"",N525&lt;&gt;"",ISBLANK(O525)),TRUE,FALSE)</formula>
    </cfRule>
  </conditionalFormatting>
  <conditionalFormatting sqref="O525">
    <cfRule type="expression" dxfId="833" priority="775">
      <formula>IF(AND(M525&lt;&gt;"",N525&lt;&gt;"",ISBLANK(O525)),TRUE,FALSE)</formula>
    </cfRule>
  </conditionalFormatting>
  <conditionalFormatting sqref="N528">
    <cfRule type="expression" dxfId="832" priority="774">
      <formula>IF(AND(SU_Stufe&gt;=20,M528&lt;&gt;"",ISBLANK(N528)),TRUE,FALSE)</formula>
    </cfRule>
  </conditionalFormatting>
  <conditionalFormatting sqref="O528">
    <cfRule type="expression" dxfId="831" priority="773">
      <formula>IF(AND(M528&lt;&gt;"",N528&lt;&gt;"",ISBLANK(O528)),TRUE,FALSE)</formula>
    </cfRule>
  </conditionalFormatting>
  <conditionalFormatting sqref="N530">
    <cfRule type="expression" dxfId="830" priority="772">
      <formula>IF(AND(SU_Stufe&gt;=20,M530&lt;&gt;"",ISBLANK(N530)),TRUE,FALSE)</formula>
    </cfRule>
  </conditionalFormatting>
  <conditionalFormatting sqref="O530">
    <cfRule type="expression" dxfId="829" priority="771">
      <formula>IF(AND(M530&lt;&gt;"",N530&lt;&gt;"",ISBLANK(O530)),TRUE,FALSE)</formula>
    </cfRule>
  </conditionalFormatting>
  <conditionalFormatting sqref="O530">
    <cfRule type="expression" dxfId="828" priority="770">
      <formula>IF(AND(M530&lt;&gt;"",N530&lt;&gt;"",ISBLANK(O530)),TRUE,FALSE)</formula>
    </cfRule>
  </conditionalFormatting>
  <conditionalFormatting sqref="N530">
    <cfRule type="expression" dxfId="827" priority="769">
      <formula>IF(AND(SU_Stufe&gt;=20,M530&lt;&gt;"",ISBLANK(N530)),TRUE,FALSE)</formula>
    </cfRule>
  </conditionalFormatting>
  <conditionalFormatting sqref="O530">
    <cfRule type="expression" dxfId="826" priority="768">
      <formula>IF(AND(M530&lt;&gt;"",N530&lt;&gt;"",ISBLANK(O530)),TRUE,FALSE)</formula>
    </cfRule>
  </conditionalFormatting>
  <conditionalFormatting sqref="N531">
    <cfRule type="expression" dxfId="825" priority="767">
      <formula>IF(AND(SU_Stufe&gt;=20,M531&lt;&gt;"",ISBLANK(N531)),TRUE,FALSE)</formula>
    </cfRule>
  </conditionalFormatting>
  <conditionalFormatting sqref="O531">
    <cfRule type="expression" dxfId="824" priority="766">
      <formula>IF(AND(M531&lt;&gt;"",N531&lt;&gt;"",ISBLANK(O531)),TRUE,FALSE)</formula>
    </cfRule>
  </conditionalFormatting>
  <conditionalFormatting sqref="O531">
    <cfRule type="expression" dxfId="823" priority="765">
      <formula>IF(AND(M531&lt;&gt;"",N531&lt;&gt;"",ISBLANK(O531)),TRUE,FALSE)</formula>
    </cfRule>
  </conditionalFormatting>
  <conditionalFormatting sqref="N532">
    <cfRule type="expression" dxfId="822" priority="764">
      <formula>IF(AND(SU_Stufe&gt;=20,M532&lt;&gt;"",ISBLANK(N532)),TRUE,FALSE)</formula>
    </cfRule>
  </conditionalFormatting>
  <conditionalFormatting sqref="O532">
    <cfRule type="expression" dxfId="821" priority="763">
      <formula>IF(AND(M532&lt;&gt;"",N532&lt;&gt;"",ISBLANK(O532)),TRUE,FALSE)</formula>
    </cfRule>
  </conditionalFormatting>
  <conditionalFormatting sqref="N532">
    <cfRule type="expression" dxfId="820" priority="762">
      <formula>IF(AND(SU_Stufe&gt;=20,M532&lt;&gt;"",ISBLANK(N532)),TRUE,FALSE)</formula>
    </cfRule>
  </conditionalFormatting>
  <conditionalFormatting sqref="O532">
    <cfRule type="expression" dxfId="819" priority="761">
      <formula>IF(AND(M532&lt;&gt;"",N532&lt;&gt;"",ISBLANK(O532)),TRUE,FALSE)</formula>
    </cfRule>
  </conditionalFormatting>
  <conditionalFormatting sqref="O532">
    <cfRule type="expression" dxfId="818" priority="760">
      <formula>IF(AND(M532&lt;&gt;"",N532&lt;&gt;"",ISBLANK(O532)),TRUE,FALSE)</formula>
    </cfRule>
  </conditionalFormatting>
  <conditionalFormatting sqref="N543">
    <cfRule type="expression" dxfId="817" priority="759">
      <formula>IF(AND(SU_Stufe&gt;=20,M543&lt;&gt;"",ISBLANK(N543)),TRUE,FALSE)</formula>
    </cfRule>
  </conditionalFormatting>
  <conditionalFormatting sqref="O543">
    <cfRule type="expression" dxfId="816" priority="758">
      <formula>IF(AND(M543&lt;&gt;"",N543&lt;&gt;"",ISBLANK(O543)),TRUE,FALSE)</formula>
    </cfRule>
  </conditionalFormatting>
  <conditionalFormatting sqref="O544">
    <cfRule type="expression" dxfId="815" priority="757">
      <formula>IF(AND(M544&lt;&gt;"",N544&lt;&gt;"",ISBLANK(O544)),TRUE,FALSE)</formula>
    </cfRule>
  </conditionalFormatting>
  <conditionalFormatting sqref="O544">
    <cfRule type="expression" dxfId="814" priority="756">
      <formula>IF(AND(M544&lt;&gt;"",N544&lt;&gt;"",ISBLANK(O544)),TRUE,FALSE)</formula>
    </cfRule>
  </conditionalFormatting>
  <conditionalFormatting sqref="N546">
    <cfRule type="expression" dxfId="813" priority="755">
      <formula>IF(AND(SU_Stufe&gt;=20,M546&lt;&gt;"",ISBLANK(N546)),TRUE,FALSE)</formula>
    </cfRule>
  </conditionalFormatting>
  <conditionalFormatting sqref="O546">
    <cfRule type="expression" dxfId="812" priority="754">
      <formula>IF(AND(M546&lt;&gt;"",N546&lt;&gt;"",ISBLANK(O546)),TRUE,FALSE)</formula>
    </cfRule>
  </conditionalFormatting>
  <conditionalFormatting sqref="N547">
    <cfRule type="expression" dxfId="811" priority="753">
      <formula>IF(AND(SU_Stufe&gt;=20,M547&lt;&gt;"",ISBLANK(N547)),TRUE,FALSE)</formula>
    </cfRule>
  </conditionalFormatting>
  <conditionalFormatting sqref="O547">
    <cfRule type="expression" dxfId="810" priority="752">
      <formula>IF(AND(M547&lt;&gt;"",N547&lt;&gt;"",ISBLANK(O547)),TRUE,FALSE)</formula>
    </cfRule>
  </conditionalFormatting>
  <conditionalFormatting sqref="N548">
    <cfRule type="expression" dxfId="809" priority="751">
      <formula>IF(AND(SU_Stufe&gt;=20,M548&lt;&gt;"",ISBLANK(N548)),TRUE,FALSE)</formula>
    </cfRule>
  </conditionalFormatting>
  <conditionalFormatting sqref="O548">
    <cfRule type="expression" dxfId="808" priority="750">
      <formula>IF(AND(M548&lt;&gt;"",N548&lt;&gt;"",ISBLANK(O548)),TRUE,FALSE)</formula>
    </cfRule>
  </conditionalFormatting>
  <conditionalFormatting sqref="O548">
    <cfRule type="expression" dxfId="807" priority="749">
      <formula>IF(AND(M548&lt;&gt;"",N548&lt;&gt;"",ISBLANK(O548)),TRUE,FALSE)</formula>
    </cfRule>
  </conditionalFormatting>
  <conditionalFormatting sqref="N552">
    <cfRule type="expression" dxfId="806" priority="748">
      <formula>IF(AND(SU_Stufe&gt;=20,M552&lt;&gt;"",ISBLANK(N552)),TRUE,FALSE)</formula>
    </cfRule>
  </conditionalFormatting>
  <conditionalFormatting sqref="O552">
    <cfRule type="expression" dxfId="805" priority="747">
      <formula>IF(AND(M552&lt;&gt;"",N552&lt;&gt;"",ISBLANK(O552)),TRUE,FALSE)</formula>
    </cfRule>
  </conditionalFormatting>
  <conditionalFormatting sqref="N553">
    <cfRule type="expression" dxfId="804" priority="746">
      <formula>IF(AND(SU_Stufe&gt;=20,M553&lt;&gt;"",ISBLANK(N553)),TRUE,FALSE)</formula>
    </cfRule>
  </conditionalFormatting>
  <conditionalFormatting sqref="O553">
    <cfRule type="expression" dxfId="803" priority="745">
      <formula>IF(AND(M553&lt;&gt;"",N553&lt;&gt;"",ISBLANK(O553)),TRUE,FALSE)</formula>
    </cfRule>
  </conditionalFormatting>
  <conditionalFormatting sqref="O553">
    <cfRule type="expression" dxfId="802" priority="744">
      <formula>IF(AND(M553&lt;&gt;"",N553&lt;&gt;"",ISBLANK(O553)),TRUE,FALSE)</formula>
    </cfRule>
  </conditionalFormatting>
  <conditionalFormatting sqref="O556">
    <cfRule type="expression" dxfId="801" priority="743">
      <formula>IF(AND(M556&lt;&gt;"",N556&lt;&gt;"",ISBLANK(O556)),TRUE,FALSE)</formula>
    </cfRule>
  </conditionalFormatting>
  <conditionalFormatting sqref="N557">
    <cfRule type="expression" dxfId="800" priority="742">
      <formula>IF(AND(SU_Stufe&gt;=20,M557&lt;&gt;"",ISBLANK(N557)),TRUE,FALSE)</formula>
    </cfRule>
  </conditionalFormatting>
  <conditionalFormatting sqref="O557">
    <cfRule type="expression" dxfId="799" priority="741">
      <formula>IF(AND(M557&lt;&gt;"",N557&lt;&gt;"",ISBLANK(O557)),TRUE,FALSE)</formula>
    </cfRule>
  </conditionalFormatting>
  <conditionalFormatting sqref="N558">
    <cfRule type="expression" dxfId="798" priority="740">
      <formula>IF(AND(SU_Stufe&gt;=20,M558&lt;&gt;"",ISBLANK(N558)),TRUE,FALSE)</formula>
    </cfRule>
  </conditionalFormatting>
  <conditionalFormatting sqref="N559">
    <cfRule type="expression" dxfId="797" priority="739">
      <formula>IF(AND(SU_Stufe&gt;=20,M559&lt;&gt;"",ISBLANK(N559)),TRUE,FALSE)</formula>
    </cfRule>
  </conditionalFormatting>
  <conditionalFormatting sqref="N560">
    <cfRule type="expression" dxfId="796" priority="738">
      <formula>IF(AND(SU_Stufe&gt;=20,M560&lt;&gt;"",ISBLANK(N560)),TRUE,FALSE)</formula>
    </cfRule>
  </conditionalFormatting>
  <conditionalFormatting sqref="O560">
    <cfRule type="expression" dxfId="795" priority="737">
      <formula>IF(AND(M560&lt;&gt;"",N560&lt;&gt;"",ISBLANK(O560)),TRUE,FALSE)</formula>
    </cfRule>
  </conditionalFormatting>
  <conditionalFormatting sqref="O560">
    <cfRule type="expression" dxfId="794" priority="736">
      <formula>IF(AND(M560&lt;&gt;"",N560&lt;&gt;"",ISBLANK(O560)),TRUE,FALSE)</formula>
    </cfRule>
  </conditionalFormatting>
  <conditionalFormatting sqref="O561">
    <cfRule type="expression" dxfId="793" priority="735">
      <formula>IF(AND(M561&lt;&gt;"",N561&lt;&gt;"",ISBLANK(O561)),TRUE,FALSE)</formula>
    </cfRule>
  </conditionalFormatting>
  <conditionalFormatting sqref="N561">
    <cfRule type="expression" dxfId="792" priority="734">
      <formula>IF(AND(SU_Stufe&gt;=20,M561&lt;&gt;"",ISBLANK(N561)),TRUE,FALSE)</formula>
    </cfRule>
  </conditionalFormatting>
  <conditionalFormatting sqref="O562">
    <cfRule type="expression" dxfId="791" priority="733">
      <formula>IF(AND(M562&lt;&gt;"",N562&lt;&gt;"",ISBLANK(O562)),TRUE,FALSE)</formula>
    </cfRule>
  </conditionalFormatting>
  <conditionalFormatting sqref="N562">
    <cfRule type="expression" dxfId="790" priority="732">
      <formula>IF(AND(SU_Stufe&gt;=20,M562&lt;&gt;"",ISBLANK(N562)),TRUE,FALSE)</formula>
    </cfRule>
  </conditionalFormatting>
  <conditionalFormatting sqref="N563">
    <cfRule type="expression" dxfId="789" priority="731">
      <formula>IF(AND(SU_Stufe&gt;=20,M563&lt;&gt;"",ISBLANK(N563)),TRUE,FALSE)</formula>
    </cfRule>
  </conditionalFormatting>
  <conditionalFormatting sqref="O563">
    <cfRule type="expression" dxfId="788" priority="730">
      <formula>IF(AND(M563&lt;&gt;"",N563&lt;&gt;"",ISBLANK(O563)),TRUE,FALSE)</formula>
    </cfRule>
  </conditionalFormatting>
  <conditionalFormatting sqref="O563">
    <cfRule type="expression" dxfId="787" priority="729">
      <formula>IF(AND(M563&lt;&gt;"",N563&lt;&gt;"",ISBLANK(O563)),TRUE,FALSE)</formula>
    </cfRule>
  </conditionalFormatting>
  <conditionalFormatting sqref="N566">
    <cfRule type="expression" dxfId="786" priority="728">
      <formula>IF(AND(SU_Stufe&gt;=20,M566&lt;&gt;"",ISBLANK(N566)),TRUE,FALSE)</formula>
    </cfRule>
  </conditionalFormatting>
  <conditionalFormatting sqref="O566">
    <cfRule type="expression" dxfId="785" priority="727">
      <formula>IF(AND(M566&lt;&gt;"",N566&lt;&gt;"",ISBLANK(O566)),TRUE,FALSE)</formula>
    </cfRule>
  </conditionalFormatting>
  <conditionalFormatting sqref="N568">
    <cfRule type="expression" dxfId="784" priority="726">
      <formula>IF(AND(SU_Stufe&gt;=20,M568&lt;&gt;"",ISBLANK(N568)),TRUE,FALSE)</formula>
    </cfRule>
  </conditionalFormatting>
  <conditionalFormatting sqref="O568">
    <cfRule type="expression" dxfId="783" priority="725">
      <formula>IF(AND(M568&lt;&gt;"",N568&lt;&gt;"",ISBLANK(O568)),TRUE,FALSE)</formula>
    </cfRule>
  </conditionalFormatting>
  <conditionalFormatting sqref="O568">
    <cfRule type="expression" dxfId="782" priority="724">
      <formula>IF(AND(M568&lt;&gt;"",N568&lt;&gt;"",ISBLANK(O568)),TRUE,FALSE)</formula>
    </cfRule>
  </conditionalFormatting>
  <conditionalFormatting sqref="N570">
    <cfRule type="expression" dxfId="781" priority="723">
      <formula>IF(AND(SU_Stufe&gt;=20,M570&lt;&gt;"",ISBLANK(N570)),TRUE,FALSE)</formula>
    </cfRule>
  </conditionalFormatting>
  <conditionalFormatting sqref="O570">
    <cfRule type="expression" dxfId="780" priority="722">
      <formula>IF(AND(M570&lt;&gt;"",N570&lt;&gt;"",ISBLANK(O570)),TRUE,FALSE)</formula>
    </cfRule>
  </conditionalFormatting>
  <conditionalFormatting sqref="N571">
    <cfRule type="expression" dxfId="779" priority="721">
      <formula>IF(AND(SU_Stufe&gt;=20,M571&lt;&gt;"",ISBLANK(N571)),TRUE,FALSE)</formula>
    </cfRule>
  </conditionalFormatting>
  <conditionalFormatting sqref="O571">
    <cfRule type="expression" dxfId="778" priority="720">
      <formula>IF(AND(M571&lt;&gt;"",N571&lt;&gt;"",ISBLANK(O571)),TRUE,FALSE)</formula>
    </cfRule>
  </conditionalFormatting>
  <conditionalFormatting sqref="N576">
    <cfRule type="expression" dxfId="777" priority="719">
      <formula>IF(AND(SU_Stufe&gt;=20,M576&lt;&gt;"",ISBLANK(N576)),TRUE,FALSE)</formula>
    </cfRule>
  </conditionalFormatting>
  <conditionalFormatting sqref="O576">
    <cfRule type="expression" dxfId="776" priority="718">
      <formula>IF(AND(M576&lt;&gt;"",N576&lt;&gt;"",ISBLANK(O576)),TRUE,FALSE)</formula>
    </cfRule>
  </conditionalFormatting>
  <conditionalFormatting sqref="N580">
    <cfRule type="expression" dxfId="775" priority="717">
      <formula>IF(AND(SU_Stufe&gt;=20,M580&lt;&gt;"",ISBLANK(N580)),TRUE,FALSE)</formula>
    </cfRule>
  </conditionalFormatting>
  <conditionalFormatting sqref="O580">
    <cfRule type="expression" dxfId="774" priority="716">
      <formula>IF(AND(M580&lt;&gt;"",N580&lt;&gt;"",ISBLANK(O580)),TRUE,FALSE)</formula>
    </cfRule>
  </conditionalFormatting>
  <conditionalFormatting sqref="O580">
    <cfRule type="expression" dxfId="773" priority="715">
      <formula>IF(AND(M580&lt;&gt;"",N580&lt;&gt;"",ISBLANK(O580)),TRUE,FALSE)</formula>
    </cfRule>
  </conditionalFormatting>
  <conditionalFormatting sqref="N581">
    <cfRule type="expression" dxfId="772" priority="714">
      <formula>IF(AND(SU_Stufe&gt;=20,M581&lt;&gt;"",ISBLANK(N581)),TRUE,FALSE)</formula>
    </cfRule>
  </conditionalFormatting>
  <conditionalFormatting sqref="O581">
    <cfRule type="expression" dxfId="771" priority="713">
      <formula>IF(AND(M581&lt;&gt;"",N581&lt;&gt;"",ISBLANK(O581)),TRUE,FALSE)</formula>
    </cfRule>
  </conditionalFormatting>
  <conditionalFormatting sqref="N583">
    <cfRule type="expression" dxfId="770" priority="712">
      <formula>IF(AND(SU_Stufe&gt;=20,M583&lt;&gt;"",ISBLANK(N583)),TRUE,FALSE)</formula>
    </cfRule>
  </conditionalFormatting>
  <conditionalFormatting sqref="O583">
    <cfRule type="expression" dxfId="769" priority="711">
      <formula>IF(AND(M583&lt;&gt;"",N583&lt;&gt;"",ISBLANK(O583)),TRUE,FALSE)</formula>
    </cfRule>
  </conditionalFormatting>
  <conditionalFormatting sqref="N585">
    <cfRule type="expression" dxfId="768" priority="710">
      <formula>IF(AND(SU_Stufe&gt;=20,M585&lt;&gt;"",ISBLANK(N585)),TRUE,FALSE)</formula>
    </cfRule>
  </conditionalFormatting>
  <conditionalFormatting sqref="O585">
    <cfRule type="expression" dxfId="767" priority="709">
      <formula>IF(AND(M585&lt;&gt;"",N585&lt;&gt;"",ISBLANK(O585)),TRUE,FALSE)</formula>
    </cfRule>
  </conditionalFormatting>
  <conditionalFormatting sqref="N586">
    <cfRule type="expression" dxfId="766" priority="708">
      <formula>IF(AND(SU_Stufe&gt;=20,M586&lt;&gt;"",ISBLANK(N586)),TRUE,FALSE)</formula>
    </cfRule>
  </conditionalFormatting>
  <conditionalFormatting sqref="O586">
    <cfRule type="expression" dxfId="765" priority="707">
      <formula>IF(AND(M586&lt;&gt;"",N586&lt;&gt;"",ISBLANK(O586)),TRUE,FALSE)</formula>
    </cfRule>
  </conditionalFormatting>
  <conditionalFormatting sqref="O586">
    <cfRule type="expression" dxfId="764" priority="706">
      <formula>IF(AND(M586&lt;&gt;"",N586&lt;&gt;"",ISBLANK(O586)),TRUE,FALSE)</formula>
    </cfRule>
  </conditionalFormatting>
  <conditionalFormatting sqref="N588">
    <cfRule type="expression" dxfId="763" priority="705">
      <formula>IF(AND(SU_Stufe&gt;=20,M588&lt;&gt;"",ISBLANK(N588)),TRUE,FALSE)</formula>
    </cfRule>
  </conditionalFormatting>
  <conditionalFormatting sqref="O588">
    <cfRule type="expression" dxfId="762" priority="704">
      <formula>IF(AND(M588&lt;&gt;"",N588&lt;&gt;"",ISBLANK(O588)),TRUE,FALSE)</formula>
    </cfRule>
  </conditionalFormatting>
  <conditionalFormatting sqref="N589">
    <cfRule type="expression" dxfId="761" priority="703">
      <formula>IF(AND(SU_Stufe&gt;=20,M589&lt;&gt;"",ISBLANK(N589)),TRUE,FALSE)</formula>
    </cfRule>
  </conditionalFormatting>
  <conditionalFormatting sqref="O589">
    <cfRule type="expression" dxfId="760" priority="702">
      <formula>IF(AND(M589&lt;&gt;"",N589&lt;&gt;"",ISBLANK(O589)),TRUE,FALSE)</formula>
    </cfRule>
  </conditionalFormatting>
  <conditionalFormatting sqref="O589">
    <cfRule type="expression" dxfId="759" priority="701">
      <formula>IF(AND(M589&lt;&gt;"",N589&lt;&gt;"",ISBLANK(O589)),TRUE,FALSE)</formula>
    </cfRule>
  </conditionalFormatting>
  <conditionalFormatting sqref="N590">
    <cfRule type="expression" dxfId="758" priority="700">
      <formula>IF(AND(SU_Stufe&gt;=20,M590&lt;&gt;"",ISBLANK(N590)),TRUE,FALSE)</formula>
    </cfRule>
  </conditionalFormatting>
  <conditionalFormatting sqref="O590">
    <cfRule type="expression" dxfId="757" priority="699">
      <formula>IF(AND(M590&lt;&gt;"",N590&lt;&gt;"",ISBLANK(O590)),TRUE,FALSE)</formula>
    </cfRule>
  </conditionalFormatting>
  <conditionalFormatting sqref="N592">
    <cfRule type="expression" dxfId="756" priority="698">
      <formula>IF(AND(SU_Stufe&gt;=20,M592&lt;&gt;"",ISBLANK(N592)),TRUE,FALSE)</formula>
    </cfRule>
  </conditionalFormatting>
  <conditionalFormatting sqref="O592">
    <cfRule type="expression" dxfId="755" priority="697">
      <formula>IF(AND(M592&lt;&gt;"",N592&lt;&gt;"",ISBLANK(O592)),TRUE,FALSE)</formula>
    </cfRule>
  </conditionalFormatting>
  <conditionalFormatting sqref="O594">
    <cfRule type="expression" dxfId="754" priority="696">
      <formula>IF(AND(M594&lt;&gt;"",N594&lt;&gt;"",ISBLANK(O594)),TRUE,FALSE)</formula>
    </cfRule>
  </conditionalFormatting>
  <conditionalFormatting sqref="N595">
    <cfRule type="expression" dxfId="753" priority="695">
      <formula>IF(AND(SU_Stufe&gt;=20,M595&lt;&gt;"",ISBLANK(N595)),TRUE,FALSE)</formula>
    </cfRule>
  </conditionalFormatting>
  <conditionalFormatting sqref="O595">
    <cfRule type="expression" dxfId="752" priority="694">
      <formula>IF(AND(M595&lt;&gt;"",N595&lt;&gt;"",ISBLANK(O595)),TRUE,FALSE)</formula>
    </cfRule>
  </conditionalFormatting>
  <conditionalFormatting sqref="N596">
    <cfRule type="expression" dxfId="751" priority="693">
      <formula>IF(AND(SU_Stufe&gt;=20,M596&lt;&gt;"",ISBLANK(N596)),TRUE,FALSE)</formula>
    </cfRule>
  </conditionalFormatting>
  <conditionalFormatting sqref="O596">
    <cfRule type="expression" dxfId="750" priority="692">
      <formula>IF(AND(M596&lt;&gt;"",N596&lt;&gt;"",ISBLANK(O596)),TRUE,FALSE)</formula>
    </cfRule>
  </conditionalFormatting>
  <conditionalFormatting sqref="O596">
    <cfRule type="expression" dxfId="749" priority="691">
      <formula>IF(AND(M596&lt;&gt;"",N596&lt;&gt;"",ISBLANK(O596)),TRUE,FALSE)</formula>
    </cfRule>
  </conditionalFormatting>
  <conditionalFormatting sqref="N599">
    <cfRule type="expression" dxfId="748" priority="690">
      <formula>IF(AND(SU_Stufe&gt;=20,M599&lt;&gt;"",ISBLANK(N599)),TRUE,FALSE)</formula>
    </cfRule>
  </conditionalFormatting>
  <conditionalFormatting sqref="O599">
    <cfRule type="expression" dxfId="747" priority="689">
      <formula>IF(AND(M599&lt;&gt;"",N599&lt;&gt;"",ISBLANK(O599)),TRUE,FALSE)</formula>
    </cfRule>
  </conditionalFormatting>
  <conditionalFormatting sqref="O599">
    <cfRule type="expression" dxfId="746" priority="688">
      <formula>IF(AND(M599&lt;&gt;"",N599&lt;&gt;"",ISBLANK(O599)),TRUE,FALSE)</formula>
    </cfRule>
  </conditionalFormatting>
  <conditionalFormatting sqref="N600">
    <cfRule type="expression" dxfId="745" priority="687">
      <formula>IF(AND(SU_Stufe&gt;=20,M600&lt;&gt;"",ISBLANK(N600)),TRUE,FALSE)</formula>
    </cfRule>
  </conditionalFormatting>
  <conditionalFormatting sqref="O600">
    <cfRule type="expression" dxfId="744" priority="686">
      <formula>IF(AND(M600&lt;&gt;"",N600&lt;&gt;"",ISBLANK(O600)),TRUE,FALSE)</formula>
    </cfRule>
  </conditionalFormatting>
  <conditionalFormatting sqref="N601">
    <cfRule type="expression" dxfId="743" priority="685">
      <formula>IF(AND(SU_Stufe&gt;=20,M601&lt;&gt;"",ISBLANK(N601)),TRUE,FALSE)</formula>
    </cfRule>
  </conditionalFormatting>
  <conditionalFormatting sqref="O601">
    <cfRule type="expression" dxfId="742" priority="684">
      <formula>IF(AND(M601&lt;&gt;"",N601&lt;&gt;"",ISBLANK(O601)),TRUE,FALSE)</formula>
    </cfRule>
  </conditionalFormatting>
  <conditionalFormatting sqref="O601">
    <cfRule type="expression" dxfId="741" priority="683">
      <formula>IF(AND(M601&lt;&gt;"",N601&lt;&gt;"",ISBLANK(O601)),TRUE,FALSE)</formula>
    </cfRule>
  </conditionalFormatting>
  <conditionalFormatting sqref="N602">
    <cfRule type="expression" dxfId="740" priority="682">
      <formula>IF(AND(SU_Stufe&gt;=20,M602&lt;&gt;"",ISBLANK(N602)),TRUE,FALSE)</formula>
    </cfRule>
  </conditionalFormatting>
  <conditionalFormatting sqref="N606">
    <cfRule type="expression" dxfId="739" priority="681">
      <formula>IF(AND(SU_Stufe&gt;=20,M606&lt;&gt;"",ISBLANK(N606)),TRUE,FALSE)</formula>
    </cfRule>
  </conditionalFormatting>
  <conditionalFormatting sqref="N607">
    <cfRule type="expression" dxfId="738" priority="679">
      <formula>IF(AND(SU_Stufe&gt;=20,M607&lt;&gt;"",ISBLANK(N607)),TRUE,FALSE)</formula>
    </cfRule>
  </conditionalFormatting>
  <conditionalFormatting sqref="O606">
    <cfRule type="expression" dxfId="737" priority="677">
      <formula>IF(AND(M606&lt;&gt;"",N606&lt;&gt;"",ISBLANK(O606)),TRUE,FALSE)</formula>
    </cfRule>
  </conditionalFormatting>
  <conditionalFormatting sqref="O607">
    <cfRule type="expression" dxfId="736" priority="676">
      <formula>IF(AND(M607&lt;&gt;"",N607&lt;&gt;"",ISBLANK(O607)),TRUE,FALSE)</formula>
    </cfRule>
  </conditionalFormatting>
  <conditionalFormatting sqref="N608">
    <cfRule type="expression" dxfId="735" priority="675">
      <formula>IF(AND(SU_Stufe&gt;=20,M608&lt;&gt;"",ISBLANK(N608)),TRUE,FALSE)</formula>
    </cfRule>
  </conditionalFormatting>
  <conditionalFormatting sqref="N609">
    <cfRule type="expression" dxfId="734" priority="674">
      <formula>IF(AND(SU_Stufe&gt;=20,M609&lt;&gt;"",ISBLANK(N609)),TRUE,FALSE)</formula>
    </cfRule>
  </conditionalFormatting>
  <conditionalFormatting sqref="O609">
    <cfRule type="expression" dxfId="733" priority="673">
      <formula>IF(AND(M609&lt;&gt;"",N609&lt;&gt;"",ISBLANK(O609)),TRUE,FALSE)</formula>
    </cfRule>
  </conditionalFormatting>
  <conditionalFormatting sqref="N612">
    <cfRule type="expression" dxfId="732" priority="672">
      <formula>IF(AND(SU_Stufe&gt;=20,M612&lt;&gt;"",ISBLANK(N612)),TRUE,FALSE)</formula>
    </cfRule>
  </conditionalFormatting>
  <conditionalFormatting sqref="O612">
    <cfRule type="expression" dxfId="731" priority="671">
      <formula>IF(AND(M612&lt;&gt;"",N612&lt;&gt;"",ISBLANK(O612)),TRUE,FALSE)</formula>
    </cfRule>
  </conditionalFormatting>
  <conditionalFormatting sqref="O613">
    <cfRule type="expression" dxfId="730" priority="670">
      <formula>IF(AND(M613&lt;&gt;"",N613&lt;&gt;"",ISBLANK(O613)),TRUE,FALSE)</formula>
    </cfRule>
  </conditionalFormatting>
  <conditionalFormatting sqref="N613">
    <cfRule type="expression" dxfId="729" priority="669">
      <formula>IF(AND(SU_Stufe&gt;=20,M613&lt;&gt;"",ISBLANK(N613)),TRUE,FALSE)</formula>
    </cfRule>
  </conditionalFormatting>
  <conditionalFormatting sqref="N617">
    <cfRule type="expression" dxfId="728" priority="668">
      <formula>IF(AND(SU_Stufe&gt;=20,M617&lt;&gt;"",ISBLANK(N617)),TRUE,FALSE)</formula>
    </cfRule>
  </conditionalFormatting>
  <conditionalFormatting sqref="O617">
    <cfRule type="expression" dxfId="727" priority="667">
      <formula>IF(AND(M617&lt;&gt;"",N617&lt;&gt;"",ISBLANK(O617)),TRUE,FALSE)</formula>
    </cfRule>
  </conditionalFormatting>
  <conditionalFormatting sqref="N620">
    <cfRule type="expression" dxfId="726" priority="666">
      <formula>IF(AND(SU_Stufe&gt;=20,M620&lt;&gt;"",ISBLANK(N620)),TRUE,FALSE)</formula>
    </cfRule>
  </conditionalFormatting>
  <conditionalFormatting sqref="O620">
    <cfRule type="expression" dxfId="725" priority="665">
      <formula>IF(AND(M620&lt;&gt;"",N620&lt;&gt;"",ISBLANK(O620)),TRUE,FALSE)</formula>
    </cfRule>
  </conditionalFormatting>
  <conditionalFormatting sqref="N624">
    <cfRule type="expression" dxfId="724" priority="664">
      <formula>IF(AND(SU_Stufe&gt;=20,M624&lt;&gt;"",ISBLANK(N624)),TRUE,FALSE)</formula>
    </cfRule>
  </conditionalFormatting>
  <conditionalFormatting sqref="O624">
    <cfRule type="expression" dxfId="723" priority="663">
      <formula>IF(AND(M624&lt;&gt;"",N624&lt;&gt;"",ISBLANK(O624)),TRUE,FALSE)</formula>
    </cfRule>
  </conditionalFormatting>
  <conditionalFormatting sqref="N625">
    <cfRule type="expression" dxfId="722" priority="662">
      <formula>IF(AND(SU_Stufe&gt;=20,M625&lt;&gt;"",ISBLANK(N625)),TRUE,FALSE)</formula>
    </cfRule>
  </conditionalFormatting>
  <conditionalFormatting sqref="N627">
    <cfRule type="expression" dxfId="721" priority="661">
      <formula>IF(AND(SU_Stufe&gt;=20,M627&lt;&gt;"",ISBLANK(N627)),TRUE,FALSE)</formula>
    </cfRule>
  </conditionalFormatting>
  <conditionalFormatting sqref="O627">
    <cfRule type="expression" dxfId="720" priority="660">
      <formula>IF(AND(M627&lt;&gt;"",N627&lt;&gt;"",ISBLANK(O627)),TRUE,FALSE)</formula>
    </cfRule>
  </conditionalFormatting>
  <conditionalFormatting sqref="N630">
    <cfRule type="expression" dxfId="719" priority="659">
      <formula>IF(AND(SU_Stufe&gt;=20,M630&lt;&gt;"",ISBLANK(N630)),TRUE,FALSE)</formula>
    </cfRule>
  </conditionalFormatting>
  <conditionalFormatting sqref="O630">
    <cfRule type="expression" dxfId="718" priority="658">
      <formula>IF(AND(M630&lt;&gt;"",N630&lt;&gt;"",ISBLANK(O630)),TRUE,FALSE)</formula>
    </cfRule>
  </conditionalFormatting>
  <conditionalFormatting sqref="N633">
    <cfRule type="expression" dxfId="717" priority="657">
      <formula>IF(AND(SU_Stufe&gt;=20,M633&lt;&gt;"",ISBLANK(N633)),TRUE,FALSE)</formula>
    </cfRule>
  </conditionalFormatting>
  <conditionalFormatting sqref="O633">
    <cfRule type="expression" dxfId="716" priority="656">
      <formula>IF(AND(M633&lt;&gt;"",N633&lt;&gt;"",ISBLANK(O633)),TRUE,FALSE)</formula>
    </cfRule>
  </conditionalFormatting>
  <conditionalFormatting sqref="N635">
    <cfRule type="expression" dxfId="715" priority="655">
      <formula>IF(AND(SU_Stufe&gt;=20,M635&lt;&gt;"",ISBLANK(N635)),TRUE,FALSE)</formula>
    </cfRule>
  </conditionalFormatting>
  <conditionalFormatting sqref="O635">
    <cfRule type="expression" dxfId="714" priority="654">
      <formula>IF(AND(M635&lt;&gt;"",N635&lt;&gt;"",ISBLANK(O635)),TRUE,FALSE)</formula>
    </cfRule>
  </conditionalFormatting>
  <conditionalFormatting sqref="N636">
    <cfRule type="expression" dxfId="713" priority="653">
      <formula>IF(AND(SU_Stufe&gt;=20,M636&lt;&gt;"",ISBLANK(N636)),TRUE,FALSE)</formula>
    </cfRule>
  </conditionalFormatting>
  <conditionalFormatting sqref="O636">
    <cfRule type="expression" dxfId="712" priority="652">
      <formula>IF(AND(M636&lt;&gt;"",N636&lt;&gt;"",ISBLANK(O636)),TRUE,FALSE)</formula>
    </cfRule>
  </conditionalFormatting>
  <conditionalFormatting sqref="N638">
    <cfRule type="expression" dxfId="711" priority="651">
      <formula>IF(AND(SU_Stufe&gt;=20,M638&lt;&gt;"",ISBLANK(N638)),TRUE,FALSE)</formula>
    </cfRule>
  </conditionalFormatting>
  <conditionalFormatting sqref="O638">
    <cfRule type="expression" dxfId="710" priority="650">
      <formula>IF(AND(M638&lt;&gt;"",N638&lt;&gt;"",ISBLANK(O638)),TRUE,FALSE)</formula>
    </cfRule>
  </conditionalFormatting>
  <conditionalFormatting sqref="N639">
    <cfRule type="expression" dxfId="709" priority="649">
      <formula>IF(AND(SU_Stufe&gt;=20,M639&lt;&gt;"",ISBLANK(N639)),TRUE,FALSE)</formula>
    </cfRule>
  </conditionalFormatting>
  <conditionalFormatting sqref="O639">
    <cfRule type="expression" dxfId="708" priority="648">
      <formula>IF(AND(M639&lt;&gt;"",N639&lt;&gt;"",ISBLANK(O639)),TRUE,FALSE)</formula>
    </cfRule>
  </conditionalFormatting>
  <conditionalFormatting sqref="N640">
    <cfRule type="expression" dxfId="707" priority="647">
      <formula>IF(AND(SU_Stufe&gt;=20,M640&lt;&gt;"",ISBLANK(N640)),TRUE,FALSE)</formula>
    </cfRule>
  </conditionalFormatting>
  <conditionalFormatting sqref="O640">
    <cfRule type="expression" dxfId="706" priority="646">
      <formula>IF(AND(M640&lt;&gt;"",N640&lt;&gt;"",ISBLANK(O640)),TRUE,FALSE)</formula>
    </cfRule>
  </conditionalFormatting>
  <conditionalFormatting sqref="N642">
    <cfRule type="expression" dxfId="705" priority="645">
      <formula>IF(AND(SU_Stufe&gt;=20,M642&lt;&gt;"",ISBLANK(N642)),TRUE,FALSE)</formula>
    </cfRule>
  </conditionalFormatting>
  <conditionalFormatting sqref="O642">
    <cfRule type="expression" dxfId="704" priority="644">
      <formula>IF(AND(M642&lt;&gt;"",N642&lt;&gt;"",ISBLANK(O642)),TRUE,FALSE)</formula>
    </cfRule>
  </conditionalFormatting>
  <conditionalFormatting sqref="N644">
    <cfRule type="expression" dxfId="703" priority="643">
      <formula>IF(AND(SU_Stufe&gt;=20,M644&lt;&gt;"",ISBLANK(N644)),TRUE,FALSE)</formula>
    </cfRule>
  </conditionalFormatting>
  <conditionalFormatting sqref="O644">
    <cfRule type="expression" dxfId="702" priority="642">
      <formula>IF(AND(M644&lt;&gt;"",N644&lt;&gt;"",ISBLANK(O644)),TRUE,FALSE)</formula>
    </cfRule>
  </conditionalFormatting>
  <conditionalFormatting sqref="N647">
    <cfRule type="expression" dxfId="701" priority="641">
      <formula>IF(AND(SU_Stufe&gt;=20,M647&lt;&gt;"",ISBLANK(N647)),TRUE,FALSE)</formula>
    </cfRule>
  </conditionalFormatting>
  <conditionalFormatting sqref="O647">
    <cfRule type="expression" dxfId="700" priority="640">
      <formula>IF(AND(M647&lt;&gt;"",N647&lt;&gt;"",ISBLANK(O647)),TRUE,FALSE)</formula>
    </cfRule>
  </conditionalFormatting>
  <conditionalFormatting sqref="N649">
    <cfRule type="expression" dxfId="699" priority="639">
      <formula>IF(AND(SU_Stufe&gt;=20,M649&lt;&gt;"",ISBLANK(N649)),TRUE,FALSE)</formula>
    </cfRule>
  </conditionalFormatting>
  <conditionalFormatting sqref="O649">
    <cfRule type="expression" dxfId="698" priority="638">
      <formula>IF(AND(M649&lt;&gt;"",N649&lt;&gt;"",ISBLANK(O649)),TRUE,FALSE)</formula>
    </cfRule>
  </conditionalFormatting>
  <conditionalFormatting sqref="N650">
    <cfRule type="expression" dxfId="697" priority="637">
      <formula>IF(AND(SU_Stufe&gt;=20,M650&lt;&gt;"",ISBLANK(N650)),TRUE,FALSE)</formula>
    </cfRule>
  </conditionalFormatting>
  <conditionalFormatting sqref="N651">
    <cfRule type="expression" dxfId="696" priority="636">
      <formula>IF(AND(SU_Stufe&gt;=20,M651&lt;&gt;"",ISBLANK(N651)),TRUE,FALSE)</formula>
    </cfRule>
  </conditionalFormatting>
  <conditionalFormatting sqref="O651">
    <cfRule type="expression" dxfId="695" priority="635">
      <formula>IF(AND(M651&lt;&gt;"",N651&lt;&gt;"",ISBLANK(O651)),TRUE,FALSE)</formula>
    </cfRule>
  </conditionalFormatting>
  <conditionalFormatting sqref="O653">
    <cfRule type="expression" dxfId="694" priority="634">
      <formula>IF(AND(M653&lt;&gt;"",N653&lt;&gt;"",ISBLANK(O653)),TRUE,FALSE)</formula>
    </cfRule>
  </conditionalFormatting>
  <conditionalFormatting sqref="N653">
    <cfRule type="expression" dxfId="693" priority="633">
      <formula>IF(AND(SU_Stufe&gt;=20,M653&lt;&gt;"",ISBLANK(N653)),TRUE,FALSE)</formula>
    </cfRule>
  </conditionalFormatting>
  <conditionalFormatting sqref="N657">
    <cfRule type="expression" dxfId="692" priority="632">
      <formula>IF(AND(SU_Stufe&gt;=20,M657&lt;&gt;"",ISBLANK(N657)),TRUE,FALSE)</formula>
    </cfRule>
  </conditionalFormatting>
  <conditionalFormatting sqref="O657">
    <cfRule type="expression" dxfId="691" priority="631">
      <formula>IF(AND(M657&lt;&gt;"",N657&lt;&gt;"",ISBLANK(O657)),TRUE,FALSE)</formula>
    </cfRule>
  </conditionalFormatting>
  <conditionalFormatting sqref="N660">
    <cfRule type="expression" dxfId="690" priority="630">
      <formula>IF(AND(SU_Stufe&gt;=20,M660&lt;&gt;"",ISBLANK(N660)),TRUE,FALSE)</formula>
    </cfRule>
  </conditionalFormatting>
  <conditionalFormatting sqref="O660">
    <cfRule type="expression" dxfId="689" priority="629">
      <formula>IF(AND(M660&lt;&gt;"",N660&lt;&gt;"",ISBLANK(O660)),TRUE,FALSE)</formula>
    </cfRule>
  </conditionalFormatting>
  <conditionalFormatting sqref="N661">
    <cfRule type="expression" dxfId="688" priority="628">
      <formula>IF(AND(SU_Stufe&gt;=20,M661&lt;&gt;"",ISBLANK(N661)),TRUE,FALSE)</formula>
    </cfRule>
  </conditionalFormatting>
  <conditionalFormatting sqref="O662">
    <cfRule type="expression" dxfId="687" priority="627">
      <formula>IF(AND(M662&lt;&gt;"",N662&lt;&gt;"",ISBLANK(O662)),TRUE,FALSE)</formula>
    </cfRule>
  </conditionalFormatting>
  <conditionalFormatting sqref="N662">
    <cfRule type="expression" dxfId="686" priority="626">
      <formula>IF(AND(SU_Stufe&gt;=20,M662&lt;&gt;"",ISBLANK(N662)),TRUE,FALSE)</formula>
    </cfRule>
  </conditionalFormatting>
  <conditionalFormatting sqref="N663">
    <cfRule type="expression" dxfId="685" priority="625">
      <formula>IF(AND(SU_Stufe&gt;=20,M663&lt;&gt;"",ISBLANK(N663)),TRUE,FALSE)</formula>
    </cfRule>
  </conditionalFormatting>
  <conditionalFormatting sqref="O663">
    <cfRule type="expression" dxfId="684" priority="624">
      <formula>IF(AND(M663&lt;&gt;"",N663&lt;&gt;"",ISBLANK(O663)),TRUE,FALSE)</formula>
    </cfRule>
  </conditionalFormatting>
  <conditionalFormatting sqref="O665">
    <cfRule type="expression" dxfId="683" priority="623">
      <formula>IF(AND(M665&lt;&gt;"",N665&lt;&gt;"",ISBLANK(O665)),TRUE,FALSE)</formula>
    </cfRule>
  </conditionalFormatting>
  <conditionalFormatting sqref="N665">
    <cfRule type="expression" dxfId="682" priority="622">
      <formula>IF(AND(SU_Stufe&gt;=20,M665&lt;&gt;"",ISBLANK(N665)),TRUE,FALSE)</formula>
    </cfRule>
  </conditionalFormatting>
  <conditionalFormatting sqref="N666">
    <cfRule type="expression" dxfId="681" priority="621">
      <formula>IF(AND(SU_Stufe&gt;=20,M666&lt;&gt;"",ISBLANK(N666)),TRUE,FALSE)</formula>
    </cfRule>
  </conditionalFormatting>
  <conditionalFormatting sqref="O666">
    <cfRule type="expression" dxfId="680" priority="620">
      <formula>IF(AND(M666&lt;&gt;"",N666&lt;&gt;"",ISBLANK(O666)),TRUE,FALSE)</formula>
    </cfRule>
  </conditionalFormatting>
  <conditionalFormatting sqref="O667">
    <cfRule type="expression" dxfId="679" priority="619">
      <formula>IF(AND(M667&lt;&gt;"",N667&lt;&gt;"",ISBLANK(O667)),TRUE,FALSE)</formula>
    </cfRule>
  </conditionalFormatting>
  <conditionalFormatting sqref="N667">
    <cfRule type="expression" dxfId="678" priority="618">
      <formula>IF(AND(SU_Stufe&gt;=20,M667&lt;&gt;"",ISBLANK(N667)),TRUE,FALSE)</formula>
    </cfRule>
  </conditionalFormatting>
  <conditionalFormatting sqref="N669">
    <cfRule type="expression" dxfId="677" priority="617">
      <formula>IF(AND(SU_Stufe&gt;=20,M669&lt;&gt;"",ISBLANK(N669)),TRUE,FALSE)</formula>
    </cfRule>
  </conditionalFormatting>
  <conditionalFormatting sqref="O671">
    <cfRule type="expression" dxfId="676" priority="616">
      <formula>IF(AND(M671&lt;&gt;"",N671&lt;&gt;"",ISBLANK(O671)),TRUE,FALSE)</formula>
    </cfRule>
  </conditionalFormatting>
  <conditionalFormatting sqref="N671">
    <cfRule type="expression" dxfId="675" priority="615">
      <formula>IF(AND(SU_Stufe&gt;=20,M671&lt;&gt;"",ISBLANK(N671)),TRUE,FALSE)</formula>
    </cfRule>
  </conditionalFormatting>
  <conditionalFormatting sqref="O672">
    <cfRule type="expression" dxfId="674" priority="614">
      <formula>IF(AND(M672&lt;&gt;"",N672&lt;&gt;"",ISBLANK(O672)),TRUE,FALSE)</formula>
    </cfRule>
  </conditionalFormatting>
  <conditionalFormatting sqref="N672">
    <cfRule type="expression" dxfId="673" priority="613">
      <formula>IF(AND(SU_Stufe&gt;=20,M672&lt;&gt;"",ISBLANK(N672)),TRUE,FALSE)</formula>
    </cfRule>
  </conditionalFormatting>
  <conditionalFormatting sqref="O673">
    <cfRule type="expression" dxfId="672" priority="612">
      <formula>IF(AND(M673&lt;&gt;"",N673&lt;&gt;"",ISBLANK(O673)),TRUE,FALSE)</formula>
    </cfRule>
  </conditionalFormatting>
  <conditionalFormatting sqref="N673">
    <cfRule type="expression" dxfId="671" priority="611">
      <formula>IF(AND(SU_Stufe&gt;=20,M673&lt;&gt;"",ISBLANK(N673)),TRUE,FALSE)</formula>
    </cfRule>
  </conditionalFormatting>
  <conditionalFormatting sqref="O674">
    <cfRule type="expression" dxfId="670" priority="610">
      <formula>IF(AND(M674&lt;&gt;"",N674&lt;&gt;"",ISBLANK(O674)),TRUE,FALSE)</formula>
    </cfRule>
  </conditionalFormatting>
  <conditionalFormatting sqref="N674">
    <cfRule type="expression" dxfId="669" priority="609">
      <formula>IF(AND(SU_Stufe&gt;=20,M674&lt;&gt;"",ISBLANK(N674)),TRUE,FALSE)</formula>
    </cfRule>
  </conditionalFormatting>
  <conditionalFormatting sqref="N685">
    <cfRule type="expression" dxfId="668" priority="608">
      <formula>IF(AND(SU_Stufe&gt;=20,M685&lt;&gt;"",ISBLANK(N685)),TRUE,FALSE)</formula>
    </cfRule>
  </conditionalFormatting>
  <conditionalFormatting sqref="O685">
    <cfRule type="expression" dxfId="667" priority="607">
      <formula>IF(AND(M685&lt;&gt;"",N685&lt;&gt;"",ISBLANK(O685)),TRUE,FALSE)</formula>
    </cfRule>
  </conditionalFormatting>
  <conditionalFormatting sqref="O686">
    <cfRule type="expression" dxfId="666" priority="606">
      <formula>IF(AND(M686&lt;&gt;"",N686&lt;&gt;"",ISBLANK(O686)),TRUE,FALSE)</formula>
    </cfRule>
  </conditionalFormatting>
  <conditionalFormatting sqref="N686">
    <cfRule type="expression" dxfId="665" priority="605">
      <formula>IF(AND(SU_Stufe&gt;=20,M686&lt;&gt;"",ISBLANK(N686)),TRUE,FALSE)</formula>
    </cfRule>
  </conditionalFormatting>
  <conditionalFormatting sqref="O687">
    <cfRule type="expression" dxfId="664" priority="604">
      <formula>IF(AND(M687&lt;&gt;"",N687&lt;&gt;"",ISBLANK(O687)),TRUE,FALSE)</formula>
    </cfRule>
  </conditionalFormatting>
  <conditionalFormatting sqref="N687">
    <cfRule type="expression" dxfId="663" priority="603">
      <formula>IF(AND(SU_Stufe&gt;=20,M687&lt;&gt;"",ISBLANK(N687)),TRUE,FALSE)</formula>
    </cfRule>
  </conditionalFormatting>
  <conditionalFormatting sqref="N688">
    <cfRule type="expression" dxfId="662" priority="602">
      <formula>IF(AND(SU_Stufe&gt;=20,M688&lt;&gt;"",ISBLANK(N688)),TRUE,FALSE)</formula>
    </cfRule>
  </conditionalFormatting>
  <conditionalFormatting sqref="O688">
    <cfRule type="expression" dxfId="661" priority="601">
      <formula>IF(AND(M688&lt;&gt;"",N688&lt;&gt;"",ISBLANK(O688)),TRUE,FALSE)</formula>
    </cfRule>
  </conditionalFormatting>
  <conditionalFormatting sqref="O689">
    <cfRule type="expression" dxfId="660" priority="600">
      <formula>IF(AND(M689&lt;&gt;"",N689&lt;&gt;"",ISBLANK(O689)),TRUE,FALSE)</formula>
    </cfRule>
  </conditionalFormatting>
  <conditionalFormatting sqref="N689">
    <cfRule type="expression" dxfId="659" priority="599">
      <formula>IF(AND(SU_Stufe&gt;=20,M689&lt;&gt;"",ISBLANK(N689)),TRUE,FALSE)</formula>
    </cfRule>
  </conditionalFormatting>
  <conditionalFormatting sqref="O691">
    <cfRule type="expression" dxfId="658" priority="598">
      <formula>IF(AND(M691&lt;&gt;"",N691&lt;&gt;"",ISBLANK(O691)),TRUE,FALSE)</formula>
    </cfRule>
  </conditionalFormatting>
  <conditionalFormatting sqref="N691">
    <cfRule type="expression" dxfId="657" priority="597">
      <formula>IF(AND(SU_Stufe&gt;=20,M691&lt;&gt;"",ISBLANK(N691)),TRUE,FALSE)</formula>
    </cfRule>
  </conditionalFormatting>
  <conditionalFormatting sqref="N692">
    <cfRule type="expression" dxfId="656" priority="596">
      <formula>IF(AND(SU_Stufe&gt;=20,M692&lt;&gt;"",ISBLANK(N692)),TRUE,FALSE)</formula>
    </cfRule>
  </conditionalFormatting>
  <conditionalFormatting sqref="N693">
    <cfRule type="expression" dxfId="655" priority="595">
      <formula>IF(AND(SU_Stufe&gt;=20,M693&lt;&gt;"",ISBLANK(N693)),TRUE,FALSE)</formula>
    </cfRule>
  </conditionalFormatting>
  <conditionalFormatting sqref="O693">
    <cfRule type="expression" dxfId="654" priority="594">
      <formula>IF(AND(M693&lt;&gt;"",N693&lt;&gt;"",ISBLANK(O693)),TRUE,FALSE)</formula>
    </cfRule>
  </conditionalFormatting>
  <conditionalFormatting sqref="N694">
    <cfRule type="expression" dxfId="653" priority="593">
      <formula>IF(AND(SU_Stufe&gt;=20,M694&lt;&gt;"",ISBLANK(N694)),TRUE,FALSE)</formula>
    </cfRule>
  </conditionalFormatting>
  <conditionalFormatting sqref="N695">
    <cfRule type="expression" dxfId="652" priority="592">
      <formula>IF(AND(SU_Stufe&gt;=20,M695&lt;&gt;"",ISBLANK(N695)),TRUE,FALSE)</formula>
    </cfRule>
  </conditionalFormatting>
  <conditionalFormatting sqref="N699">
    <cfRule type="expression" dxfId="651" priority="591">
      <formula>IF(AND(SU_Stufe&gt;=20,M699&lt;&gt;"",ISBLANK(N699)),TRUE,FALSE)</formula>
    </cfRule>
  </conditionalFormatting>
  <conditionalFormatting sqref="O699">
    <cfRule type="expression" dxfId="650" priority="590">
      <formula>IF(AND(M699&lt;&gt;"",N699&lt;&gt;"",ISBLANK(O699)),TRUE,FALSE)</formula>
    </cfRule>
  </conditionalFormatting>
  <conditionalFormatting sqref="N700">
    <cfRule type="expression" dxfId="649" priority="589">
      <formula>IF(AND(SU_Stufe&gt;=20,M700&lt;&gt;"",ISBLANK(N700)),TRUE,FALSE)</formula>
    </cfRule>
  </conditionalFormatting>
  <conditionalFormatting sqref="N701">
    <cfRule type="expression" dxfId="648" priority="588">
      <formula>IF(AND(SU_Stufe&gt;=20,M701&lt;&gt;"",ISBLANK(N701)),TRUE,FALSE)</formula>
    </cfRule>
  </conditionalFormatting>
  <conditionalFormatting sqref="N703">
    <cfRule type="expression" dxfId="647" priority="587">
      <formula>IF(AND(SU_Stufe&gt;=20,M703&lt;&gt;"",ISBLANK(N703)),TRUE,FALSE)</formula>
    </cfRule>
  </conditionalFormatting>
  <conditionalFormatting sqref="O706">
    <cfRule type="expression" dxfId="646" priority="586">
      <formula>IF(AND(M706&lt;&gt;"",N706&lt;&gt;"",ISBLANK(O706)),TRUE,FALSE)</formula>
    </cfRule>
  </conditionalFormatting>
  <conditionalFormatting sqref="N706">
    <cfRule type="expression" dxfId="645" priority="585">
      <formula>IF(AND(SU_Stufe&gt;=20,M706&lt;&gt;"",ISBLANK(N706)),TRUE,FALSE)</formula>
    </cfRule>
  </conditionalFormatting>
  <conditionalFormatting sqref="O707">
    <cfRule type="expression" dxfId="644" priority="584">
      <formula>IF(AND(M707&lt;&gt;"",N707&lt;&gt;"",ISBLANK(O707)),TRUE,FALSE)</formula>
    </cfRule>
  </conditionalFormatting>
  <conditionalFormatting sqref="N707">
    <cfRule type="expression" dxfId="643" priority="583">
      <formula>IF(AND(SU_Stufe&gt;=20,M707&lt;&gt;"",ISBLANK(N707)),TRUE,FALSE)</formula>
    </cfRule>
  </conditionalFormatting>
  <conditionalFormatting sqref="N708">
    <cfRule type="expression" dxfId="642" priority="582">
      <formula>IF(AND(SU_Stufe&gt;=20,M708&lt;&gt;"",ISBLANK(N708)),TRUE,FALSE)</formula>
    </cfRule>
  </conditionalFormatting>
  <conditionalFormatting sqref="O708">
    <cfRule type="expression" dxfId="641" priority="581">
      <formula>IF(AND(M708&lt;&gt;"",N708&lt;&gt;"",ISBLANK(O708)),TRUE,FALSE)</formula>
    </cfRule>
  </conditionalFormatting>
  <conditionalFormatting sqref="O709">
    <cfRule type="expression" dxfId="640" priority="580">
      <formula>IF(AND(M709&lt;&gt;"",N709&lt;&gt;"",ISBLANK(O709)),TRUE,FALSE)</formula>
    </cfRule>
  </conditionalFormatting>
  <conditionalFormatting sqref="N709">
    <cfRule type="expression" dxfId="639" priority="579">
      <formula>IF(AND(SU_Stufe&gt;=20,M709&lt;&gt;"",ISBLANK(N709)),TRUE,FALSE)</formula>
    </cfRule>
  </conditionalFormatting>
  <conditionalFormatting sqref="N711">
    <cfRule type="expression" dxfId="638" priority="578">
      <formula>IF(AND(SU_Stufe&gt;=20,M711&lt;&gt;"",ISBLANK(N711)),TRUE,FALSE)</formula>
    </cfRule>
  </conditionalFormatting>
  <conditionalFormatting sqref="O711">
    <cfRule type="expression" dxfId="637" priority="577">
      <formula>IF(AND(M711&lt;&gt;"",N711&lt;&gt;"",ISBLANK(O711)),TRUE,FALSE)</formula>
    </cfRule>
  </conditionalFormatting>
  <conditionalFormatting sqref="N719">
    <cfRule type="expression" dxfId="636" priority="576">
      <formula>IF(AND(SU_Stufe&gt;=20,M719&lt;&gt;"",ISBLANK(N719)),TRUE,FALSE)</formula>
    </cfRule>
  </conditionalFormatting>
  <conditionalFormatting sqref="O719">
    <cfRule type="expression" dxfId="635" priority="575">
      <formula>IF(AND(M719&lt;&gt;"",N719&lt;&gt;"",ISBLANK(O719)),TRUE,FALSE)</formula>
    </cfRule>
  </conditionalFormatting>
  <conditionalFormatting sqref="N720">
    <cfRule type="expression" dxfId="634" priority="574">
      <formula>IF(AND(SU_Stufe&gt;=20,M720&lt;&gt;"",ISBLANK(N720)),TRUE,FALSE)</formula>
    </cfRule>
  </conditionalFormatting>
  <conditionalFormatting sqref="O720">
    <cfRule type="expression" dxfId="633" priority="573">
      <formula>IF(AND(M720&lt;&gt;"",N720&lt;&gt;"",ISBLANK(O720)),TRUE,FALSE)</formula>
    </cfRule>
  </conditionalFormatting>
  <conditionalFormatting sqref="N722">
    <cfRule type="expression" dxfId="632" priority="572">
      <formula>IF(AND(SU_Stufe&gt;=20,M722&lt;&gt;"",ISBLANK(N722)),TRUE,FALSE)</formula>
    </cfRule>
  </conditionalFormatting>
  <conditionalFormatting sqref="O722">
    <cfRule type="expression" dxfId="631" priority="571">
      <formula>IF(AND(M722&lt;&gt;"",N722&lt;&gt;"",ISBLANK(O722)),TRUE,FALSE)</formula>
    </cfRule>
  </conditionalFormatting>
  <conditionalFormatting sqref="N723">
    <cfRule type="expression" dxfId="630" priority="570">
      <formula>IF(AND(SU_Stufe&gt;=20,M723&lt;&gt;"",ISBLANK(N723)),TRUE,FALSE)</formula>
    </cfRule>
  </conditionalFormatting>
  <conditionalFormatting sqref="N724">
    <cfRule type="expression" dxfId="629" priority="569">
      <formula>IF(AND(SU_Stufe&gt;=20,M724&lt;&gt;"",ISBLANK(N724)),TRUE,FALSE)</formula>
    </cfRule>
  </conditionalFormatting>
  <conditionalFormatting sqref="N725">
    <cfRule type="expression" dxfId="628" priority="568">
      <formula>IF(AND(SU_Stufe&gt;=20,M725&lt;&gt;"",ISBLANK(N725)),TRUE,FALSE)</formula>
    </cfRule>
  </conditionalFormatting>
  <conditionalFormatting sqref="N726">
    <cfRule type="expression" dxfId="627" priority="567">
      <formula>IF(AND(SU_Stufe&gt;=20,M726&lt;&gt;"",ISBLANK(N726)),TRUE,FALSE)</formula>
    </cfRule>
  </conditionalFormatting>
  <conditionalFormatting sqref="O726">
    <cfRule type="expression" dxfId="626" priority="566">
      <formula>IF(AND(M726&lt;&gt;"",N726&lt;&gt;"",ISBLANK(O726)),TRUE,FALSE)</formula>
    </cfRule>
  </conditionalFormatting>
  <conditionalFormatting sqref="N727">
    <cfRule type="expression" dxfId="625" priority="565">
      <formula>IF(AND(SU_Stufe&gt;=20,M727&lt;&gt;"",ISBLANK(N727)),TRUE,FALSE)</formula>
    </cfRule>
  </conditionalFormatting>
  <conditionalFormatting sqref="O729">
    <cfRule type="expression" dxfId="624" priority="564">
      <formula>IF(AND(M729&lt;&gt;"",N729&lt;&gt;"",ISBLANK(O729)),TRUE,FALSE)</formula>
    </cfRule>
  </conditionalFormatting>
  <conditionalFormatting sqref="N729">
    <cfRule type="expression" dxfId="623" priority="563">
      <formula>IF(AND(SU_Stufe&gt;=20,M729&lt;&gt;"",ISBLANK(N729)),TRUE,FALSE)</formula>
    </cfRule>
  </conditionalFormatting>
  <conditionalFormatting sqref="N732">
    <cfRule type="expression" dxfId="622" priority="561">
      <formula>IF(AND(SU_Stufe&gt;=20,M732&lt;&gt;"",ISBLANK(N732)),TRUE,FALSE)</formula>
    </cfRule>
  </conditionalFormatting>
  <conditionalFormatting sqref="O732">
    <cfRule type="expression" dxfId="621" priority="560">
      <formula>IF(AND(M732&lt;&gt;"",N732&lt;&gt;"",ISBLANK(O732)),TRUE,FALSE)</formula>
    </cfRule>
  </conditionalFormatting>
  <conditionalFormatting sqref="O733">
    <cfRule type="expression" dxfId="620" priority="559">
      <formula>IF(AND(M733&lt;&gt;"",N733&lt;&gt;"",ISBLANK(O733)),TRUE,FALSE)</formula>
    </cfRule>
  </conditionalFormatting>
  <conditionalFormatting sqref="N733">
    <cfRule type="expression" dxfId="619" priority="558">
      <formula>IF(AND(SU_Stufe&gt;=20,M733&lt;&gt;"",ISBLANK(N733)),TRUE,FALSE)</formula>
    </cfRule>
  </conditionalFormatting>
  <conditionalFormatting sqref="N735">
    <cfRule type="expression" dxfId="618" priority="557">
      <formula>IF(AND(SU_Stufe&gt;=20,M735&lt;&gt;"",ISBLANK(N735)),TRUE,FALSE)</formula>
    </cfRule>
  </conditionalFormatting>
  <conditionalFormatting sqref="O735">
    <cfRule type="expression" dxfId="617" priority="556">
      <formula>IF(AND(M735&lt;&gt;"",N735&lt;&gt;"",ISBLANK(O735)),TRUE,FALSE)</formula>
    </cfRule>
  </conditionalFormatting>
  <conditionalFormatting sqref="N736">
    <cfRule type="expression" dxfId="616" priority="555">
      <formula>IF(AND(SU_Stufe&gt;=20,M736&lt;&gt;"",ISBLANK(N736)),TRUE,FALSE)</formula>
    </cfRule>
  </conditionalFormatting>
  <conditionalFormatting sqref="O736">
    <cfRule type="expression" dxfId="615" priority="554">
      <formula>IF(AND(M736&lt;&gt;"",N736&lt;&gt;"",ISBLANK(O736)),TRUE,FALSE)</formula>
    </cfRule>
  </conditionalFormatting>
  <conditionalFormatting sqref="O737">
    <cfRule type="expression" dxfId="614" priority="553">
      <formula>IF(AND(M737&lt;&gt;"",N737&lt;&gt;"",ISBLANK(O737)),TRUE,FALSE)</formula>
    </cfRule>
  </conditionalFormatting>
  <conditionalFormatting sqref="N737">
    <cfRule type="expression" dxfId="613" priority="552">
      <formula>IF(AND(SU_Stufe&gt;=20,M737&lt;&gt;"",ISBLANK(N737)),TRUE,FALSE)</formula>
    </cfRule>
  </conditionalFormatting>
  <conditionalFormatting sqref="N738">
    <cfRule type="expression" dxfId="612" priority="551">
      <formula>IF(AND(SU_Stufe&gt;=20,M738&lt;&gt;"",ISBLANK(N738)),TRUE,FALSE)</formula>
    </cfRule>
  </conditionalFormatting>
  <conditionalFormatting sqref="N739">
    <cfRule type="expression" dxfId="611" priority="550">
      <formula>IF(AND(SU_Stufe&gt;=20,M739&lt;&gt;"",ISBLANK(N739)),TRUE,FALSE)</formula>
    </cfRule>
  </conditionalFormatting>
  <conditionalFormatting sqref="N740">
    <cfRule type="expression" dxfId="610" priority="549">
      <formula>IF(AND(SU_Stufe&gt;=20,M740&lt;&gt;"",ISBLANK(N740)),TRUE,FALSE)</formula>
    </cfRule>
  </conditionalFormatting>
  <conditionalFormatting sqref="N741">
    <cfRule type="expression" dxfId="609" priority="548">
      <formula>IF(AND(SU_Stufe&gt;=20,M741&lt;&gt;"",ISBLANK(N741)),TRUE,FALSE)</formula>
    </cfRule>
  </conditionalFormatting>
  <conditionalFormatting sqref="O741">
    <cfRule type="expression" dxfId="608" priority="547">
      <formula>IF(AND(M741&lt;&gt;"",N741&lt;&gt;"",ISBLANK(O741)),TRUE,FALSE)</formula>
    </cfRule>
  </conditionalFormatting>
  <conditionalFormatting sqref="O742">
    <cfRule type="expression" dxfId="607" priority="546">
      <formula>IF(AND(M742&lt;&gt;"",N742&lt;&gt;"",ISBLANK(O742)),TRUE,FALSE)</formula>
    </cfRule>
  </conditionalFormatting>
  <conditionalFormatting sqref="N742">
    <cfRule type="expression" dxfId="606" priority="545">
      <formula>IF(AND(SU_Stufe&gt;=20,M742&lt;&gt;"",ISBLANK(N742)),TRUE,FALSE)</formula>
    </cfRule>
  </conditionalFormatting>
  <conditionalFormatting sqref="O744">
    <cfRule type="expression" dxfId="605" priority="544">
      <formula>IF(AND(M744&lt;&gt;"",N744&lt;&gt;"",ISBLANK(O744)),TRUE,FALSE)</formula>
    </cfRule>
  </conditionalFormatting>
  <conditionalFormatting sqref="N744">
    <cfRule type="expression" dxfId="604" priority="543">
      <formula>IF(AND(SU_Stufe&gt;=20,M744&lt;&gt;"",ISBLANK(N744)),TRUE,FALSE)</formula>
    </cfRule>
  </conditionalFormatting>
  <conditionalFormatting sqref="N745">
    <cfRule type="expression" dxfId="603" priority="542">
      <formula>IF(AND(SU_Stufe&gt;=20,M745&lt;&gt;"",ISBLANK(N745)),TRUE,FALSE)</formula>
    </cfRule>
  </conditionalFormatting>
  <conditionalFormatting sqref="O745">
    <cfRule type="expression" dxfId="602" priority="541">
      <formula>IF(AND(M745&lt;&gt;"",N745&lt;&gt;"",ISBLANK(O745)),TRUE,FALSE)</formula>
    </cfRule>
  </conditionalFormatting>
  <conditionalFormatting sqref="O746">
    <cfRule type="expression" dxfId="601" priority="540">
      <formula>IF(AND(M746&lt;&gt;"",N746&lt;&gt;"",ISBLANK(O746)),TRUE,FALSE)</formula>
    </cfRule>
  </conditionalFormatting>
  <conditionalFormatting sqref="N746">
    <cfRule type="expression" dxfId="600" priority="539">
      <formula>IF(AND(SU_Stufe&gt;=20,M746&lt;&gt;"",ISBLANK(N746)),TRUE,FALSE)</formula>
    </cfRule>
  </conditionalFormatting>
  <conditionalFormatting sqref="N748">
    <cfRule type="expression" dxfId="599" priority="538">
      <formula>IF(AND(SU_Stufe&gt;=20,M748&lt;&gt;"",ISBLANK(N748)),TRUE,FALSE)</formula>
    </cfRule>
  </conditionalFormatting>
  <conditionalFormatting sqref="O748">
    <cfRule type="expression" dxfId="598" priority="537">
      <formula>IF(AND(M748&lt;&gt;"",N748&lt;&gt;"",ISBLANK(O748)),TRUE,FALSE)</formula>
    </cfRule>
  </conditionalFormatting>
  <conditionalFormatting sqref="N749">
    <cfRule type="expression" dxfId="597" priority="536">
      <formula>IF(AND(SU_Stufe&gt;=20,M749&lt;&gt;"",ISBLANK(N749)),TRUE,FALSE)</formula>
    </cfRule>
  </conditionalFormatting>
  <conditionalFormatting sqref="O749">
    <cfRule type="expression" dxfId="596" priority="535">
      <formula>IF(AND(M749&lt;&gt;"",N749&lt;&gt;"",ISBLANK(O749)),TRUE,FALSE)</formula>
    </cfRule>
  </conditionalFormatting>
  <conditionalFormatting sqref="N750">
    <cfRule type="expression" dxfId="595" priority="534">
      <formula>IF(AND(SU_Stufe&gt;=20,M750&lt;&gt;"",ISBLANK(N750)),TRUE,FALSE)</formula>
    </cfRule>
  </conditionalFormatting>
  <conditionalFormatting sqref="O750">
    <cfRule type="expression" dxfId="594" priority="533">
      <formula>IF(AND(M750&lt;&gt;"",N750&lt;&gt;"",ISBLANK(O750)),TRUE,FALSE)</formula>
    </cfRule>
  </conditionalFormatting>
  <conditionalFormatting sqref="N755">
    <cfRule type="expression" dxfId="593" priority="532">
      <formula>IF(AND(SU_Stufe&gt;=20,M755&lt;&gt;"",ISBLANK(N755)),TRUE,FALSE)</formula>
    </cfRule>
  </conditionalFormatting>
  <conditionalFormatting sqref="O755">
    <cfRule type="expression" dxfId="592" priority="531">
      <formula>IF(AND(M755&lt;&gt;"",N755&lt;&gt;"",ISBLANK(O755)),TRUE,FALSE)</formula>
    </cfRule>
  </conditionalFormatting>
  <conditionalFormatting sqref="O756">
    <cfRule type="expression" dxfId="591" priority="530">
      <formula>IF(AND(M756&lt;&gt;"",N756&lt;&gt;"",ISBLANK(O756)),TRUE,FALSE)</formula>
    </cfRule>
  </conditionalFormatting>
  <conditionalFormatting sqref="N756">
    <cfRule type="expression" dxfId="590" priority="529">
      <formula>IF(AND(SU_Stufe&gt;=20,M756&lt;&gt;"",ISBLANK(N756)),TRUE,FALSE)</formula>
    </cfRule>
  </conditionalFormatting>
  <conditionalFormatting sqref="N757">
    <cfRule type="expression" dxfId="589" priority="528">
      <formula>IF(AND(SU_Stufe&gt;=20,M757&lt;&gt;"",ISBLANK(N757)),TRUE,FALSE)</formula>
    </cfRule>
  </conditionalFormatting>
  <conditionalFormatting sqref="O757">
    <cfRule type="expression" dxfId="588" priority="527">
      <formula>IF(AND(M757&lt;&gt;"",N757&lt;&gt;"",ISBLANK(O757)),TRUE,FALSE)</formula>
    </cfRule>
  </conditionalFormatting>
  <conditionalFormatting sqref="O758">
    <cfRule type="expression" dxfId="587" priority="526">
      <formula>IF(AND(M758&lt;&gt;"",N758&lt;&gt;"",ISBLANK(O758)),TRUE,FALSE)</formula>
    </cfRule>
  </conditionalFormatting>
  <conditionalFormatting sqref="N758">
    <cfRule type="expression" dxfId="586" priority="525">
      <formula>IF(AND(SU_Stufe&gt;=20,M758&lt;&gt;"",ISBLANK(N758)),TRUE,FALSE)</formula>
    </cfRule>
  </conditionalFormatting>
  <conditionalFormatting sqref="N766">
    <cfRule type="expression" dxfId="585" priority="524">
      <formula>IF(AND(SU_Stufe&gt;=20,M766&lt;&gt;"",ISBLANK(N766)),TRUE,FALSE)</formula>
    </cfRule>
  </conditionalFormatting>
  <conditionalFormatting sqref="O766">
    <cfRule type="expression" dxfId="584" priority="523">
      <formula>IF(AND(M766&lt;&gt;"",N766&lt;&gt;"",ISBLANK(O766)),TRUE,FALSE)</formula>
    </cfRule>
  </conditionalFormatting>
  <conditionalFormatting sqref="N767">
    <cfRule type="expression" dxfId="583" priority="522">
      <formula>IF(AND(SU_Stufe&gt;=20,M767&lt;&gt;"",ISBLANK(N767)),TRUE,FALSE)</formula>
    </cfRule>
  </conditionalFormatting>
  <conditionalFormatting sqref="O767">
    <cfRule type="expression" dxfId="582" priority="521">
      <formula>IF(AND(M767&lt;&gt;"",N767&lt;&gt;"",ISBLANK(O767)),TRUE,FALSE)</formula>
    </cfRule>
  </conditionalFormatting>
  <conditionalFormatting sqref="N770">
    <cfRule type="expression" dxfId="581" priority="520">
      <formula>IF(AND(SU_Stufe&gt;=20,M770&lt;&gt;"",ISBLANK(N770)),TRUE,FALSE)</formula>
    </cfRule>
  </conditionalFormatting>
  <conditionalFormatting sqref="O770">
    <cfRule type="expression" dxfId="580" priority="519">
      <formula>IF(AND(M770&lt;&gt;"",N770&lt;&gt;"",ISBLANK(O770)),TRUE,FALSE)</formula>
    </cfRule>
  </conditionalFormatting>
  <conditionalFormatting sqref="N771">
    <cfRule type="expression" dxfId="579" priority="518">
      <formula>IF(AND(SU_Stufe&gt;=20,M771&lt;&gt;"",ISBLANK(N771)),TRUE,FALSE)</formula>
    </cfRule>
  </conditionalFormatting>
  <conditionalFormatting sqref="O771">
    <cfRule type="expression" dxfId="578" priority="517">
      <formula>IF(AND(M771&lt;&gt;"",N771&lt;&gt;"",ISBLANK(O771)),TRUE,FALSE)</formula>
    </cfRule>
  </conditionalFormatting>
  <conditionalFormatting sqref="N773">
    <cfRule type="expression" dxfId="577" priority="516">
      <formula>IF(AND(SU_Stufe&gt;=20,M773&lt;&gt;"",ISBLANK(N773)),TRUE,FALSE)</formula>
    </cfRule>
  </conditionalFormatting>
  <conditionalFormatting sqref="O773">
    <cfRule type="expression" dxfId="576" priority="515">
      <formula>IF(AND(M773&lt;&gt;"",N773&lt;&gt;"",ISBLANK(O773)),TRUE,FALSE)</formula>
    </cfRule>
  </conditionalFormatting>
  <conditionalFormatting sqref="N774">
    <cfRule type="expression" dxfId="575" priority="514">
      <formula>IF(AND(SU_Stufe&gt;=20,M774&lt;&gt;"",ISBLANK(N774)),TRUE,FALSE)</formula>
    </cfRule>
  </conditionalFormatting>
  <conditionalFormatting sqref="N775">
    <cfRule type="expression" dxfId="574" priority="513">
      <formula>IF(AND(SU_Stufe&gt;=20,M775&lt;&gt;"",ISBLANK(N775)),TRUE,FALSE)</formula>
    </cfRule>
  </conditionalFormatting>
  <conditionalFormatting sqref="N776">
    <cfRule type="expression" dxfId="573" priority="512">
      <formula>IF(AND(SU_Stufe&gt;=20,M776&lt;&gt;"",ISBLANK(N776)),TRUE,FALSE)</formula>
    </cfRule>
  </conditionalFormatting>
  <conditionalFormatting sqref="O776">
    <cfRule type="expression" dxfId="572" priority="511">
      <formula>IF(AND(M776&lt;&gt;"",N776&lt;&gt;"",ISBLANK(O776)),TRUE,FALSE)</formula>
    </cfRule>
  </conditionalFormatting>
  <conditionalFormatting sqref="N777">
    <cfRule type="expression" dxfId="571" priority="510">
      <formula>IF(AND(SU_Stufe&gt;=20,M777&lt;&gt;"",ISBLANK(N777)),TRUE,FALSE)</formula>
    </cfRule>
  </conditionalFormatting>
  <conditionalFormatting sqref="N778">
    <cfRule type="expression" dxfId="570" priority="509">
      <formula>IF(AND(SU_Stufe&gt;=20,M778&lt;&gt;"",ISBLANK(N778)),TRUE,FALSE)</formula>
    </cfRule>
  </conditionalFormatting>
  <conditionalFormatting sqref="O778">
    <cfRule type="expression" dxfId="569" priority="508">
      <formula>IF(AND(M778&lt;&gt;"",N778&lt;&gt;"",ISBLANK(O778)),TRUE,FALSE)</formula>
    </cfRule>
  </conditionalFormatting>
  <conditionalFormatting sqref="O779">
    <cfRule type="expression" dxfId="568" priority="507">
      <formula>IF(AND(M779&lt;&gt;"",N779&lt;&gt;"",ISBLANK(O779)),TRUE,FALSE)</formula>
    </cfRule>
  </conditionalFormatting>
  <conditionalFormatting sqref="N779">
    <cfRule type="expression" dxfId="567" priority="505">
      <formula>IF(AND(SU_Stufe&gt;=20,M779&lt;&gt;"",ISBLANK(N779)),TRUE,FALSE)</formula>
    </cfRule>
  </conditionalFormatting>
  <conditionalFormatting sqref="O781">
    <cfRule type="expression" dxfId="566" priority="504">
      <formula>IF(AND(M781&lt;&gt;"",N781&lt;&gt;"",ISBLANK(O781)),TRUE,FALSE)</formula>
    </cfRule>
  </conditionalFormatting>
  <conditionalFormatting sqref="N781">
    <cfRule type="expression" dxfId="565" priority="503">
      <formula>IF(AND(SU_Stufe&gt;=20,M781&lt;&gt;"",ISBLANK(N781)),TRUE,FALSE)</formula>
    </cfRule>
  </conditionalFormatting>
  <conditionalFormatting sqref="N782">
    <cfRule type="expression" dxfId="564" priority="502">
      <formula>IF(AND(SU_Stufe&gt;=20,M782&lt;&gt;"",ISBLANK(N782)),TRUE,FALSE)</formula>
    </cfRule>
  </conditionalFormatting>
  <conditionalFormatting sqref="N783">
    <cfRule type="expression" dxfId="563" priority="500">
      <formula>IF(AND(SU_Stufe&gt;=20,M783&lt;&gt;"",ISBLANK(N783)),TRUE,FALSE)</formula>
    </cfRule>
  </conditionalFormatting>
  <conditionalFormatting sqref="O784">
    <cfRule type="expression" dxfId="562" priority="499">
      <formula>IF(AND(M784&lt;&gt;"",N784&lt;&gt;"",ISBLANK(O784)),TRUE,FALSE)</formula>
    </cfRule>
  </conditionalFormatting>
  <conditionalFormatting sqref="N784">
    <cfRule type="expression" dxfId="561" priority="498">
      <formula>IF(AND(SU_Stufe&gt;=20,M784&lt;&gt;"",ISBLANK(N784)),TRUE,FALSE)</formula>
    </cfRule>
  </conditionalFormatting>
  <conditionalFormatting sqref="N785">
    <cfRule type="expression" dxfId="560" priority="497">
      <formula>IF(AND(SU_Stufe&gt;=20,M785&lt;&gt;"",ISBLANK(N785)),TRUE,FALSE)</formula>
    </cfRule>
  </conditionalFormatting>
  <conditionalFormatting sqref="O786">
    <cfRule type="expression" dxfId="559" priority="496">
      <formula>IF(AND(M786&lt;&gt;"",N786&lt;&gt;"",ISBLANK(O786)),TRUE,FALSE)</formula>
    </cfRule>
  </conditionalFormatting>
  <conditionalFormatting sqref="N786">
    <cfRule type="expression" dxfId="558" priority="495">
      <formula>IF(AND(SU_Stufe&gt;=20,M786&lt;&gt;"",ISBLANK(N786)),TRUE,FALSE)</formula>
    </cfRule>
  </conditionalFormatting>
  <conditionalFormatting sqref="N787">
    <cfRule type="expression" dxfId="557" priority="494">
      <formula>IF(AND(SU_Stufe&gt;=20,M787&lt;&gt;"",ISBLANK(N787)),TRUE,FALSE)</formula>
    </cfRule>
  </conditionalFormatting>
  <conditionalFormatting sqref="O787">
    <cfRule type="expression" dxfId="556" priority="493">
      <formula>IF(AND(M787&lt;&gt;"",N787&lt;&gt;"",ISBLANK(O787)),TRUE,FALSE)</formula>
    </cfRule>
  </conditionalFormatting>
  <conditionalFormatting sqref="O789">
    <cfRule type="expression" dxfId="555" priority="491">
      <formula>IF(AND(M789&lt;&gt;"",N789&lt;&gt;"",ISBLANK(O789)),TRUE,FALSE)</formula>
    </cfRule>
  </conditionalFormatting>
  <conditionalFormatting sqref="O790">
    <cfRule type="expression" dxfId="554" priority="489">
      <formula>IF(AND(M790&lt;&gt;"",N790&lt;&gt;"",ISBLANK(O790)),TRUE,FALSE)</formula>
    </cfRule>
  </conditionalFormatting>
  <conditionalFormatting sqref="O791">
    <cfRule type="expression" dxfId="553" priority="487">
      <formula>IF(AND(M791&lt;&gt;"",N791&lt;&gt;"",ISBLANK(O791)),TRUE,FALSE)</formula>
    </cfRule>
  </conditionalFormatting>
  <conditionalFormatting sqref="O793">
    <cfRule type="expression" dxfId="552" priority="486">
      <formula>IF(AND(M793&lt;&gt;"",N793&lt;&gt;"",ISBLANK(O793)),TRUE,FALSE)</formula>
    </cfRule>
  </conditionalFormatting>
  <conditionalFormatting sqref="N794">
    <cfRule type="expression" dxfId="551" priority="485">
      <formula>IF(AND(SU_Stufe&gt;=20,M794&lt;&gt;"",ISBLANK(N794)),TRUE,FALSE)</formula>
    </cfRule>
  </conditionalFormatting>
  <conditionalFormatting sqref="O794">
    <cfRule type="expression" dxfId="550" priority="484">
      <formula>IF(AND(M794&lt;&gt;"",N794&lt;&gt;"",ISBLANK(O794)),TRUE,FALSE)</formula>
    </cfRule>
  </conditionalFormatting>
  <conditionalFormatting sqref="O795">
    <cfRule type="expression" dxfId="549" priority="483">
      <formula>IF(AND(M795&lt;&gt;"",N795&lt;&gt;"",ISBLANK(O795)),TRUE,FALSE)</formula>
    </cfRule>
  </conditionalFormatting>
  <conditionalFormatting sqref="N795">
    <cfRule type="expression" dxfId="548" priority="482">
      <formula>IF(AND(SU_Stufe&gt;=20,M795&lt;&gt;"",ISBLANK(N795)),TRUE,FALSE)</formula>
    </cfRule>
  </conditionalFormatting>
  <conditionalFormatting sqref="N797">
    <cfRule type="expression" dxfId="547" priority="481">
      <formula>IF(AND(SU_Stufe&gt;=20,M797&lt;&gt;"",ISBLANK(N797)),TRUE,FALSE)</formula>
    </cfRule>
  </conditionalFormatting>
  <conditionalFormatting sqref="O797">
    <cfRule type="expression" dxfId="546" priority="480">
      <formula>IF(AND(M797&lt;&gt;"",N797&lt;&gt;"",ISBLANK(O797)),TRUE,FALSE)</formula>
    </cfRule>
  </conditionalFormatting>
  <conditionalFormatting sqref="N800">
    <cfRule type="expression" dxfId="545" priority="479">
      <formula>IF(AND(SU_Stufe&gt;=20,M800&lt;&gt;"",ISBLANK(N800)),TRUE,FALSE)</formula>
    </cfRule>
  </conditionalFormatting>
  <conditionalFormatting sqref="O800">
    <cfRule type="expression" dxfId="544" priority="478">
      <formula>IF(AND(M800&lt;&gt;"",N800&lt;&gt;"",ISBLANK(O800)),TRUE,FALSE)</formula>
    </cfRule>
  </conditionalFormatting>
  <conditionalFormatting sqref="O801">
    <cfRule type="expression" dxfId="543" priority="477">
      <formula>IF(AND(M801&lt;&gt;"",N801&lt;&gt;"",ISBLANK(O801)),TRUE,FALSE)</formula>
    </cfRule>
  </conditionalFormatting>
  <conditionalFormatting sqref="N801">
    <cfRule type="expression" dxfId="542" priority="476">
      <formula>IF(AND(SU_Stufe&gt;=20,M801&lt;&gt;"",ISBLANK(N801)),TRUE,FALSE)</formula>
    </cfRule>
  </conditionalFormatting>
  <conditionalFormatting sqref="O804:O806">
    <cfRule type="expression" dxfId="541" priority="475">
      <formula>IF(AND(M804&lt;&gt;"",N804&lt;&gt;"",ISBLANK(O804)),TRUE,FALSE)</formula>
    </cfRule>
  </conditionalFormatting>
  <conditionalFormatting sqref="O807">
    <cfRule type="expression" dxfId="540" priority="474">
      <formula>IF(AND(M807&lt;&gt;"",N807&lt;&gt;"",ISBLANK(O807)),TRUE,FALSE)</formula>
    </cfRule>
  </conditionalFormatting>
  <conditionalFormatting sqref="N809">
    <cfRule type="expression" dxfId="539" priority="473">
      <formula>IF(AND(SU_Stufe&gt;=20,M809&lt;&gt;"",ISBLANK(N809)),TRUE,FALSE)</formula>
    </cfRule>
  </conditionalFormatting>
  <conditionalFormatting sqref="O809">
    <cfRule type="expression" dxfId="538" priority="472">
      <formula>IF(AND(M809&lt;&gt;"",N809&lt;&gt;"",ISBLANK(O809)),TRUE,FALSE)</formula>
    </cfRule>
  </conditionalFormatting>
  <conditionalFormatting sqref="N810">
    <cfRule type="expression" dxfId="537" priority="471">
      <formula>IF(AND(SU_Stufe&gt;=20,M810&lt;&gt;"",ISBLANK(N810)),TRUE,FALSE)</formula>
    </cfRule>
  </conditionalFormatting>
  <conditionalFormatting sqref="N813">
    <cfRule type="expression" dxfId="536" priority="470">
      <formula>IF(AND(SU_Stufe&gt;=20,M813&lt;&gt;"",ISBLANK(N813)),TRUE,FALSE)</formula>
    </cfRule>
  </conditionalFormatting>
  <conditionalFormatting sqref="O814">
    <cfRule type="expression" dxfId="535" priority="469">
      <formula>IF(AND(M814&lt;&gt;"",N814&lt;&gt;"",ISBLANK(O814)),TRUE,FALSE)</formula>
    </cfRule>
  </conditionalFormatting>
  <conditionalFormatting sqref="N814">
    <cfRule type="expression" dxfId="534" priority="468">
      <formula>IF(AND(SU_Stufe&gt;=20,M814&lt;&gt;"",ISBLANK(N814)),TRUE,FALSE)</formula>
    </cfRule>
  </conditionalFormatting>
  <conditionalFormatting sqref="N816">
    <cfRule type="expression" dxfId="533" priority="467">
      <formula>IF(AND(SU_Stufe&gt;=20,M816&lt;&gt;"",ISBLANK(N816)),TRUE,FALSE)</formula>
    </cfRule>
  </conditionalFormatting>
  <conditionalFormatting sqref="O817">
    <cfRule type="expression" dxfId="532" priority="466">
      <formula>IF(AND(M817&lt;&gt;"",N817&lt;&gt;"",ISBLANK(O817)),TRUE,FALSE)</formula>
    </cfRule>
  </conditionalFormatting>
  <conditionalFormatting sqref="N817">
    <cfRule type="expression" dxfId="531" priority="465">
      <formula>IF(AND(SU_Stufe&gt;=20,M817&lt;&gt;"",ISBLANK(N817)),TRUE,FALSE)</formula>
    </cfRule>
  </conditionalFormatting>
  <conditionalFormatting sqref="O818">
    <cfRule type="expression" dxfId="530" priority="464">
      <formula>IF(AND(M818&lt;&gt;"",N818&lt;&gt;"",ISBLANK(O818)),TRUE,FALSE)</formula>
    </cfRule>
  </conditionalFormatting>
  <conditionalFormatting sqref="N818">
    <cfRule type="expression" dxfId="529" priority="463">
      <formula>IF(AND(SU_Stufe&gt;=20,M818&lt;&gt;"",ISBLANK(N818)),TRUE,FALSE)</formula>
    </cfRule>
  </conditionalFormatting>
  <conditionalFormatting sqref="N819">
    <cfRule type="expression" dxfId="528" priority="462">
      <formula>IF(AND(SU_Stufe&gt;=20,M819&lt;&gt;"",ISBLANK(N819)),TRUE,FALSE)</formula>
    </cfRule>
  </conditionalFormatting>
  <conditionalFormatting sqref="O820">
    <cfRule type="expression" dxfId="527" priority="461">
      <formula>IF(AND(M820&lt;&gt;"",N820&lt;&gt;"",ISBLANK(O820)),TRUE,FALSE)</formula>
    </cfRule>
  </conditionalFormatting>
  <conditionalFormatting sqref="N820">
    <cfRule type="expression" dxfId="526" priority="460">
      <formula>IF(AND(SU_Stufe&gt;=20,M820&lt;&gt;"",ISBLANK(N820)),TRUE,FALSE)</formula>
    </cfRule>
  </conditionalFormatting>
  <conditionalFormatting sqref="N821">
    <cfRule type="expression" dxfId="525" priority="459">
      <formula>IF(AND(SU_Stufe&gt;=20,M821&lt;&gt;"",ISBLANK(N821)),TRUE,FALSE)</formula>
    </cfRule>
  </conditionalFormatting>
  <conditionalFormatting sqref="O822">
    <cfRule type="expression" dxfId="524" priority="458">
      <formula>IF(AND(M822&lt;&gt;"",N822&lt;&gt;"",ISBLANK(O822)),TRUE,FALSE)</formula>
    </cfRule>
  </conditionalFormatting>
  <conditionalFormatting sqref="N822">
    <cfRule type="expression" dxfId="523" priority="457">
      <formula>IF(AND(SU_Stufe&gt;=20,M822&lt;&gt;"",ISBLANK(N822)),TRUE,FALSE)</formula>
    </cfRule>
  </conditionalFormatting>
  <conditionalFormatting sqref="N823">
    <cfRule type="expression" dxfId="522" priority="456">
      <formula>IF(AND(SU_Stufe&gt;=20,M823&lt;&gt;"",ISBLANK(N823)),TRUE,FALSE)</formula>
    </cfRule>
  </conditionalFormatting>
  <conditionalFormatting sqref="N789">
    <cfRule type="expression" dxfId="521" priority="449">
      <formula>IF(AND(SU_Stufe&gt;=20,M789&lt;&gt;"",ISBLANK(N789)),TRUE,FALSE)</formula>
    </cfRule>
  </conditionalFormatting>
  <conditionalFormatting sqref="N790">
    <cfRule type="expression" dxfId="520" priority="448">
      <formula>IF(AND(SU_Stufe&gt;=20,M790&lt;&gt;"",ISBLANK(N790)),TRUE,FALSE)</formula>
    </cfRule>
  </conditionalFormatting>
  <conditionalFormatting sqref="N791">
    <cfRule type="expression" dxfId="519" priority="447">
      <formula>IF(AND(SU_Stufe&gt;=20,M791&lt;&gt;"",ISBLANK(N791)),TRUE,FALSE)</formula>
    </cfRule>
  </conditionalFormatting>
  <conditionalFormatting sqref="N825">
    <cfRule type="expression" dxfId="518" priority="446">
      <formula>IF(AND(SU_Stufe&gt;=20,M825&lt;&gt;"",ISBLANK(N825)),TRUE,FALSE)</formula>
    </cfRule>
  </conditionalFormatting>
  <conditionalFormatting sqref="N826">
    <cfRule type="expression" dxfId="517" priority="445">
      <formula>IF(AND(SU_Stufe&gt;=20,M826&lt;&gt;"",ISBLANK(N826)),TRUE,FALSE)</formula>
    </cfRule>
  </conditionalFormatting>
  <conditionalFormatting sqref="N827">
    <cfRule type="expression" dxfId="516" priority="444">
      <formula>IF(AND(SU_Stufe&gt;=20,M827&lt;&gt;"",ISBLANK(N827)),TRUE,FALSE)</formula>
    </cfRule>
  </conditionalFormatting>
  <conditionalFormatting sqref="N830">
    <cfRule type="expression" dxfId="515" priority="443">
      <formula>IF(AND(SU_Stufe&gt;=20,M830&lt;&gt;"",ISBLANK(N830)),TRUE,FALSE)</formula>
    </cfRule>
  </conditionalFormatting>
  <conditionalFormatting sqref="O830">
    <cfRule type="expression" dxfId="514" priority="442">
      <formula>IF(AND(M830&lt;&gt;"",N830&lt;&gt;"",ISBLANK(O830)),TRUE,FALSE)</formula>
    </cfRule>
  </conditionalFormatting>
  <conditionalFormatting sqref="N832">
    <cfRule type="expression" dxfId="513" priority="441">
      <formula>IF(AND(SU_Stufe&gt;=20,M832&lt;&gt;"",ISBLANK(N832)),TRUE,FALSE)</formula>
    </cfRule>
  </conditionalFormatting>
  <conditionalFormatting sqref="O832">
    <cfRule type="expression" dxfId="512" priority="440">
      <formula>IF(AND(M832&lt;&gt;"",N832&lt;&gt;"",ISBLANK(O832)),TRUE,FALSE)</formula>
    </cfRule>
  </conditionalFormatting>
  <conditionalFormatting sqref="N834">
    <cfRule type="expression" dxfId="511" priority="439">
      <formula>IF(AND(SU_Stufe&gt;=20,M834&lt;&gt;"",ISBLANK(N834)),TRUE,FALSE)</formula>
    </cfRule>
  </conditionalFormatting>
  <conditionalFormatting sqref="N838">
    <cfRule type="expression" dxfId="510" priority="438">
      <formula>IF(AND(SU_Stufe&gt;=20,M838&lt;&gt;"",ISBLANK(N838)),TRUE,FALSE)</formula>
    </cfRule>
  </conditionalFormatting>
  <conditionalFormatting sqref="O838">
    <cfRule type="expression" dxfId="509" priority="437">
      <formula>IF(AND(M838&lt;&gt;"",N838&lt;&gt;"",ISBLANK(O838)),TRUE,FALSE)</formula>
    </cfRule>
  </conditionalFormatting>
  <conditionalFormatting sqref="O840">
    <cfRule type="expression" dxfId="508" priority="436">
      <formula>IF(AND(M840&lt;&gt;"",N840&lt;&gt;"",ISBLANK(O840)),TRUE,FALSE)</formula>
    </cfRule>
  </conditionalFormatting>
  <conditionalFormatting sqref="N840">
    <cfRule type="expression" dxfId="507" priority="435">
      <formula>IF(AND(SU_Stufe&gt;=20,M840&lt;&gt;"",ISBLANK(N840)),TRUE,FALSE)</formula>
    </cfRule>
  </conditionalFormatting>
  <conditionalFormatting sqref="N841">
    <cfRule type="expression" dxfId="506" priority="434">
      <formula>IF(AND(SU_Stufe&gt;=20,M841&lt;&gt;"",ISBLANK(N841)),TRUE,FALSE)</formula>
    </cfRule>
  </conditionalFormatting>
  <conditionalFormatting sqref="N842">
    <cfRule type="expression" dxfId="505" priority="433">
      <formula>IF(AND(SU_Stufe&gt;=20,M842&lt;&gt;"",ISBLANK(N842)),TRUE,FALSE)</formula>
    </cfRule>
  </conditionalFormatting>
  <conditionalFormatting sqref="O842">
    <cfRule type="expression" dxfId="504" priority="432">
      <formula>IF(AND(M842&lt;&gt;"",N842&lt;&gt;"",ISBLANK(O842)),TRUE,FALSE)</formula>
    </cfRule>
  </conditionalFormatting>
  <conditionalFormatting sqref="N850">
    <cfRule type="expression" dxfId="503" priority="431">
      <formula>IF(AND(SU_Stufe&gt;=20,M850&lt;&gt;"",ISBLANK(N850)),TRUE,FALSE)</formula>
    </cfRule>
  </conditionalFormatting>
  <conditionalFormatting sqref="O850">
    <cfRule type="expression" dxfId="502" priority="430">
      <formula>IF(AND(M850&lt;&gt;"",N850&lt;&gt;"",ISBLANK(O850)),TRUE,FALSE)</formula>
    </cfRule>
  </conditionalFormatting>
  <conditionalFormatting sqref="N854">
    <cfRule type="expression" dxfId="501" priority="429">
      <formula>IF(AND(SU_Stufe&gt;=20,M854&lt;&gt;"",ISBLANK(N854)),TRUE,FALSE)</formula>
    </cfRule>
  </conditionalFormatting>
  <conditionalFormatting sqref="O854">
    <cfRule type="expression" dxfId="500" priority="428">
      <formula>IF(AND(M854&lt;&gt;"",N854&lt;&gt;"",ISBLANK(O854)),TRUE,FALSE)</formula>
    </cfRule>
  </conditionalFormatting>
  <conditionalFormatting sqref="N859">
    <cfRule type="expression" dxfId="499" priority="427">
      <formula>IF(AND(SU_Stufe&gt;=20,M859&lt;&gt;"",ISBLANK(N859)),TRUE,FALSE)</formula>
    </cfRule>
  </conditionalFormatting>
  <conditionalFormatting sqref="O859">
    <cfRule type="expression" dxfId="498" priority="426">
      <formula>IF(AND(M859&lt;&gt;"",N859&lt;&gt;"",ISBLANK(O859)),TRUE,FALSE)</formula>
    </cfRule>
  </conditionalFormatting>
  <conditionalFormatting sqref="N864">
    <cfRule type="expression" dxfId="497" priority="425">
      <formula>IF(AND(SU_Stufe&gt;=20,M864&lt;&gt;"",ISBLANK(N864)),TRUE,FALSE)</formula>
    </cfRule>
  </conditionalFormatting>
  <conditionalFormatting sqref="O864">
    <cfRule type="expression" dxfId="496" priority="424">
      <formula>IF(AND(M864&lt;&gt;"",N864&lt;&gt;"",ISBLANK(O864)),TRUE,FALSE)</formula>
    </cfRule>
  </conditionalFormatting>
  <conditionalFormatting sqref="N868">
    <cfRule type="expression" dxfId="495" priority="423">
      <formula>IF(AND(SU_Stufe&gt;=20,M868&lt;&gt;"",ISBLANK(N868)),TRUE,FALSE)</formula>
    </cfRule>
  </conditionalFormatting>
  <conditionalFormatting sqref="O868">
    <cfRule type="expression" dxfId="494" priority="422">
      <formula>IF(AND(M868&lt;&gt;"",N868&lt;&gt;"",ISBLANK(O868)),TRUE,FALSE)</formula>
    </cfRule>
  </conditionalFormatting>
  <conditionalFormatting sqref="N872">
    <cfRule type="expression" dxfId="493" priority="421">
      <formula>IF(AND(SU_Stufe&gt;=20,M872&lt;&gt;"",ISBLANK(N872)),TRUE,FALSE)</formula>
    </cfRule>
  </conditionalFormatting>
  <conditionalFormatting sqref="O872">
    <cfRule type="expression" dxfId="492" priority="420">
      <formula>IF(AND(M872&lt;&gt;"",N872&lt;&gt;"",ISBLANK(O872)),TRUE,FALSE)</formula>
    </cfRule>
  </conditionalFormatting>
  <conditionalFormatting sqref="N873">
    <cfRule type="expression" dxfId="491" priority="419">
      <formula>IF(AND(SU_Stufe&gt;=20,M873&lt;&gt;"",ISBLANK(N873)),TRUE,FALSE)</formula>
    </cfRule>
  </conditionalFormatting>
  <conditionalFormatting sqref="O873">
    <cfRule type="expression" dxfId="490" priority="418">
      <formula>IF(AND(M873&lt;&gt;"",N873&lt;&gt;"",ISBLANK(O873)),TRUE,FALSE)</formula>
    </cfRule>
  </conditionalFormatting>
  <conditionalFormatting sqref="N874">
    <cfRule type="expression" dxfId="489" priority="417">
      <formula>IF(AND(SU_Stufe&gt;=20,M874&lt;&gt;"",ISBLANK(N874)),TRUE,FALSE)</formula>
    </cfRule>
  </conditionalFormatting>
  <conditionalFormatting sqref="O874">
    <cfRule type="expression" dxfId="488" priority="416">
      <formula>IF(AND(M874&lt;&gt;"",N874&lt;&gt;"",ISBLANK(O874)),TRUE,FALSE)</formula>
    </cfRule>
  </conditionalFormatting>
  <conditionalFormatting sqref="N876">
    <cfRule type="expression" dxfId="487" priority="415">
      <formula>IF(AND(SU_Stufe&gt;=20,M876&lt;&gt;"",ISBLANK(N876)),TRUE,FALSE)</formula>
    </cfRule>
  </conditionalFormatting>
  <conditionalFormatting sqref="O876">
    <cfRule type="expression" dxfId="486" priority="414">
      <formula>IF(AND(M876&lt;&gt;"",N876&lt;&gt;"",ISBLANK(O876)),TRUE,FALSE)</formula>
    </cfRule>
  </conditionalFormatting>
  <conditionalFormatting sqref="N880">
    <cfRule type="expression" dxfId="485" priority="413">
      <formula>IF(AND(SU_Stufe&gt;=20,M880&lt;&gt;"",ISBLANK(N880)),TRUE,FALSE)</formula>
    </cfRule>
  </conditionalFormatting>
  <conditionalFormatting sqref="O880">
    <cfRule type="expression" dxfId="484" priority="412">
      <formula>IF(AND(M880&lt;&gt;"",N880&lt;&gt;"",ISBLANK(O880)),TRUE,FALSE)</formula>
    </cfRule>
  </conditionalFormatting>
  <conditionalFormatting sqref="N890">
    <cfRule type="expression" dxfId="483" priority="411">
      <formula>IF(AND(SU_Stufe&gt;=20,M890&lt;&gt;"",ISBLANK(N890)),TRUE,FALSE)</formula>
    </cfRule>
  </conditionalFormatting>
  <conditionalFormatting sqref="O890">
    <cfRule type="expression" dxfId="482" priority="410">
      <formula>IF(AND(M890&lt;&gt;"",N890&lt;&gt;"",ISBLANK(O890)),TRUE,FALSE)</formula>
    </cfRule>
  </conditionalFormatting>
  <conditionalFormatting sqref="N896">
    <cfRule type="expression" dxfId="481" priority="409">
      <formula>IF(AND(SU_Stufe&gt;=20,M896&lt;&gt;"",ISBLANK(N896)),TRUE,FALSE)</formula>
    </cfRule>
  </conditionalFormatting>
  <conditionalFormatting sqref="O896">
    <cfRule type="expression" dxfId="480" priority="408">
      <formula>IF(AND(M896&lt;&gt;"",N896&lt;&gt;"",ISBLANK(O896)),TRUE,FALSE)</formula>
    </cfRule>
  </conditionalFormatting>
  <conditionalFormatting sqref="N899">
    <cfRule type="expression" dxfId="479" priority="407">
      <formula>IF(AND(SU_Stufe&gt;=20,M899&lt;&gt;"",ISBLANK(N899)),TRUE,FALSE)</formula>
    </cfRule>
  </conditionalFormatting>
  <conditionalFormatting sqref="O899">
    <cfRule type="expression" dxfId="478" priority="406">
      <formula>IF(AND(M899&lt;&gt;"",N899&lt;&gt;"",ISBLANK(O899)),TRUE,FALSE)</formula>
    </cfRule>
  </conditionalFormatting>
  <conditionalFormatting sqref="N904">
    <cfRule type="expression" dxfId="477" priority="405">
      <formula>IF(AND(SU_Stufe&gt;=20,M904&lt;&gt;"",ISBLANK(N904)),TRUE,FALSE)</formula>
    </cfRule>
  </conditionalFormatting>
  <conditionalFormatting sqref="O904">
    <cfRule type="expression" dxfId="476" priority="404">
      <formula>IF(AND(M904&lt;&gt;"",N904&lt;&gt;"",ISBLANK(O904)),TRUE,FALSE)</formula>
    </cfRule>
  </conditionalFormatting>
  <conditionalFormatting sqref="N905">
    <cfRule type="expression" dxfId="475" priority="403">
      <formula>IF(AND(SU_Stufe&gt;=20,M905&lt;&gt;"",ISBLANK(N905)),TRUE,FALSE)</formula>
    </cfRule>
  </conditionalFormatting>
  <conditionalFormatting sqref="O905">
    <cfRule type="expression" dxfId="474" priority="402">
      <formula>IF(AND(M905&lt;&gt;"",N905&lt;&gt;"",ISBLANK(O905)),TRUE,FALSE)</formula>
    </cfRule>
  </conditionalFormatting>
  <conditionalFormatting sqref="N906">
    <cfRule type="expression" dxfId="473" priority="401">
      <formula>IF(AND(SU_Stufe&gt;=20,M906&lt;&gt;"",ISBLANK(N906)),TRUE,FALSE)</formula>
    </cfRule>
  </conditionalFormatting>
  <conditionalFormatting sqref="O906">
    <cfRule type="expression" dxfId="472" priority="400">
      <formula>IF(AND(M906&lt;&gt;"",N906&lt;&gt;"",ISBLANK(O906)),TRUE,FALSE)</formula>
    </cfRule>
  </conditionalFormatting>
  <conditionalFormatting sqref="N907">
    <cfRule type="expression" dxfId="471" priority="399">
      <formula>IF(AND(SU_Stufe&gt;=20,M907&lt;&gt;"",ISBLANK(N907)),TRUE,FALSE)</formula>
    </cfRule>
  </conditionalFormatting>
  <conditionalFormatting sqref="O907">
    <cfRule type="expression" dxfId="470" priority="398">
      <formula>IF(AND(M907&lt;&gt;"",N907&lt;&gt;"",ISBLANK(O907)),TRUE,FALSE)</formula>
    </cfRule>
  </conditionalFormatting>
  <conditionalFormatting sqref="N909">
    <cfRule type="expression" dxfId="469" priority="397">
      <formula>IF(AND(SU_Stufe&gt;=20,M909&lt;&gt;"",ISBLANK(N909)),TRUE,FALSE)</formula>
    </cfRule>
  </conditionalFormatting>
  <conditionalFormatting sqref="O909">
    <cfRule type="expression" dxfId="468" priority="396">
      <formula>IF(AND(M909&lt;&gt;"",N909&lt;&gt;"",ISBLANK(O909)),TRUE,FALSE)</formula>
    </cfRule>
  </conditionalFormatting>
  <conditionalFormatting sqref="N911">
    <cfRule type="expression" dxfId="467" priority="395">
      <formula>IF(AND(SU_Stufe&gt;=20,M911&lt;&gt;"",ISBLANK(N911)),TRUE,FALSE)</formula>
    </cfRule>
  </conditionalFormatting>
  <conditionalFormatting sqref="O911">
    <cfRule type="expression" dxfId="466" priority="394">
      <formula>IF(AND(M911&lt;&gt;"",N911&lt;&gt;"",ISBLANK(O911)),TRUE,FALSE)</formula>
    </cfRule>
  </conditionalFormatting>
  <conditionalFormatting sqref="O915">
    <cfRule type="expression" dxfId="465" priority="393">
      <formula>IF(AND(M915&lt;&gt;"",N915&lt;&gt;"",ISBLANK(O915)),TRUE,FALSE)</formula>
    </cfRule>
  </conditionalFormatting>
  <conditionalFormatting sqref="N929">
    <cfRule type="expression" dxfId="464" priority="392">
      <formula>IF(AND(SU_Stufe&gt;=20,M929&lt;&gt;"",ISBLANK(N929)),TRUE,FALSE)</formula>
    </cfRule>
  </conditionalFormatting>
  <conditionalFormatting sqref="O929">
    <cfRule type="expression" dxfId="463" priority="391">
      <formula>IF(AND(M929&lt;&gt;"",N929&lt;&gt;"",ISBLANK(O929)),TRUE,FALSE)</formula>
    </cfRule>
  </conditionalFormatting>
  <conditionalFormatting sqref="N932">
    <cfRule type="expression" dxfId="462" priority="390">
      <formula>IF(AND(SU_Stufe&gt;=20,M932&lt;&gt;"",ISBLANK(N932)),TRUE,FALSE)</formula>
    </cfRule>
  </conditionalFormatting>
  <conditionalFormatting sqref="O932">
    <cfRule type="expression" dxfId="461" priority="389">
      <formula>IF(AND(M932&lt;&gt;"",N932&lt;&gt;"",ISBLANK(O932)),TRUE,FALSE)</formula>
    </cfRule>
  </conditionalFormatting>
  <conditionalFormatting sqref="N936">
    <cfRule type="expression" dxfId="460" priority="388">
      <formula>IF(AND(SU_Stufe&gt;=20,M936&lt;&gt;"",ISBLANK(N936)),TRUE,FALSE)</formula>
    </cfRule>
  </conditionalFormatting>
  <conditionalFormatting sqref="O936">
    <cfRule type="expression" dxfId="459" priority="387">
      <formula>IF(AND(M936&lt;&gt;"",N936&lt;&gt;"",ISBLANK(O936)),TRUE,FALSE)</formula>
    </cfRule>
  </conditionalFormatting>
  <conditionalFormatting sqref="N938">
    <cfRule type="expression" dxfId="458" priority="386">
      <formula>IF(AND(SU_Stufe&gt;=20,M938&lt;&gt;"",ISBLANK(N938)),TRUE,FALSE)</formula>
    </cfRule>
  </conditionalFormatting>
  <conditionalFormatting sqref="O938">
    <cfRule type="expression" dxfId="457" priority="385">
      <formula>IF(AND(M938&lt;&gt;"",N938&lt;&gt;"",ISBLANK(O938)),TRUE,FALSE)</formula>
    </cfRule>
  </conditionalFormatting>
  <conditionalFormatting sqref="N940">
    <cfRule type="expression" dxfId="456" priority="382">
      <formula>IF(AND(SU_Stufe&gt;=20,M940&lt;&gt;"",ISBLANK(N940)),TRUE,FALSE)</formula>
    </cfRule>
  </conditionalFormatting>
  <conditionalFormatting sqref="O940">
    <cfRule type="expression" dxfId="455" priority="381">
      <formula>IF(AND(M940&lt;&gt;"",N940&lt;&gt;"",ISBLANK(O940)),TRUE,FALSE)</formula>
    </cfRule>
  </conditionalFormatting>
  <conditionalFormatting sqref="N941">
    <cfRule type="expression" dxfId="454" priority="380">
      <formula>IF(AND(SU_Stufe&gt;=20,M941&lt;&gt;"",ISBLANK(N941)),TRUE,FALSE)</formula>
    </cfRule>
  </conditionalFormatting>
  <conditionalFormatting sqref="O941">
    <cfRule type="expression" dxfId="453" priority="379">
      <formula>IF(AND(M941&lt;&gt;"",N941&lt;&gt;"",ISBLANK(O941)),TRUE,FALSE)</formula>
    </cfRule>
  </conditionalFormatting>
  <conditionalFormatting sqref="N942">
    <cfRule type="expression" dxfId="452" priority="378">
      <formula>IF(AND(SU_Stufe&gt;=20,M942&lt;&gt;"",ISBLANK(N942)),TRUE,FALSE)</formula>
    </cfRule>
  </conditionalFormatting>
  <conditionalFormatting sqref="N944">
    <cfRule type="expression" dxfId="451" priority="377">
      <formula>IF(AND(SU_Stufe&gt;=20,M944&lt;&gt;"",ISBLANK(N944)),TRUE,FALSE)</formula>
    </cfRule>
  </conditionalFormatting>
  <conditionalFormatting sqref="O944">
    <cfRule type="expression" dxfId="450" priority="376">
      <formula>IF(AND(M944&lt;&gt;"",N944&lt;&gt;"",ISBLANK(O944)),TRUE,FALSE)</formula>
    </cfRule>
  </conditionalFormatting>
  <conditionalFormatting sqref="N957">
    <cfRule type="expression" dxfId="449" priority="375">
      <formula>IF(AND(SU_Stufe&gt;=20,M957&lt;&gt;"",ISBLANK(N957)),TRUE,FALSE)</formula>
    </cfRule>
  </conditionalFormatting>
  <conditionalFormatting sqref="O957">
    <cfRule type="expression" dxfId="448" priority="374">
      <formula>IF(AND(M957&lt;&gt;"",N957&lt;&gt;"",ISBLANK(O957)),TRUE,FALSE)</formula>
    </cfRule>
  </conditionalFormatting>
  <conditionalFormatting sqref="N958">
    <cfRule type="expression" dxfId="447" priority="373">
      <formula>IF(AND(SU_Stufe&gt;=20,M958&lt;&gt;"",ISBLANK(N958)),TRUE,FALSE)</formula>
    </cfRule>
  </conditionalFormatting>
  <conditionalFormatting sqref="N970">
    <cfRule type="expression" dxfId="446" priority="372">
      <formula>IF(AND(SU_Stufe&gt;=20,M970&lt;&gt;"",ISBLANK(N970)),TRUE,FALSE)</formula>
    </cfRule>
  </conditionalFormatting>
  <conditionalFormatting sqref="O970">
    <cfRule type="expression" dxfId="445" priority="371">
      <formula>IF(AND(M970&lt;&gt;"",N970&lt;&gt;"",ISBLANK(O970)),TRUE,FALSE)</formula>
    </cfRule>
  </conditionalFormatting>
  <conditionalFormatting sqref="N972">
    <cfRule type="expression" dxfId="444" priority="370">
      <formula>IF(AND(SU_Stufe&gt;=20,M972&lt;&gt;"",ISBLANK(N972)),TRUE,FALSE)</formula>
    </cfRule>
  </conditionalFormatting>
  <conditionalFormatting sqref="O972">
    <cfRule type="expression" dxfId="443" priority="369">
      <formula>IF(AND(M972&lt;&gt;"",N972&lt;&gt;"",ISBLANK(O972)),TRUE,FALSE)</formula>
    </cfRule>
  </conditionalFormatting>
  <conditionalFormatting sqref="N974">
    <cfRule type="expression" dxfId="442" priority="368">
      <formula>IF(AND(SU_Stufe&gt;=20,M974&lt;&gt;"",ISBLANK(N974)),TRUE,FALSE)</formula>
    </cfRule>
  </conditionalFormatting>
  <conditionalFormatting sqref="O974">
    <cfRule type="expression" dxfId="441" priority="367">
      <formula>IF(AND(M974&lt;&gt;"",N974&lt;&gt;"",ISBLANK(O974)),TRUE,FALSE)</formula>
    </cfRule>
  </conditionalFormatting>
  <conditionalFormatting sqref="N977">
    <cfRule type="expression" dxfId="440" priority="366">
      <formula>IF(AND(SU_Stufe&gt;=20,M977&lt;&gt;"",ISBLANK(N977)),TRUE,FALSE)</formula>
    </cfRule>
  </conditionalFormatting>
  <conditionalFormatting sqref="O977">
    <cfRule type="expression" dxfId="439" priority="365">
      <formula>IF(AND(M977&lt;&gt;"",N977&lt;&gt;"",ISBLANK(O977)),TRUE,FALSE)</formula>
    </cfRule>
  </conditionalFormatting>
  <conditionalFormatting sqref="N979">
    <cfRule type="expression" dxfId="438" priority="364">
      <formula>IF(AND(SU_Stufe&gt;=20,M979&lt;&gt;"",ISBLANK(N979)),TRUE,FALSE)</formula>
    </cfRule>
  </conditionalFormatting>
  <conditionalFormatting sqref="N982">
    <cfRule type="expression" dxfId="437" priority="363">
      <formula>IF(AND(SU_Stufe&gt;=20,M982&lt;&gt;"",ISBLANK(N982)),TRUE,FALSE)</formula>
    </cfRule>
  </conditionalFormatting>
  <conditionalFormatting sqref="O982">
    <cfRule type="expression" dxfId="436" priority="362">
      <formula>IF(AND(M982&lt;&gt;"",N982&lt;&gt;"",ISBLANK(O982)),TRUE,FALSE)</formula>
    </cfRule>
  </conditionalFormatting>
  <conditionalFormatting sqref="N983">
    <cfRule type="expression" dxfId="435" priority="361">
      <formula>IF(AND(SU_Stufe&gt;=20,M983&lt;&gt;"",ISBLANK(N983)),TRUE,FALSE)</formula>
    </cfRule>
  </conditionalFormatting>
  <conditionalFormatting sqref="O983">
    <cfRule type="expression" dxfId="434" priority="360">
      <formula>IF(AND(M983&lt;&gt;"",N983&lt;&gt;"",ISBLANK(O983)),TRUE,FALSE)</formula>
    </cfRule>
  </conditionalFormatting>
  <conditionalFormatting sqref="N987">
    <cfRule type="expression" dxfId="433" priority="359">
      <formula>IF(AND(SU_Stufe&gt;=20,M987&lt;&gt;"",ISBLANK(N987)),TRUE,FALSE)</formula>
    </cfRule>
  </conditionalFormatting>
  <conditionalFormatting sqref="O987">
    <cfRule type="expression" dxfId="432" priority="358">
      <formula>IF(AND(M987&lt;&gt;"",N987&lt;&gt;"",ISBLANK(O987)),TRUE,FALSE)</formula>
    </cfRule>
  </conditionalFormatting>
  <conditionalFormatting sqref="N992">
    <cfRule type="expression" dxfId="431" priority="357">
      <formula>IF(AND(SU_Stufe&gt;=20,M992&lt;&gt;"",ISBLANK(N992)),TRUE,FALSE)</formula>
    </cfRule>
  </conditionalFormatting>
  <conditionalFormatting sqref="O992">
    <cfRule type="expression" dxfId="430" priority="356">
      <formula>IF(AND(M992&lt;&gt;"",N992&lt;&gt;"",ISBLANK(O992)),TRUE,FALSE)</formula>
    </cfRule>
  </conditionalFormatting>
  <conditionalFormatting sqref="N995">
    <cfRule type="expression" dxfId="429" priority="355">
      <formula>IF(AND(SU_Stufe&gt;=20,M995&lt;&gt;"",ISBLANK(N995)),TRUE,FALSE)</formula>
    </cfRule>
  </conditionalFormatting>
  <conditionalFormatting sqref="O995">
    <cfRule type="expression" dxfId="428" priority="354">
      <formula>IF(AND(M995&lt;&gt;"",N995&lt;&gt;"",ISBLANK(O995)),TRUE,FALSE)</formula>
    </cfRule>
  </conditionalFormatting>
  <conditionalFormatting sqref="N997">
    <cfRule type="expression" dxfId="427" priority="353">
      <formula>IF(AND(SU_Stufe&gt;=20,M997&lt;&gt;"",ISBLANK(N997)),TRUE,FALSE)</formula>
    </cfRule>
  </conditionalFormatting>
  <conditionalFormatting sqref="O997">
    <cfRule type="expression" dxfId="426" priority="352">
      <formula>IF(AND(M997&lt;&gt;"",N997&lt;&gt;"",ISBLANK(O997)),TRUE,FALSE)</formula>
    </cfRule>
  </conditionalFormatting>
  <conditionalFormatting sqref="N999">
    <cfRule type="expression" dxfId="425" priority="349">
      <formula>IF(AND(SU_Stufe&gt;=20,M999&lt;&gt;"",ISBLANK(N999)),TRUE,FALSE)</formula>
    </cfRule>
  </conditionalFormatting>
  <conditionalFormatting sqref="O999">
    <cfRule type="expression" dxfId="424" priority="348">
      <formula>IF(AND(M999&lt;&gt;"",N999&lt;&gt;"",ISBLANK(O999)),TRUE,FALSE)</formula>
    </cfRule>
  </conditionalFormatting>
  <conditionalFormatting sqref="N1000">
    <cfRule type="expression" dxfId="423" priority="347">
      <formula>IF(AND(SU_Stufe&gt;=20,M1000&lt;&gt;"",ISBLANK(N1000)),TRUE,FALSE)</formula>
    </cfRule>
  </conditionalFormatting>
  <conditionalFormatting sqref="O1000">
    <cfRule type="expression" dxfId="422" priority="346">
      <formula>IF(AND(M1000&lt;&gt;"",N1000&lt;&gt;"",ISBLANK(O1000)),TRUE,FALSE)</formula>
    </cfRule>
  </conditionalFormatting>
  <conditionalFormatting sqref="N1001">
    <cfRule type="expression" dxfId="421" priority="345">
      <formula>IF(AND(SU_Stufe&gt;=20,M1001&lt;&gt;"",ISBLANK(N1001)),TRUE,FALSE)</formula>
    </cfRule>
  </conditionalFormatting>
  <conditionalFormatting sqref="O1001">
    <cfRule type="expression" dxfId="420" priority="344">
      <formula>IF(AND(M1001&lt;&gt;"",N1001&lt;&gt;"",ISBLANK(O1001)),TRUE,FALSE)</formula>
    </cfRule>
  </conditionalFormatting>
  <conditionalFormatting sqref="N1003">
    <cfRule type="expression" dxfId="419" priority="343">
      <formula>IF(AND(SU_Stufe&gt;=20,M1003&lt;&gt;"",ISBLANK(N1003)),TRUE,FALSE)</formula>
    </cfRule>
  </conditionalFormatting>
  <conditionalFormatting sqref="O1003">
    <cfRule type="expression" dxfId="418" priority="342">
      <formula>IF(AND(M1003&lt;&gt;"",N1003&lt;&gt;"",ISBLANK(O1003)),TRUE,FALSE)</formula>
    </cfRule>
  </conditionalFormatting>
  <conditionalFormatting sqref="N1005">
    <cfRule type="expression" dxfId="417" priority="341">
      <formula>IF(AND(SU_Stufe&gt;=20,M1005&lt;&gt;"",ISBLANK(N1005)),TRUE,FALSE)</formula>
    </cfRule>
  </conditionalFormatting>
  <conditionalFormatting sqref="O1005">
    <cfRule type="expression" dxfId="416" priority="340">
      <formula>IF(AND(M1005&lt;&gt;"",N1005&lt;&gt;"",ISBLANK(O1005)),TRUE,FALSE)</formula>
    </cfRule>
  </conditionalFormatting>
  <conditionalFormatting sqref="N1006">
    <cfRule type="expression" dxfId="415" priority="339">
      <formula>IF(AND(SU_Stufe&gt;=20,M1006&lt;&gt;"",ISBLANK(N1006)),TRUE,FALSE)</formula>
    </cfRule>
  </conditionalFormatting>
  <conditionalFormatting sqref="O1006">
    <cfRule type="expression" dxfId="414" priority="338">
      <formula>IF(AND(M1006&lt;&gt;"",N1006&lt;&gt;"",ISBLANK(O1006)),TRUE,FALSE)</formula>
    </cfRule>
  </conditionalFormatting>
  <conditionalFormatting sqref="N1007">
    <cfRule type="expression" dxfId="413" priority="337">
      <formula>IF(AND(SU_Stufe&gt;=20,M1007&lt;&gt;"",ISBLANK(N1007)),TRUE,FALSE)</formula>
    </cfRule>
  </conditionalFormatting>
  <conditionalFormatting sqref="N1008">
    <cfRule type="expression" dxfId="412" priority="336">
      <formula>IF(AND(SU_Stufe&gt;=20,M1008&lt;&gt;"",ISBLANK(N1008)),TRUE,FALSE)</formula>
    </cfRule>
  </conditionalFormatting>
  <conditionalFormatting sqref="N1009">
    <cfRule type="expression" dxfId="411" priority="335">
      <formula>IF(AND(SU_Stufe&gt;=20,M1009&lt;&gt;"",ISBLANK(N1009)),TRUE,FALSE)</formula>
    </cfRule>
  </conditionalFormatting>
  <conditionalFormatting sqref="O1009">
    <cfRule type="expression" dxfId="410" priority="334">
      <formula>IF(AND(M1009&lt;&gt;"",N1009&lt;&gt;"",ISBLANK(O1009)),TRUE,FALSE)</formula>
    </cfRule>
  </conditionalFormatting>
  <conditionalFormatting sqref="O1010">
    <cfRule type="expression" dxfId="409" priority="333">
      <formula>IF(AND(M1010&lt;&gt;"",N1010&lt;&gt;"",ISBLANK(O1010)),TRUE,FALSE)</formula>
    </cfRule>
  </conditionalFormatting>
  <conditionalFormatting sqref="N1010">
    <cfRule type="expression" dxfId="408" priority="332">
      <formula>IF(AND(SU_Stufe&gt;=20,M1010&lt;&gt;"",ISBLANK(N1010)),TRUE,FALSE)</formula>
    </cfRule>
  </conditionalFormatting>
  <conditionalFormatting sqref="N1013">
    <cfRule type="expression" dxfId="407" priority="331">
      <formula>IF(AND(SU_Stufe&gt;=20,M1013&lt;&gt;"",ISBLANK(N1013)),TRUE,FALSE)</formula>
    </cfRule>
  </conditionalFormatting>
  <conditionalFormatting sqref="O1013">
    <cfRule type="expression" dxfId="406" priority="330">
      <formula>IF(AND(M1013&lt;&gt;"",N1013&lt;&gt;"",ISBLANK(O1013)),TRUE,FALSE)</formula>
    </cfRule>
  </conditionalFormatting>
  <conditionalFormatting sqref="N1015">
    <cfRule type="expression" dxfId="405" priority="329">
      <formula>IF(AND(SU_Stufe&gt;=20,M1015&lt;&gt;"",ISBLANK(N1015)),TRUE,FALSE)</formula>
    </cfRule>
  </conditionalFormatting>
  <conditionalFormatting sqref="O1015">
    <cfRule type="expression" dxfId="404" priority="328">
      <formula>IF(AND(M1015&lt;&gt;"",N1015&lt;&gt;"",ISBLANK(O1015)),TRUE,FALSE)</formula>
    </cfRule>
  </conditionalFormatting>
  <conditionalFormatting sqref="N1017">
    <cfRule type="expression" dxfId="403" priority="327">
      <formula>IF(AND(SU_Stufe&gt;=20,M1017&lt;&gt;"",ISBLANK(N1017)),TRUE,FALSE)</formula>
    </cfRule>
  </conditionalFormatting>
  <conditionalFormatting sqref="O1017">
    <cfRule type="expression" dxfId="402" priority="326">
      <formula>IF(AND(M1017&lt;&gt;"",N1017&lt;&gt;"",ISBLANK(O1017)),TRUE,FALSE)</formula>
    </cfRule>
  </conditionalFormatting>
  <conditionalFormatting sqref="N1018">
    <cfRule type="expression" dxfId="401" priority="325">
      <formula>IF(AND(SU_Stufe&gt;=20,M1018&lt;&gt;"",ISBLANK(N1018)),TRUE,FALSE)</formula>
    </cfRule>
  </conditionalFormatting>
  <conditionalFormatting sqref="O1018">
    <cfRule type="expression" dxfId="400" priority="324">
      <formula>IF(AND(M1018&lt;&gt;"",N1018&lt;&gt;"",ISBLANK(O1018)),TRUE,FALSE)</formula>
    </cfRule>
  </conditionalFormatting>
  <conditionalFormatting sqref="N1020">
    <cfRule type="expression" dxfId="399" priority="323">
      <formula>IF(AND(SU_Stufe&gt;=20,M1020&lt;&gt;"",ISBLANK(N1020)),TRUE,FALSE)</formula>
    </cfRule>
  </conditionalFormatting>
  <conditionalFormatting sqref="O1020">
    <cfRule type="expression" dxfId="398" priority="322">
      <formula>IF(AND(M1020&lt;&gt;"",N1020&lt;&gt;"",ISBLANK(O1020)),TRUE,FALSE)</formula>
    </cfRule>
  </conditionalFormatting>
  <conditionalFormatting sqref="N1022">
    <cfRule type="expression" dxfId="397" priority="321">
      <formula>IF(AND(SU_Stufe&gt;=20,M1022&lt;&gt;"",ISBLANK(N1022)),TRUE,FALSE)</formula>
    </cfRule>
  </conditionalFormatting>
  <conditionalFormatting sqref="O1022">
    <cfRule type="expression" dxfId="396" priority="320">
      <formula>IF(AND(M1022&lt;&gt;"",N1022&lt;&gt;"",ISBLANK(O1022)),TRUE,FALSE)</formula>
    </cfRule>
  </conditionalFormatting>
  <conditionalFormatting sqref="N1023">
    <cfRule type="expression" dxfId="395" priority="319">
      <formula>IF(AND(SU_Stufe&gt;=20,M1023&lt;&gt;"",ISBLANK(N1023)),TRUE,FALSE)</formula>
    </cfRule>
  </conditionalFormatting>
  <conditionalFormatting sqref="O1023">
    <cfRule type="expression" dxfId="394" priority="318">
      <formula>IF(AND(M1023&lt;&gt;"",N1023&lt;&gt;"",ISBLANK(O1023)),TRUE,FALSE)</formula>
    </cfRule>
  </conditionalFormatting>
  <conditionalFormatting sqref="N1024">
    <cfRule type="expression" dxfId="393" priority="317">
      <formula>IF(AND(SU_Stufe&gt;=20,M1024&lt;&gt;"",ISBLANK(N1024)),TRUE,FALSE)</formula>
    </cfRule>
  </conditionalFormatting>
  <conditionalFormatting sqref="O1024">
    <cfRule type="expression" dxfId="392" priority="316">
      <formula>IF(AND(M1024&lt;&gt;"",N1024&lt;&gt;"",ISBLANK(O1024)),TRUE,FALSE)</formula>
    </cfRule>
  </conditionalFormatting>
  <conditionalFormatting sqref="N1026">
    <cfRule type="expression" dxfId="391" priority="315">
      <formula>IF(AND(SU_Stufe&gt;=20,M1026&lt;&gt;"",ISBLANK(N1026)),TRUE,FALSE)</formula>
    </cfRule>
  </conditionalFormatting>
  <conditionalFormatting sqref="O1026">
    <cfRule type="expression" dxfId="390" priority="314">
      <formula>IF(AND(M1026&lt;&gt;"",N1026&lt;&gt;"",ISBLANK(O1026)),TRUE,FALSE)</formula>
    </cfRule>
  </conditionalFormatting>
  <conditionalFormatting sqref="N1035">
    <cfRule type="expression" dxfId="389" priority="313">
      <formula>IF(AND(SU_Stufe&gt;=20,M1035&lt;&gt;"",ISBLANK(N1035)),TRUE,FALSE)</formula>
    </cfRule>
  </conditionalFormatting>
  <conditionalFormatting sqref="O1035">
    <cfRule type="expression" dxfId="388" priority="312">
      <formula>IF(AND(M1035&lt;&gt;"",N1035&lt;&gt;"",ISBLANK(O1035)),TRUE,FALSE)</formula>
    </cfRule>
  </conditionalFormatting>
  <conditionalFormatting sqref="N1036">
    <cfRule type="expression" dxfId="387" priority="311">
      <formula>IF(AND(SU_Stufe&gt;=20,M1036&lt;&gt;"",ISBLANK(N1036)),TRUE,FALSE)</formula>
    </cfRule>
  </conditionalFormatting>
  <conditionalFormatting sqref="O1036">
    <cfRule type="expression" dxfId="386" priority="310">
      <formula>IF(AND(M1036&lt;&gt;"",N1036&lt;&gt;"",ISBLANK(O1036)),TRUE,FALSE)</formula>
    </cfRule>
  </conditionalFormatting>
  <conditionalFormatting sqref="N1038">
    <cfRule type="expression" dxfId="385" priority="309">
      <formula>IF(AND(SU_Stufe&gt;=20,M1038&lt;&gt;"",ISBLANK(N1038)),TRUE,FALSE)</formula>
    </cfRule>
  </conditionalFormatting>
  <conditionalFormatting sqref="O1038">
    <cfRule type="expression" dxfId="384" priority="308">
      <formula>IF(AND(M1038&lt;&gt;"",N1038&lt;&gt;"",ISBLANK(O1038)),TRUE,FALSE)</formula>
    </cfRule>
  </conditionalFormatting>
  <conditionalFormatting sqref="N1041">
    <cfRule type="expression" dxfId="383" priority="307">
      <formula>IF(AND(SU_Stufe&gt;=20,M1041&lt;&gt;"",ISBLANK(N1041)),TRUE,FALSE)</formula>
    </cfRule>
  </conditionalFormatting>
  <conditionalFormatting sqref="O1041">
    <cfRule type="expression" dxfId="382" priority="306">
      <formula>IF(AND(M1041&lt;&gt;"",N1041&lt;&gt;"",ISBLANK(O1041)),TRUE,FALSE)</formula>
    </cfRule>
  </conditionalFormatting>
  <conditionalFormatting sqref="N1042">
    <cfRule type="expression" dxfId="381" priority="305">
      <formula>IF(AND(SU_Stufe&gt;=20,M1042&lt;&gt;"",ISBLANK(N1042)),TRUE,FALSE)</formula>
    </cfRule>
  </conditionalFormatting>
  <conditionalFormatting sqref="N1045">
    <cfRule type="expression" dxfId="380" priority="304">
      <formula>IF(AND(SU_Stufe&gt;=20,M1045&lt;&gt;"",ISBLANK(N1045)),TRUE,FALSE)</formula>
    </cfRule>
  </conditionalFormatting>
  <conditionalFormatting sqref="O1045">
    <cfRule type="expression" dxfId="379" priority="303">
      <formula>IF(AND(M1045&lt;&gt;"",N1045&lt;&gt;"",ISBLANK(O1045)),TRUE,FALSE)</formula>
    </cfRule>
  </conditionalFormatting>
  <conditionalFormatting sqref="N1052">
    <cfRule type="expression" dxfId="378" priority="302">
      <formula>IF(AND(SU_Stufe&gt;=20,M1052&lt;&gt;"",ISBLANK(N1052)),TRUE,FALSE)</formula>
    </cfRule>
  </conditionalFormatting>
  <conditionalFormatting sqref="O1052">
    <cfRule type="expression" dxfId="377" priority="301">
      <formula>IF(AND(M1052&lt;&gt;"",N1052&lt;&gt;"",ISBLANK(O1052)),TRUE,FALSE)</formula>
    </cfRule>
  </conditionalFormatting>
  <conditionalFormatting sqref="O1053">
    <cfRule type="expression" dxfId="376" priority="300">
      <formula>IF(AND(M1053&lt;&gt;"",N1053&lt;&gt;"",ISBLANK(O1053)),TRUE,FALSE)</formula>
    </cfRule>
  </conditionalFormatting>
  <conditionalFormatting sqref="N1054">
    <cfRule type="expression" dxfId="375" priority="299">
      <formula>IF(AND(SU_Stufe&gt;=20,M1054&lt;&gt;"",ISBLANK(N1054)),TRUE,FALSE)</formula>
    </cfRule>
  </conditionalFormatting>
  <conditionalFormatting sqref="O1054">
    <cfRule type="expression" dxfId="374" priority="298">
      <formula>IF(AND(M1054&lt;&gt;"",N1054&lt;&gt;"",ISBLANK(O1054)),TRUE,FALSE)</formula>
    </cfRule>
  </conditionalFormatting>
  <conditionalFormatting sqref="O1061">
    <cfRule type="expression" dxfId="373" priority="1250">
      <formula>IF(AND(M1056&lt;&gt;"",N1056&lt;&gt;"",ISBLANK(O1061)),TRUE,FALSE)</formula>
    </cfRule>
  </conditionalFormatting>
  <conditionalFormatting sqref="N1057">
    <cfRule type="expression" dxfId="372" priority="297">
      <formula>IF(AND(SU_Stufe&gt;=20,M1057&lt;&gt;"",ISBLANK(N1057)),TRUE,FALSE)</formula>
    </cfRule>
  </conditionalFormatting>
  <conditionalFormatting sqref="O1057">
    <cfRule type="expression" dxfId="371" priority="296">
      <formula>IF(AND(M1057&lt;&gt;"",N1057&lt;&gt;"",ISBLANK(O1057)),TRUE,FALSE)</formula>
    </cfRule>
  </conditionalFormatting>
  <conditionalFormatting sqref="N1062">
    <cfRule type="expression" dxfId="370" priority="293">
      <formula>IF(AND(SU_Stufe&gt;=20,M1062&lt;&gt;"",ISBLANK(N1062)),TRUE,FALSE)</formula>
    </cfRule>
  </conditionalFormatting>
  <conditionalFormatting sqref="O1062">
    <cfRule type="expression" dxfId="369" priority="292">
      <formula>IF(AND(M1062&lt;&gt;"",N1062&lt;&gt;"",ISBLANK(O1062)),TRUE,FALSE)</formula>
    </cfRule>
  </conditionalFormatting>
  <conditionalFormatting sqref="O1063">
    <cfRule type="expression" dxfId="368" priority="291">
      <formula>IF(AND(M1063&lt;&gt;"",N1063&lt;&gt;"",ISBLANK(O1063)),TRUE,FALSE)</formula>
    </cfRule>
  </conditionalFormatting>
  <conditionalFormatting sqref="N1066">
    <cfRule type="expression" dxfId="367" priority="290">
      <formula>IF(AND(SU_Stufe&gt;=20,M1066&lt;&gt;"",ISBLANK(N1066)),TRUE,FALSE)</formula>
    </cfRule>
  </conditionalFormatting>
  <conditionalFormatting sqref="O1066">
    <cfRule type="expression" dxfId="366" priority="289">
      <formula>IF(AND(M1066&lt;&gt;"",N1066&lt;&gt;"",ISBLANK(O1066)),TRUE,FALSE)</formula>
    </cfRule>
  </conditionalFormatting>
  <conditionalFormatting sqref="N1067">
    <cfRule type="expression" dxfId="365" priority="288">
      <formula>IF(AND(SU_Stufe&gt;=20,M1067&lt;&gt;"",ISBLANK(N1067)),TRUE,FALSE)</formula>
    </cfRule>
  </conditionalFormatting>
  <conditionalFormatting sqref="O1067">
    <cfRule type="expression" dxfId="364" priority="287">
      <formula>IF(AND(M1067&lt;&gt;"",N1067&lt;&gt;"",ISBLANK(O1067)),TRUE,FALSE)</formula>
    </cfRule>
  </conditionalFormatting>
  <conditionalFormatting sqref="O1068:O1069 O1072 O1075:O1076">
    <cfRule type="expression" dxfId="363" priority="286">
      <formula>IF(AND(M1068&lt;&gt;"",N1068&lt;&gt;"",ISBLANK(O1068)),TRUE,FALSE)</formula>
    </cfRule>
  </conditionalFormatting>
  <conditionalFormatting sqref="N1070">
    <cfRule type="expression" dxfId="362" priority="285">
      <formula>IF(AND(SU_Stufe&gt;=20,M1070&lt;&gt;"",ISBLANK(N1070)),TRUE,FALSE)</formula>
    </cfRule>
  </conditionalFormatting>
  <conditionalFormatting sqref="O1070">
    <cfRule type="expression" dxfId="361" priority="284">
      <formula>IF(AND(M1070&lt;&gt;"",N1070&lt;&gt;"",ISBLANK(O1070)),TRUE,FALSE)</formula>
    </cfRule>
  </conditionalFormatting>
  <conditionalFormatting sqref="N1071">
    <cfRule type="expression" dxfId="360" priority="283">
      <formula>IF(AND(SU_Stufe&gt;=20,M1071&lt;&gt;"",ISBLANK(N1071)),TRUE,FALSE)</formula>
    </cfRule>
  </conditionalFormatting>
  <conditionalFormatting sqref="O1071">
    <cfRule type="expression" dxfId="359" priority="282">
      <formula>IF(AND(M1071&lt;&gt;"",N1071&lt;&gt;"",ISBLANK(O1071)),TRUE,FALSE)</formula>
    </cfRule>
  </conditionalFormatting>
  <conditionalFormatting sqref="N1073">
    <cfRule type="expression" dxfId="358" priority="281">
      <formula>IF(AND(SU_Stufe&gt;=20,M1073&lt;&gt;"",ISBLANK(N1073)),TRUE,FALSE)</formula>
    </cfRule>
  </conditionalFormatting>
  <conditionalFormatting sqref="O1073">
    <cfRule type="expression" dxfId="357" priority="280">
      <formula>IF(AND(M1073&lt;&gt;"",N1073&lt;&gt;"",ISBLANK(O1073)),TRUE,FALSE)</formula>
    </cfRule>
  </conditionalFormatting>
  <conditionalFormatting sqref="N1074">
    <cfRule type="expression" dxfId="356" priority="279">
      <formula>IF(AND(SU_Stufe&gt;=20,M1074&lt;&gt;"",ISBLANK(N1074)),TRUE,FALSE)</formula>
    </cfRule>
  </conditionalFormatting>
  <conditionalFormatting sqref="O1074">
    <cfRule type="expression" dxfId="355" priority="278">
      <formula>IF(AND(M1074&lt;&gt;"",N1074&lt;&gt;"",ISBLANK(O1074)),TRUE,FALSE)</formula>
    </cfRule>
  </conditionalFormatting>
  <conditionalFormatting sqref="O1077">
    <cfRule type="expression" dxfId="354" priority="277">
      <formula>IF(AND(M1077&lt;&gt;"",N1077&lt;&gt;"",ISBLANK(O1077)),TRUE,FALSE)</formula>
    </cfRule>
  </conditionalFormatting>
  <conditionalFormatting sqref="N1078">
    <cfRule type="expression" dxfId="353" priority="276">
      <formula>IF(AND(SU_Stufe&gt;=20,M1078&lt;&gt;"",ISBLANK(N1078)),TRUE,FALSE)</formula>
    </cfRule>
  </conditionalFormatting>
  <conditionalFormatting sqref="O1078">
    <cfRule type="expression" dxfId="352" priority="275">
      <formula>IF(AND(M1078&lt;&gt;"",N1078&lt;&gt;"",ISBLANK(O1078)),TRUE,FALSE)</formula>
    </cfRule>
  </conditionalFormatting>
  <conditionalFormatting sqref="N1083">
    <cfRule type="expression" dxfId="351" priority="274">
      <formula>IF(AND(SU_Stufe&gt;=20,M1083&lt;&gt;"",ISBLANK(N1083)),TRUE,FALSE)</formula>
    </cfRule>
  </conditionalFormatting>
  <conditionalFormatting sqref="O1083">
    <cfRule type="expression" dxfId="350" priority="273">
      <formula>IF(AND(M1083&lt;&gt;"",N1083&lt;&gt;"",ISBLANK(O1083)),TRUE,FALSE)</formula>
    </cfRule>
  </conditionalFormatting>
  <conditionalFormatting sqref="N1084">
    <cfRule type="expression" dxfId="349" priority="272">
      <formula>IF(AND(SU_Stufe&gt;=20,M1084&lt;&gt;"",ISBLANK(N1084)),TRUE,FALSE)</formula>
    </cfRule>
  </conditionalFormatting>
  <conditionalFormatting sqref="O1084">
    <cfRule type="expression" dxfId="348" priority="271">
      <formula>IF(AND(M1084&lt;&gt;"",N1084&lt;&gt;"",ISBLANK(O1084)),TRUE,FALSE)</formula>
    </cfRule>
  </conditionalFormatting>
  <conditionalFormatting sqref="N1086">
    <cfRule type="expression" dxfId="347" priority="270">
      <formula>IF(AND(SU_Stufe&gt;=20,M1086&lt;&gt;"",ISBLANK(N1086)),TRUE,FALSE)</formula>
    </cfRule>
  </conditionalFormatting>
  <conditionalFormatting sqref="O1087">
    <cfRule type="expression" dxfId="346" priority="269">
      <formula>IF(AND(M1087&lt;&gt;"",N1087&lt;&gt;"",ISBLANK(O1087)),TRUE,FALSE)</formula>
    </cfRule>
  </conditionalFormatting>
  <conditionalFormatting sqref="N1088">
    <cfRule type="expression" dxfId="345" priority="267">
      <formula>IF(AND(SU_Stufe&gt;=20,M1088&lt;&gt;"",ISBLANK(N1088)),TRUE,FALSE)</formula>
    </cfRule>
  </conditionalFormatting>
  <conditionalFormatting sqref="O1088">
    <cfRule type="expression" dxfId="344" priority="266">
      <formula>IF(AND(M1088&lt;&gt;"",N1088&lt;&gt;"",ISBLANK(O1088)),TRUE,FALSE)</formula>
    </cfRule>
  </conditionalFormatting>
  <conditionalFormatting sqref="N1094">
    <cfRule type="expression" dxfId="343" priority="265">
      <formula>IF(AND(SU_Stufe&gt;=20,M1094&lt;&gt;"",ISBLANK(N1094)),TRUE,FALSE)</formula>
    </cfRule>
  </conditionalFormatting>
  <conditionalFormatting sqref="O1094">
    <cfRule type="expression" dxfId="342" priority="264">
      <formula>IF(AND(M1094&lt;&gt;"",N1094&lt;&gt;"",ISBLANK(O1094)),TRUE,FALSE)</formula>
    </cfRule>
  </conditionalFormatting>
  <conditionalFormatting sqref="O1095">
    <cfRule type="expression" dxfId="341" priority="263">
      <formula>IF(AND(M1095&lt;&gt;"",N1095&lt;&gt;"",ISBLANK(O1095)),TRUE,FALSE)</formula>
    </cfRule>
  </conditionalFormatting>
  <conditionalFormatting sqref="N1095">
    <cfRule type="expression" dxfId="340" priority="262">
      <formula>IF(AND(SU_Stufe&gt;=20,M1095&lt;&gt;"",ISBLANK(N1095)),TRUE,FALSE)</formula>
    </cfRule>
  </conditionalFormatting>
  <conditionalFormatting sqref="N1096">
    <cfRule type="expression" dxfId="339" priority="261">
      <formula>IF(AND(SU_Stufe&gt;=20,M1096&lt;&gt;"",ISBLANK(N1096)),TRUE,FALSE)</formula>
    </cfRule>
  </conditionalFormatting>
  <conditionalFormatting sqref="O1096">
    <cfRule type="expression" dxfId="338" priority="260">
      <formula>IF(AND(M1096&lt;&gt;"",N1096&lt;&gt;"",ISBLANK(O1096)),TRUE,FALSE)</formula>
    </cfRule>
  </conditionalFormatting>
  <conditionalFormatting sqref="N1098">
    <cfRule type="expression" dxfId="337" priority="259">
      <formula>IF(AND(SU_Stufe&gt;=20,M1098&lt;&gt;"",ISBLANK(N1098)),TRUE,FALSE)</formula>
    </cfRule>
  </conditionalFormatting>
  <conditionalFormatting sqref="O1098">
    <cfRule type="expression" dxfId="336" priority="258">
      <formula>IF(AND(M1098&lt;&gt;"",N1098&lt;&gt;"",ISBLANK(O1098)),TRUE,FALSE)</formula>
    </cfRule>
  </conditionalFormatting>
  <conditionalFormatting sqref="N1100">
    <cfRule type="expression" dxfId="335" priority="257">
      <formula>IF(AND(SU_Stufe&gt;=20,M1100&lt;&gt;"",ISBLANK(N1100)),TRUE,FALSE)</formula>
    </cfRule>
  </conditionalFormatting>
  <conditionalFormatting sqref="O1100">
    <cfRule type="expression" dxfId="334" priority="256">
      <formula>IF(AND(M1100&lt;&gt;"",N1100&lt;&gt;"",ISBLANK(O1100)),TRUE,FALSE)</formula>
    </cfRule>
  </conditionalFormatting>
  <conditionalFormatting sqref="N1101">
    <cfRule type="expression" dxfId="333" priority="255">
      <formula>IF(AND(SU_Stufe&gt;=20,M1101&lt;&gt;"",ISBLANK(N1101)),TRUE,FALSE)</formula>
    </cfRule>
  </conditionalFormatting>
  <conditionalFormatting sqref="O1101">
    <cfRule type="expression" dxfId="332" priority="254">
      <formula>IF(AND(M1101&lt;&gt;"",N1101&lt;&gt;"",ISBLANK(O1101)),TRUE,FALSE)</formula>
    </cfRule>
  </conditionalFormatting>
  <conditionalFormatting sqref="N1110">
    <cfRule type="expression" dxfId="331" priority="253">
      <formula>IF(AND(SU_Stufe&gt;=20,M1110&lt;&gt;"",ISBLANK(N1110)),TRUE,FALSE)</formula>
    </cfRule>
  </conditionalFormatting>
  <conditionalFormatting sqref="O1110">
    <cfRule type="expression" dxfId="330" priority="252">
      <formula>IF(AND(M1110&lt;&gt;"",N1110&lt;&gt;"",ISBLANK(O1110)),TRUE,FALSE)</formula>
    </cfRule>
  </conditionalFormatting>
  <conditionalFormatting sqref="N1111">
    <cfRule type="expression" dxfId="329" priority="251">
      <formula>IF(AND(SU_Stufe&gt;=20,M1111&lt;&gt;"",ISBLANK(N1111)),TRUE,FALSE)</formula>
    </cfRule>
  </conditionalFormatting>
  <conditionalFormatting sqref="O1111">
    <cfRule type="expression" dxfId="328" priority="250">
      <formula>IF(AND(M1111&lt;&gt;"",N1111&lt;&gt;"",ISBLANK(O1111)),TRUE,FALSE)</formula>
    </cfRule>
  </conditionalFormatting>
  <conditionalFormatting sqref="N1112">
    <cfRule type="expression" dxfId="327" priority="249">
      <formula>IF(AND(SU_Stufe&gt;=20,M1112&lt;&gt;"",ISBLANK(N1112)),TRUE,FALSE)</formula>
    </cfRule>
  </conditionalFormatting>
  <conditionalFormatting sqref="O1112">
    <cfRule type="expression" dxfId="326" priority="248">
      <formula>IF(AND(M1112&lt;&gt;"",N1112&lt;&gt;"",ISBLANK(O1112)),TRUE,FALSE)</formula>
    </cfRule>
  </conditionalFormatting>
  <conditionalFormatting sqref="N1113">
    <cfRule type="expression" dxfId="325" priority="247">
      <formula>IF(AND(SU_Stufe&gt;=20,M1113&lt;&gt;"",ISBLANK(N1113)),TRUE,FALSE)</formula>
    </cfRule>
  </conditionalFormatting>
  <conditionalFormatting sqref="O1113">
    <cfRule type="expression" dxfId="324" priority="246">
      <formula>IF(AND(M1113&lt;&gt;"",N1113&lt;&gt;"",ISBLANK(O1113)),TRUE,FALSE)</formula>
    </cfRule>
  </conditionalFormatting>
  <conditionalFormatting sqref="N1116">
    <cfRule type="expression" dxfId="323" priority="245">
      <formula>IF(AND(SU_Stufe&gt;=20,M1116&lt;&gt;"",ISBLANK(N1116)),TRUE,FALSE)</formula>
    </cfRule>
  </conditionalFormatting>
  <conditionalFormatting sqref="O1116">
    <cfRule type="expression" dxfId="322" priority="244">
      <formula>IF(AND(M1116&lt;&gt;"",N1116&lt;&gt;"",ISBLANK(O1116)),TRUE,FALSE)</formula>
    </cfRule>
  </conditionalFormatting>
  <conditionalFormatting sqref="N1119">
    <cfRule type="expression" dxfId="321" priority="243">
      <formula>IF(AND(SU_Stufe&gt;=20,M1119&lt;&gt;"",ISBLANK(N1119)),TRUE,FALSE)</formula>
    </cfRule>
  </conditionalFormatting>
  <conditionalFormatting sqref="O1119">
    <cfRule type="expression" dxfId="320" priority="242">
      <formula>IF(AND(M1119&lt;&gt;"",N1119&lt;&gt;"",ISBLANK(O1119)),TRUE,FALSE)</formula>
    </cfRule>
  </conditionalFormatting>
  <conditionalFormatting sqref="N1120">
    <cfRule type="expression" dxfId="319" priority="241">
      <formula>IF(AND(SU_Stufe&gt;=20,M1120&lt;&gt;"",ISBLANK(N1120)),TRUE,FALSE)</formula>
    </cfRule>
  </conditionalFormatting>
  <conditionalFormatting sqref="O1120">
    <cfRule type="expression" dxfId="318" priority="240">
      <formula>IF(AND(M1120&lt;&gt;"",N1120&lt;&gt;"",ISBLANK(O1120)),TRUE,FALSE)</formula>
    </cfRule>
  </conditionalFormatting>
  <conditionalFormatting sqref="N1121">
    <cfRule type="expression" dxfId="317" priority="239">
      <formula>IF(AND(SU_Stufe&gt;=20,M1121&lt;&gt;"",ISBLANK(N1121)),TRUE,FALSE)</formula>
    </cfRule>
  </conditionalFormatting>
  <conditionalFormatting sqref="O1121">
    <cfRule type="expression" dxfId="316" priority="238">
      <formula>IF(AND(M1121&lt;&gt;"",N1121&lt;&gt;"",ISBLANK(O1121)),TRUE,FALSE)</formula>
    </cfRule>
  </conditionalFormatting>
  <conditionalFormatting sqref="N1123">
    <cfRule type="expression" dxfId="315" priority="237">
      <formula>IF(AND(SU_Stufe&gt;=20,M1123&lt;&gt;"",ISBLANK(N1123)),TRUE,FALSE)</formula>
    </cfRule>
  </conditionalFormatting>
  <conditionalFormatting sqref="O1123">
    <cfRule type="expression" dxfId="314" priority="236">
      <formula>IF(AND(M1123&lt;&gt;"",N1123&lt;&gt;"",ISBLANK(O1123)),TRUE,FALSE)</formula>
    </cfRule>
  </conditionalFormatting>
  <conditionalFormatting sqref="N1124">
    <cfRule type="expression" dxfId="313" priority="235">
      <formula>IF(AND(SU_Stufe&gt;=20,M1124&lt;&gt;"",ISBLANK(N1124)),TRUE,FALSE)</formula>
    </cfRule>
  </conditionalFormatting>
  <conditionalFormatting sqref="O1124">
    <cfRule type="expression" dxfId="312" priority="234">
      <formula>IF(AND(M1124&lt;&gt;"",N1124&lt;&gt;"",ISBLANK(O1124)),TRUE,FALSE)</formula>
    </cfRule>
  </conditionalFormatting>
  <conditionalFormatting sqref="N1125">
    <cfRule type="expression" dxfId="311" priority="233">
      <formula>IF(AND(SU_Stufe&gt;=20,M1125&lt;&gt;"",ISBLANK(N1125)),TRUE,FALSE)</formula>
    </cfRule>
  </conditionalFormatting>
  <conditionalFormatting sqref="O1125">
    <cfRule type="expression" dxfId="310" priority="232">
      <formula>IF(AND(M1125&lt;&gt;"",N1125&lt;&gt;"",ISBLANK(O1125)),TRUE,FALSE)</formula>
    </cfRule>
  </conditionalFormatting>
  <conditionalFormatting sqref="N1127">
    <cfRule type="expression" dxfId="309" priority="231">
      <formula>IF(AND(SU_Stufe&gt;=20,M1127&lt;&gt;"",ISBLANK(N1127)),TRUE,FALSE)</formula>
    </cfRule>
  </conditionalFormatting>
  <conditionalFormatting sqref="O1127">
    <cfRule type="expression" dxfId="308" priority="230">
      <formula>IF(AND(M1127&lt;&gt;"",N1127&lt;&gt;"",ISBLANK(O1127)),TRUE,FALSE)</formula>
    </cfRule>
  </conditionalFormatting>
  <conditionalFormatting sqref="N1128">
    <cfRule type="expression" dxfId="307" priority="229">
      <formula>IF(AND(SU_Stufe&gt;=20,M1128&lt;&gt;"",ISBLANK(N1128)),TRUE,FALSE)</formula>
    </cfRule>
  </conditionalFormatting>
  <conditionalFormatting sqref="O1128">
    <cfRule type="expression" dxfId="306" priority="228">
      <formula>IF(AND(M1128&lt;&gt;"",N1128&lt;&gt;"",ISBLANK(O1128)),TRUE,FALSE)</formula>
    </cfRule>
  </conditionalFormatting>
  <conditionalFormatting sqref="N1133">
    <cfRule type="expression" dxfId="305" priority="227">
      <formula>IF(AND(SU_Stufe&gt;=20,M1133&lt;&gt;"",ISBLANK(N1133)),TRUE,FALSE)</formula>
    </cfRule>
  </conditionalFormatting>
  <conditionalFormatting sqref="O1133">
    <cfRule type="expression" dxfId="304" priority="226">
      <formula>IF(AND(M1133&lt;&gt;"",N1133&lt;&gt;"",ISBLANK(O1133)),TRUE,FALSE)</formula>
    </cfRule>
  </conditionalFormatting>
  <conditionalFormatting sqref="N1134">
    <cfRule type="expression" dxfId="303" priority="225">
      <formula>IF(AND(SU_Stufe&gt;=20,M1134&lt;&gt;"",ISBLANK(N1134)),TRUE,FALSE)</formula>
    </cfRule>
  </conditionalFormatting>
  <conditionalFormatting sqref="O1134">
    <cfRule type="expression" dxfId="302" priority="224">
      <formula>IF(AND(M1134&lt;&gt;"",N1134&lt;&gt;"",ISBLANK(O1134)),TRUE,FALSE)</formula>
    </cfRule>
  </conditionalFormatting>
  <conditionalFormatting sqref="N1140">
    <cfRule type="expression" dxfId="301" priority="223">
      <formula>IF(AND(SU_Stufe&gt;=20,M1140&lt;&gt;"",ISBLANK(N1140)),TRUE,FALSE)</formula>
    </cfRule>
  </conditionalFormatting>
  <conditionalFormatting sqref="O1140">
    <cfRule type="expression" dxfId="300" priority="222">
      <formula>IF(AND(M1140&lt;&gt;"",N1140&lt;&gt;"",ISBLANK(O1140)),TRUE,FALSE)</formula>
    </cfRule>
  </conditionalFormatting>
  <conditionalFormatting sqref="N1141">
    <cfRule type="expression" dxfId="299" priority="221">
      <formula>IF(AND(SU_Stufe&gt;=20,M1141&lt;&gt;"",ISBLANK(N1141)),TRUE,FALSE)</formula>
    </cfRule>
  </conditionalFormatting>
  <conditionalFormatting sqref="O1141">
    <cfRule type="expression" dxfId="298" priority="220">
      <formula>IF(AND(M1141&lt;&gt;"",N1141&lt;&gt;"",ISBLANK(O1141)),TRUE,FALSE)</formula>
    </cfRule>
  </conditionalFormatting>
  <conditionalFormatting sqref="N1144">
    <cfRule type="expression" dxfId="297" priority="219">
      <formula>IF(AND(SU_Stufe&gt;=20,M1144&lt;&gt;"",ISBLANK(N1144)),TRUE,FALSE)</formula>
    </cfRule>
  </conditionalFormatting>
  <conditionalFormatting sqref="N1153">
    <cfRule type="expression" dxfId="296" priority="218">
      <formula>IF(AND(SU_Stufe&gt;=20,M1153&lt;&gt;"",ISBLANK(N1153)),TRUE,FALSE)</formula>
    </cfRule>
  </conditionalFormatting>
  <conditionalFormatting sqref="O1153">
    <cfRule type="expression" dxfId="295" priority="217">
      <formula>IF(AND(M1153&lt;&gt;"",N1153&lt;&gt;"",ISBLANK(O1153)),TRUE,FALSE)</formula>
    </cfRule>
  </conditionalFormatting>
  <conditionalFormatting sqref="N1154">
    <cfRule type="expression" dxfId="294" priority="216">
      <formula>IF(AND(SU_Stufe&gt;=20,M1154&lt;&gt;"",ISBLANK(N1154)),TRUE,FALSE)</formula>
    </cfRule>
  </conditionalFormatting>
  <conditionalFormatting sqref="O1154">
    <cfRule type="expression" dxfId="293" priority="215">
      <formula>IF(AND(M1154&lt;&gt;"",N1154&lt;&gt;"",ISBLANK(O1154)),TRUE,FALSE)</formula>
    </cfRule>
  </conditionalFormatting>
  <conditionalFormatting sqref="O1157">
    <cfRule type="expression" dxfId="292" priority="214">
      <formula>IF(AND(M1157&lt;&gt;"",N1157&lt;&gt;"",ISBLANK(O1157)),TRUE,FALSE)</formula>
    </cfRule>
  </conditionalFormatting>
  <conditionalFormatting sqref="N1157">
    <cfRule type="expression" dxfId="291" priority="213">
      <formula>IF(AND(SU_Stufe&gt;=20,M1157&lt;&gt;"",ISBLANK(N1157)),TRUE,FALSE)</formula>
    </cfRule>
  </conditionalFormatting>
  <conditionalFormatting sqref="N1158">
    <cfRule type="expression" dxfId="290" priority="212">
      <formula>IF(AND(SU_Stufe&gt;=20,M1158&lt;&gt;"",ISBLANK(N1158)),TRUE,FALSE)</formula>
    </cfRule>
  </conditionalFormatting>
  <conditionalFormatting sqref="O1158">
    <cfRule type="expression" dxfId="289" priority="211">
      <formula>IF(AND(M1158&lt;&gt;"",N1158&lt;&gt;"",ISBLANK(O1158)),TRUE,FALSE)</formula>
    </cfRule>
  </conditionalFormatting>
  <conditionalFormatting sqref="N1161">
    <cfRule type="expression" dxfId="288" priority="210">
      <formula>IF(AND(SU_Stufe&gt;=20,M1161&lt;&gt;"",ISBLANK(N1161)),TRUE,FALSE)</formula>
    </cfRule>
  </conditionalFormatting>
  <conditionalFormatting sqref="O1161">
    <cfRule type="expression" dxfId="287" priority="209">
      <formula>IF(AND(M1161&lt;&gt;"",N1161&lt;&gt;"",ISBLANK(O1161)),TRUE,FALSE)</formula>
    </cfRule>
  </conditionalFormatting>
  <conditionalFormatting sqref="O1162">
    <cfRule type="expression" dxfId="286" priority="208">
      <formula>IF(AND(M1162&lt;&gt;"",N1162&lt;&gt;"",ISBLANK(O1162)),TRUE,FALSE)</formula>
    </cfRule>
  </conditionalFormatting>
  <conditionalFormatting sqref="N1162">
    <cfRule type="expression" dxfId="285" priority="207">
      <formula>IF(AND(SU_Stufe&gt;=20,M1162&lt;&gt;"",ISBLANK(N1162)),TRUE,FALSE)</formula>
    </cfRule>
  </conditionalFormatting>
  <conditionalFormatting sqref="N1164">
    <cfRule type="expression" dxfId="284" priority="206">
      <formula>IF(AND(SU_Stufe&gt;=20,M1164&lt;&gt;"",ISBLANK(N1164)),TRUE,FALSE)</formula>
    </cfRule>
  </conditionalFormatting>
  <conditionalFormatting sqref="O1164">
    <cfRule type="expression" dxfId="283" priority="205">
      <formula>IF(AND(M1164&lt;&gt;"",N1164&lt;&gt;"",ISBLANK(O1164)),TRUE,FALSE)</formula>
    </cfRule>
  </conditionalFormatting>
  <conditionalFormatting sqref="N1167">
    <cfRule type="expression" dxfId="282" priority="204">
      <formula>IF(AND(SU_Stufe&gt;=20,M1167&lt;&gt;"",ISBLANK(N1167)),TRUE,FALSE)</formula>
    </cfRule>
  </conditionalFormatting>
  <conditionalFormatting sqref="O1167">
    <cfRule type="expression" dxfId="281" priority="203">
      <formula>IF(AND(M1167&lt;&gt;"",N1167&lt;&gt;"",ISBLANK(O1167)),TRUE,FALSE)</formula>
    </cfRule>
  </conditionalFormatting>
  <conditionalFormatting sqref="N1170">
    <cfRule type="expression" dxfId="280" priority="202">
      <formula>IF(AND(SU_Stufe&gt;=20,M1170&lt;&gt;"",ISBLANK(N1170)),TRUE,FALSE)</formula>
    </cfRule>
  </conditionalFormatting>
  <conditionalFormatting sqref="O1170">
    <cfRule type="expression" dxfId="279" priority="201">
      <formula>IF(AND(M1170&lt;&gt;"",N1170&lt;&gt;"",ISBLANK(O1170)),TRUE,FALSE)</formula>
    </cfRule>
  </conditionalFormatting>
  <conditionalFormatting sqref="N1171">
    <cfRule type="expression" dxfId="278" priority="200">
      <formula>IF(AND(SU_Stufe&gt;=20,M1171&lt;&gt;"",ISBLANK(N1171)),TRUE,FALSE)</formula>
    </cfRule>
  </conditionalFormatting>
  <conditionalFormatting sqref="O1171">
    <cfRule type="expression" dxfId="277" priority="199">
      <formula>IF(AND(M1171&lt;&gt;"",N1171&lt;&gt;"",ISBLANK(O1171)),TRUE,FALSE)</formula>
    </cfRule>
  </conditionalFormatting>
  <conditionalFormatting sqref="N1172">
    <cfRule type="expression" dxfId="276" priority="198">
      <formula>IF(AND(SU_Stufe&gt;=20,M1172&lt;&gt;"",ISBLANK(N1172)),TRUE,FALSE)</formula>
    </cfRule>
  </conditionalFormatting>
  <conditionalFormatting sqref="O1172">
    <cfRule type="expression" dxfId="275" priority="197">
      <formula>IF(AND(M1172&lt;&gt;"",N1172&lt;&gt;"",ISBLANK(O1172)),TRUE,FALSE)</formula>
    </cfRule>
  </conditionalFormatting>
  <conditionalFormatting sqref="N1175">
    <cfRule type="expression" dxfId="274" priority="196">
      <formula>IF(AND(SU_Stufe&gt;=20,M1175&lt;&gt;"",ISBLANK(N1175)),TRUE,FALSE)</formula>
    </cfRule>
  </conditionalFormatting>
  <conditionalFormatting sqref="O1175">
    <cfRule type="expression" dxfId="273" priority="195">
      <formula>IF(AND(M1175&lt;&gt;"",N1175&lt;&gt;"",ISBLANK(O1175)),TRUE,FALSE)</formula>
    </cfRule>
  </conditionalFormatting>
  <conditionalFormatting sqref="N1176">
    <cfRule type="expression" dxfId="272" priority="194">
      <formula>IF(AND(SU_Stufe&gt;=20,M1176&lt;&gt;"",ISBLANK(N1176)),TRUE,FALSE)</formula>
    </cfRule>
  </conditionalFormatting>
  <conditionalFormatting sqref="N1177">
    <cfRule type="expression" dxfId="271" priority="193">
      <formula>IF(AND(SU_Stufe&gt;=20,M1177&lt;&gt;"",ISBLANK(N1177)),TRUE,FALSE)</formula>
    </cfRule>
  </conditionalFormatting>
  <conditionalFormatting sqref="O1177">
    <cfRule type="expression" dxfId="270" priority="192">
      <formula>IF(AND(M1177&lt;&gt;"",N1177&lt;&gt;"",ISBLANK(O1177)),TRUE,FALSE)</formula>
    </cfRule>
  </conditionalFormatting>
  <conditionalFormatting sqref="N1185">
    <cfRule type="expression" dxfId="269" priority="191">
      <formula>IF(AND(SU_Stufe&gt;=20,M1185&lt;&gt;"",ISBLANK(N1185)),TRUE,FALSE)</formula>
    </cfRule>
  </conditionalFormatting>
  <conditionalFormatting sqref="O1185">
    <cfRule type="expression" dxfId="268" priority="190">
      <formula>IF(AND(M1185&lt;&gt;"",N1185&lt;&gt;"",ISBLANK(O1185)),TRUE,FALSE)</formula>
    </cfRule>
  </conditionalFormatting>
  <conditionalFormatting sqref="N1189">
    <cfRule type="expression" dxfId="267" priority="189">
      <formula>IF(AND(SU_Stufe&gt;=20,M1189&lt;&gt;"",ISBLANK(N1189)),TRUE,FALSE)</formula>
    </cfRule>
  </conditionalFormatting>
  <conditionalFormatting sqref="O1189">
    <cfRule type="expression" dxfId="266" priority="188">
      <formula>IF(AND(M1189&lt;&gt;"",N1189&lt;&gt;"",ISBLANK(O1189)),TRUE,FALSE)</formula>
    </cfRule>
  </conditionalFormatting>
  <conditionalFormatting sqref="N1191">
    <cfRule type="expression" dxfId="265" priority="187">
      <formula>IF(AND(SU_Stufe&gt;=20,M1191&lt;&gt;"",ISBLANK(N1191)),TRUE,FALSE)</formula>
    </cfRule>
  </conditionalFormatting>
  <conditionalFormatting sqref="O1191">
    <cfRule type="expression" dxfId="264" priority="186">
      <formula>IF(AND(M1191&lt;&gt;"",N1191&lt;&gt;"",ISBLANK(O1191)),TRUE,FALSE)</formula>
    </cfRule>
  </conditionalFormatting>
  <conditionalFormatting sqref="N1197">
    <cfRule type="expression" dxfId="263" priority="185">
      <formula>IF(AND(SU_Stufe&gt;=20,M1197&lt;&gt;"",ISBLANK(N1197)),TRUE,FALSE)</formula>
    </cfRule>
  </conditionalFormatting>
  <conditionalFormatting sqref="O1197">
    <cfRule type="expression" dxfId="262" priority="184">
      <formula>IF(AND(M1197&lt;&gt;"",N1197&lt;&gt;"",ISBLANK(O1197)),TRUE,FALSE)</formula>
    </cfRule>
  </conditionalFormatting>
  <conditionalFormatting sqref="N1202">
    <cfRule type="expression" dxfId="261" priority="183">
      <formula>IF(AND(SU_Stufe&gt;=20,M1202&lt;&gt;"",ISBLANK(N1202)),TRUE,FALSE)</formula>
    </cfRule>
  </conditionalFormatting>
  <conditionalFormatting sqref="O1202">
    <cfRule type="expression" dxfId="260" priority="182">
      <formula>IF(AND(M1202&lt;&gt;"",N1202&lt;&gt;"",ISBLANK(O1202)),TRUE,FALSE)</formula>
    </cfRule>
  </conditionalFormatting>
  <conditionalFormatting sqref="N1203">
    <cfRule type="expression" dxfId="259" priority="181">
      <formula>IF(AND(SU_Stufe&gt;=20,M1203&lt;&gt;"",ISBLANK(N1203)),TRUE,FALSE)</formula>
    </cfRule>
  </conditionalFormatting>
  <conditionalFormatting sqref="O1203">
    <cfRule type="expression" dxfId="258" priority="180">
      <formula>IF(AND(M1203&lt;&gt;"",N1203&lt;&gt;"",ISBLANK(O1203)),TRUE,FALSE)</formula>
    </cfRule>
  </conditionalFormatting>
  <conditionalFormatting sqref="N1204">
    <cfRule type="expression" dxfId="257" priority="179">
      <formula>IF(AND(SU_Stufe&gt;=20,M1204&lt;&gt;"",ISBLANK(N1204)),TRUE,FALSE)</formula>
    </cfRule>
  </conditionalFormatting>
  <conditionalFormatting sqref="O1204">
    <cfRule type="expression" dxfId="256" priority="178">
      <formula>IF(AND(M1204&lt;&gt;"",N1204&lt;&gt;"",ISBLANK(O1204)),TRUE,FALSE)</formula>
    </cfRule>
  </conditionalFormatting>
  <conditionalFormatting sqref="N1205">
    <cfRule type="expression" dxfId="255" priority="177">
      <formula>IF(AND(SU_Stufe&gt;=20,M1205&lt;&gt;"",ISBLANK(N1205)),TRUE,FALSE)</formula>
    </cfRule>
  </conditionalFormatting>
  <conditionalFormatting sqref="O1205">
    <cfRule type="expression" dxfId="254" priority="176">
      <formula>IF(AND(M1205&lt;&gt;"",N1205&lt;&gt;"",ISBLANK(O1205)),TRUE,FALSE)</formula>
    </cfRule>
  </conditionalFormatting>
  <conditionalFormatting sqref="N1209">
    <cfRule type="expression" dxfId="253" priority="175">
      <formula>IF(AND(SU_Stufe&gt;=20,M1209&lt;&gt;"",ISBLANK(N1209)),TRUE,FALSE)</formula>
    </cfRule>
  </conditionalFormatting>
  <conditionalFormatting sqref="O1209">
    <cfRule type="expression" dxfId="252" priority="174">
      <formula>IF(AND(M1209&lt;&gt;"",N1209&lt;&gt;"",ISBLANK(O1209)),TRUE,FALSE)</formula>
    </cfRule>
  </conditionalFormatting>
  <conditionalFormatting sqref="N1212">
    <cfRule type="expression" dxfId="251" priority="173">
      <formula>IF(AND(SU_Stufe&gt;=20,M1212&lt;&gt;"",ISBLANK(N1212)),TRUE,FALSE)</formula>
    </cfRule>
  </conditionalFormatting>
  <conditionalFormatting sqref="O1212">
    <cfRule type="expression" dxfId="250" priority="172">
      <formula>IF(AND(M1212&lt;&gt;"",N1212&lt;&gt;"",ISBLANK(O1212)),TRUE,FALSE)</formula>
    </cfRule>
  </conditionalFormatting>
  <conditionalFormatting sqref="N1217">
    <cfRule type="expression" dxfId="249" priority="171">
      <formula>IF(AND(SU_Stufe&gt;=20,M1217&lt;&gt;"",ISBLANK(N1217)),TRUE,FALSE)</formula>
    </cfRule>
  </conditionalFormatting>
  <conditionalFormatting sqref="O1217">
    <cfRule type="expression" dxfId="248" priority="170">
      <formula>IF(AND(M1217&lt;&gt;"",N1217&lt;&gt;"",ISBLANK(O1217)),TRUE,FALSE)</formula>
    </cfRule>
  </conditionalFormatting>
  <conditionalFormatting sqref="N1218">
    <cfRule type="expression" dxfId="247" priority="169">
      <formula>IF(AND(SU_Stufe&gt;=20,M1218&lt;&gt;"",ISBLANK(N1218)),TRUE,FALSE)</formula>
    </cfRule>
  </conditionalFormatting>
  <conditionalFormatting sqref="O1218">
    <cfRule type="expression" dxfId="246" priority="168">
      <formula>IF(AND(M1218&lt;&gt;"",N1218&lt;&gt;"",ISBLANK(O1218)),TRUE,FALSE)</formula>
    </cfRule>
  </conditionalFormatting>
  <conditionalFormatting sqref="N1219">
    <cfRule type="expression" dxfId="245" priority="167">
      <formula>IF(AND(SU_Stufe&gt;=20,M1219&lt;&gt;"",ISBLANK(N1219)),TRUE,FALSE)</formula>
    </cfRule>
  </conditionalFormatting>
  <conditionalFormatting sqref="O1219">
    <cfRule type="expression" dxfId="244" priority="166">
      <formula>IF(AND(M1219&lt;&gt;"",N1219&lt;&gt;"",ISBLANK(O1219)),TRUE,FALSE)</formula>
    </cfRule>
  </conditionalFormatting>
  <conditionalFormatting sqref="N1242">
    <cfRule type="expression" dxfId="243" priority="165">
      <formula>IF(AND(SU_Stufe&gt;=20,M1242&lt;&gt;"",ISBLANK(N1242)),TRUE,FALSE)</formula>
    </cfRule>
  </conditionalFormatting>
  <conditionalFormatting sqref="O1242">
    <cfRule type="expression" dxfId="242" priority="164">
      <formula>IF(AND(M1242&lt;&gt;"",N1242&lt;&gt;"",ISBLANK(O1242)),TRUE,FALSE)</formula>
    </cfRule>
  </conditionalFormatting>
  <conditionalFormatting sqref="N1087">
    <cfRule type="expression" dxfId="241" priority="163">
      <formula>IF(AND(SU_Stufe&gt;=20,M1087&lt;&gt;"",ISBLANK(N1087)),TRUE,FALSE)</formula>
    </cfRule>
  </conditionalFormatting>
  <conditionalFormatting sqref="O1056">
    <cfRule type="expression" dxfId="240" priority="162">
      <formula>IF(AND(M1056&lt;&gt;"",N1056&lt;&gt;"",ISBLANK(O1056)),TRUE,FALSE)</formula>
    </cfRule>
  </conditionalFormatting>
  <conditionalFormatting sqref="O19">
    <cfRule type="expression" dxfId="239" priority="160">
      <formula>IF(AND(M19&lt;&gt;"",N19&lt;&gt;"",ISBLANK(O19)),TRUE,FALSE)</formula>
    </cfRule>
  </conditionalFormatting>
  <conditionalFormatting sqref="O25">
    <cfRule type="expression" dxfId="238" priority="158">
      <formula>IF(AND(M25&lt;&gt;"",N25&lt;&gt;"",ISBLANK(O25)),TRUE,FALSE)</formula>
    </cfRule>
  </conditionalFormatting>
  <conditionalFormatting sqref="O39">
    <cfRule type="expression" dxfId="237" priority="156">
      <formula>IF(AND(M39&lt;&gt;"",N39&lt;&gt;"",ISBLANK(O39)),TRUE,FALSE)</formula>
    </cfRule>
  </conditionalFormatting>
  <conditionalFormatting sqref="O40">
    <cfRule type="expression" dxfId="236" priority="154">
      <formula>IF(AND(M40&lt;&gt;"",N40&lt;&gt;"",ISBLANK(O40)),TRUE,FALSE)</formula>
    </cfRule>
  </conditionalFormatting>
  <conditionalFormatting sqref="O41">
    <cfRule type="expression" dxfId="235" priority="152">
      <formula>IF(AND(M41&lt;&gt;"",N41&lt;&gt;"",ISBLANK(O41)),TRUE,FALSE)</formula>
    </cfRule>
  </conditionalFormatting>
  <conditionalFormatting sqref="N35">
    <cfRule type="expression" dxfId="234" priority="127">
      <formula>IF(AND(SU_Stufe&gt;=20,M35&lt;&gt;"",ISBLANK(N35)),TRUE,FALSE)</formula>
    </cfRule>
  </conditionalFormatting>
  <conditionalFormatting sqref="O43">
    <cfRule type="expression" dxfId="233" priority="150">
      <formula>IF(AND(M43&lt;&gt;"",N43&lt;&gt;"",ISBLANK(O43)),TRUE,FALSE)</formula>
    </cfRule>
  </conditionalFormatting>
  <conditionalFormatting sqref="N39">
    <cfRule type="expression" dxfId="232" priority="126">
      <formula>IF(AND(SU_Stufe&gt;=20,M39&lt;&gt;"",ISBLANK(N39)),TRUE,FALSE)</formula>
    </cfRule>
  </conditionalFormatting>
  <conditionalFormatting sqref="O44">
    <cfRule type="expression" dxfId="231" priority="148">
      <formula>IF(AND(M44&lt;&gt;"",N44&lt;&gt;"",ISBLANK(O44)),TRUE,FALSE)</formula>
    </cfRule>
  </conditionalFormatting>
  <conditionalFormatting sqref="N48">
    <cfRule type="expression" dxfId="230" priority="125">
      <formula>IF(AND(SU_Stufe&gt;=20,M48&lt;&gt;"",ISBLANK(N48)),TRUE,FALSE)</formula>
    </cfRule>
  </conditionalFormatting>
  <conditionalFormatting sqref="O46">
    <cfRule type="expression" dxfId="229" priority="145">
      <formula>IF(AND(M46&lt;&gt;"",N46&lt;&gt;"",ISBLANK(O46)),TRUE,FALSE)</formula>
    </cfRule>
  </conditionalFormatting>
  <conditionalFormatting sqref="O47">
    <cfRule type="expression" dxfId="228" priority="143">
      <formula>IF(AND(M47&lt;&gt;"",N47&lt;&gt;"",ISBLANK(O47)),TRUE,FALSE)</formula>
    </cfRule>
  </conditionalFormatting>
  <conditionalFormatting sqref="N22">
    <cfRule type="expression" dxfId="227" priority="133">
      <formula>IF(AND(SU_Stufe&gt;=20,M22&lt;&gt;"",ISBLANK(N22)),TRUE,FALSE)</formula>
    </cfRule>
  </conditionalFormatting>
  <conditionalFormatting sqref="N42">
    <cfRule type="expression" dxfId="226" priority="140">
      <formula>IF(AND(SU_Stufe&gt;=20,M42&lt;&gt;"",ISBLANK(N42)),TRUE,FALSE)</formula>
    </cfRule>
  </conditionalFormatting>
  <conditionalFormatting sqref="N18">
    <cfRule type="expression" dxfId="225" priority="136">
      <formula>IF(AND(SU_Stufe&gt;=20,M18&lt;&gt;"",ISBLANK(N18)),TRUE,FALSE)</formula>
    </cfRule>
  </conditionalFormatting>
  <conditionalFormatting sqref="N19">
    <cfRule type="expression" dxfId="224" priority="135">
      <formula>IF(AND(SU_Stufe&gt;=20,M19&lt;&gt;"",ISBLANK(N19)),TRUE,FALSE)</formula>
    </cfRule>
  </conditionalFormatting>
  <conditionalFormatting sqref="N21">
    <cfRule type="expression" dxfId="223" priority="134">
      <formula>IF(AND(SU_Stufe&gt;=20,M21&lt;&gt;"",ISBLANK(N21)),TRUE,FALSE)</formula>
    </cfRule>
  </conditionalFormatting>
  <conditionalFormatting sqref="N25">
    <cfRule type="expression" dxfId="222" priority="132">
      <formula>IF(AND(SU_Stufe&gt;=20,M25&lt;&gt;"",ISBLANK(N25)),TRUE,FALSE)</formula>
    </cfRule>
  </conditionalFormatting>
  <conditionalFormatting sqref="N27">
    <cfRule type="expression" dxfId="221" priority="131">
      <formula>IF(AND(SU_Stufe&gt;=20,M27&lt;&gt;"",ISBLANK(N27)),TRUE,FALSE)</formula>
    </cfRule>
  </conditionalFormatting>
  <conditionalFormatting sqref="N29">
    <cfRule type="expression" dxfId="220" priority="130">
      <formula>IF(AND(SU_Stufe&gt;=20,M29&lt;&gt;"",ISBLANK(N29)),TRUE,FALSE)</formula>
    </cfRule>
  </conditionalFormatting>
  <conditionalFormatting sqref="N32">
    <cfRule type="expression" dxfId="219" priority="129">
      <formula>IF(AND(SU_Stufe&gt;=20,M32&lt;&gt;"",ISBLANK(N32)),TRUE,FALSE)</formula>
    </cfRule>
  </conditionalFormatting>
  <conditionalFormatting sqref="N33">
    <cfRule type="expression" dxfId="218" priority="128">
      <formula>IF(AND(SU_Stufe&gt;=20,M33&lt;&gt;"",ISBLANK(N33)),TRUE,FALSE)</formula>
    </cfRule>
  </conditionalFormatting>
  <conditionalFormatting sqref="N49">
    <cfRule type="expression" dxfId="217" priority="124">
      <formula>IF(AND(SU_Stufe&gt;=20,M49&lt;&gt;"",ISBLANK(N49)),TRUE,FALSE)</formula>
    </cfRule>
  </conditionalFormatting>
  <conditionalFormatting sqref="N24">
    <cfRule type="expression" dxfId="216" priority="123">
      <formula>IF(AND(SU_Stufe&gt;=20,M24&lt;&gt;"",ISBLANK(N24)),TRUE,FALSE)</formula>
    </cfRule>
  </conditionalFormatting>
  <conditionalFormatting sqref="N36">
    <cfRule type="expression" dxfId="215" priority="122">
      <formula>IF(AND(SU_Stufe&gt;=20,M36&lt;&gt;"",ISBLANK(N36)),TRUE,FALSE)</formula>
    </cfRule>
  </conditionalFormatting>
  <conditionalFormatting sqref="N38">
    <cfRule type="expression" dxfId="214" priority="121">
      <formula>IF(AND(SU_Stufe&gt;=20,M38&lt;&gt;"",ISBLANK(N38)),TRUE,FALSE)</formula>
    </cfRule>
  </conditionalFormatting>
  <conditionalFormatting sqref="N40">
    <cfRule type="expression" dxfId="213" priority="120">
      <formula>IF(AND(SU_Stufe&gt;=20,M40&lt;&gt;"",ISBLANK(N40)),TRUE,FALSE)</formula>
    </cfRule>
  </conditionalFormatting>
  <conditionalFormatting sqref="N41">
    <cfRule type="expression" dxfId="212" priority="119">
      <formula>IF(AND(SU_Stufe&gt;=20,M41&lt;&gt;"",ISBLANK(N41)),TRUE,FALSE)</formula>
    </cfRule>
  </conditionalFormatting>
  <conditionalFormatting sqref="N46">
    <cfRule type="expression" dxfId="211" priority="118">
      <formula>IF(AND(SU_Stufe&gt;=20,M46&lt;&gt;"",ISBLANK(N46)),TRUE,FALSE)</formula>
    </cfRule>
  </conditionalFormatting>
  <conditionalFormatting sqref="N47">
    <cfRule type="expression" dxfId="210" priority="116">
      <formula>IF(AND(SU_Stufe&gt;=20,M47&lt;&gt;"",ISBLANK(N47)),TRUE,FALSE)</formula>
    </cfRule>
  </conditionalFormatting>
  <conditionalFormatting sqref="N43">
    <cfRule type="expression" dxfId="209" priority="114">
      <formula>IF(AND(SU_Stufe&gt;=20,M43&lt;&gt;"",ISBLANK(N43)),TRUE,FALSE)</formula>
    </cfRule>
  </conditionalFormatting>
  <conditionalFormatting sqref="N44">
    <cfRule type="expression" dxfId="208" priority="113">
      <formula>IF(AND(SU_Stufe&gt;=20,M44&lt;&gt;"",ISBLANK(N44)),TRUE,FALSE)</formula>
    </cfRule>
  </conditionalFormatting>
  <conditionalFormatting sqref="N45">
    <cfRule type="expression" dxfId="207" priority="112">
      <formula>IF(AND(SU_Stufe&gt;=20,M45&lt;&gt;"",ISBLANK(N45)),TRUE,FALSE)</formula>
    </cfRule>
  </conditionalFormatting>
  <conditionalFormatting sqref="N55">
    <cfRule type="expression" dxfId="206" priority="111">
      <formula>IF(AND(SU_Stufe&gt;=20,M55&lt;&gt;"",ISBLANK(N55)),TRUE,FALSE)</formula>
    </cfRule>
  </conditionalFormatting>
  <conditionalFormatting sqref="O55">
    <cfRule type="expression" dxfId="205" priority="110">
      <formula>IF(AND(M55&lt;&gt;"",N55&lt;&gt;"",ISBLANK(O55)),TRUE,FALSE)</formula>
    </cfRule>
  </conditionalFormatting>
  <conditionalFormatting sqref="N57">
    <cfRule type="expression" dxfId="204" priority="109">
      <formula>IF(AND(SU_Stufe&gt;=20,M57&lt;&gt;"",ISBLANK(N57)),TRUE,FALSE)</formula>
    </cfRule>
  </conditionalFormatting>
  <conditionalFormatting sqref="O57">
    <cfRule type="expression" dxfId="203" priority="108">
      <formula>IF(AND(M57&lt;&gt;"",N57&lt;&gt;"",ISBLANK(O57)),TRUE,FALSE)</formula>
    </cfRule>
  </conditionalFormatting>
  <conditionalFormatting sqref="N56">
    <cfRule type="expression" dxfId="202" priority="107">
      <formula>IF(AND(SU_Stufe&gt;=20,M56&lt;&gt;"",ISBLANK(N56)),TRUE,FALSE)</formula>
    </cfRule>
  </conditionalFormatting>
  <conditionalFormatting sqref="N69">
    <cfRule type="expression" dxfId="201" priority="106">
      <formula>IF(AND(SU_Stufe&gt;=20,M69&lt;&gt;"",ISBLANK(N69)),TRUE,FALSE)</formula>
    </cfRule>
  </conditionalFormatting>
  <conditionalFormatting sqref="O69">
    <cfRule type="expression" dxfId="200" priority="105">
      <formula>IF(AND(M69&lt;&gt;"",N69&lt;&gt;"",ISBLANK(O69)),TRUE,FALSE)</formula>
    </cfRule>
  </conditionalFormatting>
  <conditionalFormatting sqref="N73">
    <cfRule type="expression" dxfId="199" priority="104">
      <formula>IF(AND(SU_Stufe&gt;=20,M73&lt;&gt;"",ISBLANK(N73)),TRUE,FALSE)</formula>
    </cfRule>
  </conditionalFormatting>
  <conditionalFormatting sqref="O73">
    <cfRule type="expression" dxfId="198" priority="103">
      <formula>IF(AND(M73&lt;&gt;"",N73&lt;&gt;"",ISBLANK(O73)),TRUE,FALSE)</formula>
    </cfRule>
  </conditionalFormatting>
  <conditionalFormatting sqref="N75">
    <cfRule type="expression" dxfId="197" priority="102">
      <formula>IF(AND(SU_Stufe&gt;=20,M75&lt;&gt;"",ISBLANK(N75)),TRUE,FALSE)</formula>
    </cfRule>
  </conditionalFormatting>
  <conditionalFormatting sqref="O75">
    <cfRule type="expression" dxfId="196" priority="101">
      <formula>IF(AND(M75&lt;&gt;"",N75&lt;&gt;"",ISBLANK(O75)),TRUE,FALSE)</formula>
    </cfRule>
  </conditionalFormatting>
  <conditionalFormatting sqref="N77">
    <cfRule type="expression" dxfId="195" priority="100">
      <formula>IF(AND(SU_Stufe&gt;=20,M77&lt;&gt;"",ISBLANK(N77)),TRUE,FALSE)</formula>
    </cfRule>
  </conditionalFormatting>
  <conditionalFormatting sqref="O77">
    <cfRule type="expression" dxfId="194" priority="99">
      <formula>IF(AND(M77&lt;&gt;"",N77&lt;&gt;"",ISBLANK(O77)),TRUE,FALSE)</formula>
    </cfRule>
  </conditionalFormatting>
  <conditionalFormatting sqref="N78">
    <cfRule type="expression" dxfId="193" priority="98">
      <formula>IF(AND(SU_Stufe&gt;=20,M78&lt;&gt;"",ISBLANK(N78)),TRUE,FALSE)</formula>
    </cfRule>
  </conditionalFormatting>
  <conditionalFormatting sqref="N85">
    <cfRule type="expression" dxfId="192" priority="97">
      <formula>IF(AND(SU_Stufe&gt;=20,M85&lt;&gt;"",ISBLANK(N85)),TRUE,FALSE)</formula>
    </cfRule>
  </conditionalFormatting>
  <conditionalFormatting sqref="O85">
    <cfRule type="expression" dxfId="191" priority="96">
      <formula>IF(AND(M85&lt;&gt;"",N85&lt;&gt;"",ISBLANK(O85)),TRUE,FALSE)</formula>
    </cfRule>
  </conditionalFormatting>
  <conditionalFormatting sqref="N88">
    <cfRule type="expression" dxfId="190" priority="95">
      <formula>IF(AND(SU_Stufe&gt;=20,M88&lt;&gt;"",ISBLANK(N88)),TRUE,FALSE)</formula>
    </cfRule>
  </conditionalFormatting>
  <conditionalFormatting sqref="O88">
    <cfRule type="expression" dxfId="189" priority="94">
      <formula>IF(AND(M88&lt;&gt;"",N88&lt;&gt;"",ISBLANK(O88)),TRUE,FALSE)</formula>
    </cfRule>
  </conditionalFormatting>
  <conditionalFormatting sqref="N95">
    <cfRule type="expression" dxfId="188" priority="92">
      <formula>IF(AND(SU_Stufe&gt;=20,M95&lt;&gt;"",ISBLANK(N95)),TRUE,FALSE)</formula>
    </cfRule>
  </conditionalFormatting>
  <conditionalFormatting sqref="O95">
    <cfRule type="expression" dxfId="187" priority="91">
      <formula>IF(AND(M95&lt;&gt;"",N95&lt;&gt;"",ISBLANK(O95)),TRUE,FALSE)</formula>
    </cfRule>
  </conditionalFormatting>
  <conditionalFormatting sqref="N98">
    <cfRule type="expression" dxfId="186" priority="90">
      <formula>IF(AND(SU_Stufe&gt;=20,M98&lt;&gt;"",ISBLANK(N98)),TRUE,FALSE)</formula>
    </cfRule>
  </conditionalFormatting>
  <conditionalFormatting sqref="O98">
    <cfRule type="expression" dxfId="185" priority="89">
      <formula>IF(AND(M98&lt;&gt;"",N98&lt;&gt;"",ISBLANK(O98)),TRUE,FALSE)</formula>
    </cfRule>
  </conditionalFormatting>
  <conditionalFormatting sqref="O112">
    <cfRule type="expression" dxfId="184" priority="87">
      <formula>IF(AND(M112&lt;&gt;"",N112&lt;&gt;"",ISBLANK(O112)),TRUE,FALSE)</formula>
    </cfRule>
  </conditionalFormatting>
  <conditionalFormatting sqref="N112">
    <cfRule type="expression" dxfId="183" priority="86">
      <formula>IF(AND(SU_Stufe&gt;=20,M112&lt;&gt;"",ISBLANK(N112)),TRUE,FALSE)</formula>
    </cfRule>
  </conditionalFormatting>
  <conditionalFormatting sqref="N114">
    <cfRule type="expression" dxfId="182" priority="85">
      <formula>IF(AND(SU_Stufe&gt;=20,M114&lt;&gt;"",ISBLANK(N114)),TRUE,FALSE)</formula>
    </cfRule>
  </conditionalFormatting>
  <conditionalFormatting sqref="O114">
    <cfRule type="expression" dxfId="181" priority="84">
      <formula>IF(AND(M114&lt;&gt;"",N114&lt;&gt;"",ISBLANK(O114)),TRUE,FALSE)</formula>
    </cfRule>
  </conditionalFormatting>
  <conditionalFormatting sqref="N118">
    <cfRule type="expression" dxfId="180" priority="83">
      <formula>IF(AND(SU_Stufe&gt;=20,M118&lt;&gt;"",ISBLANK(N118)),TRUE,FALSE)</formula>
    </cfRule>
  </conditionalFormatting>
  <conditionalFormatting sqref="O118">
    <cfRule type="expression" dxfId="179" priority="82">
      <formula>IF(AND(M118&lt;&gt;"",N118&lt;&gt;"",ISBLANK(O118)),TRUE,FALSE)</formula>
    </cfRule>
  </conditionalFormatting>
  <conditionalFormatting sqref="N119">
    <cfRule type="expression" dxfId="178" priority="81">
      <formula>IF(AND(SU_Stufe&gt;=20,M119&lt;&gt;"",ISBLANK(N119)),TRUE,FALSE)</formula>
    </cfRule>
  </conditionalFormatting>
  <conditionalFormatting sqref="O119">
    <cfRule type="expression" dxfId="177" priority="80">
      <formula>IF(AND(M119&lt;&gt;"",N119&lt;&gt;"",ISBLANK(O119)),TRUE,FALSE)</formula>
    </cfRule>
  </conditionalFormatting>
  <conditionalFormatting sqref="N122">
    <cfRule type="expression" dxfId="176" priority="79">
      <formula>IF(AND(SU_Stufe&gt;=20,M122&lt;&gt;"",ISBLANK(N122)),TRUE,FALSE)</formula>
    </cfRule>
  </conditionalFormatting>
  <conditionalFormatting sqref="O122">
    <cfRule type="expression" dxfId="175" priority="78">
      <formula>IF(AND(M122&lt;&gt;"",N122&lt;&gt;"",ISBLANK(O122)),TRUE,FALSE)</formula>
    </cfRule>
  </conditionalFormatting>
  <conditionalFormatting sqref="N123">
    <cfRule type="expression" dxfId="174" priority="77">
      <formula>IF(AND(SU_Stufe&gt;=20,M123&lt;&gt;"",ISBLANK(N123)),TRUE,FALSE)</formula>
    </cfRule>
  </conditionalFormatting>
  <conditionalFormatting sqref="O123">
    <cfRule type="expression" dxfId="173" priority="76">
      <formula>IF(AND(M123&lt;&gt;"",N123&lt;&gt;"",ISBLANK(O123)),TRUE,FALSE)</formula>
    </cfRule>
  </conditionalFormatting>
  <conditionalFormatting sqref="O124">
    <cfRule type="expression" dxfId="172" priority="75">
      <formula>IF(AND(M124&lt;&gt;"",N124&lt;&gt;"",ISBLANK(O124)),TRUE,FALSE)</formula>
    </cfRule>
  </conditionalFormatting>
  <conditionalFormatting sqref="N124">
    <cfRule type="expression" dxfId="171" priority="74">
      <formula>IF(AND(SU_Stufe&gt;=20,M124&lt;&gt;"",ISBLANK(N124)),TRUE,FALSE)</formula>
    </cfRule>
  </conditionalFormatting>
  <conditionalFormatting sqref="N126">
    <cfRule type="expression" dxfId="170" priority="73">
      <formula>IF(AND(SU_Stufe&gt;=20,M126&lt;&gt;"",ISBLANK(N126)),TRUE,FALSE)</formula>
    </cfRule>
  </conditionalFormatting>
  <conditionalFormatting sqref="O126">
    <cfRule type="expression" dxfId="169" priority="72">
      <formula>IF(AND(M126&lt;&gt;"",N126&lt;&gt;"",ISBLANK(O126)),TRUE,FALSE)</formula>
    </cfRule>
  </conditionalFormatting>
  <conditionalFormatting sqref="N127">
    <cfRule type="expression" dxfId="168" priority="71">
      <formula>IF(AND(SU_Stufe&gt;=20,M127&lt;&gt;"",ISBLANK(N127)),TRUE,FALSE)</formula>
    </cfRule>
  </conditionalFormatting>
  <conditionalFormatting sqref="N128">
    <cfRule type="expression" dxfId="167" priority="70">
      <formula>IF(AND(SU_Stufe&gt;=20,M128&lt;&gt;"",ISBLANK(N128)),TRUE,FALSE)</formula>
    </cfRule>
  </conditionalFormatting>
  <conditionalFormatting sqref="O128">
    <cfRule type="expression" dxfId="166" priority="69">
      <formula>IF(AND(M128&lt;&gt;"",N128&lt;&gt;"",ISBLANK(O128)),TRUE,FALSE)</formula>
    </cfRule>
  </conditionalFormatting>
  <conditionalFormatting sqref="N129">
    <cfRule type="expression" dxfId="165" priority="68">
      <formula>IF(AND(SU_Stufe&gt;=20,M129&lt;&gt;"",ISBLANK(N129)),TRUE,FALSE)</formula>
    </cfRule>
  </conditionalFormatting>
  <conditionalFormatting sqref="N130">
    <cfRule type="expression" dxfId="164" priority="67">
      <formula>IF(AND(SU_Stufe&gt;=20,M130&lt;&gt;"",ISBLANK(N130)),TRUE,FALSE)</formula>
    </cfRule>
  </conditionalFormatting>
  <conditionalFormatting sqref="N140">
    <cfRule type="expression" dxfId="163" priority="66">
      <formula>IF(AND(SU_Stufe&gt;=20,M140&lt;&gt;"",ISBLANK(N140)),TRUE,FALSE)</formula>
    </cfRule>
  </conditionalFormatting>
  <conditionalFormatting sqref="N141">
    <cfRule type="expression" dxfId="162" priority="65">
      <formula>IF(AND(SU_Stufe&gt;=20,M141&lt;&gt;"",ISBLANK(N141)),TRUE,FALSE)</formula>
    </cfRule>
  </conditionalFormatting>
  <conditionalFormatting sqref="O141">
    <cfRule type="expression" dxfId="161" priority="64">
      <formula>IF(AND(M141&lt;&gt;"",N141&lt;&gt;"",ISBLANK(O141)),TRUE,FALSE)</formula>
    </cfRule>
  </conditionalFormatting>
  <conditionalFormatting sqref="N143">
    <cfRule type="expression" dxfId="160" priority="63">
      <formula>IF(AND(SU_Stufe&gt;=20,M143&lt;&gt;"",ISBLANK(N143)),TRUE,FALSE)</formula>
    </cfRule>
  </conditionalFormatting>
  <conditionalFormatting sqref="O143">
    <cfRule type="expression" dxfId="159" priority="62">
      <formula>IF(AND(M143&lt;&gt;"",N143&lt;&gt;"",ISBLANK(O143)),TRUE,FALSE)</formula>
    </cfRule>
  </conditionalFormatting>
  <conditionalFormatting sqref="N145">
    <cfRule type="expression" dxfId="158" priority="61">
      <formula>IF(AND(SU_Stufe&gt;=20,M145&lt;&gt;"",ISBLANK(N145)),TRUE,FALSE)</formula>
    </cfRule>
  </conditionalFormatting>
  <conditionalFormatting sqref="O145">
    <cfRule type="expression" dxfId="157" priority="60">
      <formula>IF(AND(M145&lt;&gt;"",N145&lt;&gt;"",ISBLANK(O145)),TRUE,FALSE)</formula>
    </cfRule>
  </conditionalFormatting>
  <conditionalFormatting sqref="N146">
    <cfRule type="expression" dxfId="156" priority="59">
      <formula>IF(AND(SU_Stufe&gt;=20,M146&lt;&gt;"",ISBLANK(N146)),TRUE,FALSE)</formula>
    </cfRule>
  </conditionalFormatting>
  <conditionalFormatting sqref="N147">
    <cfRule type="expression" dxfId="155" priority="58">
      <formula>IF(AND(SU_Stufe&gt;=20,M147&lt;&gt;"",ISBLANK(N147)),TRUE,FALSE)</formula>
    </cfRule>
  </conditionalFormatting>
  <conditionalFormatting sqref="N148">
    <cfRule type="expression" dxfId="154" priority="57">
      <formula>IF(AND(SU_Stufe&gt;=20,M148&lt;&gt;"",ISBLANK(N148)),TRUE,FALSE)</formula>
    </cfRule>
  </conditionalFormatting>
  <conditionalFormatting sqref="O149">
    <cfRule type="expression" dxfId="153" priority="56">
      <formula>IF(AND(M149&lt;&gt;"",N149&lt;&gt;"",ISBLANK(O149)),TRUE,FALSE)</formula>
    </cfRule>
  </conditionalFormatting>
  <conditionalFormatting sqref="N149">
    <cfRule type="expression" dxfId="152" priority="55">
      <formula>IF(AND(SU_Stufe&gt;=20,M149&lt;&gt;"",ISBLANK(N149)),TRUE,FALSE)</formula>
    </cfRule>
  </conditionalFormatting>
  <conditionalFormatting sqref="O151">
    <cfRule type="expression" dxfId="151" priority="54">
      <formula>IF(AND(M151&lt;&gt;"",N151&lt;&gt;"",ISBLANK(O151)),TRUE,FALSE)</formula>
    </cfRule>
  </conditionalFormatting>
  <conditionalFormatting sqref="N151">
    <cfRule type="expression" dxfId="150" priority="53">
      <formula>IF(AND(SU_Stufe&gt;=20,M151&lt;&gt;"",ISBLANK(N151)),TRUE,FALSE)</formula>
    </cfRule>
  </conditionalFormatting>
  <conditionalFormatting sqref="O153">
    <cfRule type="expression" dxfId="149" priority="52">
      <formula>IF(AND(M153&lt;&gt;"",N153&lt;&gt;"",ISBLANK(O153)),TRUE,FALSE)</formula>
    </cfRule>
  </conditionalFormatting>
  <conditionalFormatting sqref="N153">
    <cfRule type="expression" dxfId="148" priority="51">
      <formula>IF(AND(SU_Stufe&gt;=20,M153&lt;&gt;"",ISBLANK(N153)),TRUE,FALSE)</formula>
    </cfRule>
  </conditionalFormatting>
  <conditionalFormatting sqref="N159">
    <cfRule type="expression" dxfId="147" priority="50">
      <formula>IF(AND(SU_Stufe&gt;=20,M159&lt;&gt;"",ISBLANK(N159)),TRUE,FALSE)</formula>
    </cfRule>
  </conditionalFormatting>
  <conditionalFormatting sqref="O159">
    <cfRule type="expression" dxfId="146" priority="49">
      <formula>IF(AND(M159&lt;&gt;"",N159&lt;&gt;"",ISBLANK(O159)),TRUE,FALSE)</formula>
    </cfRule>
  </conditionalFormatting>
  <conditionalFormatting sqref="N160">
    <cfRule type="expression" dxfId="145" priority="48">
      <formula>IF(AND(SU_Stufe&gt;=20,M160&lt;&gt;"",ISBLANK(N160)),TRUE,FALSE)</formula>
    </cfRule>
  </conditionalFormatting>
  <conditionalFormatting sqref="O160">
    <cfRule type="expression" dxfId="144" priority="47">
      <formula>IF(AND(M160&lt;&gt;"",N160&lt;&gt;"",ISBLANK(O160)),TRUE,FALSE)</formula>
    </cfRule>
  </conditionalFormatting>
  <conditionalFormatting sqref="N164">
    <cfRule type="expression" dxfId="143" priority="46">
      <formula>IF(AND(SU_Stufe&gt;=20,M164&lt;&gt;"",ISBLANK(N164)),TRUE,FALSE)</formula>
    </cfRule>
  </conditionalFormatting>
  <conditionalFormatting sqref="O164">
    <cfRule type="expression" dxfId="142" priority="45">
      <formula>IF(AND(M164&lt;&gt;"",N164&lt;&gt;"",ISBLANK(O164)),TRUE,FALSE)</formula>
    </cfRule>
  </conditionalFormatting>
  <conditionalFormatting sqref="N165">
    <cfRule type="expression" dxfId="141" priority="44">
      <formula>IF(AND(SU_Stufe&gt;=20,M165&lt;&gt;"",ISBLANK(N165)),TRUE,FALSE)</formula>
    </cfRule>
  </conditionalFormatting>
  <conditionalFormatting sqref="N166">
    <cfRule type="expression" dxfId="140" priority="43">
      <formula>IF(AND(SU_Stufe&gt;=20,M166&lt;&gt;"",ISBLANK(N166)),TRUE,FALSE)</formula>
    </cfRule>
  </conditionalFormatting>
  <conditionalFormatting sqref="N167">
    <cfRule type="expression" dxfId="139" priority="42">
      <formula>IF(AND(SU_Stufe&gt;=20,M167&lt;&gt;"",ISBLANK(N167)),TRUE,FALSE)</formula>
    </cfRule>
  </conditionalFormatting>
  <conditionalFormatting sqref="N169">
    <cfRule type="expression" dxfId="138" priority="41">
      <formula>IF(AND(SU_Stufe&gt;=20,M169&lt;&gt;"",ISBLANK(N169)),TRUE,FALSE)</formula>
    </cfRule>
  </conditionalFormatting>
  <conditionalFormatting sqref="O169">
    <cfRule type="expression" dxfId="137" priority="40">
      <formula>IF(AND(M169&lt;&gt;"",N169&lt;&gt;"",ISBLANK(O169)),TRUE,FALSE)</formula>
    </cfRule>
  </conditionalFormatting>
  <conditionalFormatting sqref="N96">
    <cfRule type="expression" dxfId="136" priority="38">
      <formula>IF(AND(SU_Stufe&gt;=20,M96&lt;&gt;"",ISBLANK(N96)),TRUE,FALSE)</formula>
    </cfRule>
  </conditionalFormatting>
  <conditionalFormatting sqref="N175">
    <cfRule type="expression" dxfId="135" priority="34">
      <formula>IF(AND(SU_Stufe&gt;=20,M175&lt;&gt;"",ISBLANK(N175)),TRUE,FALSE)</formula>
    </cfRule>
  </conditionalFormatting>
  <conditionalFormatting sqref="O175">
    <cfRule type="expression" dxfId="134" priority="33">
      <formula>IF(AND(M175&lt;&gt;"",N175&lt;&gt;"",ISBLANK(O175)),TRUE,FALSE)</formula>
    </cfRule>
  </conditionalFormatting>
  <conditionalFormatting sqref="N178">
    <cfRule type="expression" dxfId="133" priority="32">
      <formula>IF(AND(SU_Stufe&gt;=20,M178&lt;&gt;"",ISBLANK(N178)),TRUE,FALSE)</formula>
    </cfRule>
  </conditionalFormatting>
  <conditionalFormatting sqref="O178">
    <cfRule type="expression" dxfId="132" priority="31">
      <formula>IF(AND(M178&lt;&gt;"",N178&lt;&gt;"",ISBLANK(O178)),TRUE,FALSE)</formula>
    </cfRule>
  </conditionalFormatting>
  <conditionalFormatting sqref="N180">
    <cfRule type="expression" dxfId="131" priority="30">
      <formula>IF(AND(SU_Stufe&gt;=20,M180&lt;&gt;"",ISBLANK(N180)),TRUE,FALSE)</formula>
    </cfRule>
  </conditionalFormatting>
  <conditionalFormatting sqref="O180">
    <cfRule type="expression" dxfId="130" priority="29">
      <formula>IF(AND(M180&lt;&gt;"",N180&lt;&gt;"",ISBLANK(O180)),TRUE,FALSE)</formula>
    </cfRule>
  </conditionalFormatting>
  <conditionalFormatting sqref="N181">
    <cfRule type="expression" dxfId="129" priority="28">
      <formula>IF(AND(SU_Stufe&gt;=20,M181&lt;&gt;"",ISBLANK(N181)),TRUE,FALSE)</formula>
    </cfRule>
  </conditionalFormatting>
  <conditionalFormatting sqref="O181">
    <cfRule type="expression" dxfId="128" priority="27">
      <formula>IF(AND(M181&lt;&gt;"",N181&lt;&gt;"",ISBLANK(O181)),TRUE,FALSE)</formula>
    </cfRule>
  </conditionalFormatting>
  <conditionalFormatting sqref="O183:O186 O188 O190">
    <cfRule type="expression" dxfId="127" priority="21">
      <formula>IF(AND(M183&lt;&gt;"",N183&lt;&gt;"",ISBLANK(O183)),TRUE,FALSE)</formula>
    </cfRule>
  </conditionalFormatting>
  <conditionalFormatting sqref="N26">
    <cfRule type="expression" dxfId="126" priority="20">
      <formula>IF(AND(SU_Stufe&gt;=20,M26&lt;&gt;"",ISBLANK(N26)),TRUE,FALSE)</formula>
    </cfRule>
  </conditionalFormatting>
  <conditionalFormatting sqref="N80">
    <cfRule type="expression" dxfId="125" priority="19">
      <formula>IF(AND(SU_Stufe&gt;=20,M80&lt;&gt;"",ISBLANK(N80)),TRUE,FALSE)</formula>
    </cfRule>
  </conditionalFormatting>
  <conditionalFormatting sqref="N131">
    <cfRule type="expression" dxfId="124" priority="18">
      <formula>IF(AND(SU_Stufe&gt;=20,M131&lt;&gt;"",ISBLANK(N131)),TRUE,FALSE)</formula>
    </cfRule>
  </conditionalFormatting>
  <conditionalFormatting sqref="N144">
    <cfRule type="expression" dxfId="123" priority="17">
      <formula>IF(AND(SU_Stufe&gt;=20,M144&lt;&gt;"",ISBLANK(N144)),TRUE,FALSE)</formula>
    </cfRule>
  </conditionalFormatting>
  <conditionalFormatting sqref="N174">
    <cfRule type="expression" dxfId="122" priority="16">
      <formula>IF(AND(SU_Stufe&gt;=20,M174&lt;&gt;"",ISBLANK(N174)),TRUE,FALSE)</formula>
    </cfRule>
  </conditionalFormatting>
  <conditionalFormatting sqref="N187">
    <cfRule type="expression" dxfId="121" priority="15">
      <formula>IF(AND(SU_Stufe&gt;=20,M187&lt;&gt;"",ISBLANK(N187)),TRUE,FALSE)</formula>
    </cfRule>
  </conditionalFormatting>
  <conditionalFormatting sqref="O187">
    <cfRule type="expression" dxfId="120" priority="14">
      <formula>IF(AND(M187&lt;&gt;"",N187&lt;&gt;"",ISBLANK(O187)),TRUE,FALSE)</formula>
    </cfRule>
  </conditionalFormatting>
  <conditionalFormatting sqref="N189">
    <cfRule type="expression" dxfId="119" priority="13">
      <formula>IF(AND(SU_Stufe&gt;=20,M189&lt;&gt;"",ISBLANK(N189)),TRUE,FALSE)</formula>
    </cfRule>
  </conditionalFormatting>
  <conditionalFormatting sqref="O189">
    <cfRule type="expression" dxfId="118" priority="12">
      <formula>IF(AND(M189&lt;&gt;"",N189&lt;&gt;"",ISBLANK(O189)),TRUE,FALSE)</formula>
    </cfRule>
  </conditionalFormatting>
  <conditionalFormatting sqref="O196">
    <cfRule type="expression" dxfId="117" priority="11">
      <formula>IF(AND(M196&lt;&gt;"",N196&lt;&gt;"",ISBLANK(O196)),TRUE,FALSE)</formula>
    </cfRule>
  </conditionalFormatting>
  <conditionalFormatting sqref="N191">
    <cfRule type="expression" dxfId="116" priority="10">
      <formula>IF(AND(SU_Stufe&gt;=20,M191&lt;&gt;"",ISBLANK(N191)),TRUE,FALSE)</formula>
    </cfRule>
  </conditionalFormatting>
  <conditionalFormatting sqref="O191">
    <cfRule type="expression" dxfId="115" priority="9">
      <formula>IF(AND(M191&lt;&gt;"",N191&lt;&gt;"",ISBLANK(O191)),TRUE,FALSE)</formula>
    </cfRule>
  </conditionalFormatting>
  <conditionalFormatting sqref="N192">
    <cfRule type="expression" dxfId="114" priority="8">
      <formula>IF(AND(SU_Stufe&gt;=20,M192&lt;&gt;"",ISBLANK(N192)),TRUE,FALSE)</formula>
    </cfRule>
  </conditionalFormatting>
  <conditionalFormatting sqref="O192">
    <cfRule type="expression" dxfId="113" priority="7">
      <formula>IF(AND(M192&lt;&gt;"",N192&lt;&gt;"",ISBLANK(O192)),TRUE,FALSE)</formula>
    </cfRule>
  </conditionalFormatting>
  <conditionalFormatting sqref="O202">
    <cfRule type="expression" dxfId="112" priority="6">
      <formula>IF(AND(M202&lt;&gt;"",N202&lt;&gt;"",ISBLANK(O202)),TRUE,FALSE)</formula>
    </cfRule>
  </conditionalFormatting>
  <conditionalFormatting sqref="N199">
    <cfRule type="expression" dxfId="111" priority="5">
      <formula>IF(AND(SU_Stufe&gt;=20,M199&lt;&gt;"",ISBLANK(N199)),TRUE,FALSE)</formula>
    </cfRule>
  </conditionalFormatting>
  <conditionalFormatting sqref="O199">
    <cfRule type="expression" dxfId="110" priority="4">
      <formula>IF(AND(M199&lt;&gt;"",N199&lt;&gt;"",ISBLANK(O199)),TRUE,FALSE)</formula>
    </cfRule>
  </conditionalFormatting>
  <conditionalFormatting sqref="O203">
    <cfRule type="expression" dxfId="109" priority="3">
      <formula>IF(AND(M203&lt;&gt;"",N203&lt;&gt;"",ISBLANK(O203)),TRUE,FALSE)</formula>
    </cfRule>
  </conditionalFormatting>
  <conditionalFormatting sqref="N206">
    <cfRule type="expression" dxfId="108" priority="2">
      <formula>IF(AND(SU_Stufe&gt;=20,M206&lt;&gt;"",ISBLANK(N206)),TRUE,FALSE)</formula>
    </cfRule>
  </conditionalFormatting>
  <conditionalFormatting sqref="O206">
    <cfRule type="expression" dxfId="107" priority="1">
      <formula>IF(AND(M206&lt;&gt;"",N206&lt;&gt;"",ISBLANK(O206)),TRUE,FALSE)</formula>
    </cfRule>
  </conditionalFormatting>
  <dataValidations xWindow="243" yWindow="238" count="8">
    <dataValidation type="list" allowBlank="1" showInputMessage="1" showErrorMessage="1" error="Bitte wählen Sie einen Wert aus der Liste." sqref="N14:N1999" xr:uid="{00000000-0002-0000-0100-000000000000}">
      <formula1>Liste_AP</formula1>
    </dataValidation>
    <dataValidation type="custom" operator="greaterThanOrEqual" allowBlank="1" showErrorMessage="1" error="Bitte das korrekte Datum eingeben!" sqref="A15:A897 A899:A1999" xr:uid="{00000000-0002-0000-0100-000001000000}">
      <formula1>AND(VALUE(A15)&gt;42004,YEAR(A15)=ZU_Jahr)</formula1>
    </dataValidation>
    <dataValidation type="whole" allowBlank="1" showErrorMessage="1" error="Bitte die korrekte Stunde eingeben (gültig 0 - 23)._x000a_Es sind keine tagesübergreifenden Zeitspannen zulässig." sqref="D14:D1999" xr:uid="{00000000-0002-0000-0100-000002000000}">
      <formula1>0</formula1>
      <formula2>23</formula2>
    </dataValidation>
    <dataValidation type="whole" allowBlank="1" showErrorMessage="1" error="Bitte die korrekte Stunde eingeben (gültig 0 - 23)._x000a_Es sind keine tagesübergreifenden Zeitspannen zulässig. Maxialarbeitende systembedingt daher 23:59." sqref="F14:F1999" xr:uid="{00000000-0002-0000-0100-000003000000}">
      <formula1>MAX(D14,0)</formula1>
      <formula2>23</formula2>
    </dataValidation>
    <dataValidation type="whole" allowBlank="1" showErrorMessage="1" error="Bitte die korrekten Minuten eingeben (zulässige Werte 0 - 59)._x000a_Tageshöchstwert beträgt somit 23:59." sqref="G14:G1999" xr:uid="{00000000-0002-0000-0100-000004000000}">
      <formula1>0</formula1>
      <formula2>59</formula2>
    </dataValidation>
    <dataValidation type="whole" allowBlank="1" showInputMessage="1" showErrorMessage="1" error="Bitte die korrekten Minuten eingeben (zulässige Werte 0 - 59)" sqref="E14:E1999" xr:uid="{00000000-0002-0000-0100-000005000000}">
      <formula1>0</formula1>
      <formula2>59</formula2>
    </dataValidation>
    <dataValidation allowBlank="1" sqref="L1:L10" xr:uid="{00000000-0002-0000-0100-000006000000}"/>
    <dataValidation type="custom" operator="greaterThanOrEqual" allowBlank="1" showErrorMessage="1" error="Bitte ein gültiges Datum erfassen (siehe Jahr der Zeitaufzeichnung)._x000a_" sqref="A14" xr:uid="{00000000-0002-0000-0100-000007000000}">
      <formula1>AND(VALUE(A14)&gt;42004,YEAR(A14)=ZU_Jahr)</formula1>
    </dataValidation>
  </dataValidations>
  <printOptions horizontalCentered="1" gridLines="1"/>
  <pageMargins left="0.98425196850393704" right="0.39370078740157483" top="0.39370078740157483" bottom="0.78740157480314965" header="0.31496062992125984" footer="0.31496062992125984"/>
  <pageSetup paperSize="9" orientation="portrait" blackAndWhite="1" r:id="rId1"/>
  <headerFooter scaleWithDoc="0" alignWithMargins="0">
    <oddFooter>&amp;C&amp;F_&amp;A&amp;R&amp;P/&amp;N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0">
    <pageSetUpPr fitToPage="1"/>
  </sheetPr>
  <dimension ref="A1:Y68"/>
  <sheetViews>
    <sheetView workbookViewId="0">
      <selection activeCell="B56" sqref="B56"/>
    </sheetView>
  </sheetViews>
  <sheetFormatPr baseColWidth="10" defaultColWidth="0" defaultRowHeight="13.8" x14ac:dyDescent="0.25"/>
  <cols>
    <col min="1" max="1" width="15.109375" style="14" customWidth="1"/>
    <col min="2" max="18" width="11.44140625" style="14" customWidth="1"/>
    <col min="19" max="19" width="5.5546875" style="14" customWidth="1"/>
    <col min="20" max="25" width="0" style="14" hidden="1" customWidth="1"/>
    <col min="26" max="16384" width="11.44140625" style="14" hidden="1"/>
  </cols>
  <sheetData>
    <row r="1" spans="1:18" ht="14.4" x14ac:dyDescent="0.3">
      <c r="B1" s="22" t="s">
        <v>253</v>
      </c>
      <c r="C1" s="199" t="s">
        <v>354</v>
      </c>
      <c r="D1" s="199"/>
      <c r="I1" s="110" t="s">
        <v>370</v>
      </c>
      <c r="J1" s="87"/>
      <c r="K1" s="87"/>
      <c r="L1" s="87"/>
      <c r="M1" s="87"/>
      <c r="N1" s="87"/>
      <c r="O1" s="87"/>
      <c r="P1" s="87"/>
      <c r="Q1" s="87"/>
      <c r="R1" s="88"/>
    </row>
    <row r="2" spans="1:18" ht="14.4" x14ac:dyDescent="0.3">
      <c r="C2" s="199" t="s">
        <v>371</v>
      </c>
      <c r="D2" s="200"/>
      <c r="I2" s="89"/>
      <c r="J2" s="85"/>
      <c r="K2" s="85"/>
      <c r="L2" s="85"/>
      <c r="M2" s="85"/>
      <c r="N2" s="85"/>
      <c r="O2" s="85"/>
      <c r="P2" s="85"/>
      <c r="Q2" s="85"/>
      <c r="R2" s="90"/>
    </row>
    <row r="3" spans="1:18" ht="14.4" x14ac:dyDescent="0.3">
      <c r="A3" s="18"/>
      <c r="B3" s="15" t="s">
        <v>41</v>
      </c>
      <c r="C3" s="201" t="s">
        <v>352</v>
      </c>
      <c r="D3" s="201"/>
      <c r="E3" s="30"/>
      <c r="F3" s="30"/>
      <c r="I3" s="111">
        <v>14</v>
      </c>
      <c r="J3" s="112" t="s">
        <v>372</v>
      </c>
      <c r="K3" s="23"/>
      <c r="L3" s="23"/>
      <c r="M3" s="23"/>
      <c r="N3" s="85"/>
      <c r="O3" s="85"/>
      <c r="P3" s="85"/>
      <c r="Q3" s="85"/>
      <c r="R3" s="113" t="s">
        <v>373</v>
      </c>
    </row>
    <row r="4" spans="1:18" ht="14.4" x14ac:dyDescent="0.3">
      <c r="A4" s="17"/>
      <c r="B4" s="15" t="s">
        <v>220</v>
      </c>
      <c r="C4" s="201">
        <v>2019</v>
      </c>
      <c r="D4" s="200"/>
      <c r="I4" s="89"/>
      <c r="J4" s="23"/>
      <c r="K4" s="23"/>
      <c r="L4" s="23"/>
      <c r="M4" s="23"/>
      <c r="N4" s="23"/>
      <c r="O4" s="23"/>
      <c r="P4" s="23"/>
      <c r="Q4" s="23"/>
      <c r="R4" s="91"/>
    </row>
    <row r="5" spans="1:18" ht="14.4" x14ac:dyDescent="0.3">
      <c r="A5" s="18"/>
      <c r="B5" s="15" t="s">
        <v>106</v>
      </c>
      <c r="C5" s="201" t="s">
        <v>362</v>
      </c>
      <c r="D5" s="202"/>
      <c r="E5" s="13"/>
      <c r="F5" s="13"/>
      <c r="I5" s="118" t="s">
        <v>374</v>
      </c>
      <c r="J5" s="119" t="s">
        <v>145</v>
      </c>
      <c r="K5" s="212" t="s">
        <v>375</v>
      </c>
      <c r="L5" s="28"/>
      <c r="M5" s="28"/>
      <c r="N5" s="120" t="s">
        <v>374</v>
      </c>
      <c r="O5" s="119" t="s">
        <v>145</v>
      </c>
      <c r="P5" s="212" t="s">
        <v>375</v>
      </c>
      <c r="Q5" s="28"/>
      <c r="R5" s="92"/>
    </row>
    <row r="6" spans="1:18" ht="14.4" x14ac:dyDescent="0.3">
      <c r="A6" s="18"/>
      <c r="B6" s="15" t="s">
        <v>42</v>
      </c>
      <c r="C6" s="201" t="s">
        <v>360</v>
      </c>
      <c r="D6" s="202"/>
      <c r="E6" s="13"/>
      <c r="F6" s="13"/>
      <c r="I6" s="121" t="s">
        <v>48</v>
      </c>
      <c r="J6" s="210"/>
      <c r="K6" s="213" t="str">
        <f>IF(ISBLANK(Zusammenfassung!K6),"",Zusammenfassung!K6)</f>
        <v/>
      </c>
      <c r="L6" s="206"/>
      <c r="M6" s="32"/>
      <c r="N6" s="53" t="s">
        <v>90</v>
      </c>
      <c r="O6" s="210"/>
      <c r="P6" s="213" t="str">
        <f>IF(ISBLANK(Zusammenfassung!P6),"",Zusammenfassung!P6)</f>
        <v/>
      </c>
      <c r="Q6" s="32"/>
      <c r="R6" s="117"/>
    </row>
    <row r="7" spans="1:18" ht="14.4" x14ac:dyDescent="0.3">
      <c r="A7" s="17"/>
      <c r="B7" s="22" t="s">
        <v>43</v>
      </c>
      <c r="C7" s="200"/>
      <c r="D7" s="200"/>
      <c r="I7" s="93" t="s">
        <v>86</v>
      </c>
      <c r="J7" s="211"/>
      <c r="K7" s="214" t="str">
        <f>IF(ISBLANK(Zusammenfassung!K7),"",Zusammenfassung!K7)</f>
        <v/>
      </c>
      <c r="L7" s="207"/>
      <c r="M7" s="23"/>
      <c r="N7" s="54" t="s">
        <v>91</v>
      </c>
      <c r="O7" s="211"/>
      <c r="P7" s="214" t="str">
        <f>IF(ISBLANK(Zusammenfassung!P7),"",Zusammenfassung!P7)</f>
        <v/>
      </c>
      <c r="Q7" s="23"/>
      <c r="R7" s="91"/>
    </row>
    <row r="8" spans="1:18" ht="14.4" x14ac:dyDescent="0.3">
      <c r="A8" s="18"/>
      <c r="B8" s="15" t="s">
        <v>40</v>
      </c>
      <c r="C8" s="201" t="s">
        <v>363</v>
      </c>
      <c r="D8" s="202"/>
      <c r="E8" s="11"/>
      <c r="F8" s="11"/>
      <c r="I8" s="93" t="s">
        <v>49</v>
      </c>
      <c r="J8" s="211"/>
      <c r="K8" s="214" t="str">
        <f>IF(ISBLANK(Zusammenfassung!K8),"",Zusammenfassung!K8)</f>
        <v/>
      </c>
      <c r="L8" s="207"/>
      <c r="M8" s="23"/>
      <c r="N8" s="54" t="s">
        <v>92</v>
      </c>
      <c r="O8" s="211"/>
      <c r="P8" s="214" t="str">
        <f>IF(ISBLANK(Zusammenfassung!P8),"",Zusammenfassung!P8)</f>
        <v/>
      </c>
      <c r="Q8" s="23"/>
      <c r="R8" s="91"/>
    </row>
    <row r="9" spans="1:18" ht="14.4" x14ac:dyDescent="0.3">
      <c r="A9" s="18"/>
      <c r="B9" s="15" t="s">
        <v>39</v>
      </c>
      <c r="C9" s="201" t="s">
        <v>364</v>
      </c>
      <c r="D9" s="202"/>
      <c r="E9" s="11"/>
      <c r="F9" s="11"/>
      <c r="I9" s="93" t="s">
        <v>55</v>
      </c>
      <c r="J9" s="211"/>
      <c r="K9" s="214" t="str">
        <f>IF(ISBLANK(Zusammenfassung!K9),"",Zusammenfassung!K9)</f>
        <v/>
      </c>
      <c r="L9" s="207"/>
      <c r="M9" s="23"/>
      <c r="N9" s="54" t="s">
        <v>93</v>
      </c>
      <c r="O9" s="211"/>
      <c r="P9" s="214" t="str">
        <f>IF(ISBLANK(Zusammenfassung!P9),"",Zusammenfassung!P9)</f>
        <v/>
      </c>
      <c r="Q9" s="23"/>
      <c r="R9" s="91"/>
    </row>
    <row r="10" spans="1:18" ht="14.4" x14ac:dyDescent="0.3">
      <c r="A10" s="18"/>
      <c r="B10" s="15" t="s">
        <v>45</v>
      </c>
      <c r="C10" s="201" t="s">
        <v>365</v>
      </c>
      <c r="D10" s="200"/>
      <c r="I10" s="93" t="s">
        <v>87</v>
      </c>
      <c r="J10" s="211"/>
      <c r="K10" s="214" t="str">
        <f>IF(ISBLANK(Zusammenfassung!K10),"",Zusammenfassung!K10)</f>
        <v/>
      </c>
      <c r="L10" s="207"/>
      <c r="M10" s="23"/>
      <c r="N10" s="54" t="s">
        <v>94</v>
      </c>
      <c r="O10" s="211"/>
      <c r="P10" s="214" t="str">
        <f>IF(ISBLANK(Zusammenfassung!P10),"",Zusammenfassung!P10)</f>
        <v/>
      </c>
      <c r="Q10" s="23"/>
      <c r="R10" s="91"/>
    </row>
    <row r="11" spans="1:18" ht="14.4" x14ac:dyDescent="0.3">
      <c r="A11" s="18"/>
      <c r="B11" s="15" t="s">
        <v>115</v>
      </c>
      <c r="C11" s="201">
        <v>1</v>
      </c>
      <c r="D11" s="200"/>
      <c r="I11" s="93" t="s">
        <v>88</v>
      </c>
      <c r="J11" s="211"/>
      <c r="K11" s="214" t="str">
        <f>IF(ISBLANK(Zusammenfassung!K11),"",Zusammenfassung!K11)</f>
        <v/>
      </c>
      <c r="L11" s="207"/>
      <c r="M11" s="23"/>
      <c r="N11" s="54" t="s">
        <v>95</v>
      </c>
      <c r="O11" s="211"/>
      <c r="P11" s="214" t="str">
        <f>IF(ISBLANK(Zusammenfassung!P11),"",Zusammenfassung!P11)</f>
        <v/>
      </c>
      <c r="Q11" s="23"/>
      <c r="R11" s="91"/>
    </row>
    <row r="12" spans="1:18" ht="14.4" x14ac:dyDescent="0.3">
      <c r="A12" s="18"/>
      <c r="B12" s="15" t="s">
        <v>44</v>
      </c>
      <c r="C12" s="201" t="s">
        <v>366</v>
      </c>
      <c r="D12" s="202"/>
      <c r="E12" s="11"/>
      <c r="F12" s="11"/>
      <c r="I12" s="93" t="s">
        <v>89</v>
      </c>
      <c r="J12" s="211"/>
      <c r="K12" s="214" t="str">
        <f>IF(ISBLANK(Zusammenfassung!K12),"",Zusammenfassung!K12)</f>
        <v/>
      </c>
      <c r="L12" s="207"/>
      <c r="M12" s="23"/>
      <c r="N12" s="54" t="s">
        <v>96</v>
      </c>
      <c r="O12" s="211"/>
      <c r="P12" s="214" t="str">
        <f>IF(ISBLANK(Zusammenfassung!P12),"",Zusammenfassung!P12)</f>
        <v/>
      </c>
      <c r="Q12" s="23"/>
      <c r="R12" s="91"/>
    </row>
    <row r="13" spans="1:18" ht="14.4" x14ac:dyDescent="0.3">
      <c r="B13" s="86" t="s">
        <v>206</v>
      </c>
      <c r="C13" s="199" t="s">
        <v>376</v>
      </c>
      <c r="D13" s="203"/>
      <c r="I13" s="94"/>
      <c r="J13" s="28"/>
      <c r="K13" s="28"/>
      <c r="L13" s="28"/>
      <c r="M13" s="28"/>
      <c r="N13" s="28"/>
      <c r="O13" s="29"/>
      <c r="P13" s="28"/>
      <c r="Q13" s="28"/>
      <c r="R13" s="92"/>
    </row>
    <row r="14" spans="1:18" ht="14.4" x14ac:dyDescent="0.3">
      <c r="C14" s="204" t="s">
        <v>209</v>
      </c>
      <c r="D14" s="205"/>
      <c r="I14" s="23"/>
      <c r="J14" s="23"/>
      <c r="K14" s="23"/>
      <c r="L14" s="23"/>
      <c r="M14" s="23"/>
      <c r="N14" s="23"/>
      <c r="O14" s="24"/>
      <c r="P14" s="23"/>
      <c r="Q14" s="23"/>
      <c r="R14" s="23"/>
    </row>
    <row r="15" spans="1:18" x14ac:dyDescent="0.25">
      <c r="B15" s="15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</row>
    <row r="16" spans="1:18" x14ac:dyDescent="0.25">
      <c r="A16" s="18" t="s">
        <v>379</v>
      </c>
    </row>
    <row r="17" spans="1:18" x14ac:dyDescent="0.25">
      <c r="A17" s="55">
        <v>13</v>
      </c>
      <c r="B17" s="128"/>
      <c r="D17" s="124" t="s">
        <v>377</v>
      </c>
      <c r="E17" s="130" t="str">
        <f>I6</f>
        <v>AP 1</v>
      </c>
      <c r="F17" s="130" t="s">
        <v>86</v>
      </c>
      <c r="G17" s="130" t="s">
        <v>49</v>
      </c>
      <c r="H17" s="130" t="s">
        <v>55</v>
      </c>
      <c r="I17" s="130" t="s">
        <v>87</v>
      </c>
      <c r="J17" s="130" t="s">
        <v>88</v>
      </c>
      <c r="K17" s="130" t="s">
        <v>89</v>
      </c>
      <c r="L17" s="130" t="s">
        <v>90</v>
      </c>
      <c r="M17" s="130" t="s">
        <v>91</v>
      </c>
      <c r="N17" s="130" t="s">
        <v>92</v>
      </c>
      <c r="O17" s="130" t="s">
        <v>93</v>
      </c>
      <c r="P17" s="130" t="s">
        <v>94</v>
      </c>
      <c r="Q17" s="130" t="s">
        <v>95</v>
      </c>
      <c r="R17" s="130" t="s">
        <v>96</v>
      </c>
    </row>
    <row r="18" spans="1:18" x14ac:dyDescent="0.25">
      <c r="B18" s="137" t="s">
        <v>257</v>
      </c>
      <c r="D18" s="124" t="s">
        <v>145</v>
      </c>
      <c r="E18" s="208" t="str">
        <f>K6</f>
        <v/>
      </c>
      <c r="F18" s="208" t="str">
        <f>K7</f>
        <v/>
      </c>
      <c r="G18" s="208" t="str">
        <f>K8</f>
        <v/>
      </c>
      <c r="H18" s="208" t="str">
        <f>K9</f>
        <v/>
      </c>
      <c r="I18" s="208" t="str">
        <f>K10</f>
        <v/>
      </c>
      <c r="J18" s="208" t="str">
        <f>K11</f>
        <v/>
      </c>
      <c r="K18" s="208" t="str">
        <f>K12</f>
        <v/>
      </c>
      <c r="L18" s="208" t="str">
        <f>P6</f>
        <v/>
      </c>
      <c r="M18" s="208" t="str">
        <f>P7</f>
        <v/>
      </c>
      <c r="N18" s="208" t="str">
        <f>P8</f>
        <v/>
      </c>
      <c r="O18" s="208" t="str">
        <f>P9</f>
        <v/>
      </c>
      <c r="P18" s="208" t="str">
        <f>P10</f>
        <v/>
      </c>
      <c r="Q18" s="208" t="str">
        <f>P11</f>
        <v/>
      </c>
      <c r="R18" s="208" t="str">
        <f>P12</f>
        <v/>
      </c>
    </row>
    <row r="19" spans="1:18" x14ac:dyDescent="0.25">
      <c r="B19" s="138" t="s">
        <v>258</v>
      </c>
      <c r="C19" s="126" t="s">
        <v>145</v>
      </c>
      <c r="D19" s="126" t="s">
        <v>145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</row>
    <row r="20" spans="1:18" ht="14.4" x14ac:dyDescent="0.3">
      <c r="A20" s="133">
        <v>43466</v>
      </c>
      <c r="B20" s="198" t="str">
        <f ca="1">Zusammenfassung!B20</f>
        <v>--</v>
      </c>
      <c r="C20" s="127" t="s">
        <v>145</v>
      </c>
      <c r="D20" s="127" t="s">
        <v>145</v>
      </c>
      <c r="E20" s="195" t="str">
        <f>Zusammenfassung!E20</f>
        <v/>
      </c>
      <c r="F20" s="195" t="str">
        <f>Zusammenfassung!F20</f>
        <v/>
      </c>
      <c r="G20" s="195" t="str">
        <f>Zusammenfassung!G20</f>
        <v/>
      </c>
      <c r="H20" s="195" t="str">
        <f>Zusammenfassung!H20</f>
        <v/>
      </c>
      <c r="I20" s="195" t="str">
        <f>Zusammenfassung!I20</f>
        <v/>
      </c>
      <c r="J20" s="195" t="str">
        <f>Zusammenfassung!J20</f>
        <v/>
      </c>
      <c r="K20" s="195" t="str">
        <f>Zusammenfassung!K20</f>
        <v/>
      </c>
      <c r="L20" s="195" t="str">
        <f>Zusammenfassung!L20</f>
        <v/>
      </c>
      <c r="M20" s="195" t="str">
        <f>Zusammenfassung!M20</f>
        <v/>
      </c>
      <c r="N20" s="195" t="str">
        <f>Zusammenfassung!N20</f>
        <v/>
      </c>
      <c r="O20" s="195" t="str">
        <f>Zusammenfassung!O20</f>
        <v/>
      </c>
      <c r="P20" s="195" t="str">
        <f>Zusammenfassung!P20</f>
        <v/>
      </c>
      <c r="Q20" s="195" t="str">
        <f>Zusammenfassung!Q20</f>
        <v/>
      </c>
      <c r="R20" s="195" t="str">
        <f>Zusammenfassung!R20</f>
        <v/>
      </c>
    </row>
    <row r="21" spans="1:18" ht="14.4" x14ac:dyDescent="0.3">
      <c r="A21" s="123">
        <v>43497</v>
      </c>
      <c r="B21" s="198" t="str">
        <f ca="1">Zusammenfassung!B21</f>
        <v>--</v>
      </c>
      <c r="C21" s="127" t="s">
        <v>145</v>
      </c>
      <c r="D21" s="127" t="s">
        <v>145</v>
      </c>
      <c r="E21" s="196" t="str">
        <f>Zusammenfassung!E21</f>
        <v/>
      </c>
      <c r="F21" s="196" t="str">
        <f>Zusammenfassung!F21</f>
        <v/>
      </c>
      <c r="G21" s="196" t="str">
        <f>Zusammenfassung!G21</f>
        <v/>
      </c>
      <c r="H21" s="196" t="str">
        <f>Zusammenfassung!H21</f>
        <v/>
      </c>
      <c r="I21" s="196" t="str">
        <f>Zusammenfassung!I21</f>
        <v/>
      </c>
      <c r="J21" s="196" t="str">
        <f>Zusammenfassung!J21</f>
        <v/>
      </c>
      <c r="K21" s="196" t="str">
        <f>Zusammenfassung!K21</f>
        <v/>
      </c>
      <c r="L21" s="196" t="str">
        <f>Zusammenfassung!L21</f>
        <v/>
      </c>
      <c r="M21" s="196" t="str">
        <f>Zusammenfassung!M21</f>
        <v/>
      </c>
      <c r="N21" s="196" t="str">
        <f>Zusammenfassung!N21</f>
        <v/>
      </c>
      <c r="O21" s="196" t="str">
        <f>Zusammenfassung!O21</f>
        <v/>
      </c>
      <c r="P21" s="196" t="str">
        <f>Zusammenfassung!P21</f>
        <v/>
      </c>
      <c r="Q21" s="196" t="str">
        <f>Zusammenfassung!Q21</f>
        <v/>
      </c>
      <c r="R21" s="196" t="str">
        <f>Zusammenfassung!R21</f>
        <v/>
      </c>
    </row>
    <row r="22" spans="1:18" ht="14.4" x14ac:dyDescent="0.3">
      <c r="A22" s="133">
        <v>43525</v>
      </c>
      <c r="B22" s="198" t="str">
        <f ca="1">Zusammenfassung!B22</f>
        <v>--</v>
      </c>
      <c r="C22" s="127" t="s">
        <v>145</v>
      </c>
      <c r="D22" s="127" t="s">
        <v>145</v>
      </c>
      <c r="E22" s="195" t="str">
        <f>Zusammenfassung!E22</f>
        <v/>
      </c>
      <c r="F22" s="195" t="str">
        <f>Zusammenfassung!F22</f>
        <v/>
      </c>
      <c r="G22" s="195" t="str">
        <f>Zusammenfassung!G22</f>
        <v/>
      </c>
      <c r="H22" s="195" t="str">
        <f>Zusammenfassung!H22</f>
        <v/>
      </c>
      <c r="I22" s="195" t="str">
        <f>Zusammenfassung!I22</f>
        <v/>
      </c>
      <c r="J22" s="195" t="str">
        <f>Zusammenfassung!J22</f>
        <v/>
      </c>
      <c r="K22" s="195" t="str">
        <f>Zusammenfassung!K22</f>
        <v/>
      </c>
      <c r="L22" s="195" t="str">
        <f>Zusammenfassung!L22</f>
        <v/>
      </c>
      <c r="M22" s="195" t="str">
        <f>Zusammenfassung!M22</f>
        <v/>
      </c>
      <c r="N22" s="195" t="str">
        <f>Zusammenfassung!N22</f>
        <v/>
      </c>
      <c r="O22" s="195" t="str">
        <f>Zusammenfassung!O22</f>
        <v/>
      </c>
      <c r="P22" s="195" t="str">
        <f>Zusammenfassung!P22</f>
        <v/>
      </c>
      <c r="Q22" s="195" t="str">
        <f>Zusammenfassung!Q22</f>
        <v/>
      </c>
      <c r="R22" s="195" t="str">
        <f>Zusammenfassung!R22</f>
        <v/>
      </c>
    </row>
    <row r="23" spans="1:18" ht="14.4" x14ac:dyDescent="0.3">
      <c r="A23" s="123">
        <v>43556</v>
      </c>
      <c r="B23" s="198" t="str">
        <f ca="1">Zusammenfassung!B23</f>
        <v>--</v>
      </c>
      <c r="C23" s="127" t="s">
        <v>145</v>
      </c>
      <c r="D23" s="127" t="s">
        <v>145</v>
      </c>
      <c r="E23" s="196" t="str">
        <f>Zusammenfassung!E23</f>
        <v/>
      </c>
      <c r="F23" s="196" t="str">
        <f>Zusammenfassung!F23</f>
        <v/>
      </c>
      <c r="G23" s="196" t="str">
        <f>Zusammenfassung!G23</f>
        <v/>
      </c>
      <c r="H23" s="196" t="str">
        <f>Zusammenfassung!H23</f>
        <v/>
      </c>
      <c r="I23" s="196" t="str">
        <f>Zusammenfassung!I23</f>
        <v/>
      </c>
      <c r="J23" s="196" t="str">
        <f>Zusammenfassung!J23</f>
        <v/>
      </c>
      <c r="K23" s="196" t="str">
        <f>Zusammenfassung!K23</f>
        <v/>
      </c>
      <c r="L23" s="196" t="str">
        <f>Zusammenfassung!L23</f>
        <v/>
      </c>
      <c r="M23" s="196" t="str">
        <f>Zusammenfassung!M23</f>
        <v/>
      </c>
      <c r="N23" s="196" t="str">
        <f>Zusammenfassung!N23</f>
        <v/>
      </c>
      <c r="O23" s="196" t="str">
        <f>Zusammenfassung!O23</f>
        <v/>
      </c>
      <c r="P23" s="196" t="str">
        <f>Zusammenfassung!P23</f>
        <v/>
      </c>
      <c r="Q23" s="196" t="str">
        <f>Zusammenfassung!Q23</f>
        <v/>
      </c>
      <c r="R23" s="196" t="str">
        <f>Zusammenfassung!R23</f>
        <v/>
      </c>
    </row>
    <row r="24" spans="1:18" ht="14.4" x14ac:dyDescent="0.3">
      <c r="A24" s="133">
        <v>43586</v>
      </c>
      <c r="B24" s="198" t="str">
        <f ca="1">Zusammenfassung!B24</f>
        <v>--</v>
      </c>
      <c r="C24" s="127" t="s">
        <v>145</v>
      </c>
      <c r="D24" s="127" t="s">
        <v>145</v>
      </c>
      <c r="E24" s="195" t="str">
        <f>Zusammenfassung!E24</f>
        <v/>
      </c>
      <c r="F24" s="195" t="str">
        <f>Zusammenfassung!F24</f>
        <v/>
      </c>
      <c r="G24" s="195" t="str">
        <f>Zusammenfassung!G24</f>
        <v/>
      </c>
      <c r="H24" s="195" t="str">
        <f>Zusammenfassung!H24</f>
        <v/>
      </c>
      <c r="I24" s="195" t="str">
        <f>Zusammenfassung!I24</f>
        <v/>
      </c>
      <c r="J24" s="195" t="str">
        <f>Zusammenfassung!J24</f>
        <v/>
      </c>
      <c r="K24" s="195" t="str">
        <f>Zusammenfassung!K24</f>
        <v/>
      </c>
      <c r="L24" s="195" t="str">
        <f>Zusammenfassung!L24</f>
        <v/>
      </c>
      <c r="M24" s="195" t="str">
        <f>Zusammenfassung!M24</f>
        <v/>
      </c>
      <c r="N24" s="195" t="str">
        <f>Zusammenfassung!N24</f>
        <v/>
      </c>
      <c r="O24" s="195" t="str">
        <f>Zusammenfassung!O24</f>
        <v/>
      </c>
      <c r="P24" s="195" t="str">
        <f>Zusammenfassung!P24</f>
        <v/>
      </c>
      <c r="Q24" s="195" t="str">
        <f>Zusammenfassung!Q24</f>
        <v/>
      </c>
      <c r="R24" s="195" t="str">
        <f>Zusammenfassung!R24</f>
        <v/>
      </c>
    </row>
    <row r="25" spans="1:18" ht="14.4" x14ac:dyDescent="0.3">
      <c r="A25" s="123">
        <v>43617</v>
      </c>
      <c r="B25" s="198" t="str">
        <f ca="1">Zusammenfassung!B25</f>
        <v>--</v>
      </c>
      <c r="C25" s="127" t="s">
        <v>145</v>
      </c>
      <c r="D25" s="127" t="s">
        <v>145</v>
      </c>
      <c r="E25" s="196" t="str">
        <f>Zusammenfassung!E25</f>
        <v/>
      </c>
      <c r="F25" s="196" t="str">
        <f>Zusammenfassung!F25</f>
        <v/>
      </c>
      <c r="G25" s="196" t="str">
        <f>Zusammenfassung!G25</f>
        <v/>
      </c>
      <c r="H25" s="196" t="str">
        <f>Zusammenfassung!H25</f>
        <v/>
      </c>
      <c r="I25" s="196" t="str">
        <f>Zusammenfassung!I25</f>
        <v/>
      </c>
      <c r="J25" s="196" t="str">
        <f>Zusammenfassung!J25</f>
        <v/>
      </c>
      <c r="K25" s="196" t="str">
        <f>Zusammenfassung!K25</f>
        <v/>
      </c>
      <c r="L25" s="196" t="str">
        <f>Zusammenfassung!L25</f>
        <v/>
      </c>
      <c r="M25" s="196" t="str">
        <f>Zusammenfassung!M25</f>
        <v/>
      </c>
      <c r="N25" s="196" t="str">
        <f>Zusammenfassung!N25</f>
        <v/>
      </c>
      <c r="O25" s="196" t="str">
        <f>Zusammenfassung!O25</f>
        <v/>
      </c>
      <c r="P25" s="196" t="str">
        <f>Zusammenfassung!P25</f>
        <v/>
      </c>
      <c r="Q25" s="196" t="str">
        <f>Zusammenfassung!Q25</f>
        <v/>
      </c>
      <c r="R25" s="196" t="str">
        <f>Zusammenfassung!R25</f>
        <v/>
      </c>
    </row>
    <row r="26" spans="1:18" ht="14.4" x14ac:dyDescent="0.3">
      <c r="A26" s="133">
        <v>43647</v>
      </c>
      <c r="B26" s="198" t="str">
        <f ca="1">Zusammenfassung!B26</f>
        <v>--</v>
      </c>
      <c r="C26" s="127" t="s">
        <v>145</v>
      </c>
      <c r="D26" s="127" t="s">
        <v>145</v>
      </c>
      <c r="E26" s="195" t="str">
        <f>Zusammenfassung!E26</f>
        <v/>
      </c>
      <c r="F26" s="195" t="str">
        <f>Zusammenfassung!F26</f>
        <v/>
      </c>
      <c r="G26" s="195" t="str">
        <f>Zusammenfassung!G26</f>
        <v/>
      </c>
      <c r="H26" s="195" t="str">
        <f>Zusammenfassung!H26</f>
        <v/>
      </c>
      <c r="I26" s="195" t="str">
        <f>Zusammenfassung!I26</f>
        <v/>
      </c>
      <c r="J26" s="195" t="str">
        <f>Zusammenfassung!J26</f>
        <v/>
      </c>
      <c r="K26" s="195" t="str">
        <f>Zusammenfassung!K26</f>
        <v/>
      </c>
      <c r="L26" s="195" t="str">
        <f>Zusammenfassung!L26</f>
        <v/>
      </c>
      <c r="M26" s="195" t="str">
        <f>Zusammenfassung!M26</f>
        <v/>
      </c>
      <c r="N26" s="195" t="str">
        <f>Zusammenfassung!N26</f>
        <v/>
      </c>
      <c r="O26" s="195" t="str">
        <f>Zusammenfassung!O26</f>
        <v/>
      </c>
      <c r="P26" s="195" t="str">
        <f>Zusammenfassung!P26</f>
        <v/>
      </c>
      <c r="Q26" s="195" t="str">
        <f>Zusammenfassung!Q26</f>
        <v/>
      </c>
      <c r="R26" s="195" t="str">
        <f>Zusammenfassung!R26</f>
        <v/>
      </c>
    </row>
    <row r="27" spans="1:18" ht="14.4" x14ac:dyDescent="0.3">
      <c r="A27" s="123">
        <v>43678</v>
      </c>
      <c r="B27" s="198" t="str">
        <f ca="1">Zusammenfassung!B27</f>
        <v>--</v>
      </c>
      <c r="C27" s="127" t="s">
        <v>145</v>
      </c>
      <c r="D27" s="127" t="s">
        <v>145</v>
      </c>
      <c r="E27" s="196" t="str">
        <f>Zusammenfassung!E27</f>
        <v/>
      </c>
      <c r="F27" s="196" t="str">
        <f>Zusammenfassung!F27</f>
        <v/>
      </c>
      <c r="G27" s="196" t="str">
        <f>Zusammenfassung!G27</f>
        <v/>
      </c>
      <c r="H27" s="196" t="str">
        <f>Zusammenfassung!H27</f>
        <v/>
      </c>
      <c r="I27" s="196" t="str">
        <f>Zusammenfassung!I27</f>
        <v/>
      </c>
      <c r="J27" s="196" t="str">
        <f>Zusammenfassung!J27</f>
        <v/>
      </c>
      <c r="K27" s="196" t="str">
        <f>Zusammenfassung!K27</f>
        <v/>
      </c>
      <c r="L27" s="196" t="str">
        <f>Zusammenfassung!L27</f>
        <v/>
      </c>
      <c r="M27" s="196" t="str">
        <f>Zusammenfassung!M27</f>
        <v/>
      </c>
      <c r="N27" s="196" t="str">
        <f>Zusammenfassung!N27</f>
        <v/>
      </c>
      <c r="O27" s="196" t="str">
        <f>Zusammenfassung!O27</f>
        <v/>
      </c>
      <c r="P27" s="196" t="str">
        <f>Zusammenfassung!P27</f>
        <v/>
      </c>
      <c r="Q27" s="196" t="str">
        <f>Zusammenfassung!Q27</f>
        <v/>
      </c>
      <c r="R27" s="196" t="str">
        <f>Zusammenfassung!R27</f>
        <v/>
      </c>
    </row>
    <row r="28" spans="1:18" ht="14.4" x14ac:dyDescent="0.3">
      <c r="A28" s="133">
        <v>43709</v>
      </c>
      <c r="B28" s="198" t="str">
        <f ca="1">Zusammenfassung!B28</f>
        <v>--</v>
      </c>
      <c r="C28" s="127" t="s">
        <v>145</v>
      </c>
      <c r="D28" s="127" t="s">
        <v>145</v>
      </c>
      <c r="E28" s="195" t="str">
        <f>Zusammenfassung!E28</f>
        <v/>
      </c>
      <c r="F28" s="195" t="str">
        <f>Zusammenfassung!F28</f>
        <v/>
      </c>
      <c r="G28" s="195" t="str">
        <f>Zusammenfassung!G28</f>
        <v/>
      </c>
      <c r="H28" s="195" t="str">
        <f>Zusammenfassung!H28</f>
        <v/>
      </c>
      <c r="I28" s="195" t="str">
        <f>Zusammenfassung!I28</f>
        <v/>
      </c>
      <c r="J28" s="195" t="str">
        <f>Zusammenfassung!J28</f>
        <v/>
      </c>
      <c r="K28" s="195" t="str">
        <f>Zusammenfassung!K28</f>
        <v/>
      </c>
      <c r="L28" s="195" t="str">
        <f>Zusammenfassung!L28</f>
        <v/>
      </c>
      <c r="M28" s="195" t="str">
        <f>Zusammenfassung!M28</f>
        <v/>
      </c>
      <c r="N28" s="195" t="str">
        <f>Zusammenfassung!N28</f>
        <v/>
      </c>
      <c r="O28" s="195" t="str">
        <f>Zusammenfassung!O28</f>
        <v/>
      </c>
      <c r="P28" s="195" t="str">
        <f>Zusammenfassung!P28</f>
        <v/>
      </c>
      <c r="Q28" s="195" t="str">
        <f>Zusammenfassung!Q28</f>
        <v/>
      </c>
      <c r="R28" s="195" t="str">
        <f>Zusammenfassung!R28</f>
        <v/>
      </c>
    </row>
    <row r="29" spans="1:18" ht="14.4" x14ac:dyDescent="0.3">
      <c r="A29" s="123">
        <v>43739</v>
      </c>
      <c r="B29" s="198" t="str">
        <f ca="1">Zusammenfassung!B29</f>
        <v>--</v>
      </c>
      <c r="C29" s="127" t="s">
        <v>145</v>
      </c>
      <c r="D29" s="127" t="s">
        <v>145</v>
      </c>
      <c r="E29" s="196" t="str">
        <f>Zusammenfassung!E29</f>
        <v/>
      </c>
      <c r="F29" s="196" t="str">
        <f>Zusammenfassung!F29</f>
        <v/>
      </c>
      <c r="G29" s="196" t="str">
        <f>Zusammenfassung!G29</f>
        <v/>
      </c>
      <c r="H29" s="196" t="str">
        <f>Zusammenfassung!H29</f>
        <v/>
      </c>
      <c r="I29" s="196" t="str">
        <f>Zusammenfassung!I29</f>
        <v/>
      </c>
      <c r="J29" s="196" t="str">
        <f>Zusammenfassung!J29</f>
        <v/>
      </c>
      <c r="K29" s="196" t="str">
        <f>Zusammenfassung!K29</f>
        <v/>
      </c>
      <c r="L29" s="196" t="str">
        <f>Zusammenfassung!L29</f>
        <v/>
      </c>
      <c r="M29" s="196" t="str">
        <f>Zusammenfassung!M29</f>
        <v/>
      </c>
      <c r="N29" s="196" t="str">
        <f>Zusammenfassung!N29</f>
        <v/>
      </c>
      <c r="O29" s="196" t="str">
        <f>Zusammenfassung!O29</f>
        <v/>
      </c>
      <c r="P29" s="196" t="str">
        <f>Zusammenfassung!P29</f>
        <v/>
      </c>
      <c r="Q29" s="196" t="str">
        <f>Zusammenfassung!Q29</f>
        <v/>
      </c>
      <c r="R29" s="196" t="str">
        <f>Zusammenfassung!R29</f>
        <v/>
      </c>
    </row>
    <row r="30" spans="1:18" ht="14.4" x14ac:dyDescent="0.3">
      <c r="A30" s="133">
        <v>43770</v>
      </c>
      <c r="B30" s="198" t="str">
        <f ca="1">Zusammenfassung!B30</f>
        <v>--</v>
      </c>
      <c r="C30" s="127" t="s">
        <v>145</v>
      </c>
      <c r="D30" s="127" t="s">
        <v>145</v>
      </c>
      <c r="E30" s="195" t="str">
        <f>Zusammenfassung!E30</f>
        <v/>
      </c>
      <c r="F30" s="195" t="str">
        <f>Zusammenfassung!F30</f>
        <v/>
      </c>
      <c r="G30" s="195" t="str">
        <f>Zusammenfassung!G30</f>
        <v/>
      </c>
      <c r="H30" s="195" t="str">
        <f>Zusammenfassung!H30</f>
        <v/>
      </c>
      <c r="I30" s="195" t="str">
        <f>Zusammenfassung!I30</f>
        <v/>
      </c>
      <c r="J30" s="195" t="str">
        <f>Zusammenfassung!J30</f>
        <v/>
      </c>
      <c r="K30" s="195" t="str">
        <f>Zusammenfassung!K30</f>
        <v/>
      </c>
      <c r="L30" s="195" t="str">
        <f>Zusammenfassung!L30</f>
        <v/>
      </c>
      <c r="M30" s="195" t="str">
        <f>Zusammenfassung!M30</f>
        <v/>
      </c>
      <c r="N30" s="195" t="str">
        <f>Zusammenfassung!N30</f>
        <v/>
      </c>
      <c r="O30" s="195" t="str">
        <f>Zusammenfassung!O30</f>
        <v/>
      </c>
      <c r="P30" s="195" t="str">
        <f>Zusammenfassung!P30</f>
        <v/>
      </c>
      <c r="Q30" s="195" t="str">
        <f>Zusammenfassung!Q30</f>
        <v/>
      </c>
      <c r="R30" s="195" t="str">
        <f>Zusammenfassung!R30</f>
        <v/>
      </c>
    </row>
    <row r="31" spans="1:18" ht="14.4" x14ac:dyDescent="0.3">
      <c r="A31" s="123">
        <v>43800</v>
      </c>
      <c r="B31" s="198" t="str">
        <f ca="1">Zusammenfassung!B31</f>
        <v>--</v>
      </c>
      <c r="C31" s="127" t="s">
        <v>145</v>
      </c>
      <c r="D31" s="127" t="s">
        <v>145</v>
      </c>
      <c r="E31" s="196" t="str">
        <f>Zusammenfassung!E31</f>
        <v/>
      </c>
      <c r="F31" s="196" t="str">
        <f>Zusammenfassung!F31</f>
        <v/>
      </c>
      <c r="G31" s="196" t="str">
        <f>Zusammenfassung!G31</f>
        <v/>
      </c>
      <c r="H31" s="196" t="str">
        <f>Zusammenfassung!H31</f>
        <v/>
      </c>
      <c r="I31" s="196" t="str">
        <f>Zusammenfassung!I31</f>
        <v/>
      </c>
      <c r="J31" s="196" t="str">
        <f>Zusammenfassung!J31</f>
        <v/>
      </c>
      <c r="K31" s="196" t="str">
        <f>Zusammenfassung!K31</f>
        <v/>
      </c>
      <c r="L31" s="196" t="str">
        <f>Zusammenfassung!L31</f>
        <v/>
      </c>
      <c r="M31" s="196" t="str">
        <f>Zusammenfassung!M31</f>
        <v/>
      </c>
      <c r="N31" s="196" t="str">
        <f>Zusammenfassung!N31</f>
        <v/>
      </c>
      <c r="O31" s="196" t="str">
        <f>Zusammenfassung!O31</f>
        <v/>
      </c>
      <c r="P31" s="196" t="str">
        <f>Zusammenfassung!P31</f>
        <v/>
      </c>
      <c r="Q31" s="196" t="str">
        <f>Zusammenfassung!Q31</f>
        <v/>
      </c>
      <c r="R31" s="196" t="str">
        <f>Zusammenfassung!R31</f>
        <v/>
      </c>
    </row>
    <row r="32" spans="1:18" ht="14.4" x14ac:dyDescent="0.3">
      <c r="A32" s="134" t="s">
        <v>378</v>
      </c>
      <c r="B32" s="198">
        <f ca="1">Zusammenfassung!B32</f>
        <v>0</v>
      </c>
      <c r="C32" s="136"/>
      <c r="D32" s="136"/>
      <c r="E32" s="197" t="str">
        <f>Zusammenfassung!E32</f>
        <v/>
      </c>
      <c r="F32" s="197" t="str">
        <f>Zusammenfassung!F32</f>
        <v/>
      </c>
      <c r="G32" s="197" t="str">
        <f>Zusammenfassung!G32</f>
        <v/>
      </c>
      <c r="H32" s="197" t="str">
        <f>Zusammenfassung!H32</f>
        <v/>
      </c>
      <c r="I32" s="197" t="str">
        <f>Zusammenfassung!I32</f>
        <v/>
      </c>
      <c r="J32" s="197" t="str">
        <f>Zusammenfassung!J32</f>
        <v/>
      </c>
      <c r="K32" s="197" t="str">
        <f>Zusammenfassung!K32</f>
        <v/>
      </c>
      <c r="L32" s="197" t="str">
        <f>Zusammenfassung!L32</f>
        <v/>
      </c>
      <c r="M32" s="197" t="str">
        <f>Zusammenfassung!M32</f>
        <v/>
      </c>
      <c r="N32" s="197" t="str">
        <f>Zusammenfassung!N32</f>
        <v/>
      </c>
      <c r="O32" s="197" t="str">
        <f>Zusammenfassung!O32</f>
        <v/>
      </c>
      <c r="P32" s="197" t="str">
        <f>Zusammenfassung!P32</f>
        <v/>
      </c>
      <c r="Q32" s="197" t="str">
        <f>Zusammenfassung!Q32</f>
        <v/>
      </c>
      <c r="R32" s="197" t="str">
        <f>Zusammenfassung!R32</f>
        <v/>
      </c>
    </row>
    <row r="33" spans="1:18" x14ac:dyDescent="0.25">
      <c r="B33" s="108"/>
      <c r="C33" s="108"/>
      <c r="D33" s="10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</row>
    <row r="34" spans="1:18" x14ac:dyDescent="0.25">
      <c r="A34" s="18" t="s">
        <v>380</v>
      </c>
    </row>
    <row r="35" spans="1:18" x14ac:dyDescent="0.25">
      <c r="A35" s="55">
        <v>13</v>
      </c>
      <c r="B35" s="128"/>
      <c r="D35" s="124" t="s">
        <v>377</v>
      </c>
      <c r="E35" s="130" t="str">
        <f>I24</f>
        <v/>
      </c>
      <c r="F35" s="130" t="s">
        <v>86</v>
      </c>
      <c r="G35" s="130" t="s">
        <v>49</v>
      </c>
      <c r="H35" s="130" t="s">
        <v>55</v>
      </c>
      <c r="I35" s="130" t="s">
        <v>87</v>
      </c>
      <c r="J35" s="130" t="s">
        <v>88</v>
      </c>
      <c r="K35" s="130" t="s">
        <v>89</v>
      </c>
      <c r="L35" s="130" t="s">
        <v>90</v>
      </c>
      <c r="M35" s="130" t="s">
        <v>91</v>
      </c>
      <c r="N35" s="130" t="s">
        <v>92</v>
      </c>
      <c r="O35" s="130" t="s">
        <v>93</v>
      </c>
      <c r="P35" s="130" t="s">
        <v>94</v>
      </c>
      <c r="Q35" s="130" t="s">
        <v>95</v>
      </c>
      <c r="R35" s="130" t="s">
        <v>96</v>
      </c>
    </row>
    <row r="36" spans="1:18" x14ac:dyDescent="0.25">
      <c r="B36" s="137" t="s">
        <v>257</v>
      </c>
      <c r="D36" s="124" t="s">
        <v>145</v>
      </c>
      <c r="E36" s="208" t="str">
        <f>E18</f>
        <v/>
      </c>
      <c r="F36" s="208" t="str">
        <f t="shared" ref="F36:R36" si="0">F18</f>
        <v/>
      </c>
      <c r="G36" s="208" t="str">
        <f t="shared" si="0"/>
        <v/>
      </c>
      <c r="H36" s="208" t="str">
        <f t="shared" si="0"/>
        <v/>
      </c>
      <c r="I36" s="208" t="str">
        <f t="shared" si="0"/>
        <v/>
      </c>
      <c r="J36" s="208" t="str">
        <f t="shared" si="0"/>
        <v/>
      </c>
      <c r="K36" s="208" t="str">
        <f t="shared" si="0"/>
        <v/>
      </c>
      <c r="L36" s="208" t="str">
        <f t="shared" si="0"/>
        <v/>
      </c>
      <c r="M36" s="208" t="str">
        <f t="shared" si="0"/>
        <v/>
      </c>
      <c r="N36" s="208" t="str">
        <f t="shared" si="0"/>
        <v/>
      </c>
      <c r="O36" s="208" t="str">
        <f t="shared" si="0"/>
        <v/>
      </c>
      <c r="P36" s="208" t="str">
        <f t="shared" si="0"/>
        <v/>
      </c>
      <c r="Q36" s="208" t="str">
        <f t="shared" si="0"/>
        <v/>
      </c>
      <c r="R36" s="208" t="str">
        <f t="shared" si="0"/>
        <v/>
      </c>
    </row>
    <row r="37" spans="1:18" x14ac:dyDescent="0.25">
      <c r="B37" s="138" t="s">
        <v>258</v>
      </c>
      <c r="C37" s="126" t="s">
        <v>145</v>
      </c>
      <c r="D37" s="126" t="s">
        <v>145</v>
      </c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</row>
    <row r="38" spans="1:18" ht="12.9" customHeight="1" x14ac:dyDescent="0.3">
      <c r="A38" s="133">
        <v>43466</v>
      </c>
      <c r="B38" s="198" t="str">
        <f ca="1">B20</f>
        <v>--</v>
      </c>
      <c r="C38" s="127" t="s">
        <v>145</v>
      </c>
      <c r="D38" s="127" t="s">
        <v>145</v>
      </c>
      <c r="E38" s="195">
        <f ca="1">IF(ISERROR(E20/$B38*100),0,E20/$B38*100)</f>
        <v>0</v>
      </c>
      <c r="F38" s="195">
        <f t="shared" ref="F38:R38" ca="1" si="1">IF(ISERROR(F20/$B38*100),0,F20/$B38*100)</f>
        <v>0</v>
      </c>
      <c r="G38" s="195">
        <f t="shared" ca="1" si="1"/>
        <v>0</v>
      </c>
      <c r="H38" s="195">
        <f t="shared" ca="1" si="1"/>
        <v>0</v>
      </c>
      <c r="I38" s="195">
        <f t="shared" ca="1" si="1"/>
        <v>0</v>
      </c>
      <c r="J38" s="195">
        <f t="shared" ca="1" si="1"/>
        <v>0</v>
      </c>
      <c r="K38" s="195">
        <f t="shared" ca="1" si="1"/>
        <v>0</v>
      </c>
      <c r="L38" s="195">
        <f t="shared" ca="1" si="1"/>
        <v>0</v>
      </c>
      <c r="M38" s="195">
        <f t="shared" ca="1" si="1"/>
        <v>0</v>
      </c>
      <c r="N38" s="195">
        <f t="shared" ca="1" si="1"/>
        <v>0</v>
      </c>
      <c r="O38" s="195">
        <f t="shared" ca="1" si="1"/>
        <v>0</v>
      </c>
      <c r="P38" s="195">
        <f t="shared" ca="1" si="1"/>
        <v>0</v>
      </c>
      <c r="Q38" s="195">
        <f t="shared" ca="1" si="1"/>
        <v>0</v>
      </c>
      <c r="R38" s="195">
        <f t="shared" ca="1" si="1"/>
        <v>0</v>
      </c>
    </row>
    <row r="39" spans="1:18" ht="14.4" x14ac:dyDescent="0.3">
      <c r="A39" s="123">
        <v>43497</v>
      </c>
      <c r="B39" s="198" t="str">
        <f t="shared" ref="B39:B48" ca="1" si="2">B21</f>
        <v>--</v>
      </c>
      <c r="C39" s="127" t="s">
        <v>145</v>
      </c>
      <c r="D39" s="127" t="s">
        <v>145</v>
      </c>
      <c r="E39" s="195">
        <f t="shared" ref="E39:R39" ca="1" si="3">IF(ISERROR(E21/$B39*100),0,E21/$B39*100)</f>
        <v>0</v>
      </c>
      <c r="F39" s="195">
        <f t="shared" ca="1" si="3"/>
        <v>0</v>
      </c>
      <c r="G39" s="195">
        <f t="shared" ca="1" si="3"/>
        <v>0</v>
      </c>
      <c r="H39" s="195">
        <f t="shared" ca="1" si="3"/>
        <v>0</v>
      </c>
      <c r="I39" s="195">
        <f t="shared" ca="1" si="3"/>
        <v>0</v>
      </c>
      <c r="J39" s="195">
        <f t="shared" ca="1" si="3"/>
        <v>0</v>
      </c>
      <c r="K39" s="195">
        <f t="shared" ca="1" si="3"/>
        <v>0</v>
      </c>
      <c r="L39" s="195">
        <f t="shared" ca="1" si="3"/>
        <v>0</v>
      </c>
      <c r="M39" s="195">
        <f t="shared" ca="1" si="3"/>
        <v>0</v>
      </c>
      <c r="N39" s="195">
        <f t="shared" ca="1" si="3"/>
        <v>0</v>
      </c>
      <c r="O39" s="195">
        <f t="shared" ca="1" si="3"/>
        <v>0</v>
      </c>
      <c r="P39" s="195">
        <f t="shared" ca="1" si="3"/>
        <v>0</v>
      </c>
      <c r="Q39" s="195">
        <f t="shared" ca="1" si="3"/>
        <v>0</v>
      </c>
      <c r="R39" s="195">
        <f t="shared" ca="1" si="3"/>
        <v>0</v>
      </c>
    </row>
    <row r="40" spans="1:18" ht="14.4" x14ac:dyDescent="0.3">
      <c r="A40" s="133">
        <v>43525</v>
      </c>
      <c r="B40" s="198" t="str">
        <f t="shared" ca="1" si="2"/>
        <v>--</v>
      </c>
      <c r="C40" s="127" t="s">
        <v>145</v>
      </c>
      <c r="D40" s="127" t="s">
        <v>145</v>
      </c>
      <c r="E40" s="195">
        <f t="shared" ref="E40:R40" ca="1" si="4">IF(ISERROR(E22/$B40*100),0,E22/$B40*100)</f>
        <v>0</v>
      </c>
      <c r="F40" s="195">
        <f t="shared" ca="1" si="4"/>
        <v>0</v>
      </c>
      <c r="G40" s="195">
        <f t="shared" ca="1" si="4"/>
        <v>0</v>
      </c>
      <c r="H40" s="195">
        <f t="shared" ca="1" si="4"/>
        <v>0</v>
      </c>
      <c r="I40" s="195">
        <f t="shared" ca="1" si="4"/>
        <v>0</v>
      </c>
      <c r="J40" s="195">
        <f t="shared" ca="1" si="4"/>
        <v>0</v>
      </c>
      <c r="K40" s="195">
        <f t="shared" ca="1" si="4"/>
        <v>0</v>
      </c>
      <c r="L40" s="195">
        <f t="shared" ca="1" si="4"/>
        <v>0</v>
      </c>
      <c r="M40" s="195">
        <f t="shared" ca="1" si="4"/>
        <v>0</v>
      </c>
      <c r="N40" s="195">
        <f t="shared" ca="1" si="4"/>
        <v>0</v>
      </c>
      <c r="O40" s="195">
        <f t="shared" ca="1" si="4"/>
        <v>0</v>
      </c>
      <c r="P40" s="195">
        <f t="shared" ca="1" si="4"/>
        <v>0</v>
      </c>
      <c r="Q40" s="195">
        <f t="shared" ca="1" si="4"/>
        <v>0</v>
      </c>
      <c r="R40" s="195">
        <f t="shared" ca="1" si="4"/>
        <v>0</v>
      </c>
    </row>
    <row r="41" spans="1:18" ht="14.4" x14ac:dyDescent="0.3">
      <c r="A41" s="123">
        <v>43556</v>
      </c>
      <c r="B41" s="198" t="str">
        <f t="shared" ca="1" si="2"/>
        <v>--</v>
      </c>
      <c r="C41" s="127" t="s">
        <v>145</v>
      </c>
      <c r="D41" s="127" t="s">
        <v>145</v>
      </c>
      <c r="E41" s="195">
        <f t="shared" ref="E41:R41" ca="1" si="5">IF(ISERROR(E23/$B41*100),0,E23/$B41*100)</f>
        <v>0</v>
      </c>
      <c r="F41" s="195">
        <f t="shared" ca="1" si="5"/>
        <v>0</v>
      </c>
      <c r="G41" s="195">
        <f t="shared" ca="1" si="5"/>
        <v>0</v>
      </c>
      <c r="H41" s="195">
        <f t="shared" ca="1" si="5"/>
        <v>0</v>
      </c>
      <c r="I41" s="195">
        <f t="shared" ca="1" si="5"/>
        <v>0</v>
      </c>
      <c r="J41" s="195">
        <f t="shared" ca="1" si="5"/>
        <v>0</v>
      </c>
      <c r="K41" s="195">
        <f t="shared" ca="1" si="5"/>
        <v>0</v>
      </c>
      <c r="L41" s="195">
        <f t="shared" ca="1" si="5"/>
        <v>0</v>
      </c>
      <c r="M41" s="195">
        <f t="shared" ca="1" si="5"/>
        <v>0</v>
      </c>
      <c r="N41" s="195">
        <f t="shared" ca="1" si="5"/>
        <v>0</v>
      </c>
      <c r="O41" s="195">
        <f t="shared" ca="1" si="5"/>
        <v>0</v>
      </c>
      <c r="P41" s="195">
        <f t="shared" ca="1" si="5"/>
        <v>0</v>
      </c>
      <c r="Q41" s="195">
        <f t="shared" ca="1" si="5"/>
        <v>0</v>
      </c>
      <c r="R41" s="195">
        <f t="shared" ca="1" si="5"/>
        <v>0</v>
      </c>
    </row>
    <row r="42" spans="1:18" ht="14.4" x14ac:dyDescent="0.3">
      <c r="A42" s="133">
        <v>43586</v>
      </c>
      <c r="B42" s="198" t="str">
        <f t="shared" ca="1" si="2"/>
        <v>--</v>
      </c>
      <c r="C42" s="127" t="s">
        <v>145</v>
      </c>
      <c r="D42" s="127" t="s">
        <v>145</v>
      </c>
      <c r="E42" s="195">
        <f t="shared" ref="E42:R42" ca="1" si="6">IF(ISERROR(E24/$B42*100),0,E24/$B42*100)</f>
        <v>0</v>
      </c>
      <c r="F42" s="195">
        <f t="shared" ca="1" si="6"/>
        <v>0</v>
      </c>
      <c r="G42" s="195">
        <f t="shared" ca="1" si="6"/>
        <v>0</v>
      </c>
      <c r="H42" s="195">
        <f t="shared" ca="1" si="6"/>
        <v>0</v>
      </c>
      <c r="I42" s="195">
        <f t="shared" ca="1" si="6"/>
        <v>0</v>
      </c>
      <c r="J42" s="195">
        <f t="shared" ca="1" si="6"/>
        <v>0</v>
      </c>
      <c r="K42" s="195">
        <f t="shared" ca="1" si="6"/>
        <v>0</v>
      </c>
      <c r="L42" s="195">
        <f t="shared" ca="1" si="6"/>
        <v>0</v>
      </c>
      <c r="M42" s="195">
        <f t="shared" ca="1" si="6"/>
        <v>0</v>
      </c>
      <c r="N42" s="195">
        <f t="shared" ca="1" si="6"/>
        <v>0</v>
      </c>
      <c r="O42" s="195">
        <f t="shared" ca="1" si="6"/>
        <v>0</v>
      </c>
      <c r="P42" s="195">
        <f t="shared" ca="1" si="6"/>
        <v>0</v>
      </c>
      <c r="Q42" s="195">
        <f t="shared" ca="1" si="6"/>
        <v>0</v>
      </c>
      <c r="R42" s="195">
        <f t="shared" ca="1" si="6"/>
        <v>0</v>
      </c>
    </row>
    <row r="43" spans="1:18" ht="14.4" x14ac:dyDescent="0.3">
      <c r="A43" s="123">
        <v>43617</v>
      </c>
      <c r="B43" s="198" t="str">
        <f t="shared" ca="1" si="2"/>
        <v>--</v>
      </c>
      <c r="C43" s="127" t="s">
        <v>145</v>
      </c>
      <c r="D43" s="127" t="s">
        <v>145</v>
      </c>
      <c r="E43" s="195">
        <f t="shared" ref="E43:R43" ca="1" si="7">IF(ISERROR(E25/$B43*100),0,E25/$B43*100)</f>
        <v>0</v>
      </c>
      <c r="F43" s="195">
        <f t="shared" ca="1" si="7"/>
        <v>0</v>
      </c>
      <c r="G43" s="195">
        <f t="shared" ca="1" si="7"/>
        <v>0</v>
      </c>
      <c r="H43" s="195">
        <f t="shared" ca="1" si="7"/>
        <v>0</v>
      </c>
      <c r="I43" s="195">
        <f t="shared" ca="1" si="7"/>
        <v>0</v>
      </c>
      <c r="J43" s="195">
        <f t="shared" ca="1" si="7"/>
        <v>0</v>
      </c>
      <c r="K43" s="195">
        <f t="shared" ca="1" si="7"/>
        <v>0</v>
      </c>
      <c r="L43" s="195">
        <f t="shared" ca="1" si="7"/>
        <v>0</v>
      </c>
      <c r="M43" s="195">
        <f t="shared" ca="1" si="7"/>
        <v>0</v>
      </c>
      <c r="N43" s="195">
        <f t="shared" ca="1" si="7"/>
        <v>0</v>
      </c>
      <c r="O43" s="195">
        <f t="shared" ca="1" si="7"/>
        <v>0</v>
      </c>
      <c r="P43" s="195">
        <f t="shared" ca="1" si="7"/>
        <v>0</v>
      </c>
      <c r="Q43" s="195">
        <f t="shared" ca="1" si="7"/>
        <v>0</v>
      </c>
      <c r="R43" s="195">
        <f t="shared" ca="1" si="7"/>
        <v>0</v>
      </c>
    </row>
    <row r="44" spans="1:18" ht="14.4" x14ac:dyDescent="0.3">
      <c r="A44" s="133">
        <v>43647</v>
      </c>
      <c r="B44" s="198" t="str">
        <f t="shared" ca="1" si="2"/>
        <v>--</v>
      </c>
      <c r="C44" s="127" t="s">
        <v>145</v>
      </c>
      <c r="D44" s="127" t="s">
        <v>145</v>
      </c>
      <c r="E44" s="195">
        <f t="shared" ref="E44:R44" ca="1" si="8">IF(ISERROR(E26/$B44*100),0,E26/$B44*100)</f>
        <v>0</v>
      </c>
      <c r="F44" s="195">
        <f t="shared" ca="1" si="8"/>
        <v>0</v>
      </c>
      <c r="G44" s="195">
        <f t="shared" ca="1" si="8"/>
        <v>0</v>
      </c>
      <c r="H44" s="195">
        <f t="shared" ca="1" si="8"/>
        <v>0</v>
      </c>
      <c r="I44" s="195">
        <f t="shared" ca="1" si="8"/>
        <v>0</v>
      </c>
      <c r="J44" s="195">
        <f t="shared" ca="1" si="8"/>
        <v>0</v>
      </c>
      <c r="K44" s="195">
        <f t="shared" ca="1" si="8"/>
        <v>0</v>
      </c>
      <c r="L44" s="195">
        <f t="shared" ca="1" si="8"/>
        <v>0</v>
      </c>
      <c r="M44" s="195">
        <f t="shared" ca="1" si="8"/>
        <v>0</v>
      </c>
      <c r="N44" s="195">
        <f t="shared" ca="1" si="8"/>
        <v>0</v>
      </c>
      <c r="O44" s="195">
        <f t="shared" ca="1" si="8"/>
        <v>0</v>
      </c>
      <c r="P44" s="195">
        <f t="shared" ca="1" si="8"/>
        <v>0</v>
      </c>
      <c r="Q44" s="195">
        <f t="shared" ca="1" si="8"/>
        <v>0</v>
      </c>
      <c r="R44" s="195">
        <f t="shared" ca="1" si="8"/>
        <v>0</v>
      </c>
    </row>
    <row r="45" spans="1:18" ht="14.4" x14ac:dyDescent="0.3">
      <c r="A45" s="123">
        <v>43678</v>
      </c>
      <c r="B45" s="198" t="str">
        <f t="shared" ca="1" si="2"/>
        <v>--</v>
      </c>
      <c r="C45" s="127" t="s">
        <v>145</v>
      </c>
      <c r="D45" s="127" t="s">
        <v>145</v>
      </c>
      <c r="E45" s="195">
        <f t="shared" ref="E45:R45" ca="1" si="9">IF(ISERROR(E27/$B45*100),0,E27/$B45*100)</f>
        <v>0</v>
      </c>
      <c r="F45" s="195">
        <f t="shared" ca="1" si="9"/>
        <v>0</v>
      </c>
      <c r="G45" s="195">
        <f t="shared" ca="1" si="9"/>
        <v>0</v>
      </c>
      <c r="H45" s="195">
        <f t="shared" ca="1" si="9"/>
        <v>0</v>
      </c>
      <c r="I45" s="195">
        <f t="shared" ca="1" si="9"/>
        <v>0</v>
      </c>
      <c r="J45" s="195">
        <f t="shared" ca="1" si="9"/>
        <v>0</v>
      </c>
      <c r="K45" s="195">
        <f t="shared" ca="1" si="9"/>
        <v>0</v>
      </c>
      <c r="L45" s="195">
        <f t="shared" ca="1" si="9"/>
        <v>0</v>
      </c>
      <c r="M45" s="195">
        <f t="shared" ca="1" si="9"/>
        <v>0</v>
      </c>
      <c r="N45" s="195">
        <f t="shared" ca="1" si="9"/>
        <v>0</v>
      </c>
      <c r="O45" s="195">
        <f t="shared" ca="1" si="9"/>
        <v>0</v>
      </c>
      <c r="P45" s="195">
        <f t="shared" ca="1" si="9"/>
        <v>0</v>
      </c>
      <c r="Q45" s="195">
        <f t="shared" ca="1" si="9"/>
        <v>0</v>
      </c>
      <c r="R45" s="195">
        <f t="shared" ca="1" si="9"/>
        <v>0</v>
      </c>
    </row>
    <row r="46" spans="1:18" ht="14.4" x14ac:dyDescent="0.3">
      <c r="A46" s="133">
        <v>43709</v>
      </c>
      <c r="B46" s="198" t="str">
        <f t="shared" ca="1" si="2"/>
        <v>--</v>
      </c>
      <c r="C46" s="127" t="s">
        <v>145</v>
      </c>
      <c r="D46" s="127" t="s">
        <v>145</v>
      </c>
      <c r="E46" s="195">
        <f t="shared" ref="E46:R46" ca="1" si="10">IF(ISERROR(E28/$B46*100),0,E28/$B46*100)</f>
        <v>0</v>
      </c>
      <c r="F46" s="195">
        <f t="shared" ca="1" si="10"/>
        <v>0</v>
      </c>
      <c r="G46" s="195">
        <f t="shared" ca="1" si="10"/>
        <v>0</v>
      </c>
      <c r="H46" s="195">
        <f t="shared" ca="1" si="10"/>
        <v>0</v>
      </c>
      <c r="I46" s="195">
        <f t="shared" ca="1" si="10"/>
        <v>0</v>
      </c>
      <c r="J46" s="195">
        <f t="shared" ca="1" si="10"/>
        <v>0</v>
      </c>
      <c r="K46" s="195">
        <f t="shared" ca="1" si="10"/>
        <v>0</v>
      </c>
      <c r="L46" s="195">
        <f t="shared" ca="1" si="10"/>
        <v>0</v>
      </c>
      <c r="M46" s="195">
        <f t="shared" ca="1" si="10"/>
        <v>0</v>
      </c>
      <c r="N46" s="195">
        <f t="shared" ca="1" si="10"/>
        <v>0</v>
      </c>
      <c r="O46" s="195">
        <f t="shared" ca="1" si="10"/>
        <v>0</v>
      </c>
      <c r="P46" s="195">
        <f t="shared" ca="1" si="10"/>
        <v>0</v>
      </c>
      <c r="Q46" s="195">
        <f t="shared" ca="1" si="10"/>
        <v>0</v>
      </c>
      <c r="R46" s="195">
        <f t="shared" ca="1" si="10"/>
        <v>0</v>
      </c>
    </row>
    <row r="47" spans="1:18" ht="14.4" x14ac:dyDescent="0.3">
      <c r="A47" s="123">
        <v>43739</v>
      </c>
      <c r="B47" s="198" t="str">
        <f t="shared" ca="1" si="2"/>
        <v>--</v>
      </c>
      <c r="C47" s="127" t="s">
        <v>145</v>
      </c>
      <c r="D47" s="127" t="s">
        <v>145</v>
      </c>
      <c r="E47" s="195">
        <f t="shared" ref="E47:R47" ca="1" si="11">IF(ISERROR(E29/$B47*100),0,E29/$B47*100)</f>
        <v>0</v>
      </c>
      <c r="F47" s="195">
        <f t="shared" ca="1" si="11"/>
        <v>0</v>
      </c>
      <c r="G47" s="195">
        <f t="shared" ca="1" si="11"/>
        <v>0</v>
      </c>
      <c r="H47" s="195">
        <f t="shared" ca="1" si="11"/>
        <v>0</v>
      </c>
      <c r="I47" s="195">
        <f t="shared" ca="1" si="11"/>
        <v>0</v>
      </c>
      <c r="J47" s="195">
        <f t="shared" ca="1" si="11"/>
        <v>0</v>
      </c>
      <c r="K47" s="195">
        <f t="shared" ca="1" si="11"/>
        <v>0</v>
      </c>
      <c r="L47" s="195">
        <f t="shared" ca="1" si="11"/>
        <v>0</v>
      </c>
      <c r="M47" s="195">
        <f t="shared" ca="1" si="11"/>
        <v>0</v>
      </c>
      <c r="N47" s="195">
        <f t="shared" ca="1" si="11"/>
        <v>0</v>
      </c>
      <c r="O47" s="195">
        <f t="shared" ca="1" si="11"/>
        <v>0</v>
      </c>
      <c r="P47" s="195">
        <f t="shared" ca="1" si="11"/>
        <v>0</v>
      </c>
      <c r="Q47" s="195">
        <f t="shared" ca="1" si="11"/>
        <v>0</v>
      </c>
      <c r="R47" s="195">
        <f t="shared" ca="1" si="11"/>
        <v>0</v>
      </c>
    </row>
    <row r="48" spans="1:18" ht="14.4" x14ac:dyDescent="0.3">
      <c r="A48" s="133">
        <v>43770</v>
      </c>
      <c r="B48" s="198" t="str">
        <f t="shared" ca="1" si="2"/>
        <v>--</v>
      </c>
      <c r="C48" s="127" t="s">
        <v>145</v>
      </c>
      <c r="D48" s="127" t="s">
        <v>145</v>
      </c>
      <c r="E48" s="195">
        <f t="shared" ref="E48:R48" ca="1" si="12">IF(ISERROR(E30/$B48*100),0,E30/$B48*100)</f>
        <v>0</v>
      </c>
      <c r="F48" s="195">
        <f t="shared" ca="1" si="12"/>
        <v>0</v>
      </c>
      <c r="G48" s="195">
        <f t="shared" ca="1" si="12"/>
        <v>0</v>
      </c>
      <c r="H48" s="195">
        <f t="shared" ca="1" si="12"/>
        <v>0</v>
      </c>
      <c r="I48" s="195">
        <f t="shared" ca="1" si="12"/>
        <v>0</v>
      </c>
      <c r="J48" s="195">
        <f t="shared" ca="1" si="12"/>
        <v>0</v>
      </c>
      <c r="K48" s="195">
        <f t="shared" ca="1" si="12"/>
        <v>0</v>
      </c>
      <c r="L48" s="195">
        <f t="shared" ca="1" si="12"/>
        <v>0</v>
      </c>
      <c r="M48" s="195">
        <f t="shared" ca="1" si="12"/>
        <v>0</v>
      </c>
      <c r="N48" s="195">
        <f t="shared" ca="1" si="12"/>
        <v>0</v>
      </c>
      <c r="O48" s="195">
        <f t="shared" ca="1" si="12"/>
        <v>0</v>
      </c>
      <c r="P48" s="195">
        <f t="shared" ca="1" si="12"/>
        <v>0</v>
      </c>
      <c r="Q48" s="195">
        <f t="shared" ca="1" si="12"/>
        <v>0</v>
      </c>
      <c r="R48" s="195">
        <f t="shared" ca="1" si="12"/>
        <v>0</v>
      </c>
    </row>
    <row r="49" spans="1:18" ht="14.4" x14ac:dyDescent="0.3">
      <c r="A49" s="123">
        <v>43800</v>
      </c>
      <c r="B49" s="198" t="str">
        <f ca="1">B31</f>
        <v>--</v>
      </c>
      <c r="C49" s="127" t="s">
        <v>145</v>
      </c>
      <c r="D49" s="127" t="s">
        <v>145</v>
      </c>
      <c r="E49" s="195">
        <f t="shared" ref="E49:R49" ca="1" si="13">IF(ISERROR(E31/$B49*100),0,E31/$B49*100)</f>
        <v>0</v>
      </c>
      <c r="F49" s="195">
        <f t="shared" ca="1" si="13"/>
        <v>0</v>
      </c>
      <c r="G49" s="195">
        <f t="shared" ca="1" si="13"/>
        <v>0</v>
      </c>
      <c r="H49" s="195">
        <f t="shared" ca="1" si="13"/>
        <v>0</v>
      </c>
      <c r="I49" s="195">
        <f t="shared" ca="1" si="13"/>
        <v>0</v>
      </c>
      <c r="J49" s="195">
        <f t="shared" ca="1" si="13"/>
        <v>0</v>
      </c>
      <c r="K49" s="195">
        <f t="shared" ca="1" si="13"/>
        <v>0</v>
      </c>
      <c r="L49" s="195">
        <f t="shared" ca="1" si="13"/>
        <v>0</v>
      </c>
      <c r="M49" s="195">
        <f t="shared" ca="1" si="13"/>
        <v>0</v>
      </c>
      <c r="N49" s="195">
        <f t="shared" ca="1" si="13"/>
        <v>0</v>
      </c>
      <c r="O49" s="195">
        <f t="shared" ca="1" si="13"/>
        <v>0</v>
      </c>
      <c r="P49" s="195">
        <f t="shared" ca="1" si="13"/>
        <v>0</v>
      </c>
      <c r="Q49" s="195">
        <f t="shared" ca="1" si="13"/>
        <v>0</v>
      </c>
      <c r="R49" s="195">
        <f t="shared" ca="1" si="13"/>
        <v>0</v>
      </c>
    </row>
    <row r="50" spans="1:18" ht="14.4" x14ac:dyDescent="0.3">
      <c r="A50" s="134" t="s">
        <v>378</v>
      </c>
      <c r="B50" s="198"/>
      <c r="C50" s="136"/>
      <c r="D50" s="13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 t="s">
        <v>145</v>
      </c>
      <c r="P50" s="197" t="s">
        <v>145</v>
      </c>
      <c r="Q50" s="197" t="s">
        <v>145</v>
      </c>
      <c r="R50" s="197" t="s">
        <v>145</v>
      </c>
    </row>
    <row r="52" spans="1:18" x14ac:dyDescent="0.25">
      <c r="A52" s="18" t="s">
        <v>381</v>
      </c>
    </row>
    <row r="53" spans="1:18" x14ac:dyDescent="0.25">
      <c r="A53" s="55">
        <v>13</v>
      </c>
      <c r="B53" s="128" t="s">
        <v>382</v>
      </c>
      <c r="D53" s="124" t="s">
        <v>377</v>
      </c>
      <c r="E53" s="130">
        <f ca="1">I42</f>
        <v>0</v>
      </c>
      <c r="F53" s="130" t="s">
        <v>86</v>
      </c>
      <c r="G53" s="130" t="s">
        <v>49</v>
      </c>
      <c r="H53" s="130" t="s">
        <v>55</v>
      </c>
      <c r="I53" s="130" t="s">
        <v>87</v>
      </c>
      <c r="J53" s="130" t="s">
        <v>88</v>
      </c>
      <c r="K53" s="130" t="s">
        <v>89</v>
      </c>
      <c r="L53" s="130" t="s">
        <v>90</v>
      </c>
      <c r="M53" s="130" t="s">
        <v>91</v>
      </c>
      <c r="N53" s="130" t="s">
        <v>92</v>
      </c>
      <c r="O53" s="130" t="s">
        <v>93</v>
      </c>
      <c r="P53" s="130" t="s">
        <v>94</v>
      </c>
      <c r="Q53" s="130" t="s">
        <v>95</v>
      </c>
      <c r="R53" s="130" t="s">
        <v>96</v>
      </c>
    </row>
    <row r="54" spans="1:18" x14ac:dyDescent="0.25">
      <c r="B54" s="137" t="s">
        <v>257</v>
      </c>
      <c r="D54" s="124" t="s">
        <v>145</v>
      </c>
      <c r="E54" s="208" t="str">
        <f>E36</f>
        <v/>
      </c>
      <c r="F54" s="208" t="str">
        <f t="shared" ref="F54:R54" si="14">F36</f>
        <v/>
      </c>
      <c r="G54" s="208" t="str">
        <f t="shared" si="14"/>
        <v/>
      </c>
      <c r="H54" s="208" t="str">
        <f t="shared" si="14"/>
        <v/>
      </c>
      <c r="I54" s="208" t="str">
        <f t="shared" si="14"/>
        <v/>
      </c>
      <c r="J54" s="208" t="str">
        <f t="shared" si="14"/>
        <v/>
      </c>
      <c r="K54" s="208" t="str">
        <f t="shared" si="14"/>
        <v/>
      </c>
      <c r="L54" s="208" t="str">
        <f t="shared" si="14"/>
        <v/>
      </c>
      <c r="M54" s="208" t="str">
        <f t="shared" si="14"/>
        <v/>
      </c>
      <c r="N54" s="208" t="str">
        <f t="shared" si="14"/>
        <v/>
      </c>
      <c r="O54" s="208" t="str">
        <f t="shared" si="14"/>
        <v/>
      </c>
      <c r="P54" s="208" t="str">
        <f t="shared" si="14"/>
        <v/>
      </c>
      <c r="Q54" s="208" t="str">
        <f t="shared" si="14"/>
        <v/>
      </c>
      <c r="R54" s="208" t="str">
        <f t="shared" si="14"/>
        <v/>
      </c>
    </row>
    <row r="55" spans="1:18" x14ac:dyDescent="0.25">
      <c r="B55" s="138" t="s">
        <v>258</v>
      </c>
      <c r="C55" s="126" t="s">
        <v>145</v>
      </c>
      <c r="D55" s="126" t="s">
        <v>145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</row>
    <row r="56" spans="1:18" ht="14.4" x14ac:dyDescent="0.3">
      <c r="A56" s="133">
        <v>43466</v>
      </c>
      <c r="B56" s="198">
        <v>102.92</v>
      </c>
      <c r="C56" s="127" t="s">
        <v>145</v>
      </c>
      <c r="D56" s="127" t="s">
        <v>145</v>
      </c>
      <c r="E56" s="195">
        <f t="shared" ref="E56:G56" si="15">IF(ISERROR(E20/$B56*100),0,E20/$B56*100)</f>
        <v>0</v>
      </c>
      <c r="F56" s="195">
        <f t="shared" si="15"/>
        <v>0</v>
      </c>
      <c r="G56" s="195">
        <f t="shared" si="15"/>
        <v>0</v>
      </c>
      <c r="H56" s="195">
        <f>IF(ISERROR(H20/$B56*100),0,H20/$B56*100)</f>
        <v>0</v>
      </c>
      <c r="I56" s="195">
        <f>IF(ISERROR(I20/$B56*100),0,I20/$B56*100)</f>
        <v>0</v>
      </c>
      <c r="J56" s="195">
        <f>IF(ISERROR(J20/$B56*100),0,J20/$B56*100)</f>
        <v>0</v>
      </c>
      <c r="K56" s="195">
        <f>IF(ISERROR(K20/$B56*100),0,K20/$B56*100)</f>
        <v>0</v>
      </c>
      <c r="L56" s="195">
        <f t="shared" ref="L56:M56" si="16">IF(ISERROR(L20/$B56*100),0,L20/$B56*100)</f>
        <v>0</v>
      </c>
      <c r="M56" s="195">
        <f t="shared" si="16"/>
        <v>0</v>
      </c>
      <c r="N56" s="195"/>
      <c r="O56" s="195"/>
      <c r="P56" s="195"/>
      <c r="Q56" s="195"/>
      <c r="R56" s="195"/>
    </row>
    <row r="57" spans="1:18" ht="14.4" x14ac:dyDescent="0.3">
      <c r="A57" s="123">
        <v>43497</v>
      </c>
      <c r="B57" s="198"/>
      <c r="C57" s="127"/>
      <c r="D57" s="127" t="s">
        <v>145</v>
      </c>
      <c r="E57" s="195">
        <f t="shared" ref="E57:M57" si="17">IF(ISERROR(E21/$B57*100),0,E21/$B57*100)</f>
        <v>0</v>
      </c>
      <c r="F57" s="195">
        <f t="shared" si="17"/>
        <v>0</v>
      </c>
      <c r="G57" s="195">
        <f t="shared" si="17"/>
        <v>0</v>
      </c>
      <c r="H57" s="195">
        <f t="shared" si="17"/>
        <v>0</v>
      </c>
      <c r="I57" s="195">
        <f t="shared" si="17"/>
        <v>0</v>
      </c>
      <c r="J57" s="195">
        <f t="shared" si="17"/>
        <v>0</v>
      </c>
      <c r="K57" s="195">
        <f t="shared" si="17"/>
        <v>0</v>
      </c>
      <c r="L57" s="195">
        <f t="shared" si="17"/>
        <v>0</v>
      </c>
      <c r="M57" s="195">
        <f t="shared" si="17"/>
        <v>0</v>
      </c>
      <c r="N57" s="195"/>
      <c r="O57" s="195"/>
      <c r="P57" s="195"/>
      <c r="Q57" s="195"/>
      <c r="R57" s="195"/>
    </row>
    <row r="58" spans="1:18" ht="14.4" x14ac:dyDescent="0.3">
      <c r="A58" s="133">
        <v>43525</v>
      </c>
      <c r="B58" s="198"/>
      <c r="C58" s="127" t="s">
        <v>145</v>
      </c>
      <c r="D58" s="127" t="s">
        <v>145</v>
      </c>
      <c r="E58" s="195">
        <f t="shared" ref="E58:M58" si="18">IF(ISERROR(E22/$B58*100),0,E22/$B58*100)</f>
        <v>0</v>
      </c>
      <c r="F58" s="195">
        <f t="shared" si="18"/>
        <v>0</v>
      </c>
      <c r="G58" s="195">
        <f t="shared" si="18"/>
        <v>0</v>
      </c>
      <c r="H58" s="195">
        <f t="shared" si="18"/>
        <v>0</v>
      </c>
      <c r="I58" s="195">
        <f t="shared" si="18"/>
        <v>0</v>
      </c>
      <c r="J58" s="195">
        <f t="shared" si="18"/>
        <v>0</v>
      </c>
      <c r="K58" s="195">
        <f t="shared" si="18"/>
        <v>0</v>
      </c>
      <c r="L58" s="195">
        <f t="shared" si="18"/>
        <v>0</v>
      </c>
      <c r="M58" s="195">
        <f t="shared" si="18"/>
        <v>0</v>
      </c>
      <c r="N58" s="195"/>
      <c r="O58" s="195"/>
      <c r="P58" s="195"/>
      <c r="Q58" s="195"/>
      <c r="R58" s="195"/>
    </row>
    <row r="59" spans="1:18" ht="14.4" x14ac:dyDescent="0.3">
      <c r="A59" s="123">
        <v>43556</v>
      </c>
      <c r="B59" s="198"/>
      <c r="C59" s="127" t="s">
        <v>145</v>
      </c>
      <c r="D59" s="127" t="s">
        <v>145</v>
      </c>
      <c r="E59" s="195">
        <f t="shared" ref="E59:M59" si="19">IF(ISERROR(E23/$B59*100),0,E23/$B59*100)</f>
        <v>0</v>
      </c>
      <c r="F59" s="195">
        <f t="shared" si="19"/>
        <v>0</v>
      </c>
      <c r="G59" s="195">
        <f t="shared" si="19"/>
        <v>0</v>
      </c>
      <c r="H59" s="195">
        <f t="shared" si="19"/>
        <v>0</v>
      </c>
      <c r="I59" s="195">
        <f t="shared" si="19"/>
        <v>0</v>
      </c>
      <c r="J59" s="195">
        <f t="shared" si="19"/>
        <v>0</v>
      </c>
      <c r="K59" s="195">
        <f t="shared" si="19"/>
        <v>0</v>
      </c>
      <c r="L59" s="195">
        <f t="shared" si="19"/>
        <v>0</v>
      </c>
      <c r="M59" s="195">
        <f t="shared" si="19"/>
        <v>0</v>
      </c>
      <c r="N59" s="195"/>
      <c r="O59" s="195"/>
      <c r="P59" s="195"/>
      <c r="Q59" s="195"/>
      <c r="R59" s="195"/>
    </row>
    <row r="60" spans="1:18" ht="14.4" x14ac:dyDescent="0.3">
      <c r="A60" s="133">
        <v>43586</v>
      </c>
      <c r="B60" s="198"/>
      <c r="C60" s="127" t="s">
        <v>145</v>
      </c>
      <c r="D60" s="127" t="s">
        <v>145</v>
      </c>
      <c r="E60" s="195">
        <f t="shared" ref="E60:M60" si="20">IF(ISERROR(E24/$B60*100),0,E24/$B60*100)</f>
        <v>0</v>
      </c>
      <c r="F60" s="195">
        <f t="shared" si="20"/>
        <v>0</v>
      </c>
      <c r="G60" s="195">
        <f t="shared" si="20"/>
        <v>0</v>
      </c>
      <c r="H60" s="195">
        <f t="shared" si="20"/>
        <v>0</v>
      </c>
      <c r="I60" s="195">
        <f t="shared" si="20"/>
        <v>0</v>
      </c>
      <c r="J60" s="195">
        <f t="shared" si="20"/>
        <v>0</v>
      </c>
      <c r="K60" s="195">
        <f t="shared" si="20"/>
        <v>0</v>
      </c>
      <c r="L60" s="195">
        <f t="shared" si="20"/>
        <v>0</v>
      </c>
      <c r="M60" s="195">
        <f t="shared" si="20"/>
        <v>0</v>
      </c>
      <c r="N60" s="195"/>
      <c r="O60" s="195"/>
      <c r="P60" s="195"/>
      <c r="Q60" s="195"/>
      <c r="R60" s="195"/>
    </row>
    <row r="61" spans="1:18" ht="14.4" x14ac:dyDescent="0.3">
      <c r="A61" s="123">
        <v>43617</v>
      </c>
      <c r="B61" s="198"/>
      <c r="C61" s="127" t="s">
        <v>145</v>
      </c>
      <c r="D61" s="127" t="s">
        <v>145</v>
      </c>
      <c r="E61" s="195">
        <f t="shared" ref="E61:M61" si="21">IF(ISERROR(E25/$B61*100),0,E25/$B61*100)</f>
        <v>0</v>
      </c>
      <c r="F61" s="195">
        <f t="shared" si="21"/>
        <v>0</v>
      </c>
      <c r="G61" s="195">
        <f t="shared" si="21"/>
        <v>0</v>
      </c>
      <c r="H61" s="195">
        <f t="shared" si="21"/>
        <v>0</v>
      </c>
      <c r="I61" s="195">
        <f t="shared" si="21"/>
        <v>0</v>
      </c>
      <c r="J61" s="195">
        <f t="shared" si="21"/>
        <v>0</v>
      </c>
      <c r="K61" s="195">
        <f t="shared" si="21"/>
        <v>0</v>
      </c>
      <c r="L61" s="195">
        <f t="shared" si="21"/>
        <v>0</v>
      </c>
      <c r="M61" s="195">
        <f t="shared" si="21"/>
        <v>0</v>
      </c>
      <c r="N61" s="195"/>
      <c r="O61" s="195"/>
      <c r="P61" s="195"/>
      <c r="Q61" s="195"/>
      <c r="R61" s="195"/>
    </row>
    <row r="62" spans="1:18" ht="14.4" x14ac:dyDescent="0.3">
      <c r="A62" s="133">
        <v>43647</v>
      </c>
      <c r="B62" s="198"/>
      <c r="C62" s="127" t="s">
        <v>145</v>
      </c>
      <c r="D62" s="127" t="s">
        <v>145</v>
      </c>
      <c r="E62" s="195">
        <f t="shared" ref="E62:M62" si="22">IF(ISERROR(E26/$B62*100),0,E26/$B62*100)</f>
        <v>0</v>
      </c>
      <c r="F62" s="195">
        <f t="shared" si="22"/>
        <v>0</v>
      </c>
      <c r="G62" s="195">
        <f t="shared" si="22"/>
        <v>0</v>
      </c>
      <c r="H62" s="195">
        <f t="shared" si="22"/>
        <v>0</v>
      </c>
      <c r="I62" s="195">
        <f t="shared" si="22"/>
        <v>0</v>
      </c>
      <c r="J62" s="195">
        <f t="shared" si="22"/>
        <v>0</v>
      </c>
      <c r="K62" s="195">
        <f t="shared" si="22"/>
        <v>0</v>
      </c>
      <c r="L62" s="195">
        <f t="shared" si="22"/>
        <v>0</v>
      </c>
      <c r="M62" s="195">
        <f t="shared" si="22"/>
        <v>0</v>
      </c>
      <c r="N62" s="195"/>
      <c r="O62" s="195"/>
      <c r="P62" s="195"/>
      <c r="Q62" s="195"/>
      <c r="R62" s="195"/>
    </row>
    <row r="63" spans="1:18" ht="14.4" x14ac:dyDescent="0.3">
      <c r="A63" s="123">
        <v>43678</v>
      </c>
      <c r="B63" s="198"/>
      <c r="C63" s="127" t="s">
        <v>145</v>
      </c>
      <c r="D63" s="127" t="s">
        <v>145</v>
      </c>
      <c r="E63" s="195">
        <f t="shared" ref="E63:M63" si="23">IF(ISERROR(E27/$B63*100),0,E27/$B63*100)</f>
        <v>0</v>
      </c>
      <c r="F63" s="195">
        <f t="shared" si="23"/>
        <v>0</v>
      </c>
      <c r="G63" s="195">
        <f t="shared" si="23"/>
        <v>0</v>
      </c>
      <c r="H63" s="195">
        <f t="shared" si="23"/>
        <v>0</v>
      </c>
      <c r="I63" s="195">
        <f t="shared" si="23"/>
        <v>0</v>
      </c>
      <c r="J63" s="195">
        <f t="shared" si="23"/>
        <v>0</v>
      </c>
      <c r="K63" s="195">
        <f t="shared" si="23"/>
        <v>0</v>
      </c>
      <c r="L63" s="195">
        <f t="shared" si="23"/>
        <v>0</v>
      </c>
      <c r="M63" s="195">
        <f t="shared" si="23"/>
        <v>0</v>
      </c>
      <c r="N63" s="195"/>
      <c r="O63" s="195"/>
      <c r="P63" s="195"/>
      <c r="Q63" s="195"/>
      <c r="R63" s="195"/>
    </row>
    <row r="64" spans="1:18" ht="14.4" x14ac:dyDescent="0.3">
      <c r="A64" s="133">
        <v>43709</v>
      </c>
      <c r="B64" s="198"/>
      <c r="C64" s="127" t="s">
        <v>145</v>
      </c>
      <c r="D64" s="127" t="s">
        <v>145</v>
      </c>
      <c r="E64" s="195">
        <f t="shared" ref="E64:M64" si="24">IF(ISERROR(E28/$B64*100),0,E28/$B64*100)</f>
        <v>0</v>
      </c>
      <c r="F64" s="195">
        <f t="shared" si="24"/>
        <v>0</v>
      </c>
      <c r="G64" s="195">
        <f t="shared" si="24"/>
        <v>0</v>
      </c>
      <c r="H64" s="195">
        <f t="shared" si="24"/>
        <v>0</v>
      </c>
      <c r="I64" s="195">
        <f t="shared" si="24"/>
        <v>0</v>
      </c>
      <c r="J64" s="195">
        <f t="shared" si="24"/>
        <v>0</v>
      </c>
      <c r="K64" s="195">
        <f t="shared" si="24"/>
        <v>0</v>
      </c>
      <c r="L64" s="195">
        <f t="shared" si="24"/>
        <v>0</v>
      </c>
      <c r="M64" s="195">
        <f t="shared" si="24"/>
        <v>0</v>
      </c>
      <c r="N64" s="195"/>
      <c r="O64" s="195"/>
      <c r="P64" s="195"/>
      <c r="Q64" s="195"/>
      <c r="R64" s="195"/>
    </row>
    <row r="65" spans="1:18" ht="14.4" x14ac:dyDescent="0.3">
      <c r="A65" s="123">
        <v>43739</v>
      </c>
      <c r="B65" s="198"/>
      <c r="C65" s="127" t="s">
        <v>145</v>
      </c>
      <c r="D65" s="127" t="s">
        <v>145</v>
      </c>
      <c r="E65" s="195">
        <f t="shared" ref="E65:M65" si="25">IF(ISERROR(E29/$B65*100),0,E29/$B65*100)</f>
        <v>0</v>
      </c>
      <c r="F65" s="195">
        <f t="shared" si="25"/>
        <v>0</v>
      </c>
      <c r="G65" s="195">
        <f t="shared" si="25"/>
        <v>0</v>
      </c>
      <c r="H65" s="195">
        <f t="shared" si="25"/>
        <v>0</v>
      </c>
      <c r="I65" s="195">
        <f t="shared" si="25"/>
        <v>0</v>
      </c>
      <c r="J65" s="195">
        <f t="shared" si="25"/>
        <v>0</v>
      </c>
      <c r="K65" s="195">
        <f t="shared" si="25"/>
        <v>0</v>
      </c>
      <c r="L65" s="195">
        <f t="shared" si="25"/>
        <v>0</v>
      </c>
      <c r="M65" s="195">
        <f t="shared" si="25"/>
        <v>0</v>
      </c>
      <c r="N65" s="195"/>
      <c r="O65" s="195"/>
      <c r="P65" s="195"/>
      <c r="Q65" s="195"/>
      <c r="R65" s="195"/>
    </row>
    <row r="66" spans="1:18" ht="14.4" x14ac:dyDescent="0.3">
      <c r="A66" s="133">
        <v>43770</v>
      </c>
      <c r="B66" s="198"/>
      <c r="C66" s="127" t="s">
        <v>145</v>
      </c>
      <c r="D66" s="127" t="s">
        <v>145</v>
      </c>
      <c r="E66" s="195">
        <f t="shared" ref="E66:M66" si="26">IF(ISERROR(E30/$B66*100),0,E30/$B66*100)</f>
        <v>0</v>
      </c>
      <c r="F66" s="195">
        <f t="shared" si="26"/>
        <v>0</v>
      </c>
      <c r="G66" s="195">
        <f t="shared" si="26"/>
        <v>0</v>
      </c>
      <c r="H66" s="195">
        <f t="shared" si="26"/>
        <v>0</v>
      </c>
      <c r="I66" s="195">
        <f t="shared" si="26"/>
        <v>0</v>
      </c>
      <c r="J66" s="195">
        <f t="shared" si="26"/>
        <v>0</v>
      </c>
      <c r="K66" s="195">
        <f t="shared" si="26"/>
        <v>0</v>
      </c>
      <c r="L66" s="195">
        <f t="shared" si="26"/>
        <v>0</v>
      </c>
      <c r="M66" s="195">
        <f t="shared" si="26"/>
        <v>0</v>
      </c>
      <c r="N66" s="195"/>
      <c r="O66" s="195"/>
      <c r="P66" s="195"/>
      <c r="Q66" s="195"/>
      <c r="R66" s="195"/>
    </row>
    <row r="67" spans="1:18" ht="14.4" x14ac:dyDescent="0.3">
      <c r="A67" s="123">
        <v>43800</v>
      </c>
      <c r="B67" s="198"/>
      <c r="C67" s="127" t="s">
        <v>145</v>
      </c>
      <c r="D67" s="127" t="s">
        <v>145</v>
      </c>
      <c r="E67" s="195">
        <f t="shared" ref="E67:M67" si="27">IF(ISERROR(E31/$B67*100),0,E31/$B67*100)</f>
        <v>0</v>
      </c>
      <c r="F67" s="195">
        <f t="shared" si="27"/>
        <v>0</v>
      </c>
      <c r="G67" s="195">
        <f t="shared" si="27"/>
        <v>0</v>
      </c>
      <c r="H67" s="195">
        <f t="shared" si="27"/>
        <v>0</v>
      </c>
      <c r="I67" s="195">
        <f t="shared" si="27"/>
        <v>0</v>
      </c>
      <c r="J67" s="195">
        <f t="shared" si="27"/>
        <v>0</v>
      </c>
      <c r="K67" s="195">
        <f t="shared" si="27"/>
        <v>0</v>
      </c>
      <c r="L67" s="195">
        <f t="shared" si="27"/>
        <v>0</v>
      </c>
      <c r="M67" s="195">
        <f t="shared" si="27"/>
        <v>0</v>
      </c>
      <c r="N67" s="195"/>
      <c r="O67" s="195"/>
      <c r="P67" s="195"/>
      <c r="Q67" s="195"/>
      <c r="R67" s="195"/>
    </row>
    <row r="68" spans="1:18" ht="14.4" x14ac:dyDescent="0.3">
      <c r="A68" s="134" t="s">
        <v>378</v>
      </c>
      <c r="B68" s="198"/>
      <c r="C68" s="136"/>
      <c r="D68" s="136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 t="s">
        <v>145</v>
      </c>
      <c r="P68" s="197" t="s">
        <v>145</v>
      </c>
      <c r="Q68" s="197" t="s">
        <v>145</v>
      </c>
      <c r="R68" s="197" t="s">
        <v>145</v>
      </c>
    </row>
  </sheetData>
  <conditionalFormatting sqref="J6:J12 O6:O12">
    <cfRule type="expression" dxfId="106" priority="90">
      <formula>IF(AND(I6&lt;&gt;"",SU_Stufe&gt;=30,ISBLANK(J6)),TRUE,FALSE)</formula>
    </cfRule>
  </conditionalFormatting>
  <conditionalFormatting sqref="C4">
    <cfRule type="expression" dxfId="105" priority="89">
      <formula>IF(ISBLANK(ZU_Jahr),TRUE,FALSE)</formula>
    </cfRule>
  </conditionalFormatting>
  <conditionalFormatting sqref="C3:D3">
    <cfRule type="expression" dxfId="104" priority="88">
      <formula>IF(ISBLANK(ZU_Produktnummer),TRUE,FALSE)</formula>
    </cfRule>
  </conditionalFormatting>
  <conditionalFormatting sqref="C10">
    <cfRule type="expression" dxfId="103" priority="87">
      <formula>IF(ISBLANK(ZU_Kuerzel),TRUE,FALSE)</formula>
    </cfRule>
  </conditionalFormatting>
  <conditionalFormatting sqref="C11">
    <cfRule type="expression" dxfId="102" priority="86">
      <formula>IF(ISBLANK(ZU_Personennummer),TRUE,FALSE)</formula>
    </cfRule>
  </conditionalFormatting>
  <conditionalFormatting sqref="C6:F6">
    <cfRule type="expression" dxfId="101" priority="85">
      <formula>IF(ISBLANK(ZU_Projektbezeichnung),TRUE,FALSE)</formula>
    </cfRule>
  </conditionalFormatting>
  <conditionalFormatting sqref="C9:F9">
    <cfRule type="expression" dxfId="100" priority="84">
      <formula>IF(ISBLANK(ZU_Vorname),TRUE,FALSE)</formula>
    </cfRule>
  </conditionalFormatting>
  <conditionalFormatting sqref="C8:F8">
    <cfRule type="expression" dxfId="99" priority="83">
      <formula>IF(ISBLANK(ZU_Nachname),TRUE,FALSE)</formula>
    </cfRule>
  </conditionalFormatting>
  <conditionalFormatting sqref="C12:F12">
    <cfRule type="expression" dxfId="98" priority="82">
      <formula>IF(ISBLANK(ZU_Stellenbezeichnung),TRUE,FALSE)</formula>
    </cfRule>
  </conditionalFormatting>
  <conditionalFormatting sqref="K6:M6 K7:K12">
    <cfRule type="expression" dxfId="97" priority="46">
      <formula>IF(AND(ISTEXT($K$6),SU_Stufe&gt;=20),TRUE,FALSE)</formula>
    </cfRule>
    <cfRule type="expression" dxfId="96" priority="81">
      <formula>IF(AND(ISBLANK($K$6),$I$3&lt;&gt;"",SU_Stufe&gt;=20),TRUE,FALSE)</formula>
    </cfRule>
  </conditionalFormatting>
  <conditionalFormatting sqref="L7:M7">
    <cfRule type="expression" dxfId="95" priority="62">
      <formula>IF(AND(ISTEXT($K$7),$I$7&lt;&gt;"",SU_Stufe&gt;=20),TRUE,FALSE)</formula>
    </cfRule>
    <cfRule type="expression" dxfId="94" priority="80">
      <formula>IF(AND(ISBLANK($K$7),$I$7&lt;&gt;"",SU_Stufe&gt;=20),TRUE,FALSE)</formula>
    </cfRule>
  </conditionalFormatting>
  <conditionalFormatting sqref="L8:M8">
    <cfRule type="expression" dxfId="93" priority="61">
      <formula>IF(AND(ISTEXT($K$8),$I$8&lt;&gt;"",SU_Stufe&gt;=20),TRUE,FALSE)</formula>
    </cfRule>
    <cfRule type="expression" dxfId="92" priority="79">
      <formula>IF(AND(ISBLANK($K$8),$I$8&lt;&gt;"",SU_Stufe&gt;=20),TRUE,FALSE)</formula>
    </cfRule>
  </conditionalFormatting>
  <conditionalFormatting sqref="Q6:R6">
    <cfRule type="expression" dxfId="91" priority="56">
      <formula>IF(AND(ISTEXT($P$6),$N$6&lt;&gt;"",SU_Stufe&gt;=20),TRUE,FALSE)</formula>
    </cfRule>
    <cfRule type="expression" dxfId="90" priority="78">
      <formula>IF(AND(ISBLANK($P$6),$N$6&lt;&gt;"",SU_Stufe&gt;=20),TRUE,FALSE)</formula>
    </cfRule>
  </conditionalFormatting>
  <conditionalFormatting sqref="Q7:R7">
    <cfRule type="expression" dxfId="89" priority="55">
      <formula>IF(AND(ISTEXT($P$7),$N$7&lt;&gt;"",SU_Stufe&gt;=20),TRUE,FALSE)</formula>
    </cfRule>
    <cfRule type="expression" dxfId="88" priority="77">
      <formula>IF(AND(ISBLANK($P$7),$N$7&lt;&gt;"",SU_Stufe&gt;=20),TRUE,FALSE)</formula>
    </cfRule>
  </conditionalFormatting>
  <conditionalFormatting sqref="Q8:R8">
    <cfRule type="expression" dxfId="87" priority="54">
      <formula>IF(AND(ISTEXT($P$8),$N$8&lt;&gt;"",SU_Stufe&gt;=20),TRUE,FALSE)</formula>
    </cfRule>
    <cfRule type="expression" dxfId="86" priority="76">
      <formula>IF(AND(ISBLANK($P$8),$N$8&lt;&gt;"",SU_Stufe&gt;=20),TRUE,FALSE)</formula>
    </cfRule>
  </conditionalFormatting>
  <conditionalFormatting sqref="Q9:R9">
    <cfRule type="expression" dxfId="85" priority="53">
      <formula>IF(AND(ISTEXT($P$9),$N$9&lt;&gt;"",SU_Stufe&gt;=20),TRUE,FALSE)</formula>
    </cfRule>
    <cfRule type="expression" dxfId="84" priority="75">
      <formula>IF(AND(ISBLANK($P$9),$N$9&lt;&gt;"",SU_Stufe&gt;=20),TRUE,FALSE)</formula>
    </cfRule>
  </conditionalFormatting>
  <conditionalFormatting sqref="Q10:R10">
    <cfRule type="expression" dxfId="83" priority="52">
      <formula>IF(AND(ISTEXT($P$10),$N$10&lt;&gt;"",SU_Stufe&gt;=20),TRUE,FALSE)</formula>
    </cfRule>
    <cfRule type="expression" dxfId="82" priority="74">
      <formula>IF(AND(ISBLANK($P$10),$N$10&lt;&gt;"",SU_Stufe&gt;=20),TRUE,FALSE)</formula>
    </cfRule>
  </conditionalFormatting>
  <conditionalFormatting sqref="Q11:R11">
    <cfRule type="expression" dxfId="81" priority="51">
      <formula>IF(AND(ISTEXT($P$11),$N$11&lt;&gt;"",SU_Stufe&gt;=20),TRUE,FALSE)</formula>
    </cfRule>
    <cfRule type="expression" dxfId="80" priority="73">
      <formula>IF(AND(ISBLANK($P$11),$N$11&lt;&gt;"",SU_Stufe&gt;=20),TRUE,FALSE)</formula>
    </cfRule>
  </conditionalFormatting>
  <conditionalFormatting sqref="Q12:R12">
    <cfRule type="expression" dxfId="79" priority="50">
      <formula>IF(AND(ISTEXT($P$12),$N$12&lt;&gt;"",SU_Stufe&gt;=20),TRUE,FALSE)</formula>
    </cfRule>
    <cfRule type="expression" dxfId="78" priority="72">
      <formula>IF(AND(ISBLANK($P$12),$N$12&lt;&gt;"",SU_Stufe&gt;=20),TRUE,FALSE)</formula>
    </cfRule>
  </conditionalFormatting>
  <conditionalFormatting sqref="C5:F5">
    <cfRule type="expression" dxfId="77" priority="71">
      <formula>IF(ISBLANK(ZU_Firma),TRUE,FALSE)</formula>
    </cfRule>
  </conditionalFormatting>
  <conditionalFormatting sqref="O6">
    <cfRule type="expression" dxfId="76" priority="70">
      <formula>IF(ISBLANK(O6),TRUE,FALSE)</formula>
    </cfRule>
  </conditionalFormatting>
  <conditionalFormatting sqref="I3">
    <cfRule type="expression" dxfId="75" priority="33">
      <formula>IF(AND(SU_Stufe&lt;20,ISNUMBER($I$3),ISTEXT($C$3)),TRUE,FALSE)</formula>
    </cfRule>
    <cfRule type="expression" dxfId="74" priority="37">
      <formula>IF(SU_Stufe&lt;20,TRUE,FALSE)</formula>
    </cfRule>
    <cfRule type="expression" dxfId="73" priority="49">
      <formula>IF(AND(ISNUMBER(I3),SU_Stufe&gt;=20),TRUE,FALSE)</formula>
    </cfRule>
    <cfRule type="expression" dxfId="72" priority="69">
      <formula>IF(AND(ISBLANK(I3),SU_Stufe&gt;=20),TRUE,FALSE)</formula>
    </cfRule>
  </conditionalFormatting>
  <conditionalFormatting sqref="L9:M9">
    <cfRule type="expression" dxfId="71" priority="60">
      <formula>IF(AND(ISTEXT($K$9),$I$9&lt;&gt;"",SU_Stufe&gt;=20),TRUE,FALSE)</formula>
    </cfRule>
    <cfRule type="expression" dxfId="70" priority="68">
      <formula>IF(AND(ISBLANK($K$9),$I$9&lt;&gt;"",SU_Stufe&gt;=20),TRUE,FALSE)</formula>
    </cfRule>
  </conditionalFormatting>
  <conditionalFormatting sqref="L10:M10">
    <cfRule type="expression" dxfId="69" priority="59">
      <formula>IF(AND(ISTEXT($K$10),$I$10&lt;&gt;"",SU_Stufe&gt;=20),TRUE,FALSE)</formula>
    </cfRule>
    <cfRule type="expression" dxfId="68" priority="67">
      <formula>IF(AND(ISBLANK($K$10),$I$10&lt;&gt;"",SU_Stufe&gt;=20),TRUE,FALSE)</formula>
    </cfRule>
  </conditionalFormatting>
  <conditionalFormatting sqref="L11:M11">
    <cfRule type="expression" dxfId="67" priority="58">
      <formula>IF(AND(ISTEXT($K$11),$I$11&lt;&gt;"",SU_Stufe&gt;=20),TRUE,FALSE)</formula>
    </cfRule>
    <cfRule type="expression" dxfId="66" priority="66">
      <formula>IF(AND(ISBLANK($K$11),$I$11&lt;&gt;"",SU_Stufe&gt;=20),TRUE,FALSE)</formula>
    </cfRule>
  </conditionalFormatting>
  <conditionalFormatting sqref="L12:M12">
    <cfRule type="expression" dxfId="65" priority="57">
      <formula>IF(AND(ISTEXT($K$12),$I$12&lt;&gt;"",SU_Stufe&gt;=20),TRUE,FALSE)</formula>
    </cfRule>
    <cfRule type="expression" dxfId="64" priority="65">
      <formula>IF(AND(ISBLANK($K$12),$I$12&lt;&gt;"",SU_Stufe&gt;=20),TRUE,FALSE)</formula>
    </cfRule>
  </conditionalFormatting>
  <conditionalFormatting sqref="B13:D13">
    <cfRule type="expression" dxfId="63" priority="64">
      <formula>IF(AN_YN=FALSE,TRUE,FALSE)</formula>
    </cfRule>
  </conditionalFormatting>
  <conditionalFormatting sqref="J6">
    <cfRule type="expression" dxfId="62" priority="47">
      <formula>IF(AND(I6&lt;&gt;"",SU_Stufe&gt;=30,ISBLANK(J6)),TRUE,FALSE)</formula>
    </cfRule>
    <cfRule type="expression" dxfId="61" priority="48">
      <formula>IF(AND(I6&lt;&gt;"",SU_Stufe&gt;=30,ISTEXT(J6)),TRUE,FALSE)</formula>
    </cfRule>
  </conditionalFormatting>
  <conditionalFormatting sqref="J7:J12 O6:O12">
    <cfRule type="expression" dxfId="60" priority="63">
      <formula>IF(AND(I6&lt;&gt;"",SU_Stufe&gt;=30,ISTEXT(J6)),TRUE,FALSE)</formula>
    </cfRule>
  </conditionalFormatting>
  <conditionalFormatting sqref="E20:R32">
    <cfRule type="expression" dxfId="59" priority="45">
      <formula>IF(SU_Stufe&gt;=20,TRUE,FALSE)</formula>
    </cfRule>
  </conditionalFormatting>
  <conditionalFormatting sqref="C17:D33">
    <cfRule type="expression" dxfId="58" priority="44">
      <formula>IF(SU_Stufe&gt;=30,TRUE,FALSE)</formula>
    </cfRule>
  </conditionalFormatting>
  <conditionalFormatting sqref="E17:O17">
    <cfRule type="expression" dxfId="57" priority="43">
      <formula>IF(SU_Stufe&gt;=20,TRUE,FALSE)</formula>
    </cfRule>
  </conditionalFormatting>
  <conditionalFormatting sqref="E18:R18">
    <cfRule type="expression" dxfId="56" priority="42">
      <formula>IF(SU_Stufe&gt;=20,TRUE,FALSE)</formula>
    </cfRule>
  </conditionalFormatting>
  <conditionalFormatting sqref="E19:R19">
    <cfRule type="expression" dxfId="55" priority="41">
      <formula>IF(SU_Stufe&gt;=20,TRUE,FALSE)</formula>
    </cfRule>
  </conditionalFormatting>
  <conditionalFormatting sqref="C20:C32">
    <cfRule type="expression" dxfId="54" priority="40">
      <formula>IF(SU_Stufe&gt;=20,TRUE,FALSE)</formula>
    </cfRule>
  </conditionalFormatting>
  <conditionalFormatting sqref="D20:D32">
    <cfRule type="expression" dxfId="53" priority="39">
      <formula>IF(SU_Stufe&gt;=20,TRUE,FALSE)</formula>
    </cfRule>
  </conditionalFormatting>
  <conditionalFormatting sqref="C22:R22 C24:R24 C26:R26 C28:R28 C30:R30 C32:R32 C20:R20 E21:R32 C21:D31">
    <cfRule type="expression" dxfId="52" priority="38">
      <formula>IF(SU_Stufe&gt;=20,TRUE,FALSE)</formula>
    </cfRule>
  </conditionalFormatting>
  <conditionalFormatting sqref="D17">
    <cfRule type="expression" dxfId="51" priority="36">
      <formula>IF(AND(ISNUMBER(ZU_AP_ANZ),SU_Stufe&gt;=20),TRUE,FALSE)</formula>
    </cfRule>
  </conditionalFormatting>
  <conditionalFormatting sqref="C17">
    <cfRule type="expression" dxfId="50" priority="35">
      <formula>IF(AND(ISNUMBER(ZU_AP_ANZ),SU_Stufe&gt;=20),TRUE,FALSE)</formula>
    </cfRule>
  </conditionalFormatting>
  <conditionalFormatting sqref="E38:R50">
    <cfRule type="expression" dxfId="49" priority="31">
      <formula>IF(SU_Stufe&gt;=20,TRUE,FALSE)</formula>
    </cfRule>
  </conditionalFormatting>
  <conditionalFormatting sqref="C35:D50">
    <cfRule type="expression" dxfId="48" priority="30">
      <formula>IF(SU_Stufe&gt;=30,TRUE,FALSE)</formula>
    </cfRule>
  </conditionalFormatting>
  <conditionalFormatting sqref="E36:R36">
    <cfRule type="expression" dxfId="47" priority="28">
      <formula>IF(SU_Stufe&gt;=20,TRUE,FALSE)</formula>
    </cfRule>
  </conditionalFormatting>
  <conditionalFormatting sqref="E37:R37">
    <cfRule type="expression" dxfId="46" priority="27">
      <formula>IF(SU_Stufe&gt;=20,TRUE,FALSE)</formula>
    </cfRule>
  </conditionalFormatting>
  <conditionalFormatting sqref="C38:C50">
    <cfRule type="expression" dxfId="45" priority="26">
      <formula>IF(SU_Stufe&gt;=20,TRUE,FALSE)</formula>
    </cfRule>
  </conditionalFormatting>
  <conditionalFormatting sqref="D38:D50">
    <cfRule type="expression" dxfId="44" priority="25">
      <formula>IF(SU_Stufe&gt;=20,TRUE,FALSE)</formula>
    </cfRule>
  </conditionalFormatting>
  <conditionalFormatting sqref="C38:R50">
    <cfRule type="expression" dxfId="43" priority="24">
      <formula>IF(SU_Stufe&gt;=20,TRUE,FALSE)</formula>
    </cfRule>
  </conditionalFormatting>
  <conditionalFormatting sqref="D35">
    <cfRule type="expression" dxfId="42" priority="23">
      <formula>IF(AND(ISNUMBER(ZU_AP_ANZ),SU_Stufe&gt;=20),TRUE,FALSE)</formula>
    </cfRule>
  </conditionalFormatting>
  <conditionalFormatting sqref="C35">
    <cfRule type="expression" dxfId="41" priority="22">
      <formula>IF(AND(ISNUMBER(ZU_AP_ANZ),SU_Stufe&gt;=20),TRUE,FALSE)</formula>
    </cfRule>
  </conditionalFormatting>
  <conditionalFormatting sqref="E56:R68">
    <cfRule type="expression" dxfId="40" priority="21">
      <formula>IF(SU_Stufe&gt;=20,TRUE,FALSE)</formula>
    </cfRule>
  </conditionalFormatting>
  <conditionalFormatting sqref="C53:D68">
    <cfRule type="expression" dxfId="39" priority="20">
      <formula>IF(SU_Stufe&gt;=30,TRUE,FALSE)</formula>
    </cfRule>
  </conditionalFormatting>
  <conditionalFormatting sqref="E55:R55">
    <cfRule type="expression" dxfId="38" priority="17">
      <formula>IF(SU_Stufe&gt;=20,TRUE,FALSE)</formula>
    </cfRule>
  </conditionalFormatting>
  <conditionalFormatting sqref="C56:C68">
    <cfRule type="expression" dxfId="37" priority="16">
      <formula>IF(SU_Stufe&gt;=20,TRUE,FALSE)</formula>
    </cfRule>
  </conditionalFormatting>
  <conditionalFormatting sqref="D56:D68">
    <cfRule type="expression" dxfId="36" priority="15">
      <formula>IF(SU_Stufe&gt;=20,TRUE,FALSE)</formula>
    </cfRule>
  </conditionalFormatting>
  <conditionalFormatting sqref="C56:R68">
    <cfRule type="expression" dxfId="35" priority="14">
      <formula>IF(SU_Stufe&gt;=20,TRUE,FALSE)</formula>
    </cfRule>
  </conditionalFormatting>
  <conditionalFormatting sqref="D53">
    <cfRule type="expression" dxfId="34" priority="13">
      <formula>IF(AND(ISNUMBER(ZU_AP_ANZ),SU_Stufe&gt;=20),TRUE,FALSE)</formula>
    </cfRule>
  </conditionalFormatting>
  <conditionalFormatting sqref="C53">
    <cfRule type="expression" dxfId="33" priority="12">
      <formula>IF(AND(ISNUMBER(ZU_AP_ANZ),SU_Stufe&gt;=20),TRUE,FALSE)</formula>
    </cfRule>
  </conditionalFormatting>
  <conditionalFormatting sqref="P6:P12">
    <cfRule type="expression" dxfId="32" priority="8">
      <formula>IF(AND(ISTEXT($K$6),SU_Stufe&gt;=20),TRUE,FALSE)</formula>
    </cfRule>
    <cfRule type="expression" dxfId="31" priority="9">
      <formula>IF(AND(ISBLANK($K$6),$I$3&lt;&gt;"",SU_Stufe&gt;=20),TRUE,FALSE)</formula>
    </cfRule>
  </conditionalFormatting>
  <conditionalFormatting sqref="E54:R54">
    <cfRule type="expression" dxfId="30" priority="6">
      <formula>IF(SU_Stufe&gt;=20,TRUE,FALSE)</formula>
    </cfRule>
  </conditionalFormatting>
  <conditionalFormatting sqref="P17:R17">
    <cfRule type="expression" dxfId="29" priority="5">
      <formula>IF(SU_Stufe&gt;=20,TRUE,FALSE)</formula>
    </cfRule>
  </conditionalFormatting>
  <conditionalFormatting sqref="E35:O35">
    <cfRule type="expression" dxfId="28" priority="4">
      <formula>IF(SU_Stufe&gt;=20,TRUE,FALSE)</formula>
    </cfRule>
  </conditionalFormatting>
  <conditionalFormatting sqref="P35:R35">
    <cfRule type="expression" dxfId="27" priority="3">
      <formula>IF(SU_Stufe&gt;=20,TRUE,FALSE)</formula>
    </cfRule>
  </conditionalFormatting>
  <conditionalFormatting sqref="E53:O53">
    <cfRule type="expression" dxfId="26" priority="2">
      <formula>IF(SU_Stufe&gt;=20,TRUE,FALSE)</formula>
    </cfRule>
  </conditionalFormatting>
  <conditionalFormatting sqref="P53:R53">
    <cfRule type="expression" dxfId="25" priority="1">
      <formula>IF(SU_Stufe&gt;=20,TRUE,FALSE)</formula>
    </cfRule>
  </conditionalFormatting>
  <dataValidations count="15">
    <dataValidation type="textLength" operator="lessThanOrEqual" allowBlank="1" showInputMessage="1" showErrorMessage="1" error="Bitte beschränken Sie Ihre Eingabe auf maximal 40 Zeichen._x000a_" prompt="Sie können hier eine interne Projekt- _x000a_bezeichnung erfassen." sqref="C6" xr:uid="{00000000-0002-0000-0200-000000000000}">
      <formula1>40</formula1>
    </dataValidation>
    <dataValidation type="custom" operator="equal" allowBlank="1" showInputMessage="1" showErrorMessage="1" error="Bitte geben Sie die Produktnummer (=Vertragsnummer) vollständig ein._x000a_Die Nummer beginnt mit &quot;P&quot;, gefolgt von 7 Ziffern, Bindestrich,  drei Großbuchstaben und zwei Ziffern." prompt="Bitte geben Sie hier die Produktnummer lt. Förderungsvertrag vollständig ein. _x000a_Bei Verwendung als interne Zeitaufzeichnung bitte die Nummer_x000a_P0000000-INT00_x000a_einfügen (O steht für jede beliegibe Ziffer)." sqref="C3" xr:uid="{00000000-0002-0000-0200-000001000000}">
      <formula1>AND(LEN(C3)=14,MID(C3,9,1)="-",LEFT(C3,1)="P",ISNUMBER(SU_Aktionskennung_Pruefung))</formula1>
    </dataValidation>
    <dataValidation allowBlank="1" showInputMessage="1" promptTitle="Information" prompt="In diesen Spalten erfolt die Zuweisung der Monatsstunden zu der Arbeitspaktegruppe des Projektteiles &quot;PTE&quot;. Diese Werte (monatlich oder gesamt oder entsprechend der Zwischensummen) sind mit diesem Kürzel in der Abrechnungstabelle zu erfassen." sqref="D19 B19" xr:uid="{00000000-0002-0000-0200-000002000000}"/>
    <dataValidation type="whole" allowBlank="1" showErrorMessage="1" error="Bitte geben Sie die Anzahl der vorgesehenen Arbeitspakete ein!_x000a_(mindestens 1, maximal 14)" sqref="I3" xr:uid="{00000000-0002-0000-0200-000003000000}">
      <formula1>1</formula1>
      <formula2>14</formula2>
    </dataValidation>
    <dataValidation type="textLength" operator="lessThanOrEqual" allowBlank="1" showInputMessage="1" showErrorMessage="1" error="Bitte beschränken Sie Ihre Eingabe auf maximal 40 Zeichen._x000a_" prompt="Sie können hier eine interne Projektbezeichnung erfassen." sqref="D6" xr:uid="{00000000-0002-0000-0200-000004000000}">
      <formula1>40</formula1>
    </dataValidation>
    <dataValidation type="list" allowBlank="1" showErrorMessage="1" error="Sie müssen das Arbeitspaket einem der beiden Projektteile (PTO oder PTE) zuordnen." prompt="Sie müssen das Arbeitspaket einem der beiden Projektteile (PTO oder PTE) zuordnen." sqref="O6:O12 J6:J12" xr:uid="{00000000-0002-0000-0200-000005000000}">
      <formula1>"PTO,PTE"</formula1>
    </dataValidation>
    <dataValidation type="whole" operator="greaterThanOrEqual" allowBlank="1" showInputMessage="1" showErrorMessage="1" error="Jahreszahl im Format JJJJ;_x000a_Das Jahr kann  nicht vor 2015 liegen._x000a_" prompt="Bitte erfassen Sie das Kalenderjahr für diese Datei._x000a_" sqref="C4" xr:uid="{00000000-0002-0000-0200-000006000000}">
      <formula1>2015</formula1>
    </dataValidation>
    <dataValidation type="textLength" operator="lessThanOrEqual" allowBlank="1" showInputMessage="1" showErrorMessage="1" error="Bitte geben Sie einen aussagefähigen Firmennamen ein (maximal 40 Zeichen)" prompt="Bitte geben Sie den Firmennamen ein (Kurzversion, _x000a_maximal 40 Zeichen)_x000a_" sqref="C5:D5" xr:uid="{00000000-0002-0000-0200-000007000000}">
      <formula1>40</formula1>
    </dataValidation>
    <dataValidation type="custom" operator="equal" allowBlank="1" showInputMessage="1" showErrorMessage="1" error="Bitte geben Sie die Produktnummer (=Vertragsnummer) vollständig ein._x000a_Die Nummer beginnt mit &quot;P&quot;, gefolgt von 7 Ziffern, Bindestrich,  drei Großbuchstaben und zwei Ziffern." prompt="Bitte geben Sie hier die Produktnummer lt. Förderungsvertrag vollständig ein. " sqref="D3" xr:uid="{00000000-0002-0000-0200-000008000000}">
      <formula1>AND(LEN(D3)=14,MID(D3,9,1)="-",LEFT(D3,1)="P",ISNUMBER(SU_Aktionskennung_Pruefung))</formula1>
    </dataValidation>
    <dataValidation type="textLength" operator="lessThanOrEqual" allowBlank="1" showErrorMessage="1" error="Bitte geben Sie den Vornamen ein (maximal 40 Zeichen)" sqref="C9:D9" xr:uid="{00000000-0002-0000-0200-000009000000}">
      <formula1>40</formula1>
    </dataValidation>
    <dataValidation type="textLength" operator="lessThanOrEqual" allowBlank="1" showErrorMessage="1" error="Bitte geben Sie den Familiennamen ein (maximal 40 Zeichen)." sqref="C8:D8" xr:uid="{00000000-0002-0000-0200-00000A000000}">
      <formula1>40</formula1>
    </dataValidation>
    <dataValidation type="textLength" allowBlank="1" showInputMessage="1" showErrorMessage="1" error="Bitte geben Sie ein sinnvolles Namenskürzel ein (mindestens 2, maximal 4 Buchstaben)_x000a_Beispiel: Ing. Arbesser Michael &gt; IAM" prompt="Bitte geben Sie ein eindeutiges Namenskürzel ein _x000a_(d.h. kommt nur einmal in Ihrem Projekt vor)." sqref="C10" xr:uid="{00000000-0002-0000-0200-00000B000000}">
      <formula1>2</formula1>
      <formula2>4</formula2>
    </dataValidation>
    <dataValidation type="whole" operator="greaterThanOrEqual" allowBlank="1" showInputMessage="1" showErrorMessage="1" error="Bitte gegen Sie die Zahl ein, die sich auf die Kostengliederung des Förderungsvertrages links neben dem Namen als Ergänzung zu &quot;p/q&quot; findet._x000a_" prompt="Bitte gegen Sie die Zahl ein, die sich auf die Kostengliederung des Förderungsvertrages links neben dem Namen als Ergänzung zu &quot;p/q&quot; findet" sqref="C11" xr:uid="{00000000-0002-0000-0200-00000C000000}">
      <formula1>1</formula1>
    </dataValidation>
    <dataValidation type="textLength" operator="lessThanOrEqual" allowBlank="1" showInputMessage="1" showErrorMessage="1" error="Bitte geben Sie die Stellenbezeichnung, Funktionsbeschreibung etc. ein (maximal 40 Zeichen)._x000a_Beispieel: &quot;Leiter Entwicklung&quot;, &quot;Techniker&quot;, &quot;Geschäftsführer&quot;,..." prompt="Bitte geben Sie die Stellenbezeichnung, Funktionsbeschreibung etc. ein (maximal 40 Zeichen)._x000a_Beispieel: &quot;Leiter Entwicklung&quot;, &quot;Techniker&quot;, &quot;Geschäftsführer&quot;,..." sqref="C12:D12" xr:uid="{00000000-0002-0000-0200-00000D000000}">
      <formula1>40</formula1>
    </dataValidation>
    <dataValidation allowBlank="1" showInputMessage="1" promptTitle="Information" prompt="In diesen Spalten erfolt die Zuweisung der Monatsstunden zu der Arbeitspaktegruppe des Projektteiles &quot;PTO&quot;. Diese Werte (monatlich oder gesamt oder entsprechend der Zwischensummen) sind mit diesem Kürzel in der Abrechnungstabelle zu erfassen." sqref="C19" xr:uid="{00000000-0002-0000-0200-00000E000000}"/>
  </dataValidations>
  <hyperlinks>
    <hyperlink ref="C14" location="Anleitung!A1" display="Anleitung!A1" xr:uid="{00000000-0004-0000-0200-000000000000}"/>
  </hyperlinks>
  <printOptions horizontalCentered="1"/>
  <pageMargins left="0.25" right="0.25" top="0.75" bottom="0.75" header="0.3" footer="0.3"/>
  <pageSetup paperSize="9" scale="51" orientation="landscape" blackAndWhite="1" errors="blank" r:id="rId1"/>
  <headerFooter>
    <oddFooter xml:space="preserve">&amp;C&amp;F/&amp;A&amp;R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9"/>
  <dimension ref="A1:C47"/>
  <sheetViews>
    <sheetView workbookViewId="0">
      <selection activeCell="C2" sqref="C2"/>
    </sheetView>
  </sheetViews>
  <sheetFormatPr baseColWidth="10" defaultRowHeight="14.4" x14ac:dyDescent="0.3"/>
  <cols>
    <col min="1" max="1" width="9.44140625" customWidth="1"/>
    <col min="3" max="3" width="50.109375" customWidth="1"/>
  </cols>
  <sheetData>
    <row r="1" spans="1:3" x14ac:dyDescent="0.3">
      <c r="A1" t="s">
        <v>368</v>
      </c>
      <c r="B1" t="s">
        <v>369</v>
      </c>
      <c r="C1" t="s">
        <v>367</v>
      </c>
    </row>
    <row r="2" spans="1:3" x14ac:dyDescent="0.3">
      <c r="A2" s="5"/>
      <c r="B2" s="74"/>
      <c r="C2" s="191"/>
    </row>
    <row r="3" spans="1:3" x14ac:dyDescent="0.3">
      <c r="A3" s="5"/>
      <c r="B3" s="5"/>
      <c r="C3" s="191"/>
    </row>
    <row r="4" spans="1:3" x14ac:dyDescent="0.3">
      <c r="A4" s="5"/>
      <c r="B4" s="5"/>
    </row>
    <row r="5" spans="1:3" x14ac:dyDescent="0.3">
      <c r="A5" s="5"/>
      <c r="B5" s="5"/>
      <c r="C5" s="191"/>
    </row>
    <row r="6" spans="1:3" x14ac:dyDescent="0.3">
      <c r="A6" s="5"/>
      <c r="B6" s="5"/>
      <c r="C6" s="191"/>
    </row>
    <row r="7" spans="1:3" x14ac:dyDescent="0.3">
      <c r="A7" s="5"/>
      <c r="B7" s="5"/>
      <c r="C7" s="191"/>
    </row>
    <row r="8" spans="1:3" x14ac:dyDescent="0.3">
      <c r="A8" s="5"/>
      <c r="B8" s="5"/>
      <c r="C8" s="191"/>
    </row>
    <row r="9" spans="1:3" x14ac:dyDescent="0.3">
      <c r="A9" s="5"/>
      <c r="B9" s="5"/>
      <c r="C9" s="191"/>
    </row>
    <row r="10" spans="1:3" x14ac:dyDescent="0.3">
      <c r="A10" s="5"/>
      <c r="B10" s="5"/>
      <c r="C10" s="191"/>
    </row>
    <row r="11" spans="1:3" x14ac:dyDescent="0.3">
      <c r="A11" s="5"/>
      <c r="B11" s="5"/>
      <c r="C11" s="191"/>
    </row>
    <row r="12" spans="1:3" x14ac:dyDescent="0.3">
      <c r="A12" s="5"/>
      <c r="B12" s="5"/>
      <c r="C12" s="191"/>
    </row>
    <row r="13" spans="1:3" x14ac:dyDescent="0.3">
      <c r="A13" s="5"/>
      <c r="B13" s="5"/>
      <c r="C13" s="191"/>
    </row>
    <row r="14" spans="1:3" x14ac:dyDescent="0.3">
      <c r="A14" s="5"/>
      <c r="B14" s="5"/>
      <c r="C14" s="191"/>
    </row>
    <row r="15" spans="1:3" x14ac:dyDescent="0.3">
      <c r="A15" s="5"/>
      <c r="B15" s="5"/>
      <c r="C15" s="191"/>
    </row>
    <row r="16" spans="1:3" x14ac:dyDescent="0.3">
      <c r="A16" s="5"/>
      <c r="B16" s="5"/>
      <c r="C16" s="191"/>
    </row>
    <row r="17" spans="1:3" x14ac:dyDescent="0.3">
      <c r="A17" s="5"/>
      <c r="B17" s="5"/>
      <c r="C17" s="191"/>
    </row>
    <row r="18" spans="1:3" x14ac:dyDescent="0.3">
      <c r="A18" s="5"/>
      <c r="B18" s="5"/>
      <c r="C18" s="191"/>
    </row>
    <row r="19" spans="1:3" x14ac:dyDescent="0.3">
      <c r="A19" s="5"/>
      <c r="B19" s="5"/>
      <c r="C19" s="191"/>
    </row>
    <row r="20" spans="1:3" ht="30" customHeight="1" x14ac:dyDescent="0.3">
      <c r="A20" s="5"/>
      <c r="B20" s="5"/>
      <c r="C20" s="191"/>
    </row>
    <row r="21" spans="1:3" ht="21" customHeight="1" x14ac:dyDescent="0.3">
      <c r="A21" s="5"/>
      <c r="B21" s="5"/>
      <c r="C21" s="191"/>
    </row>
    <row r="22" spans="1:3" x14ac:dyDescent="0.3">
      <c r="A22" s="5"/>
      <c r="B22" s="5"/>
      <c r="C22" s="191"/>
    </row>
    <row r="23" spans="1:3" x14ac:dyDescent="0.3">
      <c r="A23" s="5"/>
      <c r="B23" s="5"/>
      <c r="C23" s="191"/>
    </row>
    <row r="24" spans="1:3" x14ac:dyDescent="0.3">
      <c r="A24" s="5"/>
      <c r="B24" s="5"/>
      <c r="C24" s="191"/>
    </row>
    <row r="25" spans="1:3" x14ac:dyDescent="0.3">
      <c r="A25" s="5"/>
      <c r="B25" s="5"/>
      <c r="C25" s="191"/>
    </row>
    <row r="26" spans="1:3" x14ac:dyDescent="0.3">
      <c r="A26" s="5"/>
      <c r="B26" s="5"/>
      <c r="C26" s="191"/>
    </row>
    <row r="27" spans="1:3" x14ac:dyDescent="0.3">
      <c r="A27" s="5"/>
      <c r="B27" s="5"/>
    </row>
    <row r="28" spans="1:3" x14ac:dyDescent="0.3">
      <c r="A28" s="5"/>
      <c r="B28" s="5"/>
    </row>
    <row r="29" spans="1:3" x14ac:dyDescent="0.3">
      <c r="A29" s="5"/>
      <c r="B29" s="5"/>
    </row>
    <row r="30" spans="1:3" x14ac:dyDescent="0.3">
      <c r="A30" s="5"/>
      <c r="B30" s="5"/>
    </row>
    <row r="31" spans="1:3" x14ac:dyDescent="0.3">
      <c r="A31" s="5"/>
      <c r="B31" s="5"/>
    </row>
    <row r="32" spans="1:3" x14ac:dyDescent="0.3">
      <c r="A32" s="5"/>
      <c r="B32" s="5"/>
    </row>
    <row r="33" spans="1:2" x14ac:dyDescent="0.3">
      <c r="A33" s="5"/>
      <c r="B33" s="5"/>
    </row>
    <row r="34" spans="1:2" x14ac:dyDescent="0.3">
      <c r="A34" s="5"/>
      <c r="B34" s="5"/>
    </row>
    <row r="35" spans="1:2" x14ac:dyDescent="0.3">
      <c r="A35" s="5"/>
      <c r="B35" s="5"/>
    </row>
    <row r="36" spans="1:2" x14ac:dyDescent="0.3">
      <c r="A36" s="5"/>
      <c r="B36" s="5"/>
    </row>
    <row r="37" spans="1:2" x14ac:dyDescent="0.3">
      <c r="A37" s="5"/>
      <c r="B37" s="5"/>
    </row>
    <row r="38" spans="1:2" x14ac:dyDescent="0.3">
      <c r="A38" s="5"/>
      <c r="B38" s="5"/>
    </row>
    <row r="39" spans="1:2" x14ac:dyDescent="0.3">
      <c r="A39" s="5"/>
      <c r="B39" s="5"/>
    </row>
    <row r="40" spans="1:2" x14ac:dyDescent="0.3">
      <c r="A40" s="5"/>
      <c r="B40" s="5"/>
    </row>
    <row r="41" spans="1:2" x14ac:dyDescent="0.3">
      <c r="A41" s="5"/>
      <c r="B41" s="5"/>
    </row>
    <row r="42" spans="1:2" x14ac:dyDescent="0.3">
      <c r="A42" s="5"/>
      <c r="B42" s="5"/>
    </row>
    <row r="43" spans="1:2" x14ac:dyDescent="0.3">
      <c r="A43" s="5"/>
      <c r="B43" s="5"/>
    </row>
    <row r="44" spans="1:2" x14ac:dyDescent="0.3">
      <c r="A44" s="5"/>
      <c r="B44" s="5"/>
    </row>
    <row r="45" spans="1:2" x14ac:dyDescent="0.3">
      <c r="A45" s="5"/>
      <c r="B45" s="5"/>
    </row>
    <row r="46" spans="1:2" x14ac:dyDescent="0.3">
      <c r="A46" s="5"/>
      <c r="B46" s="5"/>
    </row>
    <row r="47" spans="1:2" x14ac:dyDescent="0.3">
      <c r="A47" s="5"/>
      <c r="B47" s="5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/>
  <dimension ref="A1:AB383"/>
  <sheetViews>
    <sheetView workbookViewId="0">
      <pane ySplit="13" topLeftCell="A14" activePane="bottomLeft" state="frozen"/>
      <selection pane="bottomLeft" activeCell="C18" sqref="C18"/>
    </sheetView>
  </sheetViews>
  <sheetFormatPr baseColWidth="10" defaultColWidth="0" defaultRowHeight="13.8" zeroHeight="1" x14ac:dyDescent="0.25"/>
  <cols>
    <col min="1" max="1" width="11.44140625" style="4" customWidth="1"/>
    <col min="2" max="2" width="5.88671875" style="4" customWidth="1"/>
    <col min="3" max="3" width="6.109375" style="4" customWidth="1"/>
    <col min="4" max="4" width="4.88671875" style="4" customWidth="1"/>
    <col min="5" max="5" width="5.5546875" style="4" customWidth="1"/>
    <col min="6" max="6" width="8" style="4" customWidth="1"/>
    <col min="7" max="7" width="7.44140625" style="4" customWidth="1"/>
    <col min="8" max="8" width="8.109375" style="4" customWidth="1"/>
    <col min="9" max="9" width="5.33203125" style="4" customWidth="1"/>
    <col min="10" max="10" width="23.33203125" style="4" customWidth="1"/>
    <col min="11" max="11" width="2.44140625" style="14" customWidth="1"/>
    <col min="12" max="12" width="89.109375" style="4" customWidth="1"/>
    <col min="13" max="13" width="3.33203125" style="4" customWidth="1"/>
    <col min="14" max="28" width="11.44140625" style="4" hidden="1" customWidth="1"/>
    <col min="29" max="704" width="0" style="4" hidden="1" customWidth="1"/>
    <col min="705" max="16384" width="0" style="4" hidden="1"/>
  </cols>
  <sheetData>
    <row r="1" spans="1:21" x14ac:dyDescent="0.25">
      <c r="A1" s="17" t="s">
        <v>38</v>
      </c>
      <c r="B1" s="14"/>
      <c r="C1" s="14"/>
      <c r="D1" s="14"/>
      <c r="E1" s="14"/>
      <c r="F1" s="76" t="str">
        <f>IF(ISBLANK(ZU_Jahr),"",ZU_Jahr)</f>
        <v/>
      </c>
      <c r="G1" s="14"/>
      <c r="H1" s="14"/>
      <c r="I1" s="14"/>
      <c r="J1" s="14"/>
      <c r="L1" s="49" t="str">
        <f>"Dateiversion: ProTZeit "&amp;TEXT(V_Version,"#,00")</f>
        <v>Dateiversion: ProTZeit 4,00</v>
      </c>
      <c r="M1" s="14"/>
      <c r="N1" s="14"/>
      <c r="O1" s="14"/>
      <c r="P1" s="14"/>
      <c r="Q1" s="14"/>
      <c r="R1" s="14"/>
      <c r="S1" s="14"/>
      <c r="T1" s="14"/>
      <c r="U1" s="14"/>
    </row>
    <row r="2" spans="1:21" x14ac:dyDescent="0.25">
      <c r="A2" s="18" t="s">
        <v>106</v>
      </c>
      <c r="B2" s="14"/>
      <c r="C2" s="14"/>
      <c r="D2" s="14"/>
      <c r="E2" s="14"/>
      <c r="F2" s="76" t="str">
        <f>IF(ISBLANK(ZU_Firma),"",ZU_Firma)</f>
        <v/>
      </c>
      <c r="G2" s="14"/>
      <c r="H2" s="14"/>
      <c r="I2" s="14"/>
      <c r="J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18" t="s">
        <v>42</v>
      </c>
      <c r="B3" s="14"/>
      <c r="C3" s="14"/>
      <c r="D3" s="14"/>
      <c r="E3" s="14"/>
      <c r="F3" s="76" t="str">
        <f>IF(ISBLANK(ZU_Projektbezeichnung),"",ZU_Projektbezeichnung)</f>
        <v/>
      </c>
      <c r="G3" s="14"/>
      <c r="H3" s="14"/>
      <c r="I3" s="14"/>
      <c r="J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18" t="s">
        <v>41</v>
      </c>
      <c r="B4" s="14"/>
      <c r="C4" s="14"/>
      <c r="D4" s="14"/>
      <c r="E4" s="14"/>
      <c r="F4" s="76" t="str">
        <f>IF(ISBLANK(ZU_Produktnummer),"",ZU_Produktnummer)</f>
        <v/>
      </c>
      <c r="G4" s="14"/>
      <c r="H4" s="14"/>
      <c r="I4" s="14"/>
      <c r="J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25">
      <c r="A5" s="17" t="s">
        <v>43</v>
      </c>
      <c r="B5" s="14"/>
      <c r="C5" s="14"/>
      <c r="D5" s="14"/>
      <c r="E5" s="14"/>
      <c r="F5" s="76" t="str">
        <f>IF(ISBLANK(Zusammenfassung!C7),"",Zusammenfassung!C7)</f>
        <v/>
      </c>
      <c r="G5" s="14"/>
      <c r="H5" s="14"/>
      <c r="I5" s="14"/>
      <c r="J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8" t="s">
        <v>40</v>
      </c>
      <c r="B6" s="14"/>
      <c r="C6" s="14"/>
      <c r="D6" s="14"/>
      <c r="E6" s="14"/>
      <c r="F6" s="76" t="str">
        <f>IF(ISBLANK(ZU_Nachname),"",ZU_Nachname)</f>
        <v/>
      </c>
      <c r="G6" s="14"/>
      <c r="H6" s="14"/>
      <c r="I6" s="14"/>
      <c r="J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25">
      <c r="A7" s="18" t="s">
        <v>39</v>
      </c>
      <c r="B7" s="14"/>
      <c r="C7" s="14"/>
      <c r="D7" s="14"/>
      <c r="E7" s="14"/>
      <c r="F7" s="76" t="str">
        <f>IF(ISBLANK(ZU_Vorname),"",ZU_Vorname)</f>
        <v/>
      </c>
      <c r="G7" s="14"/>
      <c r="H7" s="14"/>
      <c r="I7" s="14"/>
      <c r="J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25">
      <c r="A8" s="18" t="s">
        <v>45</v>
      </c>
      <c r="B8" s="14"/>
      <c r="C8" s="14"/>
      <c r="D8" s="14"/>
      <c r="E8" s="14"/>
      <c r="F8" s="76" t="str">
        <f>IF(ISBLANK(ZU_Kuerzel),"",ZU_Kuerzel)</f>
        <v/>
      </c>
      <c r="G8" s="14"/>
      <c r="H8" s="14"/>
      <c r="I8" s="14"/>
      <c r="J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5">
      <c r="A9" s="18" t="s">
        <v>107</v>
      </c>
      <c r="B9" s="14"/>
      <c r="C9" s="14"/>
      <c r="D9" s="14"/>
      <c r="E9" s="14"/>
      <c r="F9" s="76" t="str">
        <f>IF(ISBLANK(ZU_Personennummer),"",ZU_Personennummer)</f>
        <v/>
      </c>
      <c r="G9" s="14"/>
      <c r="H9" s="14"/>
      <c r="I9" s="14"/>
      <c r="J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x14ac:dyDescent="0.25">
      <c r="A10" s="18" t="s">
        <v>44</v>
      </c>
      <c r="B10" s="14"/>
      <c r="C10" s="14"/>
      <c r="D10" s="14"/>
      <c r="E10" s="14"/>
      <c r="F10" s="76" t="str">
        <f>IF(ISBLANK(ZU_Stellenbezeichnung),"",ZU_Stellenbezeichnung)</f>
        <v/>
      </c>
      <c r="G10" s="14"/>
      <c r="H10" s="14"/>
      <c r="I10" s="14"/>
      <c r="J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44.25" customHeight="1" x14ac:dyDescent="0.25">
      <c r="A12" s="39"/>
      <c r="B12" s="40" t="s">
        <v>112</v>
      </c>
      <c r="C12" s="41"/>
      <c r="D12" s="41"/>
      <c r="E12" s="41"/>
      <c r="F12" s="40" t="s">
        <v>108</v>
      </c>
      <c r="G12" s="41"/>
      <c r="H12" s="48" t="s">
        <v>126</v>
      </c>
      <c r="I12" s="48" t="s">
        <v>127</v>
      </c>
      <c r="J12" s="41"/>
      <c r="K12" s="39"/>
      <c r="L12" s="39" t="s">
        <v>122</v>
      </c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43.5" customHeight="1" x14ac:dyDescent="0.25">
      <c r="A13" s="34"/>
      <c r="B13" s="42" t="s">
        <v>99</v>
      </c>
      <c r="C13" s="43" t="s">
        <v>103</v>
      </c>
      <c r="D13" s="42" t="s">
        <v>100</v>
      </c>
      <c r="E13" s="43" t="s">
        <v>104</v>
      </c>
      <c r="F13" s="44" t="s">
        <v>52</v>
      </c>
      <c r="G13" s="44" t="s">
        <v>53</v>
      </c>
      <c r="H13" s="34" t="s">
        <v>54</v>
      </c>
      <c r="I13" s="34" t="s">
        <v>128</v>
      </c>
      <c r="J13" s="33" t="s">
        <v>111</v>
      </c>
      <c r="K13" s="39"/>
      <c r="L13" s="35"/>
      <c r="M13" s="45"/>
      <c r="N13" s="45" t="s">
        <v>124</v>
      </c>
      <c r="O13" s="45" t="s">
        <v>125</v>
      </c>
      <c r="P13" s="45" t="s">
        <v>123</v>
      </c>
      <c r="Q13" s="45" t="s">
        <v>130</v>
      </c>
      <c r="R13" s="45" t="s">
        <v>131</v>
      </c>
      <c r="S13" s="45"/>
      <c r="T13" s="45"/>
      <c r="U13" s="45"/>
    </row>
    <row r="14" spans="1:21" x14ac:dyDescent="0.25">
      <c r="A14" s="80" t="str">
        <f>IF(ISNUMBER(ZU_Jahr),DATE(ZU_Jahr,1,1),"")</f>
        <v/>
      </c>
      <c r="B14" s="6"/>
      <c r="C14" s="9"/>
      <c r="D14" s="6"/>
      <c r="E14" s="9"/>
      <c r="F14" s="77" t="str">
        <f t="array" aca="1" ref="F14" ca="1">IF(ISNUMBER(MATCH(A14,ZL_Datum,0)),MIN(IF(ZL_Datum=Tagessummen!A14,ZL_von)),"")</f>
        <v/>
      </c>
      <c r="G14" s="77" t="str">
        <f t="array" aca="1" ref="G14" ca="1">IF(ISNUMBER(MATCH(A14,ZL_Datum,0)),MAX(IF(ZL_Datum=Tagessummen!A14,ZL_bis)),"")</f>
        <v/>
      </c>
      <c r="H14" s="50" t="str">
        <f ca="1">IF(AND(ISNUMBER(F14),ISNUMBER(G14)),SUMIF(ZL_gesamt,Tagessummen!A14,ZL_dez),"")</f>
        <v/>
      </c>
      <c r="I14" s="78" t="str">
        <f ca="1">IF(AND(ISNUMBER(F14),ISNUMBER(G14)),COUNTIF(ZL_Datum,Tagessummen!A14),"")</f>
        <v/>
      </c>
      <c r="J14" s="20"/>
      <c r="L14" s="82" t="str">
        <f ca="1">IF(N14&lt;&gt;"",N14,"")&amp;IF(O14&lt;&gt;"","   "&amp;O14,"")&amp;IF(P14&lt;&gt;"","   "&amp;P14,"")&amp;IF(Q14&lt;&gt;"","  "&amp;Q14,"")&amp;IF(R14&lt;&gt;"","  "&amp;R14,"")</f>
        <v/>
      </c>
      <c r="M14" s="14"/>
      <c r="N14" s="79" t="str">
        <f ca="1">IF(AND(ISNUMBER(B14),ISNUMBER(C14),ISNUMBER(D14),ISNUMBER(E14),ISNUMBER(F14),ISNUMBER(G14)),IF(TIME(B14,C14,0)&gt;F14,"Projektzeit vor Dienstbeginn?",""),"")</f>
        <v/>
      </c>
      <c r="O14" s="79" t="str">
        <f ca="1">IF(AND(ISNUMBER(B14),ISNUMBER(C14),ISNUMBER(D14),ISNUMBER(E14),ISNUMBER(F14),ISNUMBER(G14)),IF(TIME(D14,E14,0)&lt;G14,"Projektzeit nach Dienstende?",""),"")</f>
        <v/>
      </c>
      <c r="P14" s="79" t="str">
        <f ca="1">IF(AND(ISNUMBER(B14),ISNUMBER(C14),ISNUMBER(D14),ISNUMBER(E14),ISNUMBER(F14),ISNUMBER(G14),H14&gt;10),"Projektzeit größer 10 Stunden - Tageshöchstarbeitszeit?","")</f>
        <v/>
      </c>
      <c r="Q14" s="79" t="str">
        <f t="shared" ref="Q14:Q77" ca="1" si="0">IF(AND(ISNUMBER(A14),ISNUMBER(F14),ISNUMBER(G14),H14&gt;0),IF(WEEKDAY(A14)=1,"Projektarbeiten am Sonntag?",""),"")</f>
        <v/>
      </c>
      <c r="R14" s="79" t="str">
        <f ca="1">IF(AND(ISNUMBER(A14),ISNUMBER(F14),ISNUMBER(G14),H14&gt;0),IF(WEEKDAY(A14)=7,"Projektarbeiten am Samstag?",""),"")</f>
        <v/>
      </c>
    </row>
    <row r="15" spans="1:21" x14ac:dyDescent="0.25">
      <c r="A15" s="80" t="str">
        <f t="shared" ref="A15:A78" si="1">IF(ISNUMBER(ZU_Jahr),A14+1,"")</f>
        <v/>
      </c>
      <c r="B15" s="6"/>
      <c r="C15" s="9"/>
      <c r="D15" s="6"/>
      <c r="E15" s="9"/>
      <c r="F15" s="77" t="str">
        <f t="array" aca="1" ref="F15" ca="1">IF(ISNUMBER(MATCH(A15,ZL_Datum,0)),MIN(IF(ZL_Datum=Tagessummen!A15,ZL_von)),"")</f>
        <v/>
      </c>
      <c r="G15" s="77" t="str">
        <f t="array" aca="1" ref="G15" ca="1">IF(ISNUMBER(MATCH(A15,ZL_Datum,0)),MAX(IF(ZL_Datum=Tagessummen!A15,ZL_bis)),"")</f>
        <v/>
      </c>
      <c r="H15" s="50" t="str">
        <f ca="1">IF(AND(ISNUMBER(F15),ISNUMBER(G15)),SUMIF(ZL_gesamt,Tagessummen!A15,ZL_dez),"")</f>
        <v/>
      </c>
      <c r="I15" s="78" t="str">
        <f ca="1">IF(AND(ISNUMBER(F15),ISNUMBER(G15)),COUNTIF(ZL_Datum,Tagessummen!A15),"")</f>
        <v/>
      </c>
      <c r="J15" s="20"/>
      <c r="L15" s="82" t="str">
        <f t="shared" ref="L15:L78" ca="1" si="2">IF(N15&lt;&gt;"",N15,"")&amp;IF(O15&lt;&gt;"","   "&amp;O15,"")&amp;IF(P15&lt;&gt;"","   "&amp;P15,"")&amp;IF(Q15&lt;&gt;"","  "&amp;Q15,"")&amp;IF(R15&lt;&gt;"","  "&amp;R15,"")</f>
        <v/>
      </c>
      <c r="M15" s="14"/>
      <c r="N15" s="79" t="str">
        <f t="shared" ref="N15:N78" ca="1" si="3">IF(AND(ISNUMBER(B15),ISNUMBER(C15),ISNUMBER(D15),ISNUMBER(E15),ISNUMBER(F15),ISNUMBER(G15)),IF(TIME(B15,C15,0)&gt;F15,"Projektzeit vor Dienstbeginn?",""),"")</f>
        <v/>
      </c>
      <c r="O15" s="79" t="str">
        <f t="shared" ref="O15:O78" ca="1" si="4">IF(AND(ISNUMBER(B15),ISNUMBER(C15),ISNUMBER(D15),ISNUMBER(E15),ISNUMBER(F15),ISNUMBER(G15)),IF(TIME(D15,E15,0)&lt;G15,"Projektzeit nach Dienstende?",""),"")</f>
        <v/>
      </c>
      <c r="P15" s="79" t="str">
        <f t="shared" ref="P15:P78" ca="1" si="5">IF(AND(ISNUMBER(B15),ISNUMBER(C15),ISNUMBER(D15),ISNUMBER(E15),ISNUMBER(F15),ISNUMBER(G15),H15&gt;10),"Projektzeit größer 10 Stunden - Tageshöchstarbeitszeit?","")</f>
        <v/>
      </c>
      <c r="Q15" s="79" t="str">
        <f t="shared" ca="1" si="0"/>
        <v/>
      </c>
      <c r="R15" s="79" t="str">
        <f t="shared" ref="R15:R78" ca="1" si="6">IF(AND(ISNUMBER(A15),ISNUMBER(F15),ISNUMBER(G15),H15&gt;0),IF(WEEKDAY(A15)=7,"Projektarbeiten am Samstag?",""),"")</f>
        <v/>
      </c>
    </row>
    <row r="16" spans="1:21" x14ac:dyDescent="0.25">
      <c r="A16" s="80" t="str">
        <f t="shared" si="1"/>
        <v/>
      </c>
      <c r="B16" s="6"/>
      <c r="C16" s="9"/>
      <c r="D16" s="6"/>
      <c r="E16" s="9"/>
      <c r="F16" s="77" t="str">
        <f t="array" aca="1" ref="F16" ca="1">IF(ISNUMBER(MATCH(A16,ZL_Datum,0)),MIN(IF(ZL_Datum=Tagessummen!A16,ZL_von)),"")</f>
        <v/>
      </c>
      <c r="G16" s="77" t="str">
        <f t="array" aca="1" ref="G16" ca="1">IF(ISNUMBER(MATCH(A16,ZL_Datum,0)),MAX(IF(ZL_Datum=Tagessummen!A16,ZL_bis)),"")</f>
        <v/>
      </c>
      <c r="H16" s="50" t="str">
        <f ca="1">IF(AND(ISNUMBER(F16),ISNUMBER(G16)),SUMIF(ZL_gesamt,Tagessummen!A16,ZL_dez),"")</f>
        <v/>
      </c>
      <c r="I16" s="78" t="str">
        <f ca="1">IF(AND(ISNUMBER(F16),ISNUMBER(G16)),COUNTIF(ZL_Datum,Tagessummen!A16),"")</f>
        <v/>
      </c>
      <c r="J16" s="20"/>
      <c r="L16" s="82" t="str">
        <f t="shared" ca="1" si="2"/>
        <v/>
      </c>
      <c r="M16" s="14"/>
      <c r="N16" s="79" t="str">
        <f t="shared" ca="1" si="3"/>
        <v/>
      </c>
      <c r="O16" s="79" t="str">
        <f t="shared" ca="1" si="4"/>
        <v/>
      </c>
      <c r="P16" s="79" t="str">
        <f t="shared" ca="1" si="5"/>
        <v/>
      </c>
      <c r="Q16" s="79" t="str">
        <f t="shared" ca="1" si="0"/>
        <v/>
      </c>
      <c r="R16" s="79" t="str">
        <f t="shared" ca="1" si="6"/>
        <v/>
      </c>
    </row>
    <row r="17" spans="1:18" x14ac:dyDescent="0.25">
      <c r="A17" s="80" t="str">
        <f t="shared" si="1"/>
        <v/>
      </c>
      <c r="B17" s="6"/>
      <c r="C17" s="9"/>
      <c r="D17" s="6"/>
      <c r="E17" s="9"/>
      <c r="F17" s="77" t="str">
        <f t="array" aca="1" ref="F17" ca="1">IF(ISNUMBER(MATCH(A17,ZL_Datum,0)),MIN(IF(ZL_Datum=Tagessummen!A17,ZL_von)),"")</f>
        <v/>
      </c>
      <c r="G17" s="77" t="str">
        <f t="array" aca="1" ref="G17" ca="1">IF(ISNUMBER(MATCH(A17,ZL_Datum,0)),MAX(IF(ZL_Datum=Tagessummen!A17,ZL_bis)),"")</f>
        <v/>
      </c>
      <c r="H17" s="50" t="str">
        <f ca="1">IF(AND(ISNUMBER(F17),ISNUMBER(G17)),SUMIF(ZL_gesamt,Tagessummen!A17,ZL_dez),"")</f>
        <v/>
      </c>
      <c r="I17" s="78" t="str">
        <f ca="1">IF(AND(ISNUMBER(F17),ISNUMBER(G17)),COUNTIF(ZL_Datum,Tagessummen!A17),"")</f>
        <v/>
      </c>
      <c r="J17" s="20"/>
      <c r="L17" s="82" t="str">
        <f t="shared" ca="1" si="2"/>
        <v/>
      </c>
      <c r="M17" s="14"/>
      <c r="N17" s="79" t="str">
        <f t="shared" ca="1" si="3"/>
        <v/>
      </c>
      <c r="O17" s="79" t="str">
        <f t="shared" ca="1" si="4"/>
        <v/>
      </c>
      <c r="P17" s="79" t="str">
        <f t="shared" ca="1" si="5"/>
        <v/>
      </c>
      <c r="Q17" s="79" t="str">
        <f t="shared" ca="1" si="0"/>
        <v/>
      </c>
      <c r="R17" s="79" t="str">
        <f t="shared" ca="1" si="6"/>
        <v/>
      </c>
    </row>
    <row r="18" spans="1:18" x14ac:dyDescent="0.25">
      <c r="A18" s="80" t="str">
        <f t="shared" si="1"/>
        <v/>
      </c>
      <c r="B18" s="6"/>
      <c r="C18" s="9"/>
      <c r="D18" s="6"/>
      <c r="E18" s="9"/>
      <c r="F18" s="77" t="str">
        <f t="array" aca="1" ref="F18" ca="1">IF(ISNUMBER(MATCH(A18,ZL_Datum,0)),MIN(IF(ZL_Datum=Tagessummen!A18,ZL_von)),"")</f>
        <v/>
      </c>
      <c r="G18" s="77" t="str">
        <f t="array" aca="1" ref="G18" ca="1">IF(ISNUMBER(MATCH(A18,ZL_Datum,0)),MAX(IF(ZL_Datum=Tagessummen!A18,ZL_bis)),"")</f>
        <v/>
      </c>
      <c r="H18" s="50" t="str">
        <f ca="1">IF(AND(ISNUMBER(F18),ISNUMBER(G18)),SUMIF(ZL_gesamt,Tagessummen!A18,ZL_dez),"")</f>
        <v/>
      </c>
      <c r="I18" s="78" t="str">
        <f ca="1">IF(AND(ISNUMBER(F18),ISNUMBER(G18)),COUNTIF(ZL_Datum,Tagessummen!A18),"")</f>
        <v/>
      </c>
      <c r="J18" s="20"/>
      <c r="L18" s="82" t="str">
        <f t="shared" ca="1" si="2"/>
        <v/>
      </c>
      <c r="M18" s="14"/>
      <c r="N18" s="79" t="str">
        <f t="shared" ca="1" si="3"/>
        <v/>
      </c>
      <c r="O18" s="79" t="str">
        <f t="shared" ca="1" si="4"/>
        <v/>
      </c>
      <c r="P18" s="79" t="str">
        <f t="shared" ca="1" si="5"/>
        <v/>
      </c>
      <c r="Q18" s="79" t="str">
        <f t="shared" ca="1" si="0"/>
        <v/>
      </c>
      <c r="R18" s="79" t="str">
        <f t="shared" ca="1" si="6"/>
        <v/>
      </c>
    </row>
    <row r="19" spans="1:18" x14ac:dyDescent="0.25">
      <c r="A19" s="80" t="str">
        <f t="shared" si="1"/>
        <v/>
      </c>
      <c r="B19" s="6"/>
      <c r="C19" s="9"/>
      <c r="D19" s="6"/>
      <c r="E19" s="9"/>
      <c r="F19" s="77" t="str">
        <f t="array" aca="1" ref="F19" ca="1">IF(ISNUMBER(MATCH(A19,ZL_Datum,0)),MIN(IF(ZL_Datum=Tagessummen!A19,ZL_von)),"")</f>
        <v/>
      </c>
      <c r="G19" s="77" t="str">
        <f t="array" aca="1" ref="G19" ca="1">IF(ISNUMBER(MATCH(A19,ZL_Datum,0)),MAX(IF(ZL_Datum=Tagessummen!A19,ZL_bis)),"")</f>
        <v/>
      </c>
      <c r="H19" s="50" t="str">
        <f ca="1">IF(AND(ISNUMBER(F19),ISNUMBER(G19)),SUMIF(ZL_gesamt,Tagessummen!A19,ZL_dez),"")</f>
        <v/>
      </c>
      <c r="I19" s="78" t="str">
        <f ca="1">IF(AND(ISNUMBER(F19),ISNUMBER(G19)),COUNTIF(ZL_Datum,Tagessummen!A19),"")</f>
        <v/>
      </c>
      <c r="J19" s="20"/>
      <c r="L19" s="82" t="str">
        <f t="shared" ca="1" si="2"/>
        <v/>
      </c>
      <c r="M19" s="14"/>
      <c r="N19" s="79" t="str">
        <f t="shared" ca="1" si="3"/>
        <v/>
      </c>
      <c r="O19" s="79" t="str">
        <f t="shared" ca="1" si="4"/>
        <v/>
      </c>
      <c r="P19" s="79" t="str">
        <f t="shared" ca="1" si="5"/>
        <v/>
      </c>
      <c r="Q19" s="79" t="str">
        <f t="shared" ca="1" si="0"/>
        <v/>
      </c>
      <c r="R19" s="79" t="str">
        <f t="shared" ca="1" si="6"/>
        <v/>
      </c>
    </row>
    <row r="20" spans="1:18" x14ac:dyDescent="0.25">
      <c r="A20" s="80" t="str">
        <f t="shared" si="1"/>
        <v/>
      </c>
      <c r="B20" s="6"/>
      <c r="C20" s="9"/>
      <c r="D20" s="6"/>
      <c r="E20" s="9"/>
      <c r="F20" s="77" t="str">
        <f t="array" aca="1" ref="F20" ca="1">IF(ISNUMBER(MATCH(A20,ZL_Datum,0)),MIN(IF(ZL_Datum=Tagessummen!A20,ZL_von)),"")</f>
        <v/>
      </c>
      <c r="G20" s="77" t="str">
        <f t="array" aca="1" ref="G20" ca="1">IF(ISNUMBER(MATCH(A20,ZL_Datum,0)),MAX(IF(ZL_Datum=Tagessummen!A20,ZL_bis)),"")</f>
        <v/>
      </c>
      <c r="H20" s="50" t="str">
        <f ca="1">IF(AND(ISNUMBER(F20),ISNUMBER(G20)),SUMIF(ZL_gesamt,Tagessummen!A20,ZL_dez),"")</f>
        <v/>
      </c>
      <c r="I20" s="78" t="str">
        <f ca="1">IF(AND(ISNUMBER(F20),ISNUMBER(G20)),COUNTIF(ZL_Datum,Tagessummen!A20),"")</f>
        <v/>
      </c>
      <c r="J20" s="20"/>
      <c r="L20" s="82" t="str">
        <f t="shared" ca="1" si="2"/>
        <v/>
      </c>
      <c r="M20" s="14"/>
      <c r="N20" s="79" t="str">
        <f t="shared" ca="1" si="3"/>
        <v/>
      </c>
      <c r="O20" s="79" t="str">
        <f t="shared" ca="1" si="4"/>
        <v/>
      </c>
      <c r="P20" s="79" t="str">
        <f t="shared" ca="1" si="5"/>
        <v/>
      </c>
      <c r="Q20" s="79" t="str">
        <f t="shared" ca="1" si="0"/>
        <v/>
      </c>
      <c r="R20" s="79" t="str">
        <f t="shared" ca="1" si="6"/>
        <v/>
      </c>
    </row>
    <row r="21" spans="1:18" x14ac:dyDescent="0.25">
      <c r="A21" s="80" t="str">
        <f t="shared" si="1"/>
        <v/>
      </c>
      <c r="B21" s="6"/>
      <c r="C21" s="9"/>
      <c r="D21" s="6"/>
      <c r="E21" s="9"/>
      <c r="F21" s="77" t="str">
        <f t="array" aca="1" ref="F21" ca="1">IF(ISNUMBER(MATCH(A21,ZL_Datum,0)),MIN(IF(ZL_Datum=Tagessummen!A21,ZL_von)),"")</f>
        <v/>
      </c>
      <c r="G21" s="77" t="str">
        <f t="array" aca="1" ref="G21" ca="1">IF(ISNUMBER(MATCH(A21,ZL_Datum,0)),MAX(IF(ZL_Datum=Tagessummen!A21,ZL_bis)),"")</f>
        <v/>
      </c>
      <c r="H21" s="50" t="str">
        <f ca="1">IF(AND(ISNUMBER(F21),ISNUMBER(G21)),SUMIF(ZL_gesamt,Tagessummen!A21,ZL_dez),"")</f>
        <v/>
      </c>
      <c r="I21" s="78" t="str">
        <f ca="1">IF(AND(ISNUMBER(F21),ISNUMBER(G21)),COUNTIF(ZL_Datum,Tagessummen!A21),"")</f>
        <v/>
      </c>
      <c r="J21" s="20"/>
      <c r="L21" s="82" t="str">
        <f t="shared" ca="1" si="2"/>
        <v/>
      </c>
      <c r="M21" s="14"/>
      <c r="N21" s="79" t="str">
        <f t="shared" ca="1" si="3"/>
        <v/>
      </c>
      <c r="O21" s="79" t="str">
        <f t="shared" ca="1" si="4"/>
        <v/>
      </c>
      <c r="P21" s="79" t="str">
        <f t="shared" ca="1" si="5"/>
        <v/>
      </c>
      <c r="Q21" s="79" t="str">
        <f t="shared" ca="1" si="0"/>
        <v/>
      </c>
      <c r="R21" s="79" t="str">
        <f t="shared" ca="1" si="6"/>
        <v/>
      </c>
    </row>
    <row r="22" spans="1:18" x14ac:dyDescent="0.25">
      <c r="A22" s="80" t="str">
        <f t="shared" si="1"/>
        <v/>
      </c>
      <c r="B22" s="6"/>
      <c r="C22" s="9"/>
      <c r="D22" s="6"/>
      <c r="E22" s="9"/>
      <c r="F22" s="77" t="str">
        <f t="array" aca="1" ref="F22" ca="1">IF(ISNUMBER(MATCH(A22,ZL_Datum,0)),MIN(IF(ZL_Datum=Tagessummen!A22,ZL_von)),"")</f>
        <v/>
      </c>
      <c r="G22" s="77" t="str">
        <f t="array" aca="1" ref="G22" ca="1">IF(ISNUMBER(MATCH(A22,ZL_Datum,0)),MAX(IF(ZL_Datum=Tagessummen!A22,ZL_bis)),"")</f>
        <v/>
      </c>
      <c r="H22" s="50" t="str">
        <f ca="1">IF(AND(ISNUMBER(F22),ISNUMBER(G22)),SUMIF(ZL_gesamt,Tagessummen!A22,ZL_dez),"")</f>
        <v/>
      </c>
      <c r="I22" s="78" t="str">
        <f ca="1">IF(AND(ISNUMBER(F22),ISNUMBER(G22)),COUNTIF(ZL_Datum,Tagessummen!A22),"")</f>
        <v/>
      </c>
      <c r="J22" s="20"/>
      <c r="L22" s="82" t="str">
        <f t="shared" ca="1" si="2"/>
        <v/>
      </c>
      <c r="M22" s="14"/>
      <c r="N22" s="79" t="str">
        <f t="shared" ca="1" si="3"/>
        <v/>
      </c>
      <c r="O22" s="79" t="str">
        <f t="shared" ca="1" si="4"/>
        <v/>
      </c>
      <c r="P22" s="79" t="str">
        <f t="shared" ca="1" si="5"/>
        <v/>
      </c>
      <c r="Q22" s="79" t="str">
        <f t="shared" ca="1" si="0"/>
        <v/>
      </c>
      <c r="R22" s="79" t="str">
        <f t="shared" ca="1" si="6"/>
        <v/>
      </c>
    </row>
    <row r="23" spans="1:18" x14ac:dyDescent="0.25">
      <c r="A23" s="80" t="str">
        <f t="shared" si="1"/>
        <v/>
      </c>
      <c r="B23" s="6"/>
      <c r="C23" s="9"/>
      <c r="D23" s="6"/>
      <c r="E23" s="9"/>
      <c r="F23" s="77" t="str">
        <f t="array" aca="1" ref="F23" ca="1">IF(ISNUMBER(MATCH(A23,ZL_Datum,0)),MIN(IF(ZL_Datum=Tagessummen!A23,ZL_von)),"")</f>
        <v/>
      </c>
      <c r="G23" s="77" t="str">
        <f t="array" aca="1" ref="G23" ca="1">IF(ISNUMBER(MATCH(A23,ZL_Datum,0)),MAX(IF(ZL_Datum=Tagessummen!A23,ZL_bis)),"")</f>
        <v/>
      </c>
      <c r="H23" s="50" t="str">
        <f ca="1">IF(AND(ISNUMBER(F23),ISNUMBER(G23)),SUMIF(ZL_gesamt,Tagessummen!A23,ZL_dez),"")</f>
        <v/>
      </c>
      <c r="I23" s="78" t="str">
        <f ca="1">IF(AND(ISNUMBER(F23),ISNUMBER(G23)),COUNTIF(ZL_Datum,Tagessummen!A23),"")</f>
        <v/>
      </c>
      <c r="J23" s="20"/>
      <c r="L23" s="82" t="str">
        <f t="shared" ca="1" si="2"/>
        <v/>
      </c>
      <c r="M23" s="14"/>
      <c r="N23" s="79" t="str">
        <f t="shared" ca="1" si="3"/>
        <v/>
      </c>
      <c r="O23" s="79" t="str">
        <f t="shared" ca="1" si="4"/>
        <v/>
      </c>
      <c r="P23" s="79" t="str">
        <f t="shared" ca="1" si="5"/>
        <v/>
      </c>
      <c r="Q23" s="79" t="str">
        <f t="shared" ca="1" si="0"/>
        <v/>
      </c>
      <c r="R23" s="79" t="str">
        <f t="shared" ca="1" si="6"/>
        <v/>
      </c>
    </row>
    <row r="24" spans="1:18" x14ac:dyDescent="0.25">
      <c r="A24" s="80" t="str">
        <f t="shared" si="1"/>
        <v/>
      </c>
      <c r="B24" s="6"/>
      <c r="C24" s="9"/>
      <c r="D24" s="6"/>
      <c r="E24" s="9"/>
      <c r="F24" s="77" t="str">
        <f t="array" aca="1" ref="F24" ca="1">IF(ISNUMBER(MATCH(A24,ZL_Datum,0)),MIN(IF(ZL_Datum=Tagessummen!A24,ZL_von)),"")</f>
        <v/>
      </c>
      <c r="G24" s="77" t="str">
        <f t="array" aca="1" ref="G24" ca="1">IF(ISNUMBER(MATCH(A24,ZL_Datum,0)),MAX(IF(ZL_Datum=Tagessummen!A24,ZL_bis)),"")</f>
        <v/>
      </c>
      <c r="H24" s="50" t="str">
        <f ca="1">IF(AND(ISNUMBER(F24),ISNUMBER(G24)),SUMIF(ZL_gesamt,Tagessummen!A24,ZL_dez),"")</f>
        <v/>
      </c>
      <c r="I24" s="78" t="str">
        <f ca="1">IF(AND(ISNUMBER(F24),ISNUMBER(G24)),COUNTIF(ZL_Datum,Tagessummen!A24),"")</f>
        <v/>
      </c>
      <c r="J24" s="20"/>
      <c r="L24" s="82" t="str">
        <f t="shared" ca="1" si="2"/>
        <v/>
      </c>
      <c r="M24" s="14"/>
      <c r="N24" s="79" t="str">
        <f t="shared" ca="1" si="3"/>
        <v/>
      </c>
      <c r="O24" s="79" t="str">
        <f t="shared" ca="1" si="4"/>
        <v/>
      </c>
      <c r="P24" s="79" t="str">
        <f t="shared" ca="1" si="5"/>
        <v/>
      </c>
      <c r="Q24" s="79" t="str">
        <f t="shared" ca="1" si="0"/>
        <v/>
      </c>
      <c r="R24" s="79" t="str">
        <f t="shared" ca="1" si="6"/>
        <v/>
      </c>
    </row>
    <row r="25" spans="1:18" x14ac:dyDescent="0.25">
      <c r="A25" s="80" t="str">
        <f t="shared" si="1"/>
        <v/>
      </c>
      <c r="B25" s="6"/>
      <c r="C25" s="9"/>
      <c r="D25" s="6"/>
      <c r="E25" s="9"/>
      <c r="F25" s="77" t="str">
        <f t="array" aca="1" ref="F25" ca="1">IF(ISNUMBER(MATCH(A25,ZL_Datum,0)),MIN(IF(ZL_Datum=Tagessummen!A25,ZL_von)),"")</f>
        <v/>
      </c>
      <c r="G25" s="77" t="str">
        <f t="array" aca="1" ref="G25" ca="1">IF(ISNUMBER(MATCH(A25,ZL_Datum,0)),MAX(IF(ZL_Datum=Tagessummen!A25,ZL_bis)),"")</f>
        <v/>
      </c>
      <c r="H25" s="50" t="str">
        <f ca="1">IF(AND(ISNUMBER(F25),ISNUMBER(G25)),SUMIF(ZL_gesamt,Tagessummen!A25,ZL_dez),"")</f>
        <v/>
      </c>
      <c r="I25" s="78" t="str">
        <f ca="1">IF(AND(ISNUMBER(F25),ISNUMBER(G25)),COUNTIF(ZL_Datum,Tagessummen!A25),"")</f>
        <v/>
      </c>
      <c r="J25" s="20"/>
      <c r="L25" s="82" t="str">
        <f t="shared" ca="1" si="2"/>
        <v/>
      </c>
      <c r="M25" s="14"/>
      <c r="N25" s="79" t="str">
        <f t="shared" ca="1" si="3"/>
        <v/>
      </c>
      <c r="O25" s="79" t="str">
        <f t="shared" ca="1" si="4"/>
        <v/>
      </c>
      <c r="P25" s="79" t="str">
        <f t="shared" ca="1" si="5"/>
        <v/>
      </c>
      <c r="Q25" s="79" t="str">
        <f t="shared" ca="1" si="0"/>
        <v/>
      </c>
      <c r="R25" s="79" t="str">
        <f t="shared" ca="1" si="6"/>
        <v/>
      </c>
    </row>
    <row r="26" spans="1:18" x14ac:dyDescent="0.25">
      <c r="A26" s="80" t="str">
        <f t="shared" si="1"/>
        <v/>
      </c>
      <c r="B26" s="6"/>
      <c r="C26" s="9"/>
      <c r="D26" s="6"/>
      <c r="E26" s="9"/>
      <c r="F26" s="77" t="str">
        <f t="array" aca="1" ref="F26" ca="1">IF(ISNUMBER(MATCH(A26,ZL_Datum,0)),MIN(IF(ZL_Datum=Tagessummen!A26,ZL_von)),"")</f>
        <v/>
      </c>
      <c r="G26" s="77" t="str">
        <f t="array" aca="1" ref="G26" ca="1">IF(ISNUMBER(MATCH(A26,ZL_Datum,0)),MAX(IF(ZL_Datum=Tagessummen!A26,ZL_bis)),"")</f>
        <v/>
      </c>
      <c r="H26" s="50" t="str">
        <f ca="1">IF(AND(ISNUMBER(F26),ISNUMBER(G26)),SUMIF(ZL_gesamt,Tagessummen!A26,ZL_dez),"")</f>
        <v/>
      </c>
      <c r="I26" s="78" t="str">
        <f ca="1">IF(AND(ISNUMBER(F26),ISNUMBER(G26)),COUNTIF(ZL_Datum,Tagessummen!A26),"")</f>
        <v/>
      </c>
      <c r="J26" s="20"/>
      <c r="L26" s="82" t="str">
        <f t="shared" ca="1" si="2"/>
        <v/>
      </c>
      <c r="M26" s="14"/>
      <c r="N26" s="79" t="str">
        <f t="shared" ca="1" si="3"/>
        <v/>
      </c>
      <c r="O26" s="79" t="str">
        <f t="shared" ca="1" si="4"/>
        <v/>
      </c>
      <c r="P26" s="79" t="str">
        <f t="shared" ca="1" si="5"/>
        <v/>
      </c>
      <c r="Q26" s="79" t="str">
        <f t="shared" ca="1" si="0"/>
        <v/>
      </c>
      <c r="R26" s="79" t="str">
        <f t="shared" ca="1" si="6"/>
        <v/>
      </c>
    </row>
    <row r="27" spans="1:18" x14ac:dyDescent="0.25">
      <c r="A27" s="80" t="str">
        <f t="shared" si="1"/>
        <v/>
      </c>
      <c r="B27" s="6"/>
      <c r="C27" s="9"/>
      <c r="D27" s="6"/>
      <c r="E27" s="9"/>
      <c r="F27" s="77" t="str">
        <f t="array" aca="1" ref="F27" ca="1">IF(ISNUMBER(MATCH(A27,ZL_Datum,0)),MIN(IF(ZL_Datum=Tagessummen!A27,ZL_von)),"")</f>
        <v/>
      </c>
      <c r="G27" s="77" t="str">
        <f t="array" aca="1" ref="G27" ca="1">IF(ISNUMBER(MATCH(A27,ZL_Datum,0)),MAX(IF(ZL_Datum=Tagessummen!A27,ZL_bis)),"")</f>
        <v/>
      </c>
      <c r="H27" s="50" t="str">
        <f ca="1">IF(AND(ISNUMBER(F27),ISNUMBER(G27)),SUMIF(ZL_gesamt,Tagessummen!A27,ZL_dez),"")</f>
        <v/>
      </c>
      <c r="I27" s="78" t="str">
        <f ca="1">IF(AND(ISNUMBER(F27),ISNUMBER(G27)),COUNTIF(ZL_Datum,Tagessummen!A27),"")</f>
        <v/>
      </c>
      <c r="J27" s="20"/>
      <c r="L27" s="82" t="str">
        <f t="shared" ca="1" si="2"/>
        <v/>
      </c>
      <c r="M27" s="14"/>
      <c r="N27" s="79" t="str">
        <f t="shared" ca="1" si="3"/>
        <v/>
      </c>
      <c r="O27" s="79" t="str">
        <f t="shared" ca="1" si="4"/>
        <v/>
      </c>
      <c r="P27" s="79" t="str">
        <f t="shared" ca="1" si="5"/>
        <v/>
      </c>
      <c r="Q27" s="79" t="str">
        <f t="shared" ca="1" si="0"/>
        <v/>
      </c>
      <c r="R27" s="79" t="str">
        <f t="shared" ca="1" si="6"/>
        <v/>
      </c>
    </row>
    <row r="28" spans="1:18" x14ac:dyDescent="0.25">
      <c r="A28" s="80" t="str">
        <f t="shared" si="1"/>
        <v/>
      </c>
      <c r="B28" s="6"/>
      <c r="C28" s="9"/>
      <c r="D28" s="6"/>
      <c r="E28" s="9"/>
      <c r="F28" s="77" t="str">
        <f t="array" aca="1" ref="F28" ca="1">IF(ISNUMBER(MATCH(A28,ZL_Datum,0)),MIN(IF(ZL_Datum=Tagessummen!A28,ZL_von)),"")</f>
        <v/>
      </c>
      <c r="G28" s="77" t="str">
        <f t="array" aca="1" ref="G28" ca="1">IF(ISNUMBER(MATCH(A28,ZL_Datum,0)),MAX(IF(ZL_Datum=Tagessummen!A28,ZL_bis)),"")</f>
        <v/>
      </c>
      <c r="H28" s="50" t="str">
        <f ca="1">IF(AND(ISNUMBER(F28),ISNUMBER(G28)),SUMIF(ZL_gesamt,Tagessummen!A28,ZL_dez),"")</f>
        <v/>
      </c>
      <c r="I28" s="78" t="str">
        <f ca="1">IF(AND(ISNUMBER(F28),ISNUMBER(G28)),COUNTIF(ZL_Datum,Tagessummen!A28),"")</f>
        <v/>
      </c>
      <c r="J28" s="20"/>
      <c r="L28" s="82" t="str">
        <f t="shared" ca="1" si="2"/>
        <v/>
      </c>
      <c r="M28" s="14"/>
      <c r="N28" s="79" t="str">
        <f t="shared" ca="1" si="3"/>
        <v/>
      </c>
      <c r="O28" s="79" t="str">
        <f t="shared" ca="1" si="4"/>
        <v/>
      </c>
      <c r="P28" s="79" t="str">
        <f t="shared" ca="1" si="5"/>
        <v/>
      </c>
      <c r="Q28" s="79" t="str">
        <f t="shared" ca="1" si="0"/>
        <v/>
      </c>
      <c r="R28" s="79" t="str">
        <f t="shared" ca="1" si="6"/>
        <v/>
      </c>
    </row>
    <row r="29" spans="1:18" x14ac:dyDescent="0.25">
      <c r="A29" s="80" t="str">
        <f t="shared" si="1"/>
        <v/>
      </c>
      <c r="B29" s="6"/>
      <c r="C29" s="9"/>
      <c r="D29" s="6"/>
      <c r="E29" s="9"/>
      <c r="F29" s="77" t="str">
        <f t="array" aca="1" ref="F29" ca="1">IF(ISNUMBER(MATCH(A29,ZL_Datum,0)),MIN(IF(ZL_Datum=Tagessummen!A29,ZL_von)),"")</f>
        <v/>
      </c>
      <c r="G29" s="77" t="str">
        <f t="array" aca="1" ref="G29" ca="1">IF(ISNUMBER(MATCH(A29,ZL_Datum,0)),MAX(IF(ZL_Datum=Tagessummen!A29,ZL_bis)),"")</f>
        <v/>
      </c>
      <c r="H29" s="50" t="str">
        <f ca="1">IF(AND(ISNUMBER(F29),ISNUMBER(G29)),SUMIF(ZL_gesamt,Tagessummen!A29,ZL_dez),"")</f>
        <v/>
      </c>
      <c r="I29" s="78" t="str">
        <f ca="1">IF(AND(ISNUMBER(F29),ISNUMBER(G29)),COUNTIF(ZL_Datum,Tagessummen!A29),"")</f>
        <v/>
      </c>
      <c r="J29" s="20"/>
      <c r="L29" s="82" t="str">
        <f t="shared" ca="1" si="2"/>
        <v/>
      </c>
      <c r="M29" s="14"/>
      <c r="N29" s="79" t="str">
        <f t="shared" ca="1" si="3"/>
        <v/>
      </c>
      <c r="O29" s="79" t="str">
        <f t="shared" ca="1" si="4"/>
        <v/>
      </c>
      <c r="P29" s="79" t="str">
        <f t="shared" ca="1" si="5"/>
        <v/>
      </c>
      <c r="Q29" s="79" t="str">
        <f t="shared" ca="1" si="0"/>
        <v/>
      </c>
      <c r="R29" s="79" t="str">
        <f t="shared" ca="1" si="6"/>
        <v/>
      </c>
    </row>
    <row r="30" spans="1:18" x14ac:dyDescent="0.25">
      <c r="A30" s="80" t="str">
        <f t="shared" si="1"/>
        <v/>
      </c>
      <c r="B30" s="6"/>
      <c r="C30" s="9"/>
      <c r="D30" s="6"/>
      <c r="E30" s="9"/>
      <c r="F30" s="77" t="str">
        <f t="array" aca="1" ref="F30" ca="1">IF(ISNUMBER(MATCH(A30,ZL_Datum,0)),MIN(IF(ZL_Datum=Tagessummen!A30,ZL_von)),"")</f>
        <v/>
      </c>
      <c r="G30" s="77" t="str">
        <f t="array" aca="1" ref="G30" ca="1">IF(ISNUMBER(MATCH(A30,ZL_Datum,0)),MAX(IF(ZL_Datum=Tagessummen!A30,ZL_bis)),"")</f>
        <v/>
      </c>
      <c r="H30" s="50" t="str">
        <f ca="1">IF(AND(ISNUMBER(F30),ISNUMBER(G30)),SUMIF(ZL_gesamt,Tagessummen!A30,ZL_dez),"")</f>
        <v/>
      </c>
      <c r="I30" s="78" t="str">
        <f ca="1">IF(AND(ISNUMBER(F30),ISNUMBER(G30)),COUNTIF(ZL_Datum,Tagessummen!A30),"")</f>
        <v/>
      </c>
      <c r="J30" s="20"/>
      <c r="L30" s="82" t="str">
        <f t="shared" ca="1" si="2"/>
        <v/>
      </c>
      <c r="M30" s="14"/>
      <c r="N30" s="79" t="str">
        <f t="shared" ca="1" si="3"/>
        <v/>
      </c>
      <c r="O30" s="79" t="str">
        <f t="shared" ca="1" si="4"/>
        <v/>
      </c>
      <c r="P30" s="79" t="str">
        <f t="shared" ca="1" si="5"/>
        <v/>
      </c>
      <c r="Q30" s="79" t="str">
        <f t="shared" ca="1" si="0"/>
        <v/>
      </c>
      <c r="R30" s="79" t="str">
        <f t="shared" ca="1" si="6"/>
        <v/>
      </c>
    </row>
    <row r="31" spans="1:18" x14ac:dyDescent="0.25">
      <c r="A31" s="80" t="str">
        <f t="shared" si="1"/>
        <v/>
      </c>
      <c r="B31" s="6"/>
      <c r="C31" s="9"/>
      <c r="D31" s="6"/>
      <c r="E31" s="9"/>
      <c r="F31" s="77" t="str">
        <f t="array" aca="1" ref="F31" ca="1">IF(ISNUMBER(MATCH(A31,ZL_Datum,0)),MIN(IF(ZL_Datum=Tagessummen!A31,ZL_von)),"")</f>
        <v/>
      </c>
      <c r="G31" s="77" t="str">
        <f t="array" aca="1" ref="G31" ca="1">IF(ISNUMBER(MATCH(A31,ZL_Datum,0)),MAX(IF(ZL_Datum=Tagessummen!A31,ZL_bis)),"")</f>
        <v/>
      </c>
      <c r="H31" s="50" t="str">
        <f ca="1">IF(AND(ISNUMBER(F31),ISNUMBER(G31)),SUMIF(ZL_gesamt,Tagessummen!A31,ZL_dez),"")</f>
        <v/>
      </c>
      <c r="I31" s="78" t="str">
        <f ca="1">IF(AND(ISNUMBER(F31),ISNUMBER(G31)),COUNTIF(ZL_Datum,Tagessummen!A31),"")</f>
        <v/>
      </c>
      <c r="J31" s="20"/>
      <c r="L31" s="82" t="str">
        <f t="shared" ca="1" si="2"/>
        <v/>
      </c>
      <c r="M31" s="14"/>
      <c r="N31" s="79" t="str">
        <f t="shared" ca="1" si="3"/>
        <v/>
      </c>
      <c r="O31" s="79" t="str">
        <f t="shared" ca="1" si="4"/>
        <v/>
      </c>
      <c r="P31" s="79" t="str">
        <f t="shared" ca="1" si="5"/>
        <v/>
      </c>
      <c r="Q31" s="79" t="str">
        <f t="shared" ca="1" si="0"/>
        <v/>
      </c>
      <c r="R31" s="79" t="str">
        <f t="shared" ca="1" si="6"/>
        <v/>
      </c>
    </row>
    <row r="32" spans="1:18" x14ac:dyDescent="0.25">
      <c r="A32" s="80" t="str">
        <f t="shared" si="1"/>
        <v/>
      </c>
      <c r="B32" s="6"/>
      <c r="C32" s="9"/>
      <c r="D32" s="6"/>
      <c r="E32" s="9"/>
      <c r="F32" s="77" t="str">
        <f t="array" aca="1" ref="F32" ca="1">IF(ISNUMBER(MATCH(A32,ZL_Datum,0)),MIN(IF(ZL_Datum=Tagessummen!A32,ZL_von)),"")</f>
        <v/>
      </c>
      <c r="G32" s="77" t="str">
        <f t="array" aca="1" ref="G32" ca="1">IF(ISNUMBER(MATCH(A32,ZL_Datum,0)),MAX(IF(ZL_Datum=Tagessummen!A32,ZL_bis)),"")</f>
        <v/>
      </c>
      <c r="H32" s="50" t="str">
        <f ca="1">IF(AND(ISNUMBER(F32),ISNUMBER(G32)),SUMIF(ZL_gesamt,Tagessummen!A32,ZL_dez),"")</f>
        <v/>
      </c>
      <c r="I32" s="78" t="str">
        <f ca="1">IF(AND(ISNUMBER(F32),ISNUMBER(G32)),COUNTIF(ZL_Datum,Tagessummen!A32),"")</f>
        <v/>
      </c>
      <c r="J32" s="20"/>
      <c r="L32" s="82" t="str">
        <f t="shared" ca="1" si="2"/>
        <v/>
      </c>
      <c r="M32" s="14"/>
      <c r="N32" s="79" t="str">
        <f t="shared" ca="1" si="3"/>
        <v/>
      </c>
      <c r="O32" s="79" t="str">
        <f t="shared" ca="1" si="4"/>
        <v/>
      </c>
      <c r="P32" s="79" t="str">
        <f t="shared" ca="1" si="5"/>
        <v/>
      </c>
      <c r="Q32" s="79" t="str">
        <f t="shared" ca="1" si="0"/>
        <v/>
      </c>
      <c r="R32" s="79" t="str">
        <f t="shared" ca="1" si="6"/>
        <v/>
      </c>
    </row>
    <row r="33" spans="1:18" x14ac:dyDescent="0.25">
      <c r="A33" s="80" t="str">
        <f t="shared" si="1"/>
        <v/>
      </c>
      <c r="B33" s="6"/>
      <c r="C33" s="9"/>
      <c r="D33" s="6"/>
      <c r="E33" s="9"/>
      <c r="F33" s="77" t="str">
        <f t="array" aca="1" ref="F33" ca="1">IF(ISNUMBER(MATCH(A33,ZL_Datum,0)),MIN(IF(ZL_Datum=Tagessummen!A33,ZL_von)),"")</f>
        <v/>
      </c>
      <c r="G33" s="77" t="str">
        <f t="array" aca="1" ref="G33" ca="1">IF(ISNUMBER(MATCH(A33,ZL_Datum,0)),MAX(IF(ZL_Datum=Tagessummen!A33,ZL_bis)),"")</f>
        <v/>
      </c>
      <c r="H33" s="50" t="str">
        <f ca="1">IF(AND(ISNUMBER(F33),ISNUMBER(G33)),SUMIF(ZL_gesamt,Tagessummen!A33,ZL_dez),"")</f>
        <v/>
      </c>
      <c r="I33" s="78" t="str">
        <f ca="1">IF(AND(ISNUMBER(F33),ISNUMBER(G33)),COUNTIF(ZL_Datum,Tagessummen!A33),"")</f>
        <v/>
      </c>
      <c r="J33" s="20"/>
      <c r="L33" s="82" t="str">
        <f t="shared" ca="1" si="2"/>
        <v/>
      </c>
      <c r="M33" s="14"/>
      <c r="N33" s="79" t="str">
        <f t="shared" ca="1" si="3"/>
        <v/>
      </c>
      <c r="O33" s="79" t="str">
        <f t="shared" ca="1" si="4"/>
        <v/>
      </c>
      <c r="P33" s="79" t="str">
        <f t="shared" ca="1" si="5"/>
        <v/>
      </c>
      <c r="Q33" s="79" t="str">
        <f t="shared" ca="1" si="0"/>
        <v/>
      </c>
      <c r="R33" s="79" t="str">
        <f t="shared" ca="1" si="6"/>
        <v/>
      </c>
    </row>
    <row r="34" spans="1:18" x14ac:dyDescent="0.25">
      <c r="A34" s="80" t="str">
        <f t="shared" si="1"/>
        <v/>
      </c>
      <c r="B34" s="6"/>
      <c r="C34" s="9"/>
      <c r="D34" s="6"/>
      <c r="E34" s="9"/>
      <c r="F34" s="77" t="str">
        <f t="array" aca="1" ref="F34" ca="1">IF(ISNUMBER(MATCH(A34,ZL_Datum,0)),MIN(IF(ZL_Datum=Tagessummen!A34,ZL_von)),"")</f>
        <v/>
      </c>
      <c r="G34" s="77" t="str">
        <f t="array" aca="1" ref="G34" ca="1">IF(ISNUMBER(MATCH(A34,ZL_Datum,0)),MAX(IF(ZL_Datum=Tagessummen!A34,ZL_bis)),"")</f>
        <v/>
      </c>
      <c r="H34" s="50" t="str">
        <f ca="1">IF(AND(ISNUMBER(F34),ISNUMBER(G34)),SUMIF(ZL_gesamt,Tagessummen!A34,ZL_dez),"")</f>
        <v/>
      </c>
      <c r="I34" s="78" t="str">
        <f ca="1">IF(AND(ISNUMBER(F34),ISNUMBER(G34)),COUNTIF(ZL_Datum,Tagessummen!A34),"")</f>
        <v/>
      </c>
      <c r="J34" s="20"/>
      <c r="L34" s="82" t="str">
        <f t="shared" ca="1" si="2"/>
        <v/>
      </c>
      <c r="M34" s="14"/>
      <c r="N34" s="79" t="str">
        <f t="shared" ca="1" si="3"/>
        <v/>
      </c>
      <c r="O34" s="79" t="str">
        <f t="shared" ca="1" si="4"/>
        <v/>
      </c>
      <c r="P34" s="79" t="str">
        <f t="shared" ca="1" si="5"/>
        <v/>
      </c>
      <c r="Q34" s="79" t="str">
        <f t="shared" ca="1" si="0"/>
        <v/>
      </c>
      <c r="R34" s="79" t="str">
        <f t="shared" ca="1" si="6"/>
        <v/>
      </c>
    </row>
    <row r="35" spans="1:18" x14ac:dyDescent="0.25">
      <c r="A35" s="80" t="str">
        <f t="shared" si="1"/>
        <v/>
      </c>
      <c r="B35" s="6"/>
      <c r="C35" s="9"/>
      <c r="D35" s="6"/>
      <c r="E35" s="9"/>
      <c r="F35" s="77" t="str">
        <f t="array" aca="1" ref="F35" ca="1">IF(ISNUMBER(MATCH(A35,ZL_Datum,0)),MIN(IF(ZL_Datum=Tagessummen!A35,ZL_von)),"")</f>
        <v/>
      </c>
      <c r="G35" s="77" t="str">
        <f t="array" aca="1" ref="G35" ca="1">IF(ISNUMBER(MATCH(A35,ZL_Datum,0)),MAX(IF(ZL_Datum=Tagessummen!A35,ZL_bis)),"")</f>
        <v/>
      </c>
      <c r="H35" s="50" t="str">
        <f ca="1">IF(AND(ISNUMBER(F35),ISNUMBER(G35)),SUMIF(ZL_gesamt,Tagessummen!A35,ZL_dez),"")</f>
        <v/>
      </c>
      <c r="I35" s="78" t="str">
        <f ca="1">IF(AND(ISNUMBER(F35),ISNUMBER(G35)),COUNTIF(ZL_Datum,Tagessummen!A35),"")</f>
        <v/>
      </c>
      <c r="J35" s="20"/>
      <c r="L35" s="82" t="str">
        <f t="shared" ca="1" si="2"/>
        <v/>
      </c>
      <c r="M35" s="14"/>
      <c r="N35" s="79" t="str">
        <f t="shared" ca="1" si="3"/>
        <v/>
      </c>
      <c r="O35" s="79" t="str">
        <f t="shared" ca="1" si="4"/>
        <v/>
      </c>
      <c r="P35" s="79" t="str">
        <f t="shared" ca="1" si="5"/>
        <v/>
      </c>
      <c r="Q35" s="79" t="str">
        <f t="shared" ca="1" si="0"/>
        <v/>
      </c>
      <c r="R35" s="79" t="str">
        <f t="shared" ca="1" si="6"/>
        <v/>
      </c>
    </row>
    <row r="36" spans="1:18" x14ac:dyDescent="0.25">
      <c r="A36" s="80" t="str">
        <f t="shared" si="1"/>
        <v/>
      </c>
      <c r="B36" s="6"/>
      <c r="C36" s="9"/>
      <c r="D36" s="6"/>
      <c r="E36" s="9"/>
      <c r="F36" s="77" t="str">
        <f t="array" aca="1" ref="F36" ca="1">IF(ISNUMBER(MATCH(A36,ZL_Datum,0)),MIN(IF(ZL_Datum=Tagessummen!A36,ZL_von)),"")</f>
        <v/>
      </c>
      <c r="G36" s="77" t="str">
        <f t="array" aca="1" ref="G36" ca="1">IF(ISNUMBER(MATCH(A36,ZL_Datum,0)),MAX(IF(ZL_Datum=Tagessummen!A36,ZL_bis)),"")</f>
        <v/>
      </c>
      <c r="H36" s="50" t="str">
        <f ca="1">IF(AND(ISNUMBER(F36),ISNUMBER(G36)),SUMIF(ZL_gesamt,Tagessummen!A36,ZL_dez),"")</f>
        <v/>
      </c>
      <c r="I36" s="78" t="str">
        <f ca="1">IF(AND(ISNUMBER(F36),ISNUMBER(G36)),COUNTIF(ZL_Datum,Tagessummen!A36),"")</f>
        <v/>
      </c>
      <c r="J36" s="20"/>
      <c r="L36" s="82" t="str">
        <f t="shared" ca="1" si="2"/>
        <v/>
      </c>
      <c r="M36" s="14"/>
      <c r="N36" s="79" t="str">
        <f t="shared" ca="1" si="3"/>
        <v/>
      </c>
      <c r="O36" s="79" t="str">
        <f t="shared" ca="1" si="4"/>
        <v/>
      </c>
      <c r="P36" s="79" t="str">
        <f t="shared" ca="1" si="5"/>
        <v/>
      </c>
      <c r="Q36" s="79" t="str">
        <f t="shared" ca="1" si="0"/>
        <v/>
      </c>
      <c r="R36" s="79" t="str">
        <f t="shared" ca="1" si="6"/>
        <v/>
      </c>
    </row>
    <row r="37" spans="1:18" x14ac:dyDescent="0.25">
      <c r="A37" s="80" t="str">
        <f t="shared" si="1"/>
        <v/>
      </c>
      <c r="B37" s="6"/>
      <c r="C37" s="9"/>
      <c r="D37" s="6"/>
      <c r="E37" s="9"/>
      <c r="F37" s="77" t="str">
        <f t="array" aca="1" ref="F37" ca="1">IF(ISNUMBER(MATCH(A37,ZL_Datum,0)),MIN(IF(ZL_Datum=Tagessummen!A37,ZL_von)),"")</f>
        <v/>
      </c>
      <c r="G37" s="77" t="str">
        <f t="array" aca="1" ref="G37" ca="1">IF(ISNUMBER(MATCH(A37,ZL_Datum,0)),MAX(IF(ZL_Datum=Tagessummen!A37,ZL_bis)),"")</f>
        <v/>
      </c>
      <c r="H37" s="50" t="str">
        <f ca="1">IF(AND(ISNUMBER(F37),ISNUMBER(G37)),SUMIF(ZL_gesamt,Tagessummen!A37,ZL_dez),"")</f>
        <v/>
      </c>
      <c r="I37" s="78" t="str">
        <f ca="1">IF(AND(ISNUMBER(F37),ISNUMBER(G37)),COUNTIF(ZL_Datum,Tagessummen!A37),"")</f>
        <v/>
      </c>
      <c r="J37" s="20"/>
      <c r="L37" s="82" t="str">
        <f t="shared" ca="1" si="2"/>
        <v/>
      </c>
      <c r="M37" s="14"/>
      <c r="N37" s="79" t="str">
        <f t="shared" ca="1" si="3"/>
        <v/>
      </c>
      <c r="O37" s="79" t="str">
        <f t="shared" ca="1" si="4"/>
        <v/>
      </c>
      <c r="P37" s="79" t="str">
        <f t="shared" ca="1" si="5"/>
        <v/>
      </c>
      <c r="Q37" s="79" t="str">
        <f t="shared" ca="1" si="0"/>
        <v/>
      </c>
      <c r="R37" s="79" t="str">
        <f t="shared" ca="1" si="6"/>
        <v/>
      </c>
    </row>
    <row r="38" spans="1:18" x14ac:dyDescent="0.25">
      <c r="A38" s="80" t="str">
        <f t="shared" si="1"/>
        <v/>
      </c>
      <c r="B38" s="6"/>
      <c r="C38" s="9"/>
      <c r="D38" s="6"/>
      <c r="E38" s="9"/>
      <c r="F38" s="77" t="str">
        <f t="array" aca="1" ref="F38" ca="1">IF(ISNUMBER(MATCH(A38,ZL_Datum,0)),MIN(IF(ZL_Datum=Tagessummen!A38,ZL_von)),"")</f>
        <v/>
      </c>
      <c r="G38" s="77" t="str">
        <f t="array" aca="1" ref="G38" ca="1">IF(ISNUMBER(MATCH(A38,ZL_Datum,0)),MAX(IF(ZL_Datum=Tagessummen!A38,ZL_bis)),"")</f>
        <v/>
      </c>
      <c r="H38" s="50" t="str">
        <f ca="1">IF(AND(ISNUMBER(F38),ISNUMBER(G38)),SUMIF(ZL_gesamt,Tagessummen!A38,ZL_dez),"")</f>
        <v/>
      </c>
      <c r="I38" s="78" t="str">
        <f ca="1">IF(AND(ISNUMBER(F38),ISNUMBER(G38)),COUNTIF(ZL_Datum,Tagessummen!A38),"")</f>
        <v/>
      </c>
      <c r="J38" s="20"/>
      <c r="L38" s="82" t="str">
        <f t="shared" ca="1" si="2"/>
        <v/>
      </c>
      <c r="M38" s="14"/>
      <c r="N38" s="79" t="str">
        <f t="shared" ca="1" si="3"/>
        <v/>
      </c>
      <c r="O38" s="79" t="str">
        <f t="shared" ca="1" si="4"/>
        <v/>
      </c>
      <c r="P38" s="79" t="str">
        <f t="shared" ca="1" si="5"/>
        <v/>
      </c>
      <c r="Q38" s="79" t="str">
        <f t="shared" ca="1" si="0"/>
        <v/>
      </c>
      <c r="R38" s="79" t="str">
        <f t="shared" ca="1" si="6"/>
        <v/>
      </c>
    </row>
    <row r="39" spans="1:18" x14ac:dyDescent="0.25">
      <c r="A39" s="80" t="str">
        <f t="shared" si="1"/>
        <v/>
      </c>
      <c r="B39" s="6"/>
      <c r="C39" s="9"/>
      <c r="D39" s="6"/>
      <c r="E39" s="9"/>
      <c r="F39" s="77" t="str">
        <f t="array" aca="1" ref="F39" ca="1">IF(ISNUMBER(MATCH(A39,ZL_Datum,0)),MIN(IF(ZL_Datum=Tagessummen!A39,ZL_von)),"")</f>
        <v/>
      </c>
      <c r="G39" s="77" t="str">
        <f t="array" aca="1" ref="G39" ca="1">IF(ISNUMBER(MATCH(A39,ZL_Datum,0)),MAX(IF(ZL_Datum=Tagessummen!A39,ZL_bis)),"")</f>
        <v/>
      </c>
      <c r="H39" s="50" t="str">
        <f ca="1">IF(AND(ISNUMBER(F39),ISNUMBER(G39)),SUMIF(ZL_gesamt,Tagessummen!A39,ZL_dez),"")</f>
        <v/>
      </c>
      <c r="I39" s="78" t="str">
        <f ca="1">IF(AND(ISNUMBER(F39),ISNUMBER(G39)),COUNTIF(ZL_Datum,Tagessummen!A39),"")</f>
        <v/>
      </c>
      <c r="J39" s="20"/>
      <c r="L39" s="82" t="str">
        <f t="shared" ca="1" si="2"/>
        <v/>
      </c>
      <c r="M39" s="14"/>
      <c r="N39" s="79" t="str">
        <f t="shared" ca="1" si="3"/>
        <v/>
      </c>
      <c r="O39" s="79" t="str">
        <f t="shared" ca="1" si="4"/>
        <v/>
      </c>
      <c r="P39" s="79" t="str">
        <f t="shared" ca="1" si="5"/>
        <v/>
      </c>
      <c r="Q39" s="79" t="str">
        <f t="shared" ca="1" si="0"/>
        <v/>
      </c>
      <c r="R39" s="79" t="str">
        <f t="shared" ca="1" si="6"/>
        <v/>
      </c>
    </row>
    <row r="40" spans="1:18" x14ac:dyDescent="0.25">
      <c r="A40" s="80" t="str">
        <f t="shared" si="1"/>
        <v/>
      </c>
      <c r="B40" s="6"/>
      <c r="C40" s="9"/>
      <c r="D40" s="6"/>
      <c r="E40" s="9"/>
      <c r="F40" s="77" t="str">
        <f t="array" aca="1" ref="F40" ca="1">IF(ISNUMBER(MATCH(A40,ZL_Datum,0)),MIN(IF(ZL_Datum=Tagessummen!A40,ZL_von)),"")</f>
        <v/>
      </c>
      <c r="G40" s="77" t="str">
        <f t="array" aca="1" ref="G40" ca="1">IF(ISNUMBER(MATCH(A40,ZL_Datum,0)),MAX(IF(ZL_Datum=Tagessummen!A40,ZL_bis)),"")</f>
        <v/>
      </c>
      <c r="H40" s="50" t="str">
        <f ca="1">IF(AND(ISNUMBER(F40),ISNUMBER(G40)),SUMIF(ZL_gesamt,Tagessummen!A40,ZL_dez),"")</f>
        <v/>
      </c>
      <c r="I40" s="78" t="str">
        <f ca="1">IF(AND(ISNUMBER(F40),ISNUMBER(G40)),COUNTIF(ZL_Datum,Tagessummen!A40),"")</f>
        <v/>
      </c>
      <c r="J40" s="20"/>
      <c r="L40" s="82" t="str">
        <f t="shared" ca="1" si="2"/>
        <v/>
      </c>
      <c r="M40" s="14"/>
      <c r="N40" s="79" t="str">
        <f t="shared" ca="1" si="3"/>
        <v/>
      </c>
      <c r="O40" s="79" t="str">
        <f t="shared" ca="1" si="4"/>
        <v/>
      </c>
      <c r="P40" s="79" t="str">
        <f t="shared" ca="1" si="5"/>
        <v/>
      </c>
      <c r="Q40" s="79" t="str">
        <f t="shared" ca="1" si="0"/>
        <v/>
      </c>
      <c r="R40" s="79" t="str">
        <f t="shared" ca="1" si="6"/>
        <v/>
      </c>
    </row>
    <row r="41" spans="1:18" x14ac:dyDescent="0.25">
      <c r="A41" s="80" t="str">
        <f t="shared" si="1"/>
        <v/>
      </c>
      <c r="B41" s="6"/>
      <c r="C41" s="9"/>
      <c r="D41" s="6"/>
      <c r="E41" s="9"/>
      <c r="F41" s="77" t="str">
        <f t="array" aca="1" ref="F41" ca="1">IF(ISNUMBER(MATCH(A41,ZL_Datum,0)),MIN(IF(ZL_Datum=Tagessummen!A41,ZL_von)),"")</f>
        <v/>
      </c>
      <c r="G41" s="77" t="str">
        <f t="array" aca="1" ref="G41" ca="1">IF(ISNUMBER(MATCH(A41,ZL_Datum,0)),MAX(IF(ZL_Datum=Tagessummen!A41,ZL_bis)),"")</f>
        <v/>
      </c>
      <c r="H41" s="50" t="str">
        <f ca="1">IF(AND(ISNUMBER(F41),ISNUMBER(G41)),SUMIF(ZL_gesamt,Tagessummen!A41,ZL_dez),"")</f>
        <v/>
      </c>
      <c r="I41" s="78" t="str">
        <f ca="1">IF(AND(ISNUMBER(F41),ISNUMBER(G41)),COUNTIF(ZL_Datum,Tagessummen!A41),"")</f>
        <v/>
      </c>
      <c r="J41" s="20"/>
      <c r="L41" s="82" t="str">
        <f t="shared" ca="1" si="2"/>
        <v/>
      </c>
      <c r="M41" s="14"/>
      <c r="N41" s="79" t="str">
        <f t="shared" ca="1" si="3"/>
        <v/>
      </c>
      <c r="O41" s="79" t="str">
        <f t="shared" ca="1" si="4"/>
        <v/>
      </c>
      <c r="P41" s="79" t="str">
        <f t="shared" ca="1" si="5"/>
        <v/>
      </c>
      <c r="Q41" s="79" t="str">
        <f t="shared" ca="1" si="0"/>
        <v/>
      </c>
      <c r="R41" s="79" t="str">
        <f t="shared" ca="1" si="6"/>
        <v/>
      </c>
    </row>
    <row r="42" spans="1:18" x14ac:dyDescent="0.25">
      <c r="A42" s="80" t="str">
        <f t="shared" si="1"/>
        <v/>
      </c>
      <c r="B42" s="6"/>
      <c r="C42" s="9"/>
      <c r="D42" s="6"/>
      <c r="E42" s="9"/>
      <c r="F42" s="77" t="str">
        <f t="array" aca="1" ref="F42" ca="1">IF(ISNUMBER(MATCH(A42,ZL_Datum,0)),MIN(IF(ZL_Datum=Tagessummen!A42,ZL_von)),"")</f>
        <v/>
      </c>
      <c r="G42" s="77" t="str">
        <f t="array" aca="1" ref="G42" ca="1">IF(ISNUMBER(MATCH(A42,ZL_Datum,0)),MAX(IF(ZL_Datum=Tagessummen!A42,ZL_bis)),"")</f>
        <v/>
      </c>
      <c r="H42" s="50" t="str">
        <f ca="1">IF(AND(ISNUMBER(F42),ISNUMBER(G42)),SUMIF(ZL_gesamt,Tagessummen!A42,ZL_dez),"")</f>
        <v/>
      </c>
      <c r="I42" s="78" t="str">
        <f ca="1">IF(AND(ISNUMBER(F42),ISNUMBER(G42)),COUNTIF(ZL_Datum,Tagessummen!A42),"")</f>
        <v/>
      </c>
      <c r="J42" s="20"/>
      <c r="L42" s="82" t="str">
        <f t="shared" ca="1" si="2"/>
        <v/>
      </c>
      <c r="M42" s="14"/>
      <c r="N42" s="79" t="str">
        <f t="shared" ca="1" si="3"/>
        <v/>
      </c>
      <c r="O42" s="79" t="str">
        <f t="shared" ca="1" si="4"/>
        <v/>
      </c>
      <c r="P42" s="79" t="str">
        <f t="shared" ca="1" si="5"/>
        <v/>
      </c>
      <c r="Q42" s="79" t="str">
        <f t="shared" ca="1" si="0"/>
        <v/>
      </c>
      <c r="R42" s="79" t="str">
        <f t="shared" ca="1" si="6"/>
        <v/>
      </c>
    </row>
    <row r="43" spans="1:18" x14ac:dyDescent="0.25">
      <c r="A43" s="80" t="str">
        <f t="shared" si="1"/>
        <v/>
      </c>
      <c r="B43" s="6"/>
      <c r="C43" s="9"/>
      <c r="D43" s="6"/>
      <c r="E43" s="9"/>
      <c r="F43" s="77" t="str">
        <f t="array" aca="1" ref="F43" ca="1">IF(ISNUMBER(MATCH(A43,ZL_Datum,0)),MIN(IF(ZL_Datum=Tagessummen!A43,ZL_von)),"")</f>
        <v/>
      </c>
      <c r="G43" s="77" t="str">
        <f t="array" aca="1" ref="G43" ca="1">IF(ISNUMBER(MATCH(A43,ZL_Datum,0)),MAX(IF(ZL_Datum=Tagessummen!A43,ZL_bis)),"")</f>
        <v/>
      </c>
      <c r="H43" s="50" t="str">
        <f ca="1">IF(AND(ISNUMBER(F43),ISNUMBER(G43)),SUMIF(ZL_gesamt,Tagessummen!A43,ZL_dez),"")</f>
        <v/>
      </c>
      <c r="I43" s="78" t="str">
        <f ca="1">IF(AND(ISNUMBER(F43),ISNUMBER(G43)),COUNTIF(ZL_Datum,Tagessummen!A43),"")</f>
        <v/>
      </c>
      <c r="J43" s="20"/>
      <c r="L43" s="82" t="str">
        <f t="shared" ca="1" si="2"/>
        <v/>
      </c>
      <c r="M43" s="14"/>
      <c r="N43" s="79" t="str">
        <f t="shared" ca="1" si="3"/>
        <v/>
      </c>
      <c r="O43" s="79" t="str">
        <f t="shared" ca="1" si="4"/>
        <v/>
      </c>
      <c r="P43" s="79" t="str">
        <f t="shared" ca="1" si="5"/>
        <v/>
      </c>
      <c r="Q43" s="79" t="str">
        <f t="shared" ca="1" si="0"/>
        <v/>
      </c>
      <c r="R43" s="79" t="str">
        <f t="shared" ca="1" si="6"/>
        <v/>
      </c>
    </row>
    <row r="44" spans="1:18" x14ac:dyDescent="0.25">
      <c r="A44" s="80" t="str">
        <f t="shared" si="1"/>
        <v/>
      </c>
      <c r="B44" s="6"/>
      <c r="C44" s="9"/>
      <c r="D44" s="6"/>
      <c r="E44" s="9"/>
      <c r="F44" s="77" t="str">
        <f t="array" aca="1" ref="F44" ca="1">IF(ISNUMBER(MATCH(A44,ZL_Datum,0)),MIN(IF(ZL_Datum=Tagessummen!A44,ZL_von)),"")</f>
        <v/>
      </c>
      <c r="G44" s="77" t="str">
        <f t="array" aca="1" ref="G44" ca="1">IF(ISNUMBER(MATCH(A44,ZL_Datum,0)),MAX(IF(ZL_Datum=Tagessummen!A44,ZL_bis)),"")</f>
        <v/>
      </c>
      <c r="H44" s="50" t="str">
        <f ca="1">IF(AND(ISNUMBER(F44),ISNUMBER(G44)),SUMIF(ZL_gesamt,Tagessummen!A44,ZL_dez),"")</f>
        <v/>
      </c>
      <c r="I44" s="78" t="str">
        <f ca="1">IF(AND(ISNUMBER(F44),ISNUMBER(G44)),COUNTIF(ZL_Datum,Tagessummen!A44),"")</f>
        <v/>
      </c>
      <c r="J44" s="20"/>
      <c r="L44" s="82" t="str">
        <f t="shared" ca="1" si="2"/>
        <v/>
      </c>
      <c r="M44" s="14"/>
      <c r="N44" s="79" t="str">
        <f t="shared" ca="1" si="3"/>
        <v/>
      </c>
      <c r="O44" s="79" t="str">
        <f t="shared" ca="1" si="4"/>
        <v/>
      </c>
      <c r="P44" s="79" t="str">
        <f t="shared" ca="1" si="5"/>
        <v/>
      </c>
      <c r="Q44" s="79" t="str">
        <f t="shared" ca="1" si="0"/>
        <v/>
      </c>
      <c r="R44" s="79" t="str">
        <f t="shared" ca="1" si="6"/>
        <v/>
      </c>
    </row>
    <row r="45" spans="1:18" x14ac:dyDescent="0.25">
      <c r="A45" s="80" t="str">
        <f t="shared" si="1"/>
        <v/>
      </c>
      <c r="B45" s="6"/>
      <c r="C45" s="9"/>
      <c r="D45" s="6"/>
      <c r="E45" s="9"/>
      <c r="F45" s="77" t="str">
        <f t="array" aca="1" ref="F45" ca="1">IF(ISNUMBER(MATCH(A45,ZL_Datum,0)),MIN(IF(ZL_Datum=Tagessummen!A45,ZL_von)),"")</f>
        <v/>
      </c>
      <c r="G45" s="77" t="str">
        <f t="array" aca="1" ref="G45" ca="1">IF(ISNUMBER(MATCH(A45,ZL_Datum,0)),MAX(IF(ZL_Datum=Tagessummen!A45,ZL_bis)),"")</f>
        <v/>
      </c>
      <c r="H45" s="50" t="str">
        <f ca="1">IF(AND(ISNUMBER(F45),ISNUMBER(G45)),SUMIF(ZL_gesamt,Tagessummen!A45,ZL_dez),"")</f>
        <v/>
      </c>
      <c r="I45" s="78" t="str">
        <f ca="1">IF(AND(ISNUMBER(F45),ISNUMBER(G45)),COUNTIF(ZL_Datum,Tagessummen!A45),"")</f>
        <v/>
      </c>
      <c r="J45" s="20"/>
      <c r="L45" s="82" t="str">
        <f t="shared" ca="1" si="2"/>
        <v/>
      </c>
      <c r="M45" s="14"/>
      <c r="N45" s="79" t="str">
        <f t="shared" ca="1" si="3"/>
        <v/>
      </c>
      <c r="O45" s="79" t="str">
        <f t="shared" ca="1" si="4"/>
        <v/>
      </c>
      <c r="P45" s="79" t="str">
        <f t="shared" ca="1" si="5"/>
        <v/>
      </c>
      <c r="Q45" s="79" t="str">
        <f t="shared" ca="1" si="0"/>
        <v/>
      </c>
      <c r="R45" s="79" t="str">
        <f t="shared" ca="1" si="6"/>
        <v/>
      </c>
    </row>
    <row r="46" spans="1:18" x14ac:dyDescent="0.25">
      <c r="A46" s="80" t="str">
        <f t="shared" si="1"/>
        <v/>
      </c>
      <c r="B46" s="6"/>
      <c r="C46" s="9"/>
      <c r="D46" s="6"/>
      <c r="E46" s="9"/>
      <c r="F46" s="77" t="str">
        <f t="array" aca="1" ref="F46" ca="1">IF(ISNUMBER(MATCH(A46,ZL_Datum,0)),MIN(IF(ZL_Datum=Tagessummen!A46,ZL_von)),"")</f>
        <v/>
      </c>
      <c r="G46" s="77" t="str">
        <f t="array" aca="1" ref="G46" ca="1">IF(ISNUMBER(MATCH(A46,ZL_Datum,0)),MAX(IF(ZL_Datum=Tagessummen!A46,ZL_bis)),"")</f>
        <v/>
      </c>
      <c r="H46" s="50" t="str">
        <f ca="1">IF(AND(ISNUMBER(F46),ISNUMBER(G46)),SUMIF(ZL_gesamt,Tagessummen!A46,ZL_dez),"")</f>
        <v/>
      </c>
      <c r="I46" s="78" t="str">
        <f ca="1">IF(AND(ISNUMBER(F46),ISNUMBER(G46)),COUNTIF(ZL_Datum,Tagessummen!A46),"")</f>
        <v/>
      </c>
      <c r="J46" s="20"/>
      <c r="L46" s="82" t="str">
        <f t="shared" ca="1" si="2"/>
        <v/>
      </c>
      <c r="M46" s="14"/>
      <c r="N46" s="79" t="str">
        <f t="shared" ca="1" si="3"/>
        <v/>
      </c>
      <c r="O46" s="79" t="str">
        <f t="shared" ca="1" si="4"/>
        <v/>
      </c>
      <c r="P46" s="79" t="str">
        <f t="shared" ca="1" si="5"/>
        <v/>
      </c>
      <c r="Q46" s="79" t="str">
        <f t="shared" ca="1" si="0"/>
        <v/>
      </c>
      <c r="R46" s="79" t="str">
        <f t="shared" ca="1" si="6"/>
        <v/>
      </c>
    </row>
    <row r="47" spans="1:18" x14ac:dyDescent="0.25">
      <c r="A47" s="80" t="str">
        <f t="shared" si="1"/>
        <v/>
      </c>
      <c r="B47" s="6"/>
      <c r="C47" s="9"/>
      <c r="D47" s="6"/>
      <c r="E47" s="9"/>
      <c r="F47" s="77" t="str">
        <f t="array" aca="1" ref="F47" ca="1">IF(ISNUMBER(MATCH(A47,ZL_Datum,0)),MIN(IF(ZL_Datum=Tagessummen!A47,ZL_von)),"")</f>
        <v/>
      </c>
      <c r="G47" s="77" t="str">
        <f t="array" aca="1" ref="G47" ca="1">IF(ISNUMBER(MATCH(A47,ZL_Datum,0)),MAX(IF(ZL_Datum=Tagessummen!A47,ZL_bis)),"")</f>
        <v/>
      </c>
      <c r="H47" s="50" t="str">
        <f ca="1">IF(AND(ISNUMBER(F47),ISNUMBER(G47)),SUMIF(ZL_gesamt,Tagessummen!A47,ZL_dez),"")</f>
        <v/>
      </c>
      <c r="I47" s="78" t="str">
        <f ca="1">IF(AND(ISNUMBER(F47),ISNUMBER(G47)),COUNTIF(ZL_Datum,Tagessummen!A47),"")</f>
        <v/>
      </c>
      <c r="J47" s="20"/>
      <c r="L47" s="82" t="str">
        <f t="shared" ca="1" si="2"/>
        <v/>
      </c>
      <c r="M47" s="14"/>
      <c r="N47" s="79" t="str">
        <f t="shared" ca="1" si="3"/>
        <v/>
      </c>
      <c r="O47" s="79" t="str">
        <f t="shared" ca="1" si="4"/>
        <v/>
      </c>
      <c r="P47" s="79" t="str">
        <f t="shared" ca="1" si="5"/>
        <v/>
      </c>
      <c r="Q47" s="79" t="str">
        <f t="shared" ca="1" si="0"/>
        <v/>
      </c>
      <c r="R47" s="79" t="str">
        <f t="shared" ca="1" si="6"/>
        <v/>
      </c>
    </row>
    <row r="48" spans="1:18" x14ac:dyDescent="0.25">
      <c r="A48" s="80" t="str">
        <f t="shared" si="1"/>
        <v/>
      </c>
      <c r="B48" s="6"/>
      <c r="C48" s="9"/>
      <c r="D48" s="6"/>
      <c r="E48" s="9"/>
      <c r="F48" s="77" t="str">
        <f t="array" aca="1" ref="F48" ca="1">IF(ISNUMBER(MATCH(A48,ZL_Datum,0)),MIN(IF(ZL_Datum=Tagessummen!A48,ZL_von)),"")</f>
        <v/>
      </c>
      <c r="G48" s="77" t="str">
        <f t="array" aca="1" ref="G48" ca="1">IF(ISNUMBER(MATCH(A48,ZL_Datum,0)),MAX(IF(ZL_Datum=Tagessummen!A48,ZL_bis)),"")</f>
        <v/>
      </c>
      <c r="H48" s="50" t="str">
        <f ca="1">IF(AND(ISNUMBER(F48),ISNUMBER(G48)),SUMIF(ZL_gesamt,Tagessummen!A48,ZL_dez),"")</f>
        <v/>
      </c>
      <c r="I48" s="78" t="str">
        <f ca="1">IF(AND(ISNUMBER(F48),ISNUMBER(G48)),COUNTIF(ZL_Datum,Tagessummen!A48),"")</f>
        <v/>
      </c>
      <c r="J48" s="20"/>
      <c r="L48" s="82" t="str">
        <f t="shared" ca="1" si="2"/>
        <v/>
      </c>
      <c r="M48" s="14"/>
      <c r="N48" s="79" t="str">
        <f t="shared" ca="1" si="3"/>
        <v/>
      </c>
      <c r="O48" s="79" t="str">
        <f t="shared" ca="1" si="4"/>
        <v/>
      </c>
      <c r="P48" s="79" t="str">
        <f t="shared" ca="1" si="5"/>
        <v/>
      </c>
      <c r="Q48" s="79" t="str">
        <f t="shared" ca="1" si="0"/>
        <v/>
      </c>
      <c r="R48" s="79" t="str">
        <f t="shared" ca="1" si="6"/>
        <v/>
      </c>
    </row>
    <row r="49" spans="1:18" x14ac:dyDescent="0.25">
      <c r="A49" s="80" t="str">
        <f t="shared" si="1"/>
        <v/>
      </c>
      <c r="B49" s="6"/>
      <c r="C49" s="9"/>
      <c r="D49" s="6"/>
      <c r="E49" s="9"/>
      <c r="F49" s="77" t="str">
        <f t="array" aca="1" ref="F49" ca="1">IF(ISNUMBER(MATCH(A49,ZL_Datum,0)),MIN(IF(ZL_Datum=Tagessummen!A49,ZL_von)),"")</f>
        <v/>
      </c>
      <c r="G49" s="77" t="str">
        <f t="array" aca="1" ref="G49" ca="1">IF(ISNUMBER(MATCH(A49,ZL_Datum,0)),MAX(IF(ZL_Datum=Tagessummen!A49,ZL_bis)),"")</f>
        <v/>
      </c>
      <c r="H49" s="50" t="str">
        <f ca="1">IF(AND(ISNUMBER(F49),ISNUMBER(G49)),SUMIF(ZL_gesamt,Tagessummen!A49,ZL_dez),"")</f>
        <v/>
      </c>
      <c r="I49" s="78" t="str">
        <f ca="1">IF(AND(ISNUMBER(F49),ISNUMBER(G49)),COUNTIF(ZL_Datum,Tagessummen!A49),"")</f>
        <v/>
      </c>
      <c r="J49" s="20"/>
      <c r="L49" s="82" t="str">
        <f t="shared" ca="1" si="2"/>
        <v/>
      </c>
      <c r="M49" s="14"/>
      <c r="N49" s="79" t="str">
        <f t="shared" ca="1" si="3"/>
        <v/>
      </c>
      <c r="O49" s="79" t="str">
        <f t="shared" ca="1" si="4"/>
        <v/>
      </c>
      <c r="P49" s="79" t="str">
        <f t="shared" ca="1" si="5"/>
        <v/>
      </c>
      <c r="Q49" s="79" t="str">
        <f t="shared" ca="1" si="0"/>
        <v/>
      </c>
      <c r="R49" s="79" t="str">
        <f t="shared" ca="1" si="6"/>
        <v/>
      </c>
    </row>
    <row r="50" spans="1:18" x14ac:dyDescent="0.25">
      <c r="A50" s="80" t="str">
        <f t="shared" si="1"/>
        <v/>
      </c>
      <c r="B50" s="6"/>
      <c r="C50" s="9"/>
      <c r="D50" s="6"/>
      <c r="E50" s="9"/>
      <c r="F50" s="77" t="str">
        <f t="array" aca="1" ref="F50" ca="1">IF(ISNUMBER(MATCH(A50,ZL_Datum,0)),MIN(IF(ZL_Datum=Tagessummen!A50,ZL_von)),"")</f>
        <v/>
      </c>
      <c r="G50" s="77" t="str">
        <f t="array" aca="1" ref="G50" ca="1">IF(ISNUMBER(MATCH(A50,ZL_Datum,0)),MAX(IF(ZL_Datum=Tagessummen!A50,ZL_bis)),"")</f>
        <v/>
      </c>
      <c r="H50" s="50" t="str">
        <f ca="1">IF(AND(ISNUMBER(F50),ISNUMBER(G50)),SUMIF(ZL_gesamt,Tagessummen!A50,ZL_dez),"")</f>
        <v/>
      </c>
      <c r="I50" s="78" t="str">
        <f ca="1">IF(AND(ISNUMBER(F50),ISNUMBER(G50)),COUNTIF(ZL_Datum,Tagessummen!A50),"")</f>
        <v/>
      </c>
      <c r="J50" s="20"/>
      <c r="L50" s="82" t="str">
        <f t="shared" ca="1" si="2"/>
        <v/>
      </c>
      <c r="M50" s="14"/>
      <c r="N50" s="79" t="str">
        <f t="shared" ca="1" si="3"/>
        <v/>
      </c>
      <c r="O50" s="79" t="str">
        <f t="shared" ca="1" si="4"/>
        <v/>
      </c>
      <c r="P50" s="79" t="str">
        <f t="shared" ca="1" si="5"/>
        <v/>
      </c>
      <c r="Q50" s="79" t="str">
        <f t="shared" ca="1" si="0"/>
        <v/>
      </c>
      <c r="R50" s="79" t="str">
        <f t="shared" ca="1" si="6"/>
        <v/>
      </c>
    </row>
    <row r="51" spans="1:18" x14ac:dyDescent="0.25">
      <c r="A51" s="80" t="str">
        <f t="shared" si="1"/>
        <v/>
      </c>
      <c r="B51" s="6"/>
      <c r="C51" s="9"/>
      <c r="D51" s="6"/>
      <c r="E51" s="9"/>
      <c r="F51" s="77" t="str">
        <f t="array" aca="1" ref="F51" ca="1">IF(ISNUMBER(MATCH(A51,ZL_Datum,0)),MIN(IF(ZL_Datum=Tagessummen!A51,ZL_von)),"")</f>
        <v/>
      </c>
      <c r="G51" s="77" t="str">
        <f t="array" aca="1" ref="G51" ca="1">IF(ISNUMBER(MATCH(A51,ZL_Datum,0)),MAX(IF(ZL_Datum=Tagessummen!A51,ZL_bis)),"")</f>
        <v/>
      </c>
      <c r="H51" s="50" t="str">
        <f ca="1">IF(AND(ISNUMBER(F51),ISNUMBER(G51)),SUMIF(ZL_gesamt,Tagessummen!A51,ZL_dez),"")</f>
        <v/>
      </c>
      <c r="I51" s="78" t="str">
        <f ca="1">IF(AND(ISNUMBER(F51),ISNUMBER(G51)),COUNTIF(ZL_Datum,Tagessummen!A51),"")</f>
        <v/>
      </c>
      <c r="J51" s="20"/>
      <c r="L51" s="82" t="str">
        <f t="shared" ca="1" si="2"/>
        <v/>
      </c>
      <c r="M51" s="14"/>
      <c r="N51" s="79" t="str">
        <f t="shared" ca="1" si="3"/>
        <v/>
      </c>
      <c r="O51" s="79" t="str">
        <f t="shared" ca="1" si="4"/>
        <v/>
      </c>
      <c r="P51" s="79" t="str">
        <f t="shared" ca="1" si="5"/>
        <v/>
      </c>
      <c r="Q51" s="79" t="str">
        <f t="shared" ca="1" si="0"/>
        <v/>
      </c>
      <c r="R51" s="79" t="str">
        <f t="shared" ca="1" si="6"/>
        <v/>
      </c>
    </row>
    <row r="52" spans="1:18" x14ac:dyDescent="0.25">
      <c r="A52" s="80" t="str">
        <f t="shared" si="1"/>
        <v/>
      </c>
      <c r="B52" s="6"/>
      <c r="C52" s="9"/>
      <c r="D52" s="6"/>
      <c r="E52" s="9"/>
      <c r="F52" s="77" t="str">
        <f t="array" aca="1" ref="F52" ca="1">IF(ISNUMBER(MATCH(A52,ZL_Datum,0)),MIN(IF(ZL_Datum=Tagessummen!A52,ZL_von)),"")</f>
        <v/>
      </c>
      <c r="G52" s="77" t="str">
        <f t="array" aca="1" ref="G52" ca="1">IF(ISNUMBER(MATCH(A52,ZL_Datum,0)),MAX(IF(ZL_Datum=Tagessummen!A52,ZL_bis)),"")</f>
        <v/>
      </c>
      <c r="H52" s="50" t="str">
        <f ca="1">IF(AND(ISNUMBER(F52),ISNUMBER(G52)),SUMIF(ZL_gesamt,Tagessummen!A52,ZL_dez),"")</f>
        <v/>
      </c>
      <c r="I52" s="78" t="str">
        <f ca="1">IF(AND(ISNUMBER(F52),ISNUMBER(G52)),COUNTIF(ZL_Datum,Tagessummen!A52),"")</f>
        <v/>
      </c>
      <c r="J52" s="20"/>
      <c r="L52" s="82" t="str">
        <f t="shared" ca="1" si="2"/>
        <v/>
      </c>
      <c r="M52" s="14"/>
      <c r="N52" s="79" t="str">
        <f t="shared" ca="1" si="3"/>
        <v/>
      </c>
      <c r="O52" s="79" t="str">
        <f t="shared" ca="1" si="4"/>
        <v/>
      </c>
      <c r="P52" s="79" t="str">
        <f t="shared" ca="1" si="5"/>
        <v/>
      </c>
      <c r="Q52" s="79" t="str">
        <f t="shared" ca="1" si="0"/>
        <v/>
      </c>
      <c r="R52" s="79" t="str">
        <f t="shared" ca="1" si="6"/>
        <v/>
      </c>
    </row>
    <row r="53" spans="1:18" x14ac:dyDescent="0.25">
      <c r="A53" s="80" t="str">
        <f t="shared" si="1"/>
        <v/>
      </c>
      <c r="B53" s="6"/>
      <c r="C53" s="9"/>
      <c r="D53" s="6"/>
      <c r="E53" s="9"/>
      <c r="F53" s="77" t="str">
        <f t="array" aca="1" ref="F53" ca="1">IF(ISNUMBER(MATCH(A53,ZL_Datum,0)),MIN(IF(ZL_Datum=Tagessummen!A53,ZL_von)),"")</f>
        <v/>
      </c>
      <c r="G53" s="77" t="str">
        <f t="array" aca="1" ref="G53" ca="1">IF(ISNUMBER(MATCH(A53,ZL_Datum,0)),MAX(IF(ZL_Datum=Tagessummen!A53,ZL_bis)),"")</f>
        <v/>
      </c>
      <c r="H53" s="50" t="str">
        <f ca="1">IF(AND(ISNUMBER(F53),ISNUMBER(G53)),SUMIF(ZL_gesamt,Tagessummen!A53,ZL_dez),"")</f>
        <v/>
      </c>
      <c r="I53" s="78" t="str">
        <f ca="1">IF(AND(ISNUMBER(F53),ISNUMBER(G53)),COUNTIF(ZL_Datum,Tagessummen!A53),"")</f>
        <v/>
      </c>
      <c r="J53" s="20"/>
      <c r="L53" s="82" t="str">
        <f t="shared" ca="1" si="2"/>
        <v/>
      </c>
      <c r="M53" s="14"/>
      <c r="N53" s="79" t="str">
        <f t="shared" ca="1" si="3"/>
        <v/>
      </c>
      <c r="O53" s="79" t="str">
        <f t="shared" ca="1" si="4"/>
        <v/>
      </c>
      <c r="P53" s="79" t="str">
        <f t="shared" ca="1" si="5"/>
        <v/>
      </c>
      <c r="Q53" s="79" t="str">
        <f t="shared" ca="1" si="0"/>
        <v/>
      </c>
      <c r="R53" s="79" t="str">
        <f t="shared" ca="1" si="6"/>
        <v/>
      </c>
    </row>
    <row r="54" spans="1:18" x14ac:dyDescent="0.25">
      <c r="A54" s="80" t="str">
        <f t="shared" si="1"/>
        <v/>
      </c>
      <c r="B54" s="6"/>
      <c r="C54" s="9"/>
      <c r="D54" s="6"/>
      <c r="E54" s="9"/>
      <c r="F54" s="77" t="str">
        <f t="array" aca="1" ref="F54" ca="1">IF(ISNUMBER(MATCH(A54,ZL_Datum,0)),MIN(IF(ZL_Datum=Tagessummen!A54,ZL_von)),"")</f>
        <v/>
      </c>
      <c r="G54" s="77" t="str">
        <f t="array" aca="1" ref="G54" ca="1">IF(ISNUMBER(MATCH(A54,ZL_Datum,0)),MAX(IF(ZL_Datum=Tagessummen!A54,ZL_bis)),"")</f>
        <v/>
      </c>
      <c r="H54" s="50" t="str">
        <f ca="1">IF(AND(ISNUMBER(F54),ISNUMBER(G54)),SUMIF(ZL_gesamt,Tagessummen!A54,ZL_dez),"")</f>
        <v/>
      </c>
      <c r="I54" s="78" t="str">
        <f ca="1">IF(AND(ISNUMBER(F54),ISNUMBER(G54)),COUNTIF(ZL_Datum,Tagessummen!A54),"")</f>
        <v/>
      </c>
      <c r="J54" s="20"/>
      <c r="L54" s="82" t="str">
        <f t="shared" ca="1" si="2"/>
        <v/>
      </c>
      <c r="M54" s="14"/>
      <c r="N54" s="79" t="str">
        <f t="shared" ca="1" si="3"/>
        <v/>
      </c>
      <c r="O54" s="79" t="str">
        <f t="shared" ca="1" si="4"/>
        <v/>
      </c>
      <c r="P54" s="79" t="str">
        <f t="shared" ca="1" si="5"/>
        <v/>
      </c>
      <c r="Q54" s="79" t="str">
        <f t="shared" ca="1" si="0"/>
        <v/>
      </c>
      <c r="R54" s="79" t="str">
        <f t="shared" ca="1" si="6"/>
        <v/>
      </c>
    </row>
    <row r="55" spans="1:18" x14ac:dyDescent="0.25">
      <c r="A55" s="80" t="str">
        <f t="shared" si="1"/>
        <v/>
      </c>
      <c r="B55" s="6"/>
      <c r="C55" s="9"/>
      <c r="D55" s="6"/>
      <c r="E55" s="9"/>
      <c r="F55" s="77" t="str">
        <f t="array" aca="1" ref="F55" ca="1">IF(ISNUMBER(MATCH(A55,ZL_Datum,0)),MIN(IF(ZL_Datum=Tagessummen!A55,ZL_von)),"")</f>
        <v/>
      </c>
      <c r="G55" s="77" t="str">
        <f t="array" aca="1" ref="G55" ca="1">IF(ISNUMBER(MATCH(A55,ZL_Datum,0)),MAX(IF(ZL_Datum=Tagessummen!A55,ZL_bis)),"")</f>
        <v/>
      </c>
      <c r="H55" s="50" t="str">
        <f ca="1">IF(AND(ISNUMBER(F55),ISNUMBER(G55)),SUMIF(ZL_gesamt,Tagessummen!A55,ZL_dez),"")</f>
        <v/>
      </c>
      <c r="I55" s="78" t="str">
        <f ca="1">IF(AND(ISNUMBER(F55),ISNUMBER(G55)),COUNTIF(ZL_Datum,Tagessummen!A55),"")</f>
        <v/>
      </c>
      <c r="J55" s="20"/>
      <c r="L55" s="82" t="str">
        <f t="shared" ca="1" si="2"/>
        <v/>
      </c>
      <c r="M55" s="14"/>
      <c r="N55" s="79" t="str">
        <f t="shared" ca="1" si="3"/>
        <v/>
      </c>
      <c r="O55" s="79" t="str">
        <f t="shared" ca="1" si="4"/>
        <v/>
      </c>
      <c r="P55" s="79" t="str">
        <f t="shared" ca="1" si="5"/>
        <v/>
      </c>
      <c r="Q55" s="79" t="str">
        <f t="shared" ca="1" si="0"/>
        <v/>
      </c>
      <c r="R55" s="79" t="str">
        <f t="shared" ca="1" si="6"/>
        <v/>
      </c>
    </row>
    <row r="56" spans="1:18" x14ac:dyDescent="0.25">
      <c r="A56" s="80" t="str">
        <f t="shared" si="1"/>
        <v/>
      </c>
      <c r="B56" s="6"/>
      <c r="C56" s="9"/>
      <c r="D56" s="6"/>
      <c r="E56" s="9"/>
      <c r="F56" s="77" t="str">
        <f t="array" aca="1" ref="F56" ca="1">IF(ISNUMBER(MATCH(A56,ZL_Datum,0)),MIN(IF(ZL_Datum=Tagessummen!A56,ZL_von)),"")</f>
        <v/>
      </c>
      <c r="G56" s="77" t="str">
        <f t="array" aca="1" ref="G56" ca="1">IF(ISNUMBER(MATCH(A56,ZL_Datum,0)),MAX(IF(ZL_Datum=Tagessummen!A56,ZL_bis)),"")</f>
        <v/>
      </c>
      <c r="H56" s="50" t="str">
        <f ca="1">IF(AND(ISNUMBER(F56),ISNUMBER(G56)),SUMIF(ZL_gesamt,Tagessummen!A56,ZL_dez),"")</f>
        <v/>
      </c>
      <c r="I56" s="78" t="str">
        <f ca="1">IF(AND(ISNUMBER(F56),ISNUMBER(G56)),COUNTIF(ZL_Datum,Tagessummen!A56),"")</f>
        <v/>
      </c>
      <c r="J56" s="20"/>
      <c r="L56" s="82" t="str">
        <f t="shared" ca="1" si="2"/>
        <v/>
      </c>
      <c r="M56" s="14"/>
      <c r="N56" s="79" t="str">
        <f t="shared" ca="1" si="3"/>
        <v/>
      </c>
      <c r="O56" s="79" t="str">
        <f t="shared" ca="1" si="4"/>
        <v/>
      </c>
      <c r="P56" s="79" t="str">
        <f t="shared" ca="1" si="5"/>
        <v/>
      </c>
      <c r="Q56" s="79" t="str">
        <f t="shared" ca="1" si="0"/>
        <v/>
      </c>
      <c r="R56" s="79" t="str">
        <f t="shared" ca="1" si="6"/>
        <v/>
      </c>
    </row>
    <row r="57" spans="1:18" x14ac:dyDescent="0.25">
      <c r="A57" s="80" t="str">
        <f t="shared" si="1"/>
        <v/>
      </c>
      <c r="B57" s="6"/>
      <c r="C57" s="9"/>
      <c r="D57" s="6"/>
      <c r="E57" s="9"/>
      <c r="F57" s="77" t="str">
        <f t="array" aca="1" ref="F57" ca="1">IF(ISNUMBER(MATCH(A57,ZL_Datum,0)),MIN(IF(ZL_Datum=Tagessummen!A57,ZL_von)),"")</f>
        <v/>
      </c>
      <c r="G57" s="77" t="str">
        <f t="array" aca="1" ref="G57" ca="1">IF(ISNUMBER(MATCH(A57,ZL_Datum,0)),MAX(IF(ZL_Datum=Tagessummen!A57,ZL_bis)),"")</f>
        <v/>
      </c>
      <c r="H57" s="50" t="str">
        <f ca="1">IF(AND(ISNUMBER(F57),ISNUMBER(G57)),SUMIF(ZL_gesamt,Tagessummen!A57,ZL_dez),"")</f>
        <v/>
      </c>
      <c r="I57" s="78" t="str">
        <f ca="1">IF(AND(ISNUMBER(F57),ISNUMBER(G57)),COUNTIF(ZL_Datum,Tagessummen!A57),"")</f>
        <v/>
      </c>
      <c r="J57" s="20"/>
      <c r="L57" s="82" t="str">
        <f t="shared" ca="1" si="2"/>
        <v/>
      </c>
      <c r="M57" s="14"/>
      <c r="N57" s="79" t="str">
        <f t="shared" ca="1" si="3"/>
        <v/>
      </c>
      <c r="O57" s="79" t="str">
        <f t="shared" ca="1" si="4"/>
        <v/>
      </c>
      <c r="P57" s="79" t="str">
        <f t="shared" ca="1" si="5"/>
        <v/>
      </c>
      <c r="Q57" s="79" t="str">
        <f t="shared" ca="1" si="0"/>
        <v/>
      </c>
      <c r="R57" s="79" t="str">
        <f t="shared" ca="1" si="6"/>
        <v/>
      </c>
    </row>
    <row r="58" spans="1:18" x14ac:dyDescent="0.25">
      <c r="A58" s="80" t="str">
        <f t="shared" si="1"/>
        <v/>
      </c>
      <c r="B58" s="6"/>
      <c r="C58" s="9"/>
      <c r="D58" s="6"/>
      <c r="E58" s="9"/>
      <c r="F58" s="77" t="str">
        <f t="array" aca="1" ref="F58" ca="1">IF(ISNUMBER(MATCH(A58,ZL_Datum,0)),MIN(IF(ZL_Datum=Tagessummen!A58,ZL_von)),"")</f>
        <v/>
      </c>
      <c r="G58" s="77" t="str">
        <f t="array" aca="1" ref="G58" ca="1">IF(ISNUMBER(MATCH(A58,ZL_Datum,0)),MAX(IF(ZL_Datum=Tagessummen!A58,ZL_bis)),"")</f>
        <v/>
      </c>
      <c r="H58" s="50" t="str">
        <f ca="1">IF(AND(ISNUMBER(F58),ISNUMBER(G58)),SUMIF(ZL_gesamt,Tagessummen!A58,ZL_dez),"")</f>
        <v/>
      </c>
      <c r="I58" s="78" t="str">
        <f ca="1">IF(AND(ISNUMBER(F58),ISNUMBER(G58)),COUNTIF(ZL_Datum,Tagessummen!A58),"")</f>
        <v/>
      </c>
      <c r="J58" s="20"/>
      <c r="L58" s="82" t="str">
        <f t="shared" ca="1" si="2"/>
        <v/>
      </c>
      <c r="M58" s="14"/>
      <c r="N58" s="79" t="str">
        <f t="shared" ca="1" si="3"/>
        <v/>
      </c>
      <c r="O58" s="79" t="str">
        <f t="shared" ca="1" si="4"/>
        <v/>
      </c>
      <c r="P58" s="79" t="str">
        <f t="shared" ca="1" si="5"/>
        <v/>
      </c>
      <c r="Q58" s="79" t="str">
        <f t="shared" ca="1" si="0"/>
        <v/>
      </c>
      <c r="R58" s="79" t="str">
        <f t="shared" ca="1" si="6"/>
        <v/>
      </c>
    </row>
    <row r="59" spans="1:18" x14ac:dyDescent="0.25">
      <c r="A59" s="80" t="str">
        <f t="shared" si="1"/>
        <v/>
      </c>
      <c r="B59" s="6"/>
      <c r="C59" s="9"/>
      <c r="D59" s="6"/>
      <c r="E59" s="9"/>
      <c r="F59" s="77" t="str">
        <f t="array" aca="1" ref="F59" ca="1">IF(ISNUMBER(MATCH(A59,ZL_Datum,0)),MIN(IF(ZL_Datum=Tagessummen!A59,ZL_von)),"")</f>
        <v/>
      </c>
      <c r="G59" s="77" t="str">
        <f t="array" aca="1" ref="G59" ca="1">IF(ISNUMBER(MATCH(A59,ZL_Datum,0)),MAX(IF(ZL_Datum=Tagessummen!A59,ZL_bis)),"")</f>
        <v/>
      </c>
      <c r="H59" s="50" t="str">
        <f ca="1">IF(AND(ISNUMBER(F59),ISNUMBER(G59)),SUMIF(ZL_gesamt,Tagessummen!A59,ZL_dez),"")</f>
        <v/>
      </c>
      <c r="I59" s="78" t="str">
        <f ca="1">IF(AND(ISNUMBER(F59),ISNUMBER(G59)),COUNTIF(ZL_Datum,Tagessummen!A59),"")</f>
        <v/>
      </c>
      <c r="J59" s="20"/>
      <c r="L59" s="82" t="str">
        <f t="shared" ca="1" si="2"/>
        <v/>
      </c>
      <c r="M59" s="14"/>
      <c r="N59" s="79" t="str">
        <f t="shared" ca="1" si="3"/>
        <v/>
      </c>
      <c r="O59" s="79" t="str">
        <f t="shared" ca="1" si="4"/>
        <v/>
      </c>
      <c r="P59" s="79" t="str">
        <f t="shared" ca="1" si="5"/>
        <v/>
      </c>
      <c r="Q59" s="79" t="str">
        <f t="shared" ca="1" si="0"/>
        <v/>
      </c>
      <c r="R59" s="79" t="str">
        <f t="shared" ca="1" si="6"/>
        <v/>
      </c>
    </row>
    <row r="60" spans="1:18" x14ac:dyDescent="0.25">
      <c r="A60" s="80" t="str">
        <f t="shared" si="1"/>
        <v/>
      </c>
      <c r="B60" s="6"/>
      <c r="C60" s="9"/>
      <c r="D60" s="6"/>
      <c r="E60" s="9"/>
      <c r="F60" s="77" t="str">
        <f t="array" aca="1" ref="F60" ca="1">IF(ISNUMBER(MATCH(A60,ZL_Datum,0)),MIN(IF(ZL_Datum=Tagessummen!A60,ZL_von)),"")</f>
        <v/>
      </c>
      <c r="G60" s="77" t="str">
        <f t="array" aca="1" ref="G60" ca="1">IF(ISNUMBER(MATCH(A60,ZL_Datum,0)),MAX(IF(ZL_Datum=Tagessummen!A60,ZL_bis)),"")</f>
        <v/>
      </c>
      <c r="H60" s="50" t="str">
        <f ca="1">IF(AND(ISNUMBER(F60),ISNUMBER(G60)),SUMIF(ZL_gesamt,Tagessummen!A60,ZL_dez),"")</f>
        <v/>
      </c>
      <c r="I60" s="78" t="str">
        <f ca="1">IF(AND(ISNUMBER(F60),ISNUMBER(G60)),COUNTIF(ZL_Datum,Tagessummen!A60),"")</f>
        <v/>
      </c>
      <c r="J60" s="20"/>
      <c r="L60" s="82" t="str">
        <f t="shared" ca="1" si="2"/>
        <v/>
      </c>
      <c r="M60" s="14"/>
      <c r="N60" s="79" t="str">
        <f t="shared" ca="1" si="3"/>
        <v/>
      </c>
      <c r="O60" s="79" t="str">
        <f t="shared" ca="1" si="4"/>
        <v/>
      </c>
      <c r="P60" s="79" t="str">
        <f t="shared" ca="1" si="5"/>
        <v/>
      </c>
      <c r="Q60" s="79" t="str">
        <f t="shared" ca="1" si="0"/>
        <v/>
      </c>
      <c r="R60" s="79" t="str">
        <f t="shared" ca="1" si="6"/>
        <v/>
      </c>
    </row>
    <row r="61" spans="1:18" x14ac:dyDescent="0.25">
      <c r="A61" s="80" t="str">
        <f t="shared" si="1"/>
        <v/>
      </c>
      <c r="B61" s="6"/>
      <c r="C61" s="9"/>
      <c r="D61" s="6"/>
      <c r="E61" s="9"/>
      <c r="F61" s="77" t="str">
        <f t="array" aca="1" ref="F61" ca="1">IF(ISNUMBER(MATCH(A61,ZL_Datum,0)),MIN(IF(ZL_Datum=Tagessummen!A61,ZL_von)),"")</f>
        <v/>
      </c>
      <c r="G61" s="77" t="str">
        <f t="array" aca="1" ref="G61" ca="1">IF(ISNUMBER(MATCH(A61,ZL_Datum,0)),MAX(IF(ZL_Datum=Tagessummen!A61,ZL_bis)),"")</f>
        <v/>
      </c>
      <c r="H61" s="50" t="str">
        <f ca="1">IF(AND(ISNUMBER(F61),ISNUMBER(G61)),SUMIF(ZL_gesamt,Tagessummen!A61,ZL_dez),"")</f>
        <v/>
      </c>
      <c r="I61" s="78" t="str">
        <f ca="1">IF(AND(ISNUMBER(F61),ISNUMBER(G61)),COUNTIF(ZL_Datum,Tagessummen!A61),"")</f>
        <v/>
      </c>
      <c r="J61" s="20"/>
      <c r="L61" s="82" t="str">
        <f t="shared" ca="1" si="2"/>
        <v/>
      </c>
      <c r="M61" s="14"/>
      <c r="N61" s="79" t="str">
        <f t="shared" ca="1" si="3"/>
        <v/>
      </c>
      <c r="O61" s="79" t="str">
        <f t="shared" ca="1" si="4"/>
        <v/>
      </c>
      <c r="P61" s="79" t="str">
        <f t="shared" ca="1" si="5"/>
        <v/>
      </c>
      <c r="Q61" s="79" t="str">
        <f t="shared" ca="1" si="0"/>
        <v/>
      </c>
      <c r="R61" s="79" t="str">
        <f t="shared" ca="1" si="6"/>
        <v/>
      </c>
    </row>
    <row r="62" spans="1:18" x14ac:dyDescent="0.25">
      <c r="A62" s="80" t="str">
        <f t="shared" si="1"/>
        <v/>
      </c>
      <c r="B62" s="6"/>
      <c r="C62" s="9"/>
      <c r="D62" s="6"/>
      <c r="E62" s="9"/>
      <c r="F62" s="77" t="str">
        <f t="array" aca="1" ref="F62" ca="1">IF(ISNUMBER(MATCH(A62,ZL_Datum,0)),MIN(IF(ZL_Datum=Tagessummen!A62,ZL_von)),"")</f>
        <v/>
      </c>
      <c r="G62" s="77" t="str">
        <f t="array" aca="1" ref="G62" ca="1">IF(ISNUMBER(MATCH(A62,ZL_Datum,0)),MAX(IF(ZL_Datum=Tagessummen!A62,ZL_bis)),"")</f>
        <v/>
      </c>
      <c r="H62" s="50" t="str">
        <f ca="1">IF(AND(ISNUMBER(F62),ISNUMBER(G62)),SUMIF(ZL_gesamt,Tagessummen!A62,ZL_dez),"")</f>
        <v/>
      </c>
      <c r="I62" s="78" t="str">
        <f ca="1">IF(AND(ISNUMBER(F62),ISNUMBER(G62)),COUNTIF(ZL_Datum,Tagessummen!A62),"")</f>
        <v/>
      </c>
      <c r="J62" s="20"/>
      <c r="L62" s="82" t="str">
        <f t="shared" ca="1" si="2"/>
        <v/>
      </c>
      <c r="M62" s="14"/>
      <c r="N62" s="79" t="str">
        <f t="shared" ca="1" si="3"/>
        <v/>
      </c>
      <c r="O62" s="79" t="str">
        <f t="shared" ca="1" si="4"/>
        <v/>
      </c>
      <c r="P62" s="79" t="str">
        <f t="shared" ca="1" si="5"/>
        <v/>
      </c>
      <c r="Q62" s="79" t="str">
        <f t="shared" ca="1" si="0"/>
        <v/>
      </c>
      <c r="R62" s="79" t="str">
        <f t="shared" ca="1" si="6"/>
        <v/>
      </c>
    </row>
    <row r="63" spans="1:18" x14ac:dyDescent="0.25">
      <c r="A63" s="80" t="str">
        <f t="shared" si="1"/>
        <v/>
      </c>
      <c r="B63" s="6"/>
      <c r="C63" s="9"/>
      <c r="D63" s="6"/>
      <c r="E63" s="9"/>
      <c r="F63" s="77" t="str">
        <f t="array" aca="1" ref="F63" ca="1">IF(ISNUMBER(MATCH(A63,ZL_Datum,0)),MIN(IF(ZL_Datum=Tagessummen!A63,ZL_von)),"")</f>
        <v/>
      </c>
      <c r="G63" s="77" t="str">
        <f t="array" aca="1" ref="G63" ca="1">IF(ISNUMBER(MATCH(A63,ZL_Datum,0)),MAX(IF(ZL_Datum=Tagessummen!A63,ZL_bis)),"")</f>
        <v/>
      </c>
      <c r="H63" s="50" t="str">
        <f ca="1">IF(AND(ISNUMBER(F63),ISNUMBER(G63)),SUMIF(ZL_gesamt,Tagessummen!A63,ZL_dez),"")</f>
        <v/>
      </c>
      <c r="I63" s="78" t="str">
        <f ca="1">IF(AND(ISNUMBER(F63),ISNUMBER(G63)),COUNTIF(ZL_Datum,Tagessummen!A63),"")</f>
        <v/>
      </c>
      <c r="J63" s="20"/>
      <c r="L63" s="82" t="str">
        <f t="shared" ca="1" si="2"/>
        <v/>
      </c>
      <c r="M63" s="14"/>
      <c r="N63" s="79" t="str">
        <f t="shared" ca="1" si="3"/>
        <v/>
      </c>
      <c r="O63" s="79" t="str">
        <f t="shared" ca="1" si="4"/>
        <v/>
      </c>
      <c r="P63" s="79" t="str">
        <f t="shared" ca="1" si="5"/>
        <v/>
      </c>
      <c r="Q63" s="79" t="str">
        <f t="shared" ca="1" si="0"/>
        <v/>
      </c>
      <c r="R63" s="79" t="str">
        <f t="shared" ca="1" si="6"/>
        <v/>
      </c>
    </row>
    <row r="64" spans="1:18" x14ac:dyDescent="0.25">
      <c r="A64" s="80" t="str">
        <f t="shared" si="1"/>
        <v/>
      </c>
      <c r="B64" s="6"/>
      <c r="C64" s="9"/>
      <c r="D64" s="6"/>
      <c r="E64" s="9"/>
      <c r="F64" s="77" t="str">
        <f t="array" aca="1" ref="F64" ca="1">IF(ISNUMBER(MATCH(A64,ZL_Datum,0)),MIN(IF(ZL_Datum=Tagessummen!A64,ZL_von)),"")</f>
        <v/>
      </c>
      <c r="G64" s="77" t="str">
        <f t="array" aca="1" ref="G64" ca="1">IF(ISNUMBER(MATCH(A64,ZL_Datum,0)),MAX(IF(ZL_Datum=Tagessummen!A64,ZL_bis)),"")</f>
        <v/>
      </c>
      <c r="H64" s="50" t="str">
        <f ca="1">IF(AND(ISNUMBER(F64),ISNUMBER(G64)),SUMIF(ZL_gesamt,Tagessummen!A64,ZL_dez),"")</f>
        <v/>
      </c>
      <c r="I64" s="78" t="str">
        <f ca="1">IF(AND(ISNUMBER(F64),ISNUMBER(G64)),COUNTIF(ZL_Datum,Tagessummen!A64),"")</f>
        <v/>
      </c>
      <c r="J64" s="20"/>
      <c r="L64" s="82" t="str">
        <f t="shared" ca="1" si="2"/>
        <v/>
      </c>
      <c r="M64" s="14"/>
      <c r="N64" s="79" t="str">
        <f t="shared" ca="1" si="3"/>
        <v/>
      </c>
      <c r="O64" s="79" t="str">
        <f t="shared" ca="1" si="4"/>
        <v/>
      </c>
      <c r="P64" s="79" t="str">
        <f t="shared" ca="1" si="5"/>
        <v/>
      </c>
      <c r="Q64" s="79" t="str">
        <f t="shared" ca="1" si="0"/>
        <v/>
      </c>
      <c r="R64" s="79" t="str">
        <f t="shared" ca="1" si="6"/>
        <v/>
      </c>
    </row>
    <row r="65" spans="1:18" x14ac:dyDescent="0.25">
      <c r="A65" s="80" t="str">
        <f t="shared" si="1"/>
        <v/>
      </c>
      <c r="B65" s="6"/>
      <c r="C65" s="9"/>
      <c r="D65" s="6"/>
      <c r="E65" s="9"/>
      <c r="F65" s="77" t="str">
        <f t="array" aca="1" ref="F65" ca="1">IF(ISNUMBER(MATCH(A65,ZL_Datum,0)),MIN(IF(ZL_Datum=Tagessummen!A65,ZL_von)),"")</f>
        <v/>
      </c>
      <c r="G65" s="77" t="str">
        <f t="array" aca="1" ref="G65" ca="1">IF(ISNUMBER(MATCH(A65,ZL_Datum,0)),MAX(IF(ZL_Datum=Tagessummen!A65,ZL_bis)),"")</f>
        <v/>
      </c>
      <c r="H65" s="50" t="str">
        <f ca="1">IF(AND(ISNUMBER(F65),ISNUMBER(G65)),SUMIF(ZL_gesamt,Tagessummen!A65,ZL_dez),"")</f>
        <v/>
      </c>
      <c r="I65" s="78" t="str">
        <f ca="1">IF(AND(ISNUMBER(F65),ISNUMBER(G65)),COUNTIF(ZL_Datum,Tagessummen!A65),"")</f>
        <v/>
      </c>
      <c r="J65" s="20"/>
      <c r="L65" s="82" t="str">
        <f t="shared" ca="1" si="2"/>
        <v/>
      </c>
      <c r="M65" s="14"/>
      <c r="N65" s="79" t="str">
        <f t="shared" ca="1" si="3"/>
        <v/>
      </c>
      <c r="O65" s="79" t="str">
        <f t="shared" ca="1" si="4"/>
        <v/>
      </c>
      <c r="P65" s="79" t="str">
        <f t="shared" ca="1" si="5"/>
        <v/>
      </c>
      <c r="Q65" s="79" t="str">
        <f t="shared" ca="1" si="0"/>
        <v/>
      </c>
      <c r="R65" s="79" t="str">
        <f t="shared" ca="1" si="6"/>
        <v/>
      </c>
    </row>
    <row r="66" spans="1:18" x14ac:dyDescent="0.25">
      <c r="A66" s="80" t="str">
        <f t="shared" si="1"/>
        <v/>
      </c>
      <c r="B66" s="6"/>
      <c r="C66" s="9"/>
      <c r="D66" s="6"/>
      <c r="E66" s="9"/>
      <c r="F66" s="77" t="str">
        <f t="array" aca="1" ref="F66" ca="1">IF(ISNUMBER(MATCH(A66,ZL_Datum,0)),MIN(IF(ZL_Datum=Tagessummen!A66,ZL_von)),"")</f>
        <v/>
      </c>
      <c r="G66" s="77" t="str">
        <f t="array" aca="1" ref="G66" ca="1">IF(ISNUMBER(MATCH(A66,ZL_Datum,0)),MAX(IF(ZL_Datum=Tagessummen!A66,ZL_bis)),"")</f>
        <v/>
      </c>
      <c r="H66" s="50" t="str">
        <f ca="1">IF(AND(ISNUMBER(F66),ISNUMBER(G66)),SUMIF(ZL_gesamt,Tagessummen!A66,ZL_dez),"")</f>
        <v/>
      </c>
      <c r="I66" s="78" t="str">
        <f ca="1">IF(AND(ISNUMBER(F66),ISNUMBER(G66)),COUNTIF(ZL_Datum,Tagessummen!A66),"")</f>
        <v/>
      </c>
      <c r="J66" s="20"/>
      <c r="L66" s="82" t="str">
        <f t="shared" ca="1" si="2"/>
        <v/>
      </c>
      <c r="M66" s="14"/>
      <c r="N66" s="79" t="str">
        <f t="shared" ca="1" si="3"/>
        <v/>
      </c>
      <c r="O66" s="79" t="str">
        <f t="shared" ca="1" si="4"/>
        <v/>
      </c>
      <c r="P66" s="79" t="str">
        <f t="shared" ca="1" si="5"/>
        <v/>
      </c>
      <c r="Q66" s="79" t="str">
        <f t="shared" ca="1" si="0"/>
        <v/>
      </c>
      <c r="R66" s="79" t="str">
        <f t="shared" ca="1" si="6"/>
        <v/>
      </c>
    </row>
    <row r="67" spans="1:18" x14ac:dyDescent="0.25">
      <c r="A67" s="80" t="str">
        <f t="shared" si="1"/>
        <v/>
      </c>
      <c r="B67" s="6"/>
      <c r="C67" s="9"/>
      <c r="D67" s="6"/>
      <c r="E67" s="9"/>
      <c r="F67" s="77" t="str">
        <f t="array" aca="1" ref="F67" ca="1">IF(ISNUMBER(MATCH(A67,ZL_Datum,0)),MIN(IF(ZL_Datum=Tagessummen!A67,ZL_von)),"")</f>
        <v/>
      </c>
      <c r="G67" s="77" t="str">
        <f t="array" aca="1" ref="G67" ca="1">IF(ISNUMBER(MATCH(A67,ZL_Datum,0)),MAX(IF(ZL_Datum=Tagessummen!A67,ZL_bis)),"")</f>
        <v/>
      </c>
      <c r="H67" s="50" t="str">
        <f ca="1">IF(AND(ISNUMBER(F67),ISNUMBER(G67)),SUMIF(ZL_gesamt,Tagessummen!A67,ZL_dez),"")</f>
        <v/>
      </c>
      <c r="I67" s="78" t="str">
        <f ca="1">IF(AND(ISNUMBER(F67),ISNUMBER(G67)),COUNTIF(ZL_Datum,Tagessummen!A67),"")</f>
        <v/>
      </c>
      <c r="J67" s="20"/>
      <c r="L67" s="82" t="str">
        <f t="shared" ca="1" si="2"/>
        <v/>
      </c>
      <c r="M67" s="14"/>
      <c r="N67" s="79" t="str">
        <f t="shared" ca="1" si="3"/>
        <v/>
      </c>
      <c r="O67" s="79" t="str">
        <f t="shared" ca="1" si="4"/>
        <v/>
      </c>
      <c r="P67" s="79" t="str">
        <f t="shared" ca="1" si="5"/>
        <v/>
      </c>
      <c r="Q67" s="79" t="str">
        <f t="shared" ca="1" si="0"/>
        <v/>
      </c>
      <c r="R67" s="79" t="str">
        <f t="shared" ca="1" si="6"/>
        <v/>
      </c>
    </row>
    <row r="68" spans="1:18" x14ac:dyDescent="0.25">
      <c r="A68" s="80" t="str">
        <f t="shared" si="1"/>
        <v/>
      </c>
      <c r="B68" s="6"/>
      <c r="C68" s="9"/>
      <c r="D68" s="6"/>
      <c r="E68" s="9"/>
      <c r="F68" s="77" t="str">
        <f t="array" aca="1" ref="F68" ca="1">IF(ISNUMBER(MATCH(A68,ZL_Datum,0)),MIN(IF(ZL_Datum=Tagessummen!A68,ZL_von)),"")</f>
        <v/>
      </c>
      <c r="G68" s="77" t="str">
        <f t="array" aca="1" ref="G68" ca="1">IF(ISNUMBER(MATCH(A68,ZL_Datum,0)),MAX(IF(ZL_Datum=Tagessummen!A68,ZL_bis)),"")</f>
        <v/>
      </c>
      <c r="H68" s="50" t="str">
        <f ca="1">IF(AND(ISNUMBER(F68),ISNUMBER(G68)),SUMIF(ZL_gesamt,Tagessummen!A68,ZL_dez),"")</f>
        <v/>
      </c>
      <c r="I68" s="78" t="str">
        <f ca="1">IF(AND(ISNUMBER(F68),ISNUMBER(G68)),COUNTIF(ZL_Datum,Tagessummen!A68),"")</f>
        <v/>
      </c>
      <c r="J68" s="20"/>
      <c r="L68" s="82" t="str">
        <f t="shared" ca="1" si="2"/>
        <v/>
      </c>
      <c r="M68" s="14"/>
      <c r="N68" s="79" t="str">
        <f t="shared" ca="1" si="3"/>
        <v/>
      </c>
      <c r="O68" s="79" t="str">
        <f t="shared" ca="1" si="4"/>
        <v/>
      </c>
      <c r="P68" s="79" t="str">
        <f t="shared" ca="1" si="5"/>
        <v/>
      </c>
      <c r="Q68" s="79" t="str">
        <f t="shared" ca="1" si="0"/>
        <v/>
      </c>
      <c r="R68" s="79" t="str">
        <f t="shared" ca="1" si="6"/>
        <v/>
      </c>
    </row>
    <row r="69" spans="1:18" x14ac:dyDescent="0.25">
      <c r="A69" s="80" t="str">
        <f t="shared" si="1"/>
        <v/>
      </c>
      <c r="B69" s="6"/>
      <c r="C69" s="9"/>
      <c r="D69" s="6"/>
      <c r="E69" s="9"/>
      <c r="F69" s="77" t="str">
        <f t="array" aca="1" ref="F69" ca="1">IF(ISNUMBER(MATCH(A69,ZL_Datum,0)),MIN(IF(ZL_Datum=Tagessummen!A69,ZL_von)),"")</f>
        <v/>
      </c>
      <c r="G69" s="77" t="str">
        <f t="array" aca="1" ref="G69" ca="1">IF(ISNUMBER(MATCH(A69,ZL_Datum,0)),MAX(IF(ZL_Datum=Tagessummen!A69,ZL_bis)),"")</f>
        <v/>
      </c>
      <c r="H69" s="50" t="str">
        <f ca="1">IF(AND(ISNUMBER(F69),ISNUMBER(G69)),SUMIF(ZL_gesamt,Tagessummen!A69,ZL_dez),"")</f>
        <v/>
      </c>
      <c r="I69" s="78" t="str">
        <f ca="1">IF(AND(ISNUMBER(F69),ISNUMBER(G69)),COUNTIF(ZL_Datum,Tagessummen!A69),"")</f>
        <v/>
      </c>
      <c r="J69" s="20"/>
      <c r="L69" s="82" t="str">
        <f t="shared" ca="1" si="2"/>
        <v/>
      </c>
      <c r="M69" s="14"/>
      <c r="N69" s="79" t="str">
        <f t="shared" ca="1" si="3"/>
        <v/>
      </c>
      <c r="O69" s="79" t="str">
        <f t="shared" ca="1" si="4"/>
        <v/>
      </c>
      <c r="P69" s="79" t="str">
        <f t="shared" ca="1" si="5"/>
        <v/>
      </c>
      <c r="Q69" s="79" t="str">
        <f t="shared" ca="1" si="0"/>
        <v/>
      </c>
      <c r="R69" s="79" t="str">
        <f t="shared" ca="1" si="6"/>
        <v/>
      </c>
    </row>
    <row r="70" spans="1:18" x14ac:dyDescent="0.25">
      <c r="A70" s="80" t="str">
        <f t="shared" si="1"/>
        <v/>
      </c>
      <c r="B70" s="6"/>
      <c r="C70" s="9"/>
      <c r="D70" s="6"/>
      <c r="E70" s="9"/>
      <c r="F70" s="77" t="str">
        <f t="array" aca="1" ref="F70" ca="1">IF(ISNUMBER(MATCH(A70,ZL_Datum,0)),MIN(IF(ZL_Datum=Tagessummen!A70,ZL_von)),"")</f>
        <v/>
      </c>
      <c r="G70" s="77" t="str">
        <f t="array" aca="1" ref="G70" ca="1">IF(ISNUMBER(MATCH(A70,ZL_Datum,0)),MAX(IF(ZL_Datum=Tagessummen!A70,ZL_bis)),"")</f>
        <v/>
      </c>
      <c r="H70" s="50" t="str">
        <f ca="1">IF(AND(ISNUMBER(F70),ISNUMBER(G70)),SUMIF(ZL_gesamt,Tagessummen!A70,ZL_dez),"")</f>
        <v/>
      </c>
      <c r="I70" s="78" t="str">
        <f ca="1">IF(AND(ISNUMBER(F70),ISNUMBER(G70)),COUNTIF(ZL_Datum,Tagessummen!A70),"")</f>
        <v/>
      </c>
      <c r="J70" s="20"/>
      <c r="L70" s="82" t="str">
        <f t="shared" ca="1" si="2"/>
        <v/>
      </c>
      <c r="M70" s="14"/>
      <c r="N70" s="79" t="str">
        <f t="shared" ca="1" si="3"/>
        <v/>
      </c>
      <c r="O70" s="79" t="str">
        <f t="shared" ca="1" si="4"/>
        <v/>
      </c>
      <c r="P70" s="79" t="str">
        <f t="shared" ca="1" si="5"/>
        <v/>
      </c>
      <c r="Q70" s="79" t="str">
        <f t="shared" ca="1" si="0"/>
        <v/>
      </c>
      <c r="R70" s="79" t="str">
        <f t="shared" ca="1" si="6"/>
        <v/>
      </c>
    </row>
    <row r="71" spans="1:18" x14ac:dyDescent="0.25">
      <c r="A71" s="80" t="str">
        <f t="shared" si="1"/>
        <v/>
      </c>
      <c r="B71" s="6"/>
      <c r="C71" s="9"/>
      <c r="D71" s="6"/>
      <c r="E71" s="9"/>
      <c r="F71" s="77" t="str">
        <f t="array" aca="1" ref="F71" ca="1">IF(ISNUMBER(MATCH(A71,ZL_Datum,0)),MIN(IF(ZL_Datum=Tagessummen!A71,ZL_von)),"")</f>
        <v/>
      </c>
      <c r="G71" s="77" t="str">
        <f t="array" aca="1" ref="G71" ca="1">IF(ISNUMBER(MATCH(A71,ZL_Datum,0)),MAX(IF(ZL_Datum=Tagessummen!A71,ZL_bis)),"")</f>
        <v/>
      </c>
      <c r="H71" s="50" t="str">
        <f ca="1">IF(AND(ISNUMBER(F71),ISNUMBER(G71)),SUMIF(ZL_gesamt,Tagessummen!A71,ZL_dez),"")</f>
        <v/>
      </c>
      <c r="I71" s="78" t="str">
        <f ca="1">IF(AND(ISNUMBER(F71),ISNUMBER(G71)),COUNTIF(ZL_Datum,Tagessummen!A71),"")</f>
        <v/>
      </c>
      <c r="J71" s="20"/>
      <c r="L71" s="82" t="str">
        <f t="shared" ca="1" si="2"/>
        <v/>
      </c>
      <c r="M71" s="14"/>
      <c r="N71" s="79" t="str">
        <f t="shared" ca="1" si="3"/>
        <v/>
      </c>
      <c r="O71" s="79" t="str">
        <f t="shared" ca="1" si="4"/>
        <v/>
      </c>
      <c r="P71" s="79" t="str">
        <f t="shared" ca="1" si="5"/>
        <v/>
      </c>
      <c r="Q71" s="79" t="str">
        <f t="shared" ca="1" si="0"/>
        <v/>
      </c>
      <c r="R71" s="79" t="str">
        <f t="shared" ca="1" si="6"/>
        <v/>
      </c>
    </row>
    <row r="72" spans="1:18" x14ac:dyDescent="0.25">
      <c r="A72" s="80" t="str">
        <f t="shared" si="1"/>
        <v/>
      </c>
      <c r="B72" s="6"/>
      <c r="C72" s="9"/>
      <c r="D72" s="6"/>
      <c r="E72" s="9"/>
      <c r="F72" s="77" t="str">
        <f t="array" aca="1" ref="F72" ca="1">IF(ISNUMBER(MATCH(A72,ZL_Datum,0)),MIN(IF(ZL_Datum=Tagessummen!A72,ZL_von)),"")</f>
        <v/>
      </c>
      <c r="G72" s="77" t="str">
        <f t="array" aca="1" ref="G72" ca="1">IF(ISNUMBER(MATCH(A72,ZL_Datum,0)),MAX(IF(ZL_Datum=Tagessummen!A72,ZL_bis)),"")</f>
        <v/>
      </c>
      <c r="H72" s="50" t="str">
        <f ca="1">IF(AND(ISNUMBER(F72),ISNUMBER(G72)),SUMIF(ZL_gesamt,Tagessummen!A72,ZL_dez),"")</f>
        <v/>
      </c>
      <c r="I72" s="78" t="str">
        <f ca="1">IF(AND(ISNUMBER(F72),ISNUMBER(G72)),COUNTIF(ZL_Datum,Tagessummen!A72),"")</f>
        <v/>
      </c>
      <c r="J72" s="20"/>
      <c r="L72" s="82" t="str">
        <f t="shared" ca="1" si="2"/>
        <v/>
      </c>
      <c r="M72" s="14"/>
      <c r="N72" s="79" t="str">
        <f t="shared" ca="1" si="3"/>
        <v/>
      </c>
      <c r="O72" s="79" t="str">
        <f t="shared" ca="1" si="4"/>
        <v/>
      </c>
      <c r="P72" s="79" t="str">
        <f t="shared" ca="1" si="5"/>
        <v/>
      </c>
      <c r="Q72" s="79" t="str">
        <f t="shared" ca="1" si="0"/>
        <v/>
      </c>
      <c r="R72" s="79" t="str">
        <f t="shared" ca="1" si="6"/>
        <v/>
      </c>
    </row>
    <row r="73" spans="1:18" x14ac:dyDescent="0.25">
      <c r="A73" s="80" t="str">
        <f t="shared" si="1"/>
        <v/>
      </c>
      <c r="B73" s="6"/>
      <c r="C73" s="9"/>
      <c r="D73" s="6"/>
      <c r="E73" s="9"/>
      <c r="F73" s="77" t="str">
        <f t="array" aca="1" ref="F73" ca="1">IF(ISNUMBER(MATCH(A73,ZL_Datum,0)),MIN(IF(ZL_Datum=Tagessummen!A73,ZL_von)),"")</f>
        <v/>
      </c>
      <c r="G73" s="77" t="str">
        <f t="array" aca="1" ref="G73" ca="1">IF(ISNUMBER(MATCH(A73,ZL_Datum,0)),MAX(IF(ZL_Datum=Tagessummen!A73,ZL_bis)),"")</f>
        <v/>
      </c>
      <c r="H73" s="50" t="str">
        <f ca="1">IF(AND(ISNUMBER(F73),ISNUMBER(G73)),SUMIF(ZL_gesamt,Tagessummen!A73,ZL_dez),"")</f>
        <v/>
      </c>
      <c r="I73" s="78" t="str">
        <f ca="1">IF(AND(ISNUMBER(F73),ISNUMBER(G73)),COUNTIF(ZL_Datum,Tagessummen!A73),"")</f>
        <v/>
      </c>
      <c r="J73" s="20"/>
      <c r="L73" s="82" t="str">
        <f t="shared" ca="1" si="2"/>
        <v/>
      </c>
      <c r="M73" s="14"/>
      <c r="N73" s="79" t="str">
        <f t="shared" ca="1" si="3"/>
        <v/>
      </c>
      <c r="O73" s="79" t="str">
        <f t="shared" ca="1" si="4"/>
        <v/>
      </c>
      <c r="P73" s="79" t="str">
        <f t="shared" ca="1" si="5"/>
        <v/>
      </c>
      <c r="Q73" s="79" t="str">
        <f t="shared" ca="1" si="0"/>
        <v/>
      </c>
      <c r="R73" s="79" t="str">
        <f t="shared" ca="1" si="6"/>
        <v/>
      </c>
    </row>
    <row r="74" spans="1:18" x14ac:dyDescent="0.25">
      <c r="A74" s="80" t="str">
        <f t="shared" si="1"/>
        <v/>
      </c>
      <c r="B74" s="6"/>
      <c r="C74" s="9"/>
      <c r="D74" s="6"/>
      <c r="E74" s="9"/>
      <c r="F74" s="77" t="str">
        <f t="array" aca="1" ref="F74" ca="1">IF(ISNUMBER(MATCH(A74,ZL_Datum,0)),MIN(IF(ZL_Datum=Tagessummen!A74,ZL_von)),"")</f>
        <v/>
      </c>
      <c r="G74" s="77" t="str">
        <f t="array" aca="1" ref="G74" ca="1">IF(ISNUMBER(MATCH(A74,ZL_Datum,0)),MAX(IF(ZL_Datum=Tagessummen!A74,ZL_bis)),"")</f>
        <v/>
      </c>
      <c r="H74" s="50" t="str">
        <f ca="1">IF(AND(ISNUMBER(F74),ISNUMBER(G74)),SUMIF(ZL_gesamt,Tagessummen!A74,ZL_dez),"")</f>
        <v/>
      </c>
      <c r="I74" s="78" t="str">
        <f ca="1">IF(AND(ISNUMBER(F74),ISNUMBER(G74)),COUNTIF(ZL_Datum,Tagessummen!A74),"")</f>
        <v/>
      </c>
      <c r="J74" s="20"/>
      <c r="L74" s="82" t="str">
        <f t="shared" ca="1" si="2"/>
        <v/>
      </c>
      <c r="M74" s="14"/>
      <c r="N74" s="79" t="str">
        <f t="shared" ca="1" si="3"/>
        <v/>
      </c>
      <c r="O74" s="79" t="str">
        <f t="shared" ca="1" si="4"/>
        <v/>
      </c>
      <c r="P74" s="79" t="str">
        <f t="shared" ca="1" si="5"/>
        <v/>
      </c>
      <c r="Q74" s="79" t="str">
        <f t="shared" ca="1" si="0"/>
        <v/>
      </c>
      <c r="R74" s="79" t="str">
        <f t="shared" ca="1" si="6"/>
        <v/>
      </c>
    </row>
    <row r="75" spans="1:18" x14ac:dyDescent="0.25">
      <c r="A75" s="80" t="str">
        <f t="shared" si="1"/>
        <v/>
      </c>
      <c r="B75" s="6"/>
      <c r="C75" s="9"/>
      <c r="D75" s="6"/>
      <c r="E75" s="9"/>
      <c r="F75" s="77" t="str">
        <f t="array" aca="1" ref="F75" ca="1">IF(ISNUMBER(MATCH(A75,ZL_Datum,0)),MIN(IF(ZL_Datum=Tagessummen!A75,ZL_von)),"")</f>
        <v/>
      </c>
      <c r="G75" s="77" t="str">
        <f t="array" aca="1" ref="G75" ca="1">IF(ISNUMBER(MATCH(A75,ZL_Datum,0)),MAX(IF(ZL_Datum=Tagessummen!A75,ZL_bis)),"")</f>
        <v/>
      </c>
      <c r="H75" s="50" t="str">
        <f ca="1">IF(AND(ISNUMBER(F75),ISNUMBER(G75)),SUMIF(ZL_gesamt,Tagessummen!A75,ZL_dez),"")</f>
        <v/>
      </c>
      <c r="I75" s="78" t="str">
        <f ca="1">IF(AND(ISNUMBER(F75),ISNUMBER(G75)),COUNTIF(ZL_Datum,Tagessummen!A75),"")</f>
        <v/>
      </c>
      <c r="J75" s="20"/>
      <c r="L75" s="82" t="str">
        <f t="shared" ca="1" si="2"/>
        <v/>
      </c>
      <c r="M75" s="14"/>
      <c r="N75" s="79" t="str">
        <f t="shared" ca="1" si="3"/>
        <v/>
      </c>
      <c r="O75" s="79" t="str">
        <f t="shared" ca="1" si="4"/>
        <v/>
      </c>
      <c r="P75" s="79" t="str">
        <f t="shared" ca="1" si="5"/>
        <v/>
      </c>
      <c r="Q75" s="79" t="str">
        <f t="shared" ca="1" si="0"/>
        <v/>
      </c>
      <c r="R75" s="79" t="str">
        <f t="shared" ca="1" si="6"/>
        <v/>
      </c>
    </row>
    <row r="76" spans="1:18" x14ac:dyDescent="0.25">
      <c r="A76" s="80" t="str">
        <f t="shared" si="1"/>
        <v/>
      </c>
      <c r="B76" s="6"/>
      <c r="C76" s="9"/>
      <c r="D76" s="6"/>
      <c r="E76" s="9"/>
      <c r="F76" s="77" t="str">
        <f t="array" aca="1" ref="F76" ca="1">IF(ISNUMBER(MATCH(A76,ZL_Datum,0)),MIN(IF(ZL_Datum=Tagessummen!A76,ZL_von)),"")</f>
        <v/>
      </c>
      <c r="G76" s="77" t="str">
        <f t="array" aca="1" ref="G76" ca="1">IF(ISNUMBER(MATCH(A76,ZL_Datum,0)),MAX(IF(ZL_Datum=Tagessummen!A76,ZL_bis)),"")</f>
        <v/>
      </c>
      <c r="H76" s="50" t="str">
        <f ca="1">IF(AND(ISNUMBER(F76),ISNUMBER(G76)),SUMIF(ZL_gesamt,Tagessummen!A76,ZL_dez),"")</f>
        <v/>
      </c>
      <c r="I76" s="78" t="str">
        <f ca="1">IF(AND(ISNUMBER(F76),ISNUMBER(G76)),COUNTIF(ZL_Datum,Tagessummen!A76),"")</f>
        <v/>
      </c>
      <c r="J76" s="20"/>
      <c r="L76" s="82" t="str">
        <f t="shared" ca="1" si="2"/>
        <v/>
      </c>
      <c r="M76" s="14"/>
      <c r="N76" s="79" t="str">
        <f t="shared" ca="1" si="3"/>
        <v/>
      </c>
      <c r="O76" s="79" t="str">
        <f t="shared" ca="1" si="4"/>
        <v/>
      </c>
      <c r="P76" s="79" t="str">
        <f t="shared" ca="1" si="5"/>
        <v/>
      </c>
      <c r="Q76" s="79" t="str">
        <f t="shared" ca="1" si="0"/>
        <v/>
      </c>
      <c r="R76" s="79" t="str">
        <f t="shared" ca="1" si="6"/>
        <v/>
      </c>
    </row>
    <row r="77" spans="1:18" x14ac:dyDescent="0.25">
      <c r="A77" s="80" t="str">
        <f t="shared" si="1"/>
        <v/>
      </c>
      <c r="B77" s="6"/>
      <c r="C77" s="9"/>
      <c r="D77" s="6"/>
      <c r="E77" s="9"/>
      <c r="F77" s="77" t="str">
        <f t="array" aca="1" ref="F77" ca="1">IF(ISNUMBER(MATCH(A77,ZL_Datum,0)),MIN(IF(ZL_Datum=Tagessummen!A77,ZL_von)),"")</f>
        <v/>
      </c>
      <c r="G77" s="77" t="str">
        <f t="array" aca="1" ref="G77" ca="1">IF(ISNUMBER(MATCH(A77,ZL_Datum,0)),MAX(IF(ZL_Datum=Tagessummen!A77,ZL_bis)),"")</f>
        <v/>
      </c>
      <c r="H77" s="50" t="str">
        <f ca="1">IF(AND(ISNUMBER(F77),ISNUMBER(G77)),SUMIF(ZL_gesamt,Tagessummen!A77,ZL_dez),"")</f>
        <v/>
      </c>
      <c r="I77" s="78" t="str">
        <f ca="1">IF(AND(ISNUMBER(F77),ISNUMBER(G77)),COUNTIF(ZL_Datum,Tagessummen!A77),"")</f>
        <v/>
      </c>
      <c r="J77" s="20"/>
      <c r="L77" s="82" t="str">
        <f t="shared" ca="1" si="2"/>
        <v/>
      </c>
      <c r="M77" s="14"/>
      <c r="N77" s="79" t="str">
        <f t="shared" ca="1" si="3"/>
        <v/>
      </c>
      <c r="O77" s="79" t="str">
        <f t="shared" ca="1" si="4"/>
        <v/>
      </c>
      <c r="P77" s="79" t="str">
        <f t="shared" ca="1" si="5"/>
        <v/>
      </c>
      <c r="Q77" s="79" t="str">
        <f t="shared" ca="1" si="0"/>
        <v/>
      </c>
      <c r="R77" s="79" t="str">
        <f t="shared" ca="1" si="6"/>
        <v/>
      </c>
    </row>
    <row r="78" spans="1:18" x14ac:dyDescent="0.25">
      <c r="A78" s="80" t="str">
        <f t="shared" si="1"/>
        <v/>
      </c>
      <c r="B78" s="6"/>
      <c r="C78" s="9"/>
      <c r="D78" s="6"/>
      <c r="E78" s="9"/>
      <c r="F78" s="77" t="str">
        <f t="array" aca="1" ref="F78" ca="1">IF(ISNUMBER(MATCH(A78,ZL_Datum,0)),MIN(IF(ZL_Datum=Tagessummen!A78,ZL_von)),"")</f>
        <v/>
      </c>
      <c r="G78" s="77" t="str">
        <f t="array" aca="1" ref="G78" ca="1">IF(ISNUMBER(MATCH(A78,ZL_Datum,0)),MAX(IF(ZL_Datum=Tagessummen!A78,ZL_bis)),"")</f>
        <v/>
      </c>
      <c r="H78" s="50" t="str">
        <f ca="1">IF(AND(ISNUMBER(F78),ISNUMBER(G78)),SUMIF(ZL_gesamt,Tagessummen!A78,ZL_dez),"")</f>
        <v/>
      </c>
      <c r="I78" s="78" t="str">
        <f ca="1">IF(AND(ISNUMBER(F78),ISNUMBER(G78)),COUNTIF(ZL_Datum,Tagessummen!A78),"")</f>
        <v/>
      </c>
      <c r="J78" s="20"/>
      <c r="L78" s="82" t="str">
        <f t="shared" ca="1" si="2"/>
        <v/>
      </c>
      <c r="M78" s="14"/>
      <c r="N78" s="79" t="str">
        <f t="shared" ca="1" si="3"/>
        <v/>
      </c>
      <c r="O78" s="79" t="str">
        <f t="shared" ca="1" si="4"/>
        <v/>
      </c>
      <c r="P78" s="79" t="str">
        <f t="shared" ca="1" si="5"/>
        <v/>
      </c>
      <c r="Q78" s="79" t="str">
        <f t="shared" ref="Q78:Q141" ca="1" si="7">IF(AND(ISNUMBER(A78),ISNUMBER(F78),ISNUMBER(G78),H78&gt;0),IF(WEEKDAY(A78)=1,"Projektarbeiten am Sonntag?",""),"")</f>
        <v/>
      </c>
      <c r="R78" s="79" t="str">
        <f t="shared" ca="1" si="6"/>
        <v/>
      </c>
    </row>
    <row r="79" spans="1:18" x14ac:dyDescent="0.25">
      <c r="A79" s="80" t="str">
        <f t="shared" ref="A79:A142" si="8">IF(ISNUMBER(ZU_Jahr),A78+1,"")</f>
        <v/>
      </c>
      <c r="B79" s="6"/>
      <c r="C79" s="9"/>
      <c r="D79" s="6"/>
      <c r="E79" s="9"/>
      <c r="F79" s="77" t="str">
        <f t="array" aca="1" ref="F79" ca="1">IF(ISNUMBER(MATCH(A79,ZL_Datum,0)),MIN(IF(ZL_Datum=Tagessummen!A79,ZL_von)),"")</f>
        <v/>
      </c>
      <c r="G79" s="77" t="str">
        <f t="array" aca="1" ref="G79" ca="1">IF(ISNUMBER(MATCH(A79,ZL_Datum,0)),MAX(IF(ZL_Datum=Tagessummen!A79,ZL_bis)),"")</f>
        <v/>
      </c>
      <c r="H79" s="50" t="str">
        <f ca="1">IF(AND(ISNUMBER(F79),ISNUMBER(G79)),SUMIF(ZL_gesamt,Tagessummen!A79,ZL_dez),"")</f>
        <v/>
      </c>
      <c r="I79" s="78" t="str">
        <f ca="1">IF(AND(ISNUMBER(F79),ISNUMBER(G79)),COUNTIF(ZL_Datum,Tagessummen!A79),"")</f>
        <v/>
      </c>
      <c r="J79" s="20"/>
      <c r="L79" s="82" t="str">
        <f t="shared" ref="L79:L142" ca="1" si="9">IF(N79&lt;&gt;"",N79,"")&amp;IF(O79&lt;&gt;"","   "&amp;O79,"")&amp;IF(P79&lt;&gt;"","   "&amp;P79,"")&amp;IF(Q79&lt;&gt;"","  "&amp;Q79,"")&amp;IF(R79&lt;&gt;"","  "&amp;R79,"")</f>
        <v/>
      </c>
      <c r="M79" s="14"/>
      <c r="N79" s="79" t="str">
        <f t="shared" ref="N79:N142" ca="1" si="10">IF(AND(ISNUMBER(B79),ISNUMBER(C79),ISNUMBER(D79),ISNUMBER(E79),ISNUMBER(F79),ISNUMBER(G79)),IF(TIME(B79,C79,0)&gt;F79,"Projektzeit vor Dienstbeginn?",""),"")</f>
        <v/>
      </c>
      <c r="O79" s="79" t="str">
        <f t="shared" ref="O79:O142" ca="1" si="11">IF(AND(ISNUMBER(B79),ISNUMBER(C79),ISNUMBER(D79),ISNUMBER(E79),ISNUMBER(F79),ISNUMBER(G79)),IF(TIME(D79,E79,0)&lt;G79,"Projektzeit nach Dienstende?",""),"")</f>
        <v/>
      </c>
      <c r="P79" s="79" t="str">
        <f t="shared" ref="P79:P142" ca="1" si="12">IF(AND(ISNUMBER(B79),ISNUMBER(C79),ISNUMBER(D79),ISNUMBER(E79),ISNUMBER(F79),ISNUMBER(G79),H79&gt;10),"Projektzeit größer 10 Stunden - Tageshöchstarbeitszeit?","")</f>
        <v/>
      </c>
      <c r="Q79" s="79" t="str">
        <f t="shared" ca="1" si="7"/>
        <v/>
      </c>
      <c r="R79" s="79" t="str">
        <f t="shared" ref="R79:R142" ca="1" si="13">IF(AND(ISNUMBER(A79),ISNUMBER(F79),ISNUMBER(G79),H79&gt;0),IF(WEEKDAY(A79)=7,"Projektarbeiten am Samstag?",""),"")</f>
        <v/>
      </c>
    </row>
    <row r="80" spans="1:18" x14ac:dyDescent="0.25">
      <c r="A80" s="80" t="str">
        <f t="shared" si="8"/>
        <v/>
      </c>
      <c r="B80" s="6"/>
      <c r="C80" s="9"/>
      <c r="D80" s="6"/>
      <c r="E80" s="9"/>
      <c r="F80" s="77" t="str">
        <f t="array" aca="1" ref="F80" ca="1">IF(ISNUMBER(MATCH(A80,ZL_Datum,0)),MIN(IF(ZL_Datum=Tagessummen!A80,ZL_von)),"")</f>
        <v/>
      </c>
      <c r="G80" s="77" t="str">
        <f t="array" aca="1" ref="G80" ca="1">IF(ISNUMBER(MATCH(A80,ZL_Datum,0)),MAX(IF(ZL_Datum=Tagessummen!A80,ZL_bis)),"")</f>
        <v/>
      </c>
      <c r="H80" s="50" t="str">
        <f ca="1">IF(AND(ISNUMBER(F80),ISNUMBER(G80)),SUMIF(ZL_gesamt,Tagessummen!A80,ZL_dez),"")</f>
        <v/>
      </c>
      <c r="I80" s="78" t="str">
        <f ca="1">IF(AND(ISNUMBER(F80),ISNUMBER(G80)),COUNTIF(ZL_Datum,Tagessummen!A80),"")</f>
        <v/>
      </c>
      <c r="J80" s="20"/>
      <c r="L80" s="82" t="str">
        <f t="shared" ca="1" si="9"/>
        <v/>
      </c>
      <c r="M80" s="14"/>
      <c r="N80" s="79" t="str">
        <f t="shared" ca="1" si="10"/>
        <v/>
      </c>
      <c r="O80" s="79" t="str">
        <f t="shared" ca="1" si="11"/>
        <v/>
      </c>
      <c r="P80" s="79" t="str">
        <f t="shared" ca="1" si="12"/>
        <v/>
      </c>
      <c r="Q80" s="79" t="str">
        <f t="shared" ca="1" si="7"/>
        <v/>
      </c>
      <c r="R80" s="79" t="str">
        <f t="shared" ca="1" si="13"/>
        <v/>
      </c>
    </row>
    <row r="81" spans="1:18" x14ac:dyDescent="0.25">
      <c r="A81" s="80" t="str">
        <f t="shared" si="8"/>
        <v/>
      </c>
      <c r="B81" s="6"/>
      <c r="C81" s="9"/>
      <c r="D81" s="6"/>
      <c r="E81" s="9"/>
      <c r="F81" s="77" t="str">
        <f t="array" aca="1" ref="F81" ca="1">IF(ISNUMBER(MATCH(A81,ZL_Datum,0)),MIN(IF(ZL_Datum=Tagessummen!A81,ZL_von)),"")</f>
        <v/>
      </c>
      <c r="G81" s="77" t="str">
        <f t="array" aca="1" ref="G81" ca="1">IF(ISNUMBER(MATCH(A81,ZL_Datum,0)),MAX(IF(ZL_Datum=Tagessummen!A81,ZL_bis)),"")</f>
        <v/>
      </c>
      <c r="H81" s="50" t="str">
        <f ca="1">IF(AND(ISNUMBER(F81),ISNUMBER(G81)),SUMIF(ZL_gesamt,Tagessummen!A81,ZL_dez),"")</f>
        <v/>
      </c>
      <c r="I81" s="78" t="str">
        <f ca="1">IF(AND(ISNUMBER(F81),ISNUMBER(G81)),COUNTIF(ZL_Datum,Tagessummen!A81),"")</f>
        <v/>
      </c>
      <c r="J81" s="20"/>
      <c r="L81" s="82" t="str">
        <f t="shared" ca="1" si="9"/>
        <v/>
      </c>
      <c r="M81" s="14"/>
      <c r="N81" s="79" t="str">
        <f t="shared" ca="1" si="10"/>
        <v/>
      </c>
      <c r="O81" s="79" t="str">
        <f t="shared" ca="1" si="11"/>
        <v/>
      </c>
      <c r="P81" s="79" t="str">
        <f t="shared" ca="1" si="12"/>
        <v/>
      </c>
      <c r="Q81" s="79" t="str">
        <f t="shared" ca="1" si="7"/>
        <v/>
      </c>
      <c r="R81" s="79" t="str">
        <f t="shared" ca="1" si="13"/>
        <v/>
      </c>
    </row>
    <row r="82" spans="1:18" x14ac:dyDescent="0.25">
      <c r="A82" s="80" t="str">
        <f t="shared" si="8"/>
        <v/>
      </c>
      <c r="B82" s="6"/>
      <c r="C82" s="9"/>
      <c r="D82" s="6"/>
      <c r="E82" s="9"/>
      <c r="F82" s="77" t="str">
        <f t="array" aca="1" ref="F82" ca="1">IF(ISNUMBER(MATCH(A82,ZL_Datum,0)),MIN(IF(ZL_Datum=Tagessummen!A82,ZL_von)),"")</f>
        <v/>
      </c>
      <c r="G82" s="77" t="str">
        <f t="array" aca="1" ref="G82" ca="1">IF(ISNUMBER(MATCH(A82,ZL_Datum,0)),MAX(IF(ZL_Datum=Tagessummen!A82,ZL_bis)),"")</f>
        <v/>
      </c>
      <c r="H82" s="50" t="str">
        <f ca="1">IF(AND(ISNUMBER(F82),ISNUMBER(G82)),SUMIF(ZL_gesamt,Tagessummen!A82,ZL_dez),"")</f>
        <v/>
      </c>
      <c r="I82" s="78" t="str">
        <f ca="1">IF(AND(ISNUMBER(F82),ISNUMBER(G82)),COUNTIF(ZL_Datum,Tagessummen!A82),"")</f>
        <v/>
      </c>
      <c r="J82" s="20"/>
      <c r="L82" s="82" t="str">
        <f t="shared" ca="1" si="9"/>
        <v/>
      </c>
      <c r="M82" s="14"/>
      <c r="N82" s="79" t="str">
        <f t="shared" ca="1" si="10"/>
        <v/>
      </c>
      <c r="O82" s="79" t="str">
        <f t="shared" ca="1" si="11"/>
        <v/>
      </c>
      <c r="P82" s="79" t="str">
        <f t="shared" ca="1" si="12"/>
        <v/>
      </c>
      <c r="Q82" s="79" t="str">
        <f t="shared" ca="1" si="7"/>
        <v/>
      </c>
      <c r="R82" s="79" t="str">
        <f t="shared" ca="1" si="13"/>
        <v/>
      </c>
    </row>
    <row r="83" spans="1:18" x14ac:dyDescent="0.25">
      <c r="A83" s="80" t="str">
        <f t="shared" si="8"/>
        <v/>
      </c>
      <c r="B83" s="6"/>
      <c r="C83" s="9"/>
      <c r="D83" s="6"/>
      <c r="E83" s="9"/>
      <c r="F83" s="77" t="str">
        <f t="array" aca="1" ref="F83" ca="1">IF(ISNUMBER(MATCH(A83,ZL_Datum,0)),MIN(IF(ZL_Datum=Tagessummen!A83,ZL_von)),"")</f>
        <v/>
      </c>
      <c r="G83" s="77" t="str">
        <f t="array" aca="1" ref="G83" ca="1">IF(ISNUMBER(MATCH(A83,ZL_Datum,0)),MAX(IF(ZL_Datum=Tagessummen!A83,ZL_bis)),"")</f>
        <v/>
      </c>
      <c r="H83" s="50" t="str">
        <f ca="1">IF(AND(ISNUMBER(F83),ISNUMBER(G83)),SUMIF(ZL_gesamt,Tagessummen!A83,ZL_dez),"")</f>
        <v/>
      </c>
      <c r="I83" s="78" t="str">
        <f ca="1">IF(AND(ISNUMBER(F83),ISNUMBER(G83)),COUNTIF(ZL_Datum,Tagessummen!A83),"")</f>
        <v/>
      </c>
      <c r="J83" s="20"/>
      <c r="L83" s="82" t="str">
        <f t="shared" ca="1" si="9"/>
        <v/>
      </c>
      <c r="M83" s="14"/>
      <c r="N83" s="79" t="str">
        <f t="shared" ca="1" si="10"/>
        <v/>
      </c>
      <c r="O83" s="79" t="str">
        <f t="shared" ca="1" si="11"/>
        <v/>
      </c>
      <c r="P83" s="79" t="str">
        <f t="shared" ca="1" si="12"/>
        <v/>
      </c>
      <c r="Q83" s="79" t="str">
        <f t="shared" ca="1" si="7"/>
        <v/>
      </c>
      <c r="R83" s="79" t="str">
        <f t="shared" ca="1" si="13"/>
        <v/>
      </c>
    </row>
    <row r="84" spans="1:18" x14ac:dyDescent="0.25">
      <c r="A84" s="80" t="str">
        <f t="shared" si="8"/>
        <v/>
      </c>
      <c r="B84" s="6"/>
      <c r="C84" s="9"/>
      <c r="D84" s="6"/>
      <c r="E84" s="9"/>
      <c r="F84" s="77" t="str">
        <f t="array" aca="1" ref="F84" ca="1">IF(ISNUMBER(MATCH(A84,ZL_Datum,0)),MIN(IF(ZL_Datum=Tagessummen!A84,ZL_von)),"")</f>
        <v/>
      </c>
      <c r="G84" s="77" t="str">
        <f t="array" aca="1" ref="G84" ca="1">IF(ISNUMBER(MATCH(A84,ZL_Datum,0)),MAX(IF(ZL_Datum=Tagessummen!A84,ZL_bis)),"")</f>
        <v/>
      </c>
      <c r="H84" s="50" t="str">
        <f ca="1">IF(AND(ISNUMBER(F84),ISNUMBER(G84)),SUMIF(ZL_gesamt,Tagessummen!A84,ZL_dez),"")</f>
        <v/>
      </c>
      <c r="I84" s="78" t="str">
        <f ca="1">IF(AND(ISNUMBER(F84),ISNUMBER(G84)),COUNTIF(ZL_Datum,Tagessummen!A84),"")</f>
        <v/>
      </c>
      <c r="J84" s="20"/>
      <c r="L84" s="82" t="str">
        <f t="shared" ca="1" si="9"/>
        <v/>
      </c>
      <c r="M84" s="14"/>
      <c r="N84" s="79" t="str">
        <f t="shared" ca="1" si="10"/>
        <v/>
      </c>
      <c r="O84" s="79" t="str">
        <f t="shared" ca="1" si="11"/>
        <v/>
      </c>
      <c r="P84" s="79" t="str">
        <f t="shared" ca="1" si="12"/>
        <v/>
      </c>
      <c r="Q84" s="79" t="str">
        <f t="shared" ca="1" si="7"/>
        <v/>
      </c>
      <c r="R84" s="79" t="str">
        <f t="shared" ca="1" si="13"/>
        <v/>
      </c>
    </row>
    <row r="85" spans="1:18" x14ac:dyDescent="0.25">
      <c r="A85" s="80" t="str">
        <f t="shared" si="8"/>
        <v/>
      </c>
      <c r="B85" s="6"/>
      <c r="C85" s="9"/>
      <c r="D85" s="6"/>
      <c r="E85" s="9"/>
      <c r="F85" s="77" t="str">
        <f t="array" aca="1" ref="F85" ca="1">IF(ISNUMBER(MATCH(A85,ZL_Datum,0)),MIN(IF(ZL_Datum=Tagessummen!A85,ZL_von)),"")</f>
        <v/>
      </c>
      <c r="G85" s="77" t="str">
        <f t="array" aca="1" ref="G85" ca="1">IF(ISNUMBER(MATCH(A85,ZL_Datum,0)),MAX(IF(ZL_Datum=Tagessummen!A85,ZL_bis)),"")</f>
        <v/>
      </c>
      <c r="H85" s="50" t="str">
        <f ca="1">IF(AND(ISNUMBER(F85),ISNUMBER(G85)),SUMIF(ZL_gesamt,Tagessummen!A85,ZL_dez),"")</f>
        <v/>
      </c>
      <c r="I85" s="78" t="str">
        <f ca="1">IF(AND(ISNUMBER(F85),ISNUMBER(G85)),COUNTIF(ZL_Datum,Tagessummen!A85),"")</f>
        <v/>
      </c>
      <c r="J85" s="20"/>
      <c r="L85" s="82" t="str">
        <f t="shared" ca="1" si="9"/>
        <v/>
      </c>
      <c r="M85" s="14"/>
      <c r="N85" s="79" t="str">
        <f t="shared" ca="1" si="10"/>
        <v/>
      </c>
      <c r="O85" s="79" t="str">
        <f t="shared" ca="1" si="11"/>
        <v/>
      </c>
      <c r="P85" s="79" t="str">
        <f t="shared" ca="1" si="12"/>
        <v/>
      </c>
      <c r="Q85" s="79" t="str">
        <f t="shared" ca="1" si="7"/>
        <v/>
      </c>
      <c r="R85" s="79" t="str">
        <f t="shared" ca="1" si="13"/>
        <v/>
      </c>
    </row>
    <row r="86" spans="1:18" x14ac:dyDescent="0.25">
      <c r="A86" s="80" t="str">
        <f t="shared" si="8"/>
        <v/>
      </c>
      <c r="B86" s="6"/>
      <c r="C86" s="9"/>
      <c r="D86" s="6"/>
      <c r="E86" s="9"/>
      <c r="F86" s="77" t="str">
        <f t="array" aca="1" ref="F86" ca="1">IF(ISNUMBER(MATCH(A86,ZL_Datum,0)),MIN(IF(ZL_Datum=Tagessummen!A86,ZL_von)),"")</f>
        <v/>
      </c>
      <c r="G86" s="77" t="str">
        <f t="array" aca="1" ref="G86" ca="1">IF(ISNUMBER(MATCH(A86,ZL_Datum,0)),MAX(IF(ZL_Datum=Tagessummen!A86,ZL_bis)),"")</f>
        <v/>
      </c>
      <c r="H86" s="50" t="str">
        <f ca="1">IF(AND(ISNUMBER(F86),ISNUMBER(G86)),SUMIF(ZL_gesamt,Tagessummen!A86,ZL_dez),"")</f>
        <v/>
      </c>
      <c r="I86" s="78" t="str">
        <f ca="1">IF(AND(ISNUMBER(F86),ISNUMBER(G86)),COUNTIF(ZL_Datum,Tagessummen!A86),"")</f>
        <v/>
      </c>
      <c r="J86" s="20"/>
      <c r="L86" s="82" t="str">
        <f t="shared" ca="1" si="9"/>
        <v/>
      </c>
      <c r="M86" s="14"/>
      <c r="N86" s="79" t="str">
        <f t="shared" ca="1" si="10"/>
        <v/>
      </c>
      <c r="O86" s="79" t="str">
        <f t="shared" ca="1" si="11"/>
        <v/>
      </c>
      <c r="P86" s="79" t="str">
        <f t="shared" ca="1" si="12"/>
        <v/>
      </c>
      <c r="Q86" s="79" t="str">
        <f t="shared" ca="1" si="7"/>
        <v/>
      </c>
      <c r="R86" s="79" t="str">
        <f t="shared" ca="1" si="13"/>
        <v/>
      </c>
    </row>
    <row r="87" spans="1:18" x14ac:dyDescent="0.25">
      <c r="A87" s="80" t="str">
        <f t="shared" si="8"/>
        <v/>
      </c>
      <c r="B87" s="6"/>
      <c r="C87" s="9"/>
      <c r="D87" s="6"/>
      <c r="E87" s="9"/>
      <c r="F87" s="77" t="str">
        <f t="array" aca="1" ref="F87" ca="1">IF(ISNUMBER(MATCH(A87,ZL_Datum,0)),MIN(IF(ZL_Datum=Tagessummen!A87,ZL_von)),"")</f>
        <v/>
      </c>
      <c r="G87" s="77" t="str">
        <f t="array" aca="1" ref="G87" ca="1">IF(ISNUMBER(MATCH(A87,ZL_Datum,0)),MAX(IF(ZL_Datum=Tagessummen!A87,ZL_bis)),"")</f>
        <v/>
      </c>
      <c r="H87" s="50" t="str">
        <f ca="1">IF(AND(ISNUMBER(F87),ISNUMBER(G87)),SUMIF(ZL_gesamt,Tagessummen!A87,ZL_dez),"")</f>
        <v/>
      </c>
      <c r="I87" s="78" t="str">
        <f ca="1">IF(AND(ISNUMBER(F87),ISNUMBER(G87)),COUNTIF(ZL_Datum,Tagessummen!A87),"")</f>
        <v/>
      </c>
      <c r="J87" s="20"/>
      <c r="L87" s="82" t="str">
        <f t="shared" ca="1" si="9"/>
        <v/>
      </c>
      <c r="M87" s="14"/>
      <c r="N87" s="79" t="str">
        <f t="shared" ca="1" si="10"/>
        <v/>
      </c>
      <c r="O87" s="79" t="str">
        <f t="shared" ca="1" si="11"/>
        <v/>
      </c>
      <c r="P87" s="79" t="str">
        <f t="shared" ca="1" si="12"/>
        <v/>
      </c>
      <c r="Q87" s="79" t="str">
        <f t="shared" ca="1" si="7"/>
        <v/>
      </c>
      <c r="R87" s="79" t="str">
        <f t="shared" ca="1" si="13"/>
        <v/>
      </c>
    </row>
    <row r="88" spans="1:18" x14ac:dyDescent="0.25">
      <c r="A88" s="80" t="str">
        <f t="shared" si="8"/>
        <v/>
      </c>
      <c r="B88" s="6"/>
      <c r="C88" s="9"/>
      <c r="D88" s="6"/>
      <c r="E88" s="9"/>
      <c r="F88" s="77" t="str">
        <f t="array" aca="1" ref="F88" ca="1">IF(ISNUMBER(MATCH(A88,ZL_Datum,0)),MIN(IF(ZL_Datum=Tagessummen!A88,ZL_von)),"")</f>
        <v/>
      </c>
      <c r="G88" s="77" t="str">
        <f t="array" aca="1" ref="G88" ca="1">IF(ISNUMBER(MATCH(A88,ZL_Datum,0)),MAX(IF(ZL_Datum=Tagessummen!A88,ZL_bis)),"")</f>
        <v/>
      </c>
      <c r="H88" s="50" t="str">
        <f ca="1">IF(AND(ISNUMBER(F88),ISNUMBER(G88)),SUMIF(ZL_gesamt,Tagessummen!A88,ZL_dez),"")</f>
        <v/>
      </c>
      <c r="I88" s="78" t="str">
        <f ca="1">IF(AND(ISNUMBER(F88),ISNUMBER(G88)),COUNTIF(ZL_Datum,Tagessummen!A88),"")</f>
        <v/>
      </c>
      <c r="J88" s="20"/>
      <c r="L88" s="82" t="str">
        <f t="shared" ca="1" si="9"/>
        <v/>
      </c>
      <c r="M88" s="14"/>
      <c r="N88" s="79" t="str">
        <f t="shared" ca="1" si="10"/>
        <v/>
      </c>
      <c r="O88" s="79" t="str">
        <f t="shared" ca="1" si="11"/>
        <v/>
      </c>
      <c r="P88" s="79" t="str">
        <f t="shared" ca="1" si="12"/>
        <v/>
      </c>
      <c r="Q88" s="79" t="str">
        <f t="shared" ca="1" si="7"/>
        <v/>
      </c>
      <c r="R88" s="79" t="str">
        <f t="shared" ca="1" si="13"/>
        <v/>
      </c>
    </row>
    <row r="89" spans="1:18" x14ac:dyDescent="0.25">
      <c r="A89" s="80" t="str">
        <f t="shared" si="8"/>
        <v/>
      </c>
      <c r="B89" s="6"/>
      <c r="C89" s="9"/>
      <c r="D89" s="6"/>
      <c r="E89" s="9"/>
      <c r="F89" s="77" t="str">
        <f t="array" aca="1" ref="F89" ca="1">IF(ISNUMBER(MATCH(A89,ZL_Datum,0)),MIN(IF(ZL_Datum=Tagessummen!A89,ZL_von)),"")</f>
        <v/>
      </c>
      <c r="G89" s="77" t="str">
        <f t="array" aca="1" ref="G89" ca="1">IF(ISNUMBER(MATCH(A89,ZL_Datum,0)),MAX(IF(ZL_Datum=Tagessummen!A89,ZL_bis)),"")</f>
        <v/>
      </c>
      <c r="H89" s="50" t="str">
        <f ca="1">IF(AND(ISNUMBER(F89),ISNUMBER(G89)),SUMIF(ZL_gesamt,Tagessummen!A89,ZL_dez),"")</f>
        <v/>
      </c>
      <c r="I89" s="78" t="str">
        <f ca="1">IF(AND(ISNUMBER(F89),ISNUMBER(G89)),COUNTIF(ZL_Datum,Tagessummen!A89),"")</f>
        <v/>
      </c>
      <c r="J89" s="20"/>
      <c r="L89" s="82" t="str">
        <f t="shared" ca="1" si="9"/>
        <v/>
      </c>
      <c r="M89" s="14"/>
      <c r="N89" s="79" t="str">
        <f t="shared" ca="1" si="10"/>
        <v/>
      </c>
      <c r="O89" s="79" t="str">
        <f t="shared" ca="1" si="11"/>
        <v/>
      </c>
      <c r="P89" s="79" t="str">
        <f t="shared" ca="1" si="12"/>
        <v/>
      </c>
      <c r="Q89" s="79" t="str">
        <f t="shared" ca="1" si="7"/>
        <v/>
      </c>
      <c r="R89" s="79" t="str">
        <f t="shared" ca="1" si="13"/>
        <v/>
      </c>
    </row>
    <row r="90" spans="1:18" x14ac:dyDescent="0.25">
      <c r="A90" s="80" t="str">
        <f t="shared" si="8"/>
        <v/>
      </c>
      <c r="B90" s="6"/>
      <c r="C90" s="9"/>
      <c r="D90" s="6"/>
      <c r="E90" s="9"/>
      <c r="F90" s="77" t="str">
        <f t="array" aca="1" ref="F90" ca="1">IF(ISNUMBER(MATCH(A90,ZL_Datum,0)),MIN(IF(ZL_Datum=Tagessummen!A90,ZL_von)),"")</f>
        <v/>
      </c>
      <c r="G90" s="77" t="str">
        <f t="array" aca="1" ref="G90" ca="1">IF(ISNUMBER(MATCH(A90,ZL_Datum,0)),MAX(IF(ZL_Datum=Tagessummen!A90,ZL_bis)),"")</f>
        <v/>
      </c>
      <c r="H90" s="50" t="str">
        <f ca="1">IF(AND(ISNUMBER(F90),ISNUMBER(G90)),SUMIF(ZL_gesamt,Tagessummen!A90,ZL_dez),"")</f>
        <v/>
      </c>
      <c r="I90" s="78" t="str">
        <f ca="1">IF(AND(ISNUMBER(F90),ISNUMBER(G90)),COUNTIF(ZL_Datum,Tagessummen!A90),"")</f>
        <v/>
      </c>
      <c r="J90" s="20"/>
      <c r="L90" s="82" t="str">
        <f t="shared" ca="1" si="9"/>
        <v/>
      </c>
      <c r="M90" s="14"/>
      <c r="N90" s="79" t="str">
        <f t="shared" ca="1" si="10"/>
        <v/>
      </c>
      <c r="O90" s="79" t="str">
        <f t="shared" ca="1" si="11"/>
        <v/>
      </c>
      <c r="P90" s="79" t="str">
        <f t="shared" ca="1" si="12"/>
        <v/>
      </c>
      <c r="Q90" s="79" t="str">
        <f t="shared" ca="1" si="7"/>
        <v/>
      </c>
      <c r="R90" s="79" t="str">
        <f t="shared" ca="1" si="13"/>
        <v/>
      </c>
    </row>
    <row r="91" spans="1:18" x14ac:dyDescent="0.25">
      <c r="A91" s="80" t="str">
        <f t="shared" si="8"/>
        <v/>
      </c>
      <c r="B91" s="6"/>
      <c r="C91" s="9"/>
      <c r="D91" s="6"/>
      <c r="E91" s="9"/>
      <c r="F91" s="77" t="str">
        <f t="array" aca="1" ref="F91" ca="1">IF(ISNUMBER(MATCH(A91,ZL_Datum,0)),MIN(IF(ZL_Datum=Tagessummen!A91,ZL_von)),"")</f>
        <v/>
      </c>
      <c r="G91" s="77" t="str">
        <f t="array" aca="1" ref="G91" ca="1">IF(ISNUMBER(MATCH(A91,ZL_Datum,0)),MAX(IF(ZL_Datum=Tagessummen!A91,ZL_bis)),"")</f>
        <v/>
      </c>
      <c r="H91" s="50" t="str">
        <f ca="1">IF(AND(ISNUMBER(F91),ISNUMBER(G91)),SUMIF(ZL_gesamt,Tagessummen!A91,ZL_dez),"")</f>
        <v/>
      </c>
      <c r="I91" s="78" t="str">
        <f ca="1">IF(AND(ISNUMBER(F91),ISNUMBER(G91)),COUNTIF(ZL_Datum,Tagessummen!A91),"")</f>
        <v/>
      </c>
      <c r="J91" s="20"/>
      <c r="L91" s="82" t="str">
        <f t="shared" ca="1" si="9"/>
        <v/>
      </c>
      <c r="M91" s="14"/>
      <c r="N91" s="79" t="str">
        <f t="shared" ca="1" si="10"/>
        <v/>
      </c>
      <c r="O91" s="79" t="str">
        <f t="shared" ca="1" si="11"/>
        <v/>
      </c>
      <c r="P91" s="79" t="str">
        <f t="shared" ca="1" si="12"/>
        <v/>
      </c>
      <c r="Q91" s="79" t="str">
        <f t="shared" ca="1" si="7"/>
        <v/>
      </c>
      <c r="R91" s="79" t="str">
        <f t="shared" ca="1" si="13"/>
        <v/>
      </c>
    </row>
    <row r="92" spans="1:18" x14ac:dyDescent="0.25">
      <c r="A92" s="80" t="str">
        <f t="shared" si="8"/>
        <v/>
      </c>
      <c r="B92" s="6"/>
      <c r="C92" s="9"/>
      <c r="D92" s="6"/>
      <c r="E92" s="9"/>
      <c r="F92" s="77" t="str">
        <f t="array" aca="1" ref="F92" ca="1">IF(ISNUMBER(MATCH(A92,ZL_Datum,0)),MIN(IF(ZL_Datum=Tagessummen!A92,ZL_von)),"")</f>
        <v/>
      </c>
      <c r="G92" s="77" t="str">
        <f t="array" aca="1" ref="G92" ca="1">IF(ISNUMBER(MATCH(A92,ZL_Datum,0)),MAX(IF(ZL_Datum=Tagessummen!A92,ZL_bis)),"")</f>
        <v/>
      </c>
      <c r="H92" s="50" t="str">
        <f ca="1">IF(AND(ISNUMBER(F92),ISNUMBER(G92)),SUMIF(ZL_gesamt,Tagessummen!A92,ZL_dez),"")</f>
        <v/>
      </c>
      <c r="I92" s="78" t="str">
        <f ca="1">IF(AND(ISNUMBER(F92),ISNUMBER(G92)),COUNTIF(ZL_Datum,Tagessummen!A92),"")</f>
        <v/>
      </c>
      <c r="J92" s="20"/>
      <c r="L92" s="82" t="str">
        <f t="shared" ca="1" si="9"/>
        <v/>
      </c>
      <c r="M92" s="14"/>
      <c r="N92" s="79" t="str">
        <f t="shared" ca="1" si="10"/>
        <v/>
      </c>
      <c r="O92" s="79" t="str">
        <f t="shared" ca="1" si="11"/>
        <v/>
      </c>
      <c r="P92" s="79" t="str">
        <f t="shared" ca="1" si="12"/>
        <v/>
      </c>
      <c r="Q92" s="79" t="str">
        <f t="shared" ca="1" si="7"/>
        <v/>
      </c>
      <c r="R92" s="79" t="str">
        <f t="shared" ca="1" si="13"/>
        <v/>
      </c>
    </row>
    <row r="93" spans="1:18" x14ac:dyDescent="0.25">
      <c r="A93" s="80" t="str">
        <f t="shared" si="8"/>
        <v/>
      </c>
      <c r="B93" s="6"/>
      <c r="C93" s="9"/>
      <c r="D93" s="6"/>
      <c r="E93" s="9"/>
      <c r="F93" s="77" t="str">
        <f t="array" aca="1" ref="F93" ca="1">IF(ISNUMBER(MATCH(A93,ZL_Datum,0)),MIN(IF(ZL_Datum=Tagessummen!A93,ZL_von)),"")</f>
        <v/>
      </c>
      <c r="G93" s="77" t="str">
        <f t="array" aca="1" ref="G93" ca="1">IF(ISNUMBER(MATCH(A93,ZL_Datum,0)),MAX(IF(ZL_Datum=Tagessummen!A93,ZL_bis)),"")</f>
        <v/>
      </c>
      <c r="H93" s="50" t="str">
        <f ca="1">IF(AND(ISNUMBER(F93),ISNUMBER(G93)),SUMIF(ZL_gesamt,Tagessummen!A93,ZL_dez),"")</f>
        <v/>
      </c>
      <c r="I93" s="78" t="str">
        <f ca="1">IF(AND(ISNUMBER(F93),ISNUMBER(G93)),COUNTIF(ZL_Datum,Tagessummen!A93),"")</f>
        <v/>
      </c>
      <c r="J93" s="20"/>
      <c r="L93" s="82" t="str">
        <f t="shared" ca="1" si="9"/>
        <v/>
      </c>
      <c r="M93" s="14"/>
      <c r="N93" s="79" t="str">
        <f t="shared" ca="1" si="10"/>
        <v/>
      </c>
      <c r="O93" s="79" t="str">
        <f t="shared" ca="1" si="11"/>
        <v/>
      </c>
      <c r="P93" s="79" t="str">
        <f t="shared" ca="1" si="12"/>
        <v/>
      </c>
      <c r="Q93" s="79" t="str">
        <f t="shared" ca="1" si="7"/>
        <v/>
      </c>
      <c r="R93" s="79" t="str">
        <f t="shared" ca="1" si="13"/>
        <v/>
      </c>
    </row>
    <row r="94" spans="1:18" x14ac:dyDescent="0.25">
      <c r="A94" s="80" t="str">
        <f t="shared" si="8"/>
        <v/>
      </c>
      <c r="B94" s="6"/>
      <c r="C94" s="9"/>
      <c r="D94" s="6"/>
      <c r="E94" s="9"/>
      <c r="F94" s="77" t="str">
        <f t="array" aca="1" ref="F94" ca="1">IF(ISNUMBER(MATCH(A94,ZL_Datum,0)),MIN(IF(ZL_Datum=Tagessummen!A94,ZL_von)),"")</f>
        <v/>
      </c>
      <c r="G94" s="77" t="str">
        <f t="array" aca="1" ref="G94" ca="1">IF(ISNUMBER(MATCH(A94,ZL_Datum,0)),MAX(IF(ZL_Datum=Tagessummen!A94,ZL_bis)),"")</f>
        <v/>
      </c>
      <c r="H94" s="50" t="str">
        <f ca="1">IF(AND(ISNUMBER(F94),ISNUMBER(G94)),SUMIF(ZL_gesamt,Tagessummen!A94,ZL_dez),"")</f>
        <v/>
      </c>
      <c r="I94" s="78" t="str">
        <f ca="1">IF(AND(ISNUMBER(F94),ISNUMBER(G94)),COUNTIF(ZL_Datum,Tagessummen!A94),"")</f>
        <v/>
      </c>
      <c r="J94" s="20"/>
      <c r="L94" s="82" t="str">
        <f t="shared" ca="1" si="9"/>
        <v/>
      </c>
      <c r="M94" s="14"/>
      <c r="N94" s="79" t="str">
        <f t="shared" ca="1" si="10"/>
        <v/>
      </c>
      <c r="O94" s="79" t="str">
        <f t="shared" ca="1" si="11"/>
        <v/>
      </c>
      <c r="P94" s="79" t="str">
        <f t="shared" ca="1" si="12"/>
        <v/>
      </c>
      <c r="Q94" s="79" t="str">
        <f t="shared" ca="1" si="7"/>
        <v/>
      </c>
      <c r="R94" s="79" t="str">
        <f t="shared" ca="1" si="13"/>
        <v/>
      </c>
    </row>
    <row r="95" spans="1:18" x14ac:dyDescent="0.25">
      <c r="A95" s="80" t="str">
        <f t="shared" si="8"/>
        <v/>
      </c>
      <c r="B95" s="6"/>
      <c r="C95" s="9"/>
      <c r="D95" s="6"/>
      <c r="E95" s="9"/>
      <c r="F95" s="77" t="str">
        <f t="array" aca="1" ref="F95" ca="1">IF(ISNUMBER(MATCH(A95,ZL_Datum,0)),MIN(IF(ZL_Datum=Tagessummen!A95,ZL_von)),"")</f>
        <v/>
      </c>
      <c r="G95" s="77" t="str">
        <f t="array" aca="1" ref="G95" ca="1">IF(ISNUMBER(MATCH(A95,ZL_Datum,0)),MAX(IF(ZL_Datum=Tagessummen!A95,ZL_bis)),"")</f>
        <v/>
      </c>
      <c r="H95" s="50" t="str">
        <f ca="1">IF(AND(ISNUMBER(F95),ISNUMBER(G95)),SUMIF(ZL_gesamt,Tagessummen!A95,ZL_dez),"")</f>
        <v/>
      </c>
      <c r="I95" s="78" t="str">
        <f ca="1">IF(AND(ISNUMBER(F95),ISNUMBER(G95)),COUNTIF(ZL_Datum,Tagessummen!A95),"")</f>
        <v/>
      </c>
      <c r="J95" s="20"/>
      <c r="L95" s="82" t="str">
        <f t="shared" ca="1" si="9"/>
        <v/>
      </c>
      <c r="M95" s="14"/>
      <c r="N95" s="79" t="str">
        <f t="shared" ca="1" si="10"/>
        <v/>
      </c>
      <c r="O95" s="79" t="str">
        <f t="shared" ca="1" si="11"/>
        <v/>
      </c>
      <c r="P95" s="79" t="str">
        <f t="shared" ca="1" si="12"/>
        <v/>
      </c>
      <c r="Q95" s="79" t="str">
        <f t="shared" ca="1" si="7"/>
        <v/>
      </c>
      <c r="R95" s="79" t="str">
        <f t="shared" ca="1" si="13"/>
        <v/>
      </c>
    </row>
    <row r="96" spans="1:18" x14ac:dyDescent="0.25">
      <c r="A96" s="80" t="str">
        <f t="shared" si="8"/>
        <v/>
      </c>
      <c r="B96" s="6"/>
      <c r="C96" s="9"/>
      <c r="D96" s="6"/>
      <c r="E96" s="9"/>
      <c r="F96" s="77" t="str">
        <f t="array" aca="1" ref="F96" ca="1">IF(ISNUMBER(MATCH(A96,ZL_Datum,0)),MIN(IF(ZL_Datum=Tagessummen!A96,ZL_von)),"")</f>
        <v/>
      </c>
      <c r="G96" s="77" t="str">
        <f t="array" aca="1" ref="G96" ca="1">IF(ISNUMBER(MATCH(A96,ZL_Datum,0)),MAX(IF(ZL_Datum=Tagessummen!A96,ZL_bis)),"")</f>
        <v/>
      </c>
      <c r="H96" s="50" t="str">
        <f ca="1">IF(AND(ISNUMBER(F96),ISNUMBER(G96)),SUMIF(ZL_gesamt,Tagessummen!A96,ZL_dez),"")</f>
        <v/>
      </c>
      <c r="I96" s="78" t="str">
        <f ca="1">IF(AND(ISNUMBER(F96),ISNUMBER(G96)),COUNTIF(ZL_Datum,Tagessummen!A96),"")</f>
        <v/>
      </c>
      <c r="J96" s="20"/>
      <c r="L96" s="82" t="str">
        <f t="shared" ca="1" si="9"/>
        <v/>
      </c>
      <c r="M96" s="14"/>
      <c r="N96" s="79" t="str">
        <f t="shared" ca="1" si="10"/>
        <v/>
      </c>
      <c r="O96" s="79" t="str">
        <f t="shared" ca="1" si="11"/>
        <v/>
      </c>
      <c r="P96" s="79" t="str">
        <f t="shared" ca="1" si="12"/>
        <v/>
      </c>
      <c r="Q96" s="79" t="str">
        <f t="shared" ca="1" si="7"/>
        <v/>
      </c>
      <c r="R96" s="79" t="str">
        <f t="shared" ca="1" si="13"/>
        <v/>
      </c>
    </row>
    <row r="97" spans="1:18" x14ac:dyDescent="0.25">
      <c r="A97" s="80" t="str">
        <f t="shared" si="8"/>
        <v/>
      </c>
      <c r="B97" s="6"/>
      <c r="C97" s="9"/>
      <c r="D97" s="6"/>
      <c r="E97" s="9"/>
      <c r="F97" s="77" t="str">
        <f t="array" aca="1" ref="F97" ca="1">IF(ISNUMBER(MATCH(A97,ZL_Datum,0)),MIN(IF(ZL_Datum=Tagessummen!A97,ZL_von)),"")</f>
        <v/>
      </c>
      <c r="G97" s="77" t="str">
        <f t="array" aca="1" ref="G97" ca="1">IF(ISNUMBER(MATCH(A97,ZL_Datum,0)),MAX(IF(ZL_Datum=Tagessummen!A97,ZL_bis)),"")</f>
        <v/>
      </c>
      <c r="H97" s="50" t="str">
        <f ca="1">IF(AND(ISNUMBER(F97),ISNUMBER(G97)),SUMIF(ZL_gesamt,Tagessummen!A97,ZL_dez),"")</f>
        <v/>
      </c>
      <c r="I97" s="78" t="str">
        <f ca="1">IF(AND(ISNUMBER(F97),ISNUMBER(G97)),COUNTIF(ZL_Datum,Tagessummen!A97),"")</f>
        <v/>
      </c>
      <c r="J97" s="20"/>
      <c r="L97" s="82" t="str">
        <f t="shared" ca="1" si="9"/>
        <v/>
      </c>
      <c r="M97" s="14"/>
      <c r="N97" s="79" t="str">
        <f t="shared" ca="1" si="10"/>
        <v/>
      </c>
      <c r="O97" s="79" t="str">
        <f t="shared" ca="1" si="11"/>
        <v/>
      </c>
      <c r="P97" s="79" t="str">
        <f t="shared" ca="1" si="12"/>
        <v/>
      </c>
      <c r="Q97" s="79" t="str">
        <f t="shared" ca="1" si="7"/>
        <v/>
      </c>
      <c r="R97" s="79" t="str">
        <f t="shared" ca="1" si="13"/>
        <v/>
      </c>
    </row>
    <row r="98" spans="1:18" x14ac:dyDescent="0.25">
      <c r="A98" s="80" t="str">
        <f t="shared" si="8"/>
        <v/>
      </c>
      <c r="B98" s="6"/>
      <c r="C98" s="9"/>
      <c r="D98" s="6"/>
      <c r="E98" s="9"/>
      <c r="F98" s="77" t="str">
        <f t="array" aca="1" ref="F98" ca="1">IF(ISNUMBER(MATCH(A98,ZL_Datum,0)),MIN(IF(ZL_Datum=Tagessummen!A98,ZL_von)),"")</f>
        <v/>
      </c>
      <c r="G98" s="77" t="str">
        <f t="array" aca="1" ref="G98" ca="1">IF(ISNUMBER(MATCH(A98,ZL_Datum,0)),MAX(IF(ZL_Datum=Tagessummen!A98,ZL_bis)),"")</f>
        <v/>
      </c>
      <c r="H98" s="50" t="str">
        <f ca="1">IF(AND(ISNUMBER(F98),ISNUMBER(G98)),SUMIF(ZL_gesamt,Tagessummen!A98,ZL_dez),"")</f>
        <v/>
      </c>
      <c r="I98" s="78" t="str">
        <f ca="1">IF(AND(ISNUMBER(F98),ISNUMBER(G98)),COUNTIF(ZL_Datum,Tagessummen!A98),"")</f>
        <v/>
      </c>
      <c r="J98" s="20"/>
      <c r="L98" s="82" t="str">
        <f t="shared" ca="1" si="9"/>
        <v/>
      </c>
      <c r="M98" s="14"/>
      <c r="N98" s="79" t="str">
        <f t="shared" ca="1" si="10"/>
        <v/>
      </c>
      <c r="O98" s="79" t="str">
        <f t="shared" ca="1" si="11"/>
        <v/>
      </c>
      <c r="P98" s="79" t="str">
        <f t="shared" ca="1" si="12"/>
        <v/>
      </c>
      <c r="Q98" s="79" t="str">
        <f t="shared" ca="1" si="7"/>
        <v/>
      </c>
      <c r="R98" s="79" t="str">
        <f t="shared" ca="1" si="13"/>
        <v/>
      </c>
    </row>
    <row r="99" spans="1:18" x14ac:dyDescent="0.25">
      <c r="A99" s="80" t="str">
        <f t="shared" si="8"/>
        <v/>
      </c>
      <c r="B99" s="6"/>
      <c r="C99" s="9"/>
      <c r="D99" s="6"/>
      <c r="E99" s="9"/>
      <c r="F99" s="77" t="str">
        <f t="array" aca="1" ref="F99" ca="1">IF(ISNUMBER(MATCH(A99,ZL_Datum,0)),MIN(IF(ZL_Datum=Tagessummen!A99,ZL_von)),"")</f>
        <v/>
      </c>
      <c r="G99" s="77" t="str">
        <f t="array" aca="1" ref="G99" ca="1">IF(ISNUMBER(MATCH(A99,ZL_Datum,0)),MAX(IF(ZL_Datum=Tagessummen!A99,ZL_bis)),"")</f>
        <v/>
      </c>
      <c r="H99" s="50" t="str">
        <f ca="1">IF(AND(ISNUMBER(F99),ISNUMBER(G99)),SUMIF(ZL_gesamt,Tagessummen!A99,ZL_dez),"")</f>
        <v/>
      </c>
      <c r="I99" s="78" t="str">
        <f ca="1">IF(AND(ISNUMBER(F99),ISNUMBER(G99)),COUNTIF(ZL_Datum,Tagessummen!A99),"")</f>
        <v/>
      </c>
      <c r="J99" s="20"/>
      <c r="L99" s="82" t="str">
        <f t="shared" ca="1" si="9"/>
        <v/>
      </c>
      <c r="M99" s="14"/>
      <c r="N99" s="79" t="str">
        <f t="shared" ca="1" si="10"/>
        <v/>
      </c>
      <c r="O99" s="79" t="str">
        <f t="shared" ca="1" si="11"/>
        <v/>
      </c>
      <c r="P99" s="79" t="str">
        <f t="shared" ca="1" si="12"/>
        <v/>
      </c>
      <c r="Q99" s="79" t="str">
        <f t="shared" ca="1" si="7"/>
        <v/>
      </c>
      <c r="R99" s="79" t="str">
        <f t="shared" ca="1" si="13"/>
        <v/>
      </c>
    </row>
    <row r="100" spans="1:18" x14ac:dyDescent="0.25">
      <c r="A100" s="80" t="str">
        <f t="shared" si="8"/>
        <v/>
      </c>
      <c r="B100" s="6"/>
      <c r="C100" s="9"/>
      <c r="D100" s="6"/>
      <c r="E100" s="9"/>
      <c r="F100" s="77" t="str">
        <f t="array" aca="1" ref="F100" ca="1">IF(ISNUMBER(MATCH(A100,ZL_Datum,0)),MIN(IF(ZL_Datum=Tagessummen!A100,ZL_von)),"")</f>
        <v/>
      </c>
      <c r="G100" s="77" t="str">
        <f t="array" aca="1" ref="G100" ca="1">IF(ISNUMBER(MATCH(A100,ZL_Datum,0)),MAX(IF(ZL_Datum=Tagessummen!A100,ZL_bis)),"")</f>
        <v/>
      </c>
      <c r="H100" s="50" t="str">
        <f ca="1">IF(AND(ISNUMBER(F100),ISNUMBER(G100)),SUMIF(ZL_gesamt,Tagessummen!A100,ZL_dez),"")</f>
        <v/>
      </c>
      <c r="I100" s="78" t="str">
        <f ca="1">IF(AND(ISNUMBER(F100),ISNUMBER(G100)),COUNTIF(ZL_Datum,Tagessummen!A100),"")</f>
        <v/>
      </c>
      <c r="J100" s="20"/>
      <c r="L100" s="82" t="str">
        <f t="shared" ca="1" si="9"/>
        <v/>
      </c>
      <c r="M100" s="14"/>
      <c r="N100" s="79" t="str">
        <f t="shared" ca="1" si="10"/>
        <v/>
      </c>
      <c r="O100" s="79" t="str">
        <f t="shared" ca="1" si="11"/>
        <v/>
      </c>
      <c r="P100" s="79" t="str">
        <f t="shared" ca="1" si="12"/>
        <v/>
      </c>
      <c r="Q100" s="79" t="str">
        <f t="shared" ca="1" si="7"/>
        <v/>
      </c>
      <c r="R100" s="79" t="str">
        <f t="shared" ca="1" si="13"/>
        <v/>
      </c>
    </row>
    <row r="101" spans="1:18" x14ac:dyDescent="0.25">
      <c r="A101" s="80" t="str">
        <f t="shared" si="8"/>
        <v/>
      </c>
      <c r="B101" s="6"/>
      <c r="C101" s="9"/>
      <c r="D101" s="6"/>
      <c r="E101" s="9"/>
      <c r="F101" s="77" t="str">
        <f t="array" aca="1" ref="F101" ca="1">IF(ISNUMBER(MATCH(A101,ZL_Datum,0)),MIN(IF(ZL_Datum=Tagessummen!A101,ZL_von)),"")</f>
        <v/>
      </c>
      <c r="G101" s="77" t="str">
        <f t="array" aca="1" ref="G101" ca="1">IF(ISNUMBER(MATCH(A101,ZL_Datum,0)),MAX(IF(ZL_Datum=Tagessummen!A101,ZL_bis)),"")</f>
        <v/>
      </c>
      <c r="H101" s="50" t="str">
        <f ca="1">IF(AND(ISNUMBER(F101),ISNUMBER(G101)),SUMIF(ZL_gesamt,Tagessummen!A101,ZL_dez),"")</f>
        <v/>
      </c>
      <c r="I101" s="78" t="str">
        <f ca="1">IF(AND(ISNUMBER(F101),ISNUMBER(G101)),COUNTIF(ZL_Datum,Tagessummen!A101),"")</f>
        <v/>
      </c>
      <c r="J101" s="20"/>
      <c r="L101" s="82" t="str">
        <f t="shared" ca="1" si="9"/>
        <v/>
      </c>
      <c r="M101" s="14"/>
      <c r="N101" s="79" t="str">
        <f t="shared" ca="1" si="10"/>
        <v/>
      </c>
      <c r="O101" s="79" t="str">
        <f t="shared" ca="1" si="11"/>
        <v/>
      </c>
      <c r="P101" s="79" t="str">
        <f t="shared" ca="1" si="12"/>
        <v/>
      </c>
      <c r="Q101" s="79" t="str">
        <f t="shared" ca="1" si="7"/>
        <v/>
      </c>
      <c r="R101" s="79" t="str">
        <f t="shared" ca="1" si="13"/>
        <v/>
      </c>
    </row>
    <row r="102" spans="1:18" x14ac:dyDescent="0.25">
      <c r="A102" s="80" t="str">
        <f t="shared" si="8"/>
        <v/>
      </c>
      <c r="B102" s="6"/>
      <c r="C102" s="9"/>
      <c r="D102" s="6"/>
      <c r="E102" s="9"/>
      <c r="F102" s="77" t="str">
        <f t="array" aca="1" ref="F102" ca="1">IF(ISNUMBER(MATCH(A102,ZL_Datum,0)),MIN(IF(ZL_Datum=Tagessummen!A102,ZL_von)),"")</f>
        <v/>
      </c>
      <c r="G102" s="77" t="str">
        <f t="array" aca="1" ref="G102" ca="1">IF(ISNUMBER(MATCH(A102,ZL_Datum,0)),MAX(IF(ZL_Datum=Tagessummen!A102,ZL_bis)),"")</f>
        <v/>
      </c>
      <c r="H102" s="50" t="str">
        <f ca="1">IF(AND(ISNUMBER(F102),ISNUMBER(G102)),SUMIF(ZL_gesamt,Tagessummen!A102,ZL_dez),"")</f>
        <v/>
      </c>
      <c r="I102" s="78" t="str">
        <f ca="1">IF(AND(ISNUMBER(F102),ISNUMBER(G102)),COUNTIF(ZL_Datum,Tagessummen!A102),"")</f>
        <v/>
      </c>
      <c r="J102" s="20"/>
      <c r="L102" s="82" t="str">
        <f t="shared" ca="1" si="9"/>
        <v/>
      </c>
      <c r="M102" s="14"/>
      <c r="N102" s="79" t="str">
        <f t="shared" ca="1" si="10"/>
        <v/>
      </c>
      <c r="O102" s="79" t="str">
        <f t="shared" ca="1" si="11"/>
        <v/>
      </c>
      <c r="P102" s="79" t="str">
        <f t="shared" ca="1" si="12"/>
        <v/>
      </c>
      <c r="Q102" s="79" t="str">
        <f t="shared" ca="1" si="7"/>
        <v/>
      </c>
      <c r="R102" s="79" t="str">
        <f t="shared" ca="1" si="13"/>
        <v/>
      </c>
    </row>
    <row r="103" spans="1:18" x14ac:dyDescent="0.25">
      <c r="A103" s="80" t="str">
        <f t="shared" si="8"/>
        <v/>
      </c>
      <c r="B103" s="6"/>
      <c r="C103" s="9"/>
      <c r="D103" s="6"/>
      <c r="E103" s="9"/>
      <c r="F103" s="77" t="str">
        <f t="array" aca="1" ref="F103" ca="1">IF(ISNUMBER(MATCH(A103,ZL_Datum,0)),MIN(IF(ZL_Datum=Tagessummen!A103,ZL_von)),"")</f>
        <v/>
      </c>
      <c r="G103" s="77" t="str">
        <f t="array" aca="1" ref="G103" ca="1">IF(ISNUMBER(MATCH(A103,ZL_Datum,0)),MAX(IF(ZL_Datum=Tagessummen!A103,ZL_bis)),"")</f>
        <v/>
      </c>
      <c r="H103" s="50" t="str">
        <f ca="1">IF(AND(ISNUMBER(F103),ISNUMBER(G103)),SUMIF(ZL_gesamt,Tagessummen!A103,ZL_dez),"")</f>
        <v/>
      </c>
      <c r="I103" s="78" t="str">
        <f ca="1">IF(AND(ISNUMBER(F103),ISNUMBER(G103)),COUNTIF(ZL_Datum,Tagessummen!A103),"")</f>
        <v/>
      </c>
      <c r="J103" s="20"/>
      <c r="L103" s="82" t="str">
        <f t="shared" ca="1" si="9"/>
        <v/>
      </c>
      <c r="M103" s="14"/>
      <c r="N103" s="79" t="str">
        <f t="shared" ca="1" si="10"/>
        <v/>
      </c>
      <c r="O103" s="79" t="str">
        <f t="shared" ca="1" si="11"/>
        <v/>
      </c>
      <c r="P103" s="79" t="str">
        <f t="shared" ca="1" si="12"/>
        <v/>
      </c>
      <c r="Q103" s="79" t="str">
        <f t="shared" ca="1" si="7"/>
        <v/>
      </c>
      <c r="R103" s="79" t="str">
        <f t="shared" ca="1" si="13"/>
        <v/>
      </c>
    </row>
    <row r="104" spans="1:18" x14ac:dyDescent="0.25">
      <c r="A104" s="80" t="str">
        <f t="shared" si="8"/>
        <v/>
      </c>
      <c r="B104" s="6"/>
      <c r="C104" s="9"/>
      <c r="D104" s="6"/>
      <c r="E104" s="9"/>
      <c r="F104" s="77" t="str">
        <f t="array" aca="1" ref="F104" ca="1">IF(ISNUMBER(MATCH(A104,ZL_Datum,0)),MIN(IF(ZL_Datum=Tagessummen!A104,ZL_von)),"")</f>
        <v/>
      </c>
      <c r="G104" s="77" t="str">
        <f t="array" aca="1" ref="G104" ca="1">IF(ISNUMBER(MATCH(A104,ZL_Datum,0)),MAX(IF(ZL_Datum=Tagessummen!A104,ZL_bis)),"")</f>
        <v/>
      </c>
      <c r="H104" s="50" t="str">
        <f ca="1">IF(AND(ISNUMBER(F104),ISNUMBER(G104)),SUMIF(ZL_gesamt,Tagessummen!A104,ZL_dez),"")</f>
        <v/>
      </c>
      <c r="I104" s="78" t="str">
        <f ca="1">IF(AND(ISNUMBER(F104),ISNUMBER(G104)),COUNTIF(ZL_Datum,Tagessummen!A104),"")</f>
        <v/>
      </c>
      <c r="J104" s="20"/>
      <c r="L104" s="82" t="str">
        <f t="shared" ca="1" si="9"/>
        <v/>
      </c>
      <c r="M104" s="14"/>
      <c r="N104" s="79" t="str">
        <f t="shared" ca="1" si="10"/>
        <v/>
      </c>
      <c r="O104" s="79" t="str">
        <f t="shared" ca="1" si="11"/>
        <v/>
      </c>
      <c r="P104" s="79" t="str">
        <f t="shared" ca="1" si="12"/>
        <v/>
      </c>
      <c r="Q104" s="79" t="str">
        <f t="shared" ca="1" si="7"/>
        <v/>
      </c>
      <c r="R104" s="79" t="str">
        <f t="shared" ca="1" si="13"/>
        <v/>
      </c>
    </row>
    <row r="105" spans="1:18" x14ac:dyDescent="0.25">
      <c r="A105" s="80" t="str">
        <f t="shared" si="8"/>
        <v/>
      </c>
      <c r="B105" s="6"/>
      <c r="C105" s="9"/>
      <c r="D105" s="6"/>
      <c r="E105" s="9"/>
      <c r="F105" s="77" t="str">
        <f t="array" aca="1" ref="F105" ca="1">IF(ISNUMBER(MATCH(A105,ZL_Datum,0)),MIN(IF(ZL_Datum=Tagessummen!A105,ZL_von)),"")</f>
        <v/>
      </c>
      <c r="G105" s="77" t="str">
        <f t="array" aca="1" ref="G105" ca="1">IF(ISNUMBER(MATCH(A105,ZL_Datum,0)),MAX(IF(ZL_Datum=Tagessummen!A105,ZL_bis)),"")</f>
        <v/>
      </c>
      <c r="H105" s="50" t="str">
        <f ca="1">IF(AND(ISNUMBER(F105),ISNUMBER(G105)),SUMIF(ZL_gesamt,Tagessummen!A105,ZL_dez),"")</f>
        <v/>
      </c>
      <c r="I105" s="78" t="str">
        <f ca="1">IF(AND(ISNUMBER(F105),ISNUMBER(G105)),COUNTIF(ZL_Datum,Tagessummen!A105),"")</f>
        <v/>
      </c>
      <c r="J105" s="20"/>
      <c r="L105" s="82" t="str">
        <f t="shared" ca="1" si="9"/>
        <v/>
      </c>
      <c r="M105" s="14"/>
      <c r="N105" s="79" t="str">
        <f t="shared" ca="1" si="10"/>
        <v/>
      </c>
      <c r="O105" s="79" t="str">
        <f t="shared" ca="1" si="11"/>
        <v/>
      </c>
      <c r="P105" s="79" t="str">
        <f t="shared" ca="1" si="12"/>
        <v/>
      </c>
      <c r="Q105" s="79" t="str">
        <f t="shared" ca="1" si="7"/>
        <v/>
      </c>
      <c r="R105" s="79" t="str">
        <f t="shared" ca="1" si="13"/>
        <v/>
      </c>
    </row>
    <row r="106" spans="1:18" x14ac:dyDescent="0.25">
      <c r="A106" s="80" t="str">
        <f t="shared" si="8"/>
        <v/>
      </c>
      <c r="B106" s="6"/>
      <c r="C106" s="9"/>
      <c r="D106" s="6"/>
      <c r="E106" s="9"/>
      <c r="F106" s="77" t="str">
        <f t="array" aca="1" ref="F106" ca="1">IF(ISNUMBER(MATCH(A106,ZL_Datum,0)),MIN(IF(ZL_Datum=Tagessummen!A106,ZL_von)),"")</f>
        <v/>
      </c>
      <c r="G106" s="77" t="str">
        <f t="array" aca="1" ref="G106" ca="1">IF(ISNUMBER(MATCH(A106,ZL_Datum,0)),MAX(IF(ZL_Datum=Tagessummen!A106,ZL_bis)),"")</f>
        <v/>
      </c>
      <c r="H106" s="50" t="str">
        <f ca="1">IF(AND(ISNUMBER(F106),ISNUMBER(G106)),SUMIF(ZL_gesamt,Tagessummen!A106,ZL_dez),"")</f>
        <v/>
      </c>
      <c r="I106" s="78" t="str">
        <f ca="1">IF(AND(ISNUMBER(F106),ISNUMBER(G106)),COUNTIF(ZL_Datum,Tagessummen!A106),"")</f>
        <v/>
      </c>
      <c r="J106" s="20"/>
      <c r="L106" s="82" t="str">
        <f t="shared" ca="1" si="9"/>
        <v/>
      </c>
      <c r="M106" s="14"/>
      <c r="N106" s="79" t="str">
        <f t="shared" ca="1" si="10"/>
        <v/>
      </c>
      <c r="O106" s="79" t="str">
        <f t="shared" ca="1" si="11"/>
        <v/>
      </c>
      <c r="P106" s="79" t="str">
        <f t="shared" ca="1" si="12"/>
        <v/>
      </c>
      <c r="Q106" s="79" t="str">
        <f t="shared" ca="1" si="7"/>
        <v/>
      </c>
      <c r="R106" s="79" t="str">
        <f t="shared" ca="1" si="13"/>
        <v/>
      </c>
    </row>
    <row r="107" spans="1:18" x14ac:dyDescent="0.25">
      <c r="A107" s="80" t="str">
        <f t="shared" si="8"/>
        <v/>
      </c>
      <c r="B107" s="6"/>
      <c r="C107" s="9"/>
      <c r="D107" s="6"/>
      <c r="E107" s="9"/>
      <c r="F107" s="77" t="str">
        <f t="array" aca="1" ref="F107" ca="1">IF(ISNUMBER(MATCH(A107,ZL_Datum,0)),MIN(IF(ZL_Datum=Tagessummen!A107,ZL_von)),"")</f>
        <v/>
      </c>
      <c r="G107" s="77" t="str">
        <f t="array" aca="1" ref="G107" ca="1">IF(ISNUMBER(MATCH(A107,ZL_Datum,0)),MAX(IF(ZL_Datum=Tagessummen!A107,ZL_bis)),"")</f>
        <v/>
      </c>
      <c r="H107" s="50" t="str">
        <f ca="1">IF(AND(ISNUMBER(F107),ISNUMBER(G107)),SUMIF(ZL_gesamt,Tagessummen!A107,ZL_dez),"")</f>
        <v/>
      </c>
      <c r="I107" s="78" t="str">
        <f ca="1">IF(AND(ISNUMBER(F107),ISNUMBER(G107)),COUNTIF(ZL_Datum,Tagessummen!A107),"")</f>
        <v/>
      </c>
      <c r="J107" s="20"/>
      <c r="L107" s="82" t="str">
        <f t="shared" ca="1" si="9"/>
        <v/>
      </c>
      <c r="M107" s="14"/>
      <c r="N107" s="79" t="str">
        <f t="shared" ca="1" si="10"/>
        <v/>
      </c>
      <c r="O107" s="79" t="str">
        <f t="shared" ca="1" si="11"/>
        <v/>
      </c>
      <c r="P107" s="79" t="str">
        <f t="shared" ca="1" si="12"/>
        <v/>
      </c>
      <c r="Q107" s="79" t="str">
        <f t="shared" ca="1" si="7"/>
        <v/>
      </c>
      <c r="R107" s="79" t="str">
        <f t="shared" ca="1" si="13"/>
        <v/>
      </c>
    </row>
    <row r="108" spans="1:18" x14ac:dyDescent="0.25">
      <c r="A108" s="80" t="str">
        <f t="shared" si="8"/>
        <v/>
      </c>
      <c r="B108" s="6"/>
      <c r="C108" s="9"/>
      <c r="D108" s="6"/>
      <c r="E108" s="9"/>
      <c r="F108" s="77" t="str">
        <f t="array" aca="1" ref="F108" ca="1">IF(ISNUMBER(MATCH(A108,ZL_Datum,0)),MIN(IF(ZL_Datum=Tagessummen!A108,ZL_von)),"")</f>
        <v/>
      </c>
      <c r="G108" s="77" t="str">
        <f t="array" aca="1" ref="G108" ca="1">IF(ISNUMBER(MATCH(A108,ZL_Datum,0)),MAX(IF(ZL_Datum=Tagessummen!A108,ZL_bis)),"")</f>
        <v/>
      </c>
      <c r="H108" s="50" t="str">
        <f ca="1">IF(AND(ISNUMBER(F108),ISNUMBER(G108)),SUMIF(ZL_gesamt,Tagessummen!A108,ZL_dez),"")</f>
        <v/>
      </c>
      <c r="I108" s="78" t="str">
        <f ca="1">IF(AND(ISNUMBER(F108),ISNUMBER(G108)),COUNTIF(ZL_Datum,Tagessummen!A108),"")</f>
        <v/>
      </c>
      <c r="J108" s="20"/>
      <c r="L108" s="82" t="str">
        <f t="shared" ca="1" si="9"/>
        <v/>
      </c>
      <c r="M108" s="14"/>
      <c r="N108" s="79" t="str">
        <f t="shared" ca="1" si="10"/>
        <v/>
      </c>
      <c r="O108" s="79" t="str">
        <f t="shared" ca="1" si="11"/>
        <v/>
      </c>
      <c r="P108" s="79" t="str">
        <f t="shared" ca="1" si="12"/>
        <v/>
      </c>
      <c r="Q108" s="79" t="str">
        <f t="shared" ca="1" si="7"/>
        <v/>
      </c>
      <c r="R108" s="79" t="str">
        <f t="shared" ca="1" si="13"/>
        <v/>
      </c>
    </row>
    <row r="109" spans="1:18" x14ac:dyDescent="0.25">
      <c r="A109" s="80" t="str">
        <f t="shared" si="8"/>
        <v/>
      </c>
      <c r="B109" s="6"/>
      <c r="C109" s="9"/>
      <c r="D109" s="6"/>
      <c r="E109" s="9"/>
      <c r="F109" s="77" t="str">
        <f t="array" aca="1" ref="F109" ca="1">IF(ISNUMBER(MATCH(A109,ZL_Datum,0)),MIN(IF(ZL_Datum=Tagessummen!A109,ZL_von)),"")</f>
        <v/>
      </c>
      <c r="G109" s="77" t="str">
        <f t="array" aca="1" ref="G109" ca="1">IF(ISNUMBER(MATCH(A109,ZL_Datum,0)),MAX(IF(ZL_Datum=Tagessummen!A109,ZL_bis)),"")</f>
        <v/>
      </c>
      <c r="H109" s="50" t="str">
        <f ca="1">IF(AND(ISNUMBER(F109),ISNUMBER(G109)),SUMIF(ZL_gesamt,Tagessummen!A109,ZL_dez),"")</f>
        <v/>
      </c>
      <c r="I109" s="78" t="str">
        <f ca="1">IF(AND(ISNUMBER(F109),ISNUMBER(G109)),COUNTIF(ZL_Datum,Tagessummen!A109),"")</f>
        <v/>
      </c>
      <c r="J109" s="20"/>
      <c r="L109" s="82" t="str">
        <f t="shared" ca="1" si="9"/>
        <v/>
      </c>
      <c r="M109" s="14"/>
      <c r="N109" s="79" t="str">
        <f t="shared" ca="1" si="10"/>
        <v/>
      </c>
      <c r="O109" s="79" t="str">
        <f t="shared" ca="1" si="11"/>
        <v/>
      </c>
      <c r="P109" s="79" t="str">
        <f t="shared" ca="1" si="12"/>
        <v/>
      </c>
      <c r="Q109" s="79" t="str">
        <f t="shared" ca="1" si="7"/>
        <v/>
      </c>
      <c r="R109" s="79" t="str">
        <f t="shared" ca="1" si="13"/>
        <v/>
      </c>
    </row>
    <row r="110" spans="1:18" x14ac:dyDescent="0.25">
      <c r="A110" s="80" t="str">
        <f t="shared" si="8"/>
        <v/>
      </c>
      <c r="B110" s="6"/>
      <c r="C110" s="9"/>
      <c r="D110" s="6"/>
      <c r="E110" s="9"/>
      <c r="F110" s="77" t="str">
        <f t="array" aca="1" ref="F110" ca="1">IF(ISNUMBER(MATCH(A110,ZL_Datum,0)),MIN(IF(ZL_Datum=Tagessummen!A110,ZL_von)),"")</f>
        <v/>
      </c>
      <c r="G110" s="77" t="str">
        <f t="array" aca="1" ref="G110" ca="1">IF(ISNUMBER(MATCH(A110,ZL_Datum,0)),MAX(IF(ZL_Datum=Tagessummen!A110,ZL_bis)),"")</f>
        <v/>
      </c>
      <c r="H110" s="50" t="str">
        <f ca="1">IF(AND(ISNUMBER(F110),ISNUMBER(G110)),SUMIF(ZL_gesamt,Tagessummen!A110,ZL_dez),"")</f>
        <v/>
      </c>
      <c r="I110" s="78" t="str">
        <f ca="1">IF(AND(ISNUMBER(F110),ISNUMBER(G110)),COUNTIF(ZL_Datum,Tagessummen!A110),"")</f>
        <v/>
      </c>
      <c r="J110" s="20"/>
      <c r="L110" s="82" t="str">
        <f t="shared" ca="1" si="9"/>
        <v/>
      </c>
      <c r="M110" s="14"/>
      <c r="N110" s="79" t="str">
        <f t="shared" ca="1" si="10"/>
        <v/>
      </c>
      <c r="O110" s="79" t="str">
        <f t="shared" ca="1" si="11"/>
        <v/>
      </c>
      <c r="P110" s="79" t="str">
        <f t="shared" ca="1" si="12"/>
        <v/>
      </c>
      <c r="Q110" s="79" t="str">
        <f t="shared" ca="1" si="7"/>
        <v/>
      </c>
      <c r="R110" s="79" t="str">
        <f t="shared" ca="1" si="13"/>
        <v/>
      </c>
    </row>
    <row r="111" spans="1:18" x14ac:dyDescent="0.25">
      <c r="A111" s="80" t="str">
        <f t="shared" si="8"/>
        <v/>
      </c>
      <c r="B111" s="6"/>
      <c r="C111" s="9"/>
      <c r="D111" s="6"/>
      <c r="E111" s="9"/>
      <c r="F111" s="77" t="str">
        <f t="array" aca="1" ref="F111" ca="1">IF(ISNUMBER(MATCH(A111,ZL_Datum,0)),MIN(IF(ZL_Datum=Tagessummen!A111,ZL_von)),"")</f>
        <v/>
      </c>
      <c r="G111" s="77" t="str">
        <f t="array" aca="1" ref="G111" ca="1">IF(ISNUMBER(MATCH(A111,ZL_Datum,0)),MAX(IF(ZL_Datum=Tagessummen!A111,ZL_bis)),"")</f>
        <v/>
      </c>
      <c r="H111" s="50" t="str">
        <f ca="1">IF(AND(ISNUMBER(F111),ISNUMBER(G111)),SUMIF(ZL_gesamt,Tagessummen!A111,ZL_dez),"")</f>
        <v/>
      </c>
      <c r="I111" s="78" t="str">
        <f ca="1">IF(AND(ISNUMBER(F111),ISNUMBER(G111)),COUNTIF(ZL_Datum,Tagessummen!A111),"")</f>
        <v/>
      </c>
      <c r="J111" s="20"/>
      <c r="L111" s="82" t="str">
        <f t="shared" ca="1" si="9"/>
        <v/>
      </c>
      <c r="M111" s="14"/>
      <c r="N111" s="79" t="str">
        <f t="shared" ca="1" si="10"/>
        <v/>
      </c>
      <c r="O111" s="79" t="str">
        <f t="shared" ca="1" si="11"/>
        <v/>
      </c>
      <c r="P111" s="79" t="str">
        <f t="shared" ca="1" si="12"/>
        <v/>
      </c>
      <c r="Q111" s="79" t="str">
        <f t="shared" ca="1" si="7"/>
        <v/>
      </c>
      <c r="R111" s="79" t="str">
        <f t="shared" ca="1" si="13"/>
        <v/>
      </c>
    </row>
    <row r="112" spans="1:18" x14ac:dyDescent="0.25">
      <c r="A112" s="80" t="str">
        <f t="shared" si="8"/>
        <v/>
      </c>
      <c r="B112" s="6"/>
      <c r="C112" s="9"/>
      <c r="D112" s="6"/>
      <c r="E112" s="9"/>
      <c r="F112" s="77" t="str">
        <f t="array" aca="1" ref="F112" ca="1">IF(ISNUMBER(MATCH(A112,ZL_Datum,0)),MIN(IF(ZL_Datum=Tagessummen!A112,ZL_von)),"")</f>
        <v/>
      </c>
      <c r="G112" s="77" t="str">
        <f t="array" aca="1" ref="G112" ca="1">IF(ISNUMBER(MATCH(A112,ZL_Datum,0)),MAX(IF(ZL_Datum=Tagessummen!A112,ZL_bis)),"")</f>
        <v/>
      </c>
      <c r="H112" s="50" t="str">
        <f ca="1">IF(AND(ISNUMBER(F112),ISNUMBER(G112)),SUMIF(ZL_gesamt,Tagessummen!A112,ZL_dez),"")</f>
        <v/>
      </c>
      <c r="I112" s="78" t="str">
        <f ca="1">IF(AND(ISNUMBER(F112),ISNUMBER(G112)),COUNTIF(ZL_Datum,Tagessummen!A112),"")</f>
        <v/>
      </c>
      <c r="J112" s="20"/>
      <c r="L112" s="82" t="str">
        <f t="shared" ca="1" si="9"/>
        <v/>
      </c>
      <c r="M112" s="14"/>
      <c r="N112" s="79" t="str">
        <f t="shared" ca="1" si="10"/>
        <v/>
      </c>
      <c r="O112" s="79" t="str">
        <f t="shared" ca="1" si="11"/>
        <v/>
      </c>
      <c r="P112" s="79" t="str">
        <f t="shared" ca="1" si="12"/>
        <v/>
      </c>
      <c r="Q112" s="79" t="str">
        <f t="shared" ca="1" si="7"/>
        <v/>
      </c>
      <c r="R112" s="79" t="str">
        <f t="shared" ca="1" si="13"/>
        <v/>
      </c>
    </row>
    <row r="113" spans="1:18" x14ac:dyDescent="0.25">
      <c r="A113" s="80" t="str">
        <f t="shared" si="8"/>
        <v/>
      </c>
      <c r="B113" s="6"/>
      <c r="C113" s="9"/>
      <c r="D113" s="6"/>
      <c r="E113" s="9"/>
      <c r="F113" s="77" t="str">
        <f t="array" aca="1" ref="F113" ca="1">IF(ISNUMBER(MATCH(A113,ZL_Datum,0)),MIN(IF(ZL_Datum=Tagessummen!A113,ZL_von)),"")</f>
        <v/>
      </c>
      <c r="G113" s="77" t="str">
        <f t="array" aca="1" ref="G113" ca="1">IF(ISNUMBER(MATCH(A113,ZL_Datum,0)),MAX(IF(ZL_Datum=Tagessummen!A113,ZL_bis)),"")</f>
        <v/>
      </c>
      <c r="H113" s="50" t="str">
        <f ca="1">IF(AND(ISNUMBER(F113),ISNUMBER(G113)),SUMIF(ZL_gesamt,Tagessummen!A113,ZL_dez),"")</f>
        <v/>
      </c>
      <c r="I113" s="78" t="str">
        <f ca="1">IF(AND(ISNUMBER(F113),ISNUMBER(G113)),COUNTIF(ZL_Datum,Tagessummen!A113),"")</f>
        <v/>
      </c>
      <c r="J113" s="20"/>
      <c r="L113" s="82" t="str">
        <f t="shared" ca="1" si="9"/>
        <v/>
      </c>
      <c r="M113" s="14"/>
      <c r="N113" s="79" t="str">
        <f t="shared" ca="1" si="10"/>
        <v/>
      </c>
      <c r="O113" s="79" t="str">
        <f t="shared" ca="1" si="11"/>
        <v/>
      </c>
      <c r="P113" s="79" t="str">
        <f t="shared" ca="1" si="12"/>
        <v/>
      </c>
      <c r="Q113" s="79" t="str">
        <f t="shared" ca="1" si="7"/>
        <v/>
      </c>
      <c r="R113" s="79" t="str">
        <f t="shared" ca="1" si="13"/>
        <v/>
      </c>
    </row>
    <row r="114" spans="1:18" x14ac:dyDescent="0.25">
      <c r="A114" s="80" t="str">
        <f t="shared" si="8"/>
        <v/>
      </c>
      <c r="B114" s="6"/>
      <c r="C114" s="9"/>
      <c r="D114" s="6"/>
      <c r="E114" s="9"/>
      <c r="F114" s="77" t="str">
        <f t="array" aca="1" ref="F114" ca="1">IF(ISNUMBER(MATCH(A114,ZL_Datum,0)),MIN(IF(ZL_Datum=Tagessummen!A114,ZL_von)),"")</f>
        <v/>
      </c>
      <c r="G114" s="77" t="str">
        <f t="array" aca="1" ref="G114" ca="1">IF(ISNUMBER(MATCH(A114,ZL_Datum,0)),MAX(IF(ZL_Datum=Tagessummen!A114,ZL_bis)),"")</f>
        <v/>
      </c>
      <c r="H114" s="50" t="str">
        <f ca="1">IF(AND(ISNUMBER(F114),ISNUMBER(G114)),SUMIF(ZL_gesamt,Tagessummen!A114,ZL_dez),"")</f>
        <v/>
      </c>
      <c r="I114" s="78" t="str">
        <f ca="1">IF(AND(ISNUMBER(F114),ISNUMBER(G114)),COUNTIF(ZL_Datum,Tagessummen!A114),"")</f>
        <v/>
      </c>
      <c r="J114" s="20"/>
      <c r="L114" s="82" t="str">
        <f t="shared" ca="1" si="9"/>
        <v/>
      </c>
      <c r="M114" s="14"/>
      <c r="N114" s="79" t="str">
        <f t="shared" ca="1" si="10"/>
        <v/>
      </c>
      <c r="O114" s="79" t="str">
        <f t="shared" ca="1" si="11"/>
        <v/>
      </c>
      <c r="P114" s="79" t="str">
        <f t="shared" ca="1" si="12"/>
        <v/>
      </c>
      <c r="Q114" s="79" t="str">
        <f t="shared" ca="1" si="7"/>
        <v/>
      </c>
      <c r="R114" s="79" t="str">
        <f t="shared" ca="1" si="13"/>
        <v/>
      </c>
    </row>
    <row r="115" spans="1:18" x14ac:dyDescent="0.25">
      <c r="A115" s="80" t="str">
        <f t="shared" si="8"/>
        <v/>
      </c>
      <c r="B115" s="6"/>
      <c r="C115" s="9"/>
      <c r="D115" s="6"/>
      <c r="E115" s="9"/>
      <c r="F115" s="77" t="str">
        <f t="array" aca="1" ref="F115" ca="1">IF(ISNUMBER(MATCH(A115,ZL_Datum,0)),MIN(IF(ZL_Datum=Tagessummen!A115,ZL_von)),"")</f>
        <v/>
      </c>
      <c r="G115" s="77" t="str">
        <f t="array" aca="1" ref="G115" ca="1">IF(ISNUMBER(MATCH(A115,ZL_Datum,0)),MAX(IF(ZL_Datum=Tagessummen!A115,ZL_bis)),"")</f>
        <v/>
      </c>
      <c r="H115" s="50" t="str">
        <f ca="1">IF(AND(ISNUMBER(F115),ISNUMBER(G115)),SUMIF(ZL_gesamt,Tagessummen!A115,ZL_dez),"")</f>
        <v/>
      </c>
      <c r="I115" s="78" t="str">
        <f ca="1">IF(AND(ISNUMBER(F115),ISNUMBER(G115)),COUNTIF(ZL_Datum,Tagessummen!A115),"")</f>
        <v/>
      </c>
      <c r="J115" s="20"/>
      <c r="L115" s="82" t="str">
        <f t="shared" ca="1" si="9"/>
        <v/>
      </c>
      <c r="M115" s="14"/>
      <c r="N115" s="79" t="str">
        <f t="shared" ca="1" si="10"/>
        <v/>
      </c>
      <c r="O115" s="79" t="str">
        <f t="shared" ca="1" si="11"/>
        <v/>
      </c>
      <c r="P115" s="79" t="str">
        <f t="shared" ca="1" si="12"/>
        <v/>
      </c>
      <c r="Q115" s="79" t="str">
        <f t="shared" ca="1" si="7"/>
        <v/>
      </c>
      <c r="R115" s="79" t="str">
        <f t="shared" ca="1" si="13"/>
        <v/>
      </c>
    </row>
    <row r="116" spans="1:18" x14ac:dyDescent="0.25">
      <c r="A116" s="80" t="str">
        <f t="shared" si="8"/>
        <v/>
      </c>
      <c r="B116" s="6"/>
      <c r="C116" s="9"/>
      <c r="D116" s="6"/>
      <c r="E116" s="9"/>
      <c r="F116" s="77" t="str">
        <f t="array" aca="1" ref="F116" ca="1">IF(ISNUMBER(MATCH(A116,ZL_Datum,0)),MIN(IF(ZL_Datum=Tagessummen!A116,ZL_von)),"")</f>
        <v/>
      </c>
      <c r="G116" s="77" t="str">
        <f t="array" aca="1" ref="G116" ca="1">IF(ISNUMBER(MATCH(A116,ZL_Datum,0)),MAX(IF(ZL_Datum=Tagessummen!A116,ZL_bis)),"")</f>
        <v/>
      </c>
      <c r="H116" s="50" t="str">
        <f ca="1">IF(AND(ISNUMBER(F116),ISNUMBER(G116)),SUMIF(ZL_gesamt,Tagessummen!A116,ZL_dez),"")</f>
        <v/>
      </c>
      <c r="I116" s="78" t="str">
        <f ca="1">IF(AND(ISNUMBER(F116),ISNUMBER(G116)),COUNTIF(ZL_Datum,Tagessummen!A116),"")</f>
        <v/>
      </c>
      <c r="J116" s="20"/>
      <c r="L116" s="82" t="str">
        <f t="shared" ca="1" si="9"/>
        <v/>
      </c>
      <c r="M116" s="14"/>
      <c r="N116" s="79" t="str">
        <f t="shared" ca="1" si="10"/>
        <v/>
      </c>
      <c r="O116" s="79" t="str">
        <f t="shared" ca="1" si="11"/>
        <v/>
      </c>
      <c r="P116" s="79" t="str">
        <f t="shared" ca="1" si="12"/>
        <v/>
      </c>
      <c r="Q116" s="79" t="str">
        <f t="shared" ca="1" si="7"/>
        <v/>
      </c>
      <c r="R116" s="79" t="str">
        <f t="shared" ca="1" si="13"/>
        <v/>
      </c>
    </row>
    <row r="117" spans="1:18" x14ac:dyDescent="0.25">
      <c r="A117" s="80" t="str">
        <f t="shared" si="8"/>
        <v/>
      </c>
      <c r="B117" s="6"/>
      <c r="C117" s="9"/>
      <c r="D117" s="6"/>
      <c r="E117" s="9"/>
      <c r="F117" s="77" t="str">
        <f t="array" aca="1" ref="F117" ca="1">IF(ISNUMBER(MATCH(A117,ZL_Datum,0)),MIN(IF(ZL_Datum=Tagessummen!A117,ZL_von)),"")</f>
        <v/>
      </c>
      <c r="G117" s="77" t="str">
        <f t="array" aca="1" ref="G117" ca="1">IF(ISNUMBER(MATCH(A117,ZL_Datum,0)),MAX(IF(ZL_Datum=Tagessummen!A117,ZL_bis)),"")</f>
        <v/>
      </c>
      <c r="H117" s="50" t="str">
        <f ca="1">IF(AND(ISNUMBER(F117),ISNUMBER(G117)),SUMIF(ZL_gesamt,Tagessummen!A117,ZL_dez),"")</f>
        <v/>
      </c>
      <c r="I117" s="78" t="str">
        <f ca="1">IF(AND(ISNUMBER(F117),ISNUMBER(G117)),COUNTIF(ZL_Datum,Tagessummen!A117),"")</f>
        <v/>
      </c>
      <c r="J117" s="20"/>
      <c r="L117" s="82" t="str">
        <f t="shared" ca="1" si="9"/>
        <v/>
      </c>
      <c r="M117" s="14"/>
      <c r="N117" s="79" t="str">
        <f t="shared" ca="1" si="10"/>
        <v/>
      </c>
      <c r="O117" s="79" t="str">
        <f t="shared" ca="1" si="11"/>
        <v/>
      </c>
      <c r="P117" s="79" t="str">
        <f t="shared" ca="1" si="12"/>
        <v/>
      </c>
      <c r="Q117" s="79" t="str">
        <f t="shared" ca="1" si="7"/>
        <v/>
      </c>
      <c r="R117" s="79" t="str">
        <f t="shared" ca="1" si="13"/>
        <v/>
      </c>
    </row>
    <row r="118" spans="1:18" x14ac:dyDescent="0.25">
      <c r="A118" s="80" t="str">
        <f t="shared" si="8"/>
        <v/>
      </c>
      <c r="B118" s="6"/>
      <c r="C118" s="9"/>
      <c r="D118" s="6"/>
      <c r="E118" s="9"/>
      <c r="F118" s="77" t="str">
        <f t="array" aca="1" ref="F118" ca="1">IF(ISNUMBER(MATCH(A118,ZL_Datum,0)),MIN(IF(ZL_Datum=Tagessummen!A118,ZL_von)),"")</f>
        <v/>
      </c>
      <c r="G118" s="77" t="str">
        <f t="array" aca="1" ref="G118" ca="1">IF(ISNUMBER(MATCH(A118,ZL_Datum,0)),MAX(IF(ZL_Datum=Tagessummen!A118,ZL_bis)),"")</f>
        <v/>
      </c>
      <c r="H118" s="50" t="str">
        <f ca="1">IF(AND(ISNUMBER(F118),ISNUMBER(G118)),SUMIF(ZL_gesamt,Tagessummen!A118,ZL_dez),"")</f>
        <v/>
      </c>
      <c r="I118" s="78" t="str">
        <f ca="1">IF(AND(ISNUMBER(F118),ISNUMBER(G118)),COUNTIF(ZL_Datum,Tagessummen!A118),"")</f>
        <v/>
      </c>
      <c r="J118" s="20"/>
      <c r="L118" s="82" t="str">
        <f t="shared" ca="1" si="9"/>
        <v/>
      </c>
      <c r="M118" s="14"/>
      <c r="N118" s="79" t="str">
        <f t="shared" ca="1" si="10"/>
        <v/>
      </c>
      <c r="O118" s="79" t="str">
        <f t="shared" ca="1" si="11"/>
        <v/>
      </c>
      <c r="P118" s="79" t="str">
        <f t="shared" ca="1" si="12"/>
        <v/>
      </c>
      <c r="Q118" s="79" t="str">
        <f t="shared" ca="1" si="7"/>
        <v/>
      </c>
      <c r="R118" s="79" t="str">
        <f t="shared" ca="1" si="13"/>
        <v/>
      </c>
    </row>
    <row r="119" spans="1:18" x14ac:dyDescent="0.25">
      <c r="A119" s="80" t="str">
        <f t="shared" si="8"/>
        <v/>
      </c>
      <c r="B119" s="6"/>
      <c r="C119" s="9"/>
      <c r="D119" s="6"/>
      <c r="E119" s="9"/>
      <c r="F119" s="77" t="str">
        <f t="array" aca="1" ref="F119" ca="1">IF(ISNUMBER(MATCH(A119,ZL_Datum,0)),MIN(IF(ZL_Datum=Tagessummen!A119,ZL_von)),"")</f>
        <v/>
      </c>
      <c r="G119" s="77" t="str">
        <f t="array" aca="1" ref="G119" ca="1">IF(ISNUMBER(MATCH(A119,ZL_Datum,0)),MAX(IF(ZL_Datum=Tagessummen!A119,ZL_bis)),"")</f>
        <v/>
      </c>
      <c r="H119" s="50" t="str">
        <f ca="1">IF(AND(ISNUMBER(F119),ISNUMBER(G119)),SUMIF(ZL_gesamt,Tagessummen!A119,ZL_dez),"")</f>
        <v/>
      </c>
      <c r="I119" s="78" t="str">
        <f ca="1">IF(AND(ISNUMBER(F119),ISNUMBER(G119)),COUNTIF(ZL_Datum,Tagessummen!A119),"")</f>
        <v/>
      </c>
      <c r="J119" s="20"/>
      <c r="L119" s="82" t="str">
        <f t="shared" ca="1" si="9"/>
        <v/>
      </c>
      <c r="M119" s="14"/>
      <c r="N119" s="79" t="str">
        <f t="shared" ca="1" si="10"/>
        <v/>
      </c>
      <c r="O119" s="79" t="str">
        <f t="shared" ca="1" si="11"/>
        <v/>
      </c>
      <c r="P119" s="79" t="str">
        <f t="shared" ca="1" si="12"/>
        <v/>
      </c>
      <c r="Q119" s="79" t="str">
        <f t="shared" ca="1" si="7"/>
        <v/>
      </c>
      <c r="R119" s="79" t="str">
        <f t="shared" ca="1" si="13"/>
        <v/>
      </c>
    </row>
    <row r="120" spans="1:18" x14ac:dyDescent="0.25">
      <c r="A120" s="80" t="str">
        <f t="shared" si="8"/>
        <v/>
      </c>
      <c r="B120" s="6"/>
      <c r="C120" s="9"/>
      <c r="D120" s="6"/>
      <c r="E120" s="9"/>
      <c r="F120" s="77" t="str">
        <f t="array" aca="1" ref="F120" ca="1">IF(ISNUMBER(MATCH(A120,ZL_Datum,0)),MIN(IF(ZL_Datum=Tagessummen!A120,ZL_von)),"")</f>
        <v/>
      </c>
      <c r="G120" s="77" t="str">
        <f t="array" aca="1" ref="G120" ca="1">IF(ISNUMBER(MATCH(A120,ZL_Datum,0)),MAX(IF(ZL_Datum=Tagessummen!A120,ZL_bis)),"")</f>
        <v/>
      </c>
      <c r="H120" s="50" t="str">
        <f ca="1">IF(AND(ISNUMBER(F120),ISNUMBER(G120)),SUMIF(ZL_gesamt,Tagessummen!A120,ZL_dez),"")</f>
        <v/>
      </c>
      <c r="I120" s="78" t="str">
        <f ca="1">IF(AND(ISNUMBER(F120),ISNUMBER(G120)),COUNTIF(ZL_Datum,Tagessummen!A120),"")</f>
        <v/>
      </c>
      <c r="J120" s="20"/>
      <c r="L120" s="82" t="str">
        <f t="shared" ca="1" si="9"/>
        <v/>
      </c>
      <c r="M120" s="14"/>
      <c r="N120" s="79" t="str">
        <f t="shared" ca="1" si="10"/>
        <v/>
      </c>
      <c r="O120" s="79" t="str">
        <f t="shared" ca="1" si="11"/>
        <v/>
      </c>
      <c r="P120" s="79" t="str">
        <f t="shared" ca="1" si="12"/>
        <v/>
      </c>
      <c r="Q120" s="79" t="str">
        <f t="shared" ca="1" si="7"/>
        <v/>
      </c>
      <c r="R120" s="79" t="str">
        <f t="shared" ca="1" si="13"/>
        <v/>
      </c>
    </row>
    <row r="121" spans="1:18" x14ac:dyDescent="0.25">
      <c r="A121" s="80" t="str">
        <f t="shared" si="8"/>
        <v/>
      </c>
      <c r="B121" s="6"/>
      <c r="C121" s="9"/>
      <c r="D121" s="6"/>
      <c r="E121" s="9"/>
      <c r="F121" s="77" t="str">
        <f t="array" aca="1" ref="F121" ca="1">IF(ISNUMBER(MATCH(A121,ZL_Datum,0)),MIN(IF(ZL_Datum=Tagessummen!A121,ZL_von)),"")</f>
        <v/>
      </c>
      <c r="G121" s="77" t="str">
        <f t="array" aca="1" ref="G121" ca="1">IF(ISNUMBER(MATCH(A121,ZL_Datum,0)),MAX(IF(ZL_Datum=Tagessummen!A121,ZL_bis)),"")</f>
        <v/>
      </c>
      <c r="H121" s="50" t="str">
        <f ca="1">IF(AND(ISNUMBER(F121),ISNUMBER(G121)),SUMIF(ZL_gesamt,Tagessummen!A121,ZL_dez),"")</f>
        <v/>
      </c>
      <c r="I121" s="78" t="str">
        <f ca="1">IF(AND(ISNUMBER(F121),ISNUMBER(G121)),COUNTIF(ZL_Datum,Tagessummen!A121),"")</f>
        <v/>
      </c>
      <c r="J121" s="20"/>
      <c r="L121" s="82" t="str">
        <f t="shared" ca="1" si="9"/>
        <v/>
      </c>
      <c r="M121" s="14"/>
      <c r="N121" s="79" t="str">
        <f t="shared" ca="1" si="10"/>
        <v/>
      </c>
      <c r="O121" s="79" t="str">
        <f t="shared" ca="1" si="11"/>
        <v/>
      </c>
      <c r="P121" s="79" t="str">
        <f t="shared" ca="1" si="12"/>
        <v/>
      </c>
      <c r="Q121" s="79" t="str">
        <f t="shared" ca="1" si="7"/>
        <v/>
      </c>
      <c r="R121" s="79" t="str">
        <f t="shared" ca="1" si="13"/>
        <v/>
      </c>
    </row>
    <row r="122" spans="1:18" x14ac:dyDescent="0.25">
      <c r="A122" s="80" t="str">
        <f t="shared" si="8"/>
        <v/>
      </c>
      <c r="B122" s="6"/>
      <c r="C122" s="9"/>
      <c r="D122" s="6"/>
      <c r="E122" s="9"/>
      <c r="F122" s="77" t="str">
        <f t="array" aca="1" ref="F122" ca="1">IF(ISNUMBER(MATCH(A122,ZL_Datum,0)),MIN(IF(ZL_Datum=Tagessummen!A122,ZL_von)),"")</f>
        <v/>
      </c>
      <c r="G122" s="77" t="str">
        <f t="array" aca="1" ref="G122" ca="1">IF(ISNUMBER(MATCH(A122,ZL_Datum,0)),MAX(IF(ZL_Datum=Tagessummen!A122,ZL_bis)),"")</f>
        <v/>
      </c>
      <c r="H122" s="50" t="str">
        <f ca="1">IF(AND(ISNUMBER(F122),ISNUMBER(G122)),SUMIF(ZL_gesamt,Tagessummen!A122,ZL_dez),"")</f>
        <v/>
      </c>
      <c r="I122" s="78" t="str">
        <f ca="1">IF(AND(ISNUMBER(F122),ISNUMBER(G122)),COUNTIF(ZL_Datum,Tagessummen!A122),"")</f>
        <v/>
      </c>
      <c r="J122" s="20"/>
      <c r="L122" s="82" t="str">
        <f t="shared" ca="1" si="9"/>
        <v/>
      </c>
      <c r="M122" s="14"/>
      <c r="N122" s="79" t="str">
        <f t="shared" ca="1" si="10"/>
        <v/>
      </c>
      <c r="O122" s="79" t="str">
        <f t="shared" ca="1" si="11"/>
        <v/>
      </c>
      <c r="P122" s="79" t="str">
        <f t="shared" ca="1" si="12"/>
        <v/>
      </c>
      <c r="Q122" s="79" t="str">
        <f t="shared" ca="1" si="7"/>
        <v/>
      </c>
      <c r="R122" s="79" t="str">
        <f t="shared" ca="1" si="13"/>
        <v/>
      </c>
    </row>
    <row r="123" spans="1:18" x14ac:dyDescent="0.25">
      <c r="A123" s="80" t="str">
        <f t="shared" si="8"/>
        <v/>
      </c>
      <c r="B123" s="6"/>
      <c r="C123" s="9"/>
      <c r="D123" s="6"/>
      <c r="E123" s="9"/>
      <c r="F123" s="77" t="str">
        <f t="array" aca="1" ref="F123" ca="1">IF(ISNUMBER(MATCH(A123,ZL_Datum,0)),MIN(IF(ZL_Datum=Tagessummen!A123,ZL_von)),"")</f>
        <v/>
      </c>
      <c r="G123" s="77" t="str">
        <f t="array" aca="1" ref="G123" ca="1">IF(ISNUMBER(MATCH(A123,ZL_Datum,0)),MAX(IF(ZL_Datum=Tagessummen!A123,ZL_bis)),"")</f>
        <v/>
      </c>
      <c r="H123" s="50" t="str">
        <f ca="1">IF(AND(ISNUMBER(F123),ISNUMBER(G123)),SUMIF(ZL_gesamt,Tagessummen!A123,ZL_dez),"")</f>
        <v/>
      </c>
      <c r="I123" s="78" t="str">
        <f ca="1">IF(AND(ISNUMBER(F123),ISNUMBER(G123)),COUNTIF(ZL_Datum,Tagessummen!A123),"")</f>
        <v/>
      </c>
      <c r="J123" s="20"/>
      <c r="L123" s="82" t="str">
        <f t="shared" ca="1" si="9"/>
        <v/>
      </c>
      <c r="M123" s="14"/>
      <c r="N123" s="79" t="str">
        <f t="shared" ca="1" si="10"/>
        <v/>
      </c>
      <c r="O123" s="79" t="str">
        <f t="shared" ca="1" si="11"/>
        <v/>
      </c>
      <c r="P123" s="79" t="str">
        <f t="shared" ca="1" si="12"/>
        <v/>
      </c>
      <c r="Q123" s="79" t="str">
        <f t="shared" ca="1" si="7"/>
        <v/>
      </c>
      <c r="R123" s="79" t="str">
        <f t="shared" ca="1" si="13"/>
        <v/>
      </c>
    </row>
    <row r="124" spans="1:18" x14ac:dyDescent="0.25">
      <c r="A124" s="80" t="str">
        <f t="shared" si="8"/>
        <v/>
      </c>
      <c r="B124" s="6"/>
      <c r="C124" s="9"/>
      <c r="D124" s="6"/>
      <c r="E124" s="9"/>
      <c r="F124" s="77" t="str">
        <f t="array" aca="1" ref="F124" ca="1">IF(ISNUMBER(MATCH(A124,ZL_Datum,0)),MIN(IF(ZL_Datum=Tagessummen!A124,ZL_von)),"")</f>
        <v/>
      </c>
      <c r="G124" s="77" t="str">
        <f t="array" aca="1" ref="G124" ca="1">IF(ISNUMBER(MATCH(A124,ZL_Datum,0)),MAX(IF(ZL_Datum=Tagessummen!A124,ZL_bis)),"")</f>
        <v/>
      </c>
      <c r="H124" s="50" t="str">
        <f ca="1">IF(AND(ISNUMBER(F124),ISNUMBER(G124)),SUMIF(ZL_gesamt,Tagessummen!A124,ZL_dez),"")</f>
        <v/>
      </c>
      <c r="I124" s="78" t="str">
        <f ca="1">IF(AND(ISNUMBER(F124),ISNUMBER(G124)),COUNTIF(ZL_Datum,Tagessummen!A124),"")</f>
        <v/>
      </c>
      <c r="J124" s="20"/>
      <c r="L124" s="82" t="str">
        <f t="shared" ca="1" si="9"/>
        <v/>
      </c>
      <c r="M124" s="14"/>
      <c r="N124" s="79" t="str">
        <f t="shared" ca="1" si="10"/>
        <v/>
      </c>
      <c r="O124" s="79" t="str">
        <f t="shared" ca="1" si="11"/>
        <v/>
      </c>
      <c r="P124" s="79" t="str">
        <f t="shared" ca="1" si="12"/>
        <v/>
      </c>
      <c r="Q124" s="79" t="str">
        <f t="shared" ca="1" si="7"/>
        <v/>
      </c>
      <c r="R124" s="79" t="str">
        <f t="shared" ca="1" si="13"/>
        <v/>
      </c>
    </row>
    <row r="125" spans="1:18" x14ac:dyDescent="0.25">
      <c r="A125" s="80" t="str">
        <f t="shared" si="8"/>
        <v/>
      </c>
      <c r="B125" s="6"/>
      <c r="C125" s="9"/>
      <c r="D125" s="6"/>
      <c r="E125" s="9"/>
      <c r="F125" s="77" t="str">
        <f t="array" aca="1" ref="F125" ca="1">IF(ISNUMBER(MATCH(A125,ZL_Datum,0)),MIN(IF(ZL_Datum=Tagessummen!A125,ZL_von)),"")</f>
        <v/>
      </c>
      <c r="G125" s="77" t="str">
        <f t="array" aca="1" ref="G125" ca="1">IF(ISNUMBER(MATCH(A125,ZL_Datum,0)),MAX(IF(ZL_Datum=Tagessummen!A125,ZL_bis)),"")</f>
        <v/>
      </c>
      <c r="H125" s="50" t="str">
        <f ca="1">IF(AND(ISNUMBER(F125),ISNUMBER(G125)),SUMIF(ZL_gesamt,Tagessummen!A125,ZL_dez),"")</f>
        <v/>
      </c>
      <c r="I125" s="78" t="str">
        <f ca="1">IF(AND(ISNUMBER(F125),ISNUMBER(G125)),COUNTIF(ZL_Datum,Tagessummen!A125),"")</f>
        <v/>
      </c>
      <c r="J125" s="20"/>
      <c r="L125" s="82" t="str">
        <f t="shared" ca="1" si="9"/>
        <v/>
      </c>
      <c r="M125" s="14"/>
      <c r="N125" s="79" t="str">
        <f t="shared" ca="1" si="10"/>
        <v/>
      </c>
      <c r="O125" s="79" t="str">
        <f t="shared" ca="1" si="11"/>
        <v/>
      </c>
      <c r="P125" s="79" t="str">
        <f t="shared" ca="1" si="12"/>
        <v/>
      </c>
      <c r="Q125" s="79" t="str">
        <f t="shared" ca="1" si="7"/>
        <v/>
      </c>
      <c r="R125" s="79" t="str">
        <f t="shared" ca="1" si="13"/>
        <v/>
      </c>
    </row>
    <row r="126" spans="1:18" x14ac:dyDescent="0.25">
      <c r="A126" s="80" t="str">
        <f t="shared" si="8"/>
        <v/>
      </c>
      <c r="B126" s="6"/>
      <c r="C126" s="9"/>
      <c r="D126" s="6"/>
      <c r="E126" s="9"/>
      <c r="F126" s="77" t="str">
        <f t="array" aca="1" ref="F126" ca="1">IF(ISNUMBER(MATCH(A126,ZL_Datum,0)),MIN(IF(ZL_Datum=Tagessummen!A126,ZL_von)),"")</f>
        <v/>
      </c>
      <c r="G126" s="77" t="str">
        <f t="array" aca="1" ref="G126" ca="1">IF(ISNUMBER(MATCH(A126,ZL_Datum,0)),MAX(IF(ZL_Datum=Tagessummen!A126,ZL_bis)),"")</f>
        <v/>
      </c>
      <c r="H126" s="50" t="str">
        <f ca="1">IF(AND(ISNUMBER(F126),ISNUMBER(G126)),SUMIF(ZL_gesamt,Tagessummen!A126,ZL_dez),"")</f>
        <v/>
      </c>
      <c r="I126" s="78" t="str">
        <f ca="1">IF(AND(ISNUMBER(F126),ISNUMBER(G126)),COUNTIF(ZL_Datum,Tagessummen!A126),"")</f>
        <v/>
      </c>
      <c r="J126" s="20"/>
      <c r="L126" s="82" t="str">
        <f t="shared" ca="1" si="9"/>
        <v/>
      </c>
      <c r="M126" s="14"/>
      <c r="N126" s="79" t="str">
        <f t="shared" ca="1" si="10"/>
        <v/>
      </c>
      <c r="O126" s="79" t="str">
        <f t="shared" ca="1" si="11"/>
        <v/>
      </c>
      <c r="P126" s="79" t="str">
        <f t="shared" ca="1" si="12"/>
        <v/>
      </c>
      <c r="Q126" s="79" t="str">
        <f t="shared" ca="1" si="7"/>
        <v/>
      </c>
      <c r="R126" s="79" t="str">
        <f t="shared" ca="1" si="13"/>
        <v/>
      </c>
    </row>
    <row r="127" spans="1:18" x14ac:dyDescent="0.25">
      <c r="A127" s="80" t="str">
        <f t="shared" si="8"/>
        <v/>
      </c>
      <c r="B127" s="6"/>
      <c r="C127" s="9"/>
      <c r="D127" s="6"/>
      <c r="E127" s="9"/>
      <c r="F127" s="77" t="str">
        <f t="array" aca="1" ref="F127" ca="1">IF(ISNUMBER(MATCH(A127,ZL_Datum,0)),MIN(IF(ZL_Datum=Tagessummen!A127,ZL_von)),"")</f>
        <v/>
      </c>
      <c r="G127" s="77" t="str">
        <f t="array" aca="1" ref="G127" ca="1">IF(ISNUMBER(MATCH(A127,ZL_Datum,0)),MAX(IF(ZL_Datum=Tagessummen!A127,ZL_bis)),"")</f>
        <v/>
      </c>
      <c r="H127" s="50" t="str">
        <f ca="1">IF(AND(ISNUMBER(F127),ISNUMBER(G127)),SUMIF(ZL_gesamt,Tagessummen!A127,ZL_dez),"")</f>
        <v/>
      </c>
      <c r="I127" s="78" t="str">
        <f ca="1">IF(AND(ISNUMBER(F127),ISNUMBER(G127)),COUNTIF(ZL_Datum,Tagessummen!A127),"")</f>
        <v/>
      </c>
      <c r="J127" s="20"/>
      <c r="L127" s="82" t="str">
        <f t="shared" ca="1" si="9"/>
        <v/>
      </c>
      <c r="M127" s="14"/>
      <c r="N127" s="79" t="str">
        <f t="shared" ca="1" si="10"/>
        <v/>
      </c>
      <c r="O127" s="79" t="str">
        <f t="shared" ca="1" si="11"/>
        <v/>
      </c>
      <c r="P127" s="79" t="str">
        <f t="shared" ca="1" si="12"/>
        <v/>
      </c>
      <c r="Q127" s="79" t="str">
        <f t="shared" ca="1" si="7"/>
        <v/>
      </c>
      <c r="R127" s="79" t="str">
        <f t="shared" ca="1" si="13"/>
        <v/>
      </c>
    </row>
    <row r="128" spans="1:18" x14ac:dyDescent="0.25">
      <c r="A128" s="80" t="str">
        <f t="shared" si="8"/>
        <v/>
      </c>
      <c r="B128" s="6"/>
      <c r="C128" s="9"/>
      <c r="D128" s="6"/>
      <c r="E128" s="9"/>
      <c r="F128" s="77" t="str">
        <f t="array" aca="1" ref="F128" ca="1">IF(ISNUMBER(MATCH(A128,ZL_Datum,0)),MIN(IF(ZL_Datum=Tagessummen!A128,ZL_von)),"")</f>
        <v/>
      </c>
      <c r="G128" s="77" t="str">
        <f t="array" aca="1" ref="G128" ca="1">IF(ISNUMBER(MATCH(A128,ZL_Datum,0)),MAX(IF(ZL_Datum=Tagessummen!A128,ZL_bis)),"")</f>
        <v/>
      </c>
      <c r="H128" s="50" t="str">
        <f ca="1">IF(AND(ISNUMBER(F128),ISNUMBER(G128)),SUMIF(ZL_gesamt,Tagessummen!A128,ZL_dez),"")</f>
        <v/>
      </c>
      <c r="I128" s="78" t="str">
        <f ca="1">IF(AND(ISNUMBER(F128),ISNUMBER(G128)),COUNTIF(ZL_Datum,Tagessummen!A128),"")</f>
        <v/>
      </c>
      <c r="J128" s="20"/>
      <c r="L128" s="82" t="str">
        <f t="shared" ca="1" si="9"/>
        <v/>
      </c>
      <c r="M128" s="14"/>
      <c r="N128" s="79" t="str">
        <f t="shared" ca="1" si="10"/>
        <v/>
      </c>
      <c r="O128" s="79" t="str">
        <f t="shared" ca="1" si="11"/>
        <v/>
      </c>
      <c r="P128" s="79" t="str">
        <f t="shared" ca="1" si="12"/>
        <v/>
      </c>
      <c r="Q128" s="79" t="str">
        <f t="shared" ca="1" si="7"/>
        <v/>
      </c>
      <c r="R128" s="79" t="str">
        <f t="shared" ca="1" si="13"/>
        <v/>
      </c>
    </row>
    <row r="129" spans="1:18" x14ac:dyDescent="0.25">
      <c r="A129" s="80" t="str">
        <f t="shared" si="8"/>
        <v/>
      </c>
      <c r="B129" s="6"/>
      <c r="C129" s="9"/>
      <c r="D129" s="6"/>
      <c r="E129" s="9"/>
      <c r="F129" s="77" t="str">
        <f t="array" aca="1" ref="F129" ca="1">IF(ISNUMBER(MATCH(A129,ZL_Datum,0)),MIN(IF(ZL_Datum=Tagessummen!A129,ZL_von)),"")</f>
        <v/>
      </c>
      <c r="G129" s="77" t="str">
        <f t="array" aca="1" ref="G129" ca="1">IF(ISNUMBER(MATCH(A129,ZL_Datum,0)),MAX(IF(ZL_Datum=Tagessummen!A129,ZL_bis)),"")</f>
        <v/>
      </c>
      <c r="H129" s="50" t="str">
        <f ca="1">IF(AND(ISNUMBER(F129),ISNUMBER(G129)),SUMIF(ZL_gesamt,Tagessummen!A129,ZL_dez),"")</f>
        <v/>
      </c>
      <c r="I129" s="78" t="str">
        <f ca="1">IF(AND(ISNUMBER(F129),ISNUMBER(G129)),COUNTIF(ZL_Datum,Tagessummen!A129),"")</f>
        <v/>
      </c>
      <c r="J129" s="20"/>
      <c r="L129" s="82" t="str">
        <f t="shared" ca="1" si="9"/>
        <v/>
      </c>
      <c r="M129" s="14"/>
      <c r="N129" s="79" t="str">
        <f t="shared" ca="1" si="10"/>
        <v/>
      </c>
      <c r="O129" s="79" t="str">
        <f t="shared" ca="1" si="11"/>
        <v/>
      </c>
      <c r="P129" s="79" t="str">
        <f t="shared" ca="1" si="12"/>
        <v/>
      </c>
      <c r="Q129" s="79" t="str">
        <f t="shared" ca="1" si="7"/>
        <v/>
      </c>
      <c r="R129" s="79" t="str">
        <f t="shared" ca="1" si="13"/>
        <v/>
      </c>
    </row>
    <row r="130" spans="1:18" x14ac:dyDescent="0.25">
      <c r="A130" s="80" t="str">
        <f t="shared" si="8"/>
        <v/>
      </c>
      <c r="B130" s="6"/>
      <c r="C130" s="9"/>
      <c r="D130" s="6"/>
      <c r="E130" s="9"/>
      <c r="F130" s="77" t="str">
        <f t="array" aca="1" ref="F130" ca="1">IF(ISNUMBER(MATCH(A130,ZL_Datum,0)),MIN(IF(ZL_Datum=Tagessummen!A130,ZL_von)),"")</f>
        <v/>
      </c>
      <c r="G130" s="77" t="str">
        <f t="array" aca="1" ref="G130" ca="1">IF(ISNUMBER(MATCH(A130,ZL_Datum,0)),MAX(IF(ZL_Datum=Tagessummen!A130,ZL_bis)),"")</f>
        <v/>
      </c>
      <c r="H130" s="50" t="str">
        <f ca="1">IF(AND(ISNUMBER(F130),ISNUMBER(G130)),SUMIF(ZL_gesamt,Tagessummen!A130,ZL_dez),"")</f>
        <v/>
      </c>
      <c r="I130" s="78" t="str">
        <f ca="1">IF(AND(ISNUMBER(F130),ISNUMBER(G130)),COUNTIF(ZL_Datum,Tagessummen!A130),"")</f>
        <v/>
      </c>
      <c r="J130" s="20"/>
      <c r="L130" s="82" t="str">
        <f t="shared" ca="1" si="9"/>
        <v/>
      </c>
      <c r="M130" s="14"/>
      <c r="N130" s="79" t="str">
        <f t="shared" ca="1" si="10"/>
        <v/>
      </c>
      <c r="O130" s="79" t="str">
        <f t="shared" ca="1" si="11"/>
        <v/>
      </c>
      <c r="P130" s="79" t="str">
        <f t="shared" ca="1" si="12"/>
        <v/>
      </c>
      <c r="Q130" s="79" t="str">
        <f t="shared" ca="1" si="7"/>
        <v/>
      </c>
      <c r="R130" s="79" t="str">
        <f t="shared" ca="1" si="13"/>
        <v/>
      </c>
    </row>
    <row r="131" spans="1:18" x14ac:dyDescent="0.25">
      <c r="A131" s="80" t="str">
        <f t="shared" si="8"/>
        <v/>
      </c>
      <c r="B131" s="6"/>
      <c r="C131" s="9"/>
      <c r="D131" s="6"/>
      <c r="E131" s="9"/>
      <c r="F131" s="77" t="str">
        <f t="array" aca="1" ref="F131" ca="1">IF(ISNUMBER(MATCH(A131,ZL_Datum,0)),MIN(IF(ZL_Datum=Tagessummen!A131,ZL_von)),"")</f>
        <v/>
      </c>
      <c r="G131" s="77" t="str">
        <f t="array" aca="1" ref="G131" ca="1">IF(ISNUMBER(MATCH(A131,ZL_Datum,0)),MAX(IF(ZL_Datum=Tagessummen!A131,ZL_bis)),"")</f>
        <v/>
      </c>
      <c r="H131" s="50" t="str">
        <f ca="1">IF(AND(ISNUMBER(F131),ISNUMBER(G131)),SUMIF(ZL_gesamt,Tagessummen!A131,ZL_dez),"")</f>
        <v/>
      </c>
      <c r="I131" s="78" t="str">
        <f ca="1">IF(AND(ISNUMBER(F131),ISNUMBER(G131)),COUNTIF(ZL_Datum,Tagessummen!A131),"")</f>
        <v/>
      </c>
      <c r="J131" s="20"/>
      <c r="L131" s="82" t="str">
        <f t="shared" ca="1" si="9"/>
        <v/>
      </c>
      <c r="M131" s="14"/>
      <c r="N131" s="79" t="str">
        <f t="shared" ca="1" si="10"/>
        <v/>
      </c>
      <c r="O131" s="79" t="str">
        <f t="shared" ca="1" si="11"/>
        <v/>
      </c>
      <c r="P131" s="79" t="str">
        <f t="shared" ca="1" si="12"/>
        <v/>
      </c>
      <c r="Q131" s="79" t="str">
        <f t="shared" ca="1" si="7"/>
        <v/>
      </c>
      <c r="R131" s="79" t="str">
        <f t="shared" ca="1" si="13"/>
        <v/>
      </c>
    </row>
    <row r="132" spans="1:18" x14ac:dyDescent="0.25">
      <c r="A132" s="80" t="str">
        <f t="shared" si="8"/>
        <v/>
      </c>
      <c r="B132" s="6"/>
      <c r="C132" s="9"/>
      <c r="D132" s="6"/>
      <c r="E132" s="9"/>
      <c r="F132" s="77" t="str">
        <f t="array" aca="1" ref="F132" ca="1">IF(ISNUMBER(MATCH(A132,ZL_Datum,0)),MIN(IF(ZL_Datum=Tagessummen!A132,ZL_von)),"")</f>
        <v/>
      </c>
      <c r="G132" s="77" t="str">
        <f t="array" aca="1" ref="G132" ca="1">IF(ISNUMBER(MATCH(A132,ZL_Datum,0)),MAX(IF(ZL_Datum=Tagessummen!A132,ZL_bis)),"")</f>
        <v/>
      </c>
      <c r="H132" s="50" t="str">
        <f ca="1">IF(AND(ISNUMBER(F132),ISNUMBER(G132)),SUMIF(ZL_gesamt,Tagessummen!A132,ZL_dez),"")</f>
        <v/>
      </c>
      <c r="I132" s="78" t="str">
        <f ca="1">IF(AND(ISNUMBER(F132),ISNUMBER(G132)),COUNTIF(ZL_Datum,Tagessummen!A132),"")</f>
        <v/>
      </c>
      <c r="J132" s="20"/>
      <c r="L132" s="82" t="str">
        <f t="shared" ca="1" si="9"/>
        <v/>
      </c>
      <c r="M132" s="14"/>
      <c r="N132" s="79" t="str">
        <f t="shared" ca="1" si="10"/>
        <v/>
      </c>
      <c r="O132" s="79" t="str">
        <f t="shared" ca="1" si="11"/>
        <v/>
      </c>
      <c r="P132" s="79" t="str">
        <f t="shared" ca="1" si="12"/>
        <v/>
      </c>
      <c r="Q132" s="79" t="str">
        <f t="shared" ca="1" si="7"/>
        <v/>
      </c>
      <c r="R132" s="79" t="str">
        <f t="shared" ca="1" si="13"/>
        <v/>
      </c>
    </row>
    <row r="133" spans="1:18" x14ac:dyDescent="0.25">
      <c r="A133" s="80" t="str">
        <f t="shared" si="8"/>
        <v/>
      </c>
      <c r="B133" s="6"/>
      <c r="C133" s="9"/>
      <c r="D133" s="6"/>
      <c r="E133" s="9"/>
      <c r="F133" s="77" t="str">
        <f t="array" aca="1" ref="F133" ca="1">IF(ISNUMBER(MATCH(A133,ZL_Datum,0)),MIN(IF(ZL_Datum=Tagessummen!A133,ZL_von)),"")</f>
        <v/>
      </c>
      <c r="G133" s="77" t="str">
        <f t="array" aca="1" ref="G133" ca="1">IF(ISNUMBER(MATCH(A133,ZL_Datum,0)),MAX(IF(ZL_Datum=Tagessummen!A133,ZL_bis)),"")</f>
        <v/>
      </c>
      <c r="H133" s="50" t="str">
        <f ca="1">IF(AND(ISNUMBER(F133),ISNUMBER(G133)),SUMIF(ZL_gesamt,Tagessummen!A133,ZL_dez),"")</f>
        <v/>
      </c>
      <c r="I133" s="78" t="str">
        <f ca="1">IF(AND(ISNUMBER(F133),ISNUMBER(G133)),COUNTIF(ZL_Datum,Tagessummen!A133),"")</f>
        <v/>
      </c>
      <c r="J133" s="20"/>
      <c r="L133" s="82" t="str">
        <f t="shared" ca="1" si="9"/>
        <v/>
      </c>
      <c r="M133" s="14"/>
      <c r="N133" s="79" t="str">
        <f t="shared" ca="1" si="10"/>
        <v/>
      </c>
      <c r="O133" s="79" t="str">
        <f t="shared" ca="1" si="11"/>
        <v/>
      </c>
      <c r="P133" s="79" t="str">
        <f t="shared" ca="1" si="12"/>
        <v/>
      </c>
      <c r="Q133" s="79" t="str">
        <f t="shared" ca="1" si="7"/>
        <v/>
      </c>
      <c r="R133" s="79" t="str">
        <f t="shared" ca="1" si="13"/>
        <v/>
      </c>
    </row>
    <row r="134" spans="1:18" x14ac:dyDescent="0.25">
      <c r="A134" s="80" t="str">
        <f t="shared" si="8"/>
        <v/>
      </c>
      <c r="B134" s="6"/>
      <c r="C134" s="9"/>
      <c r="D134" s="6"/>
      <c r="E134" s="9"/>
      <c r="F134" s="77" t="str">
        <f t="array" aca="1" ref="F134" ca="1">IF(ISNUMBER(MATCH(A134,ZL_Datum,0)),MIN(IF(ZL_Datum=Tagessummen!A134,ZL_von)),"")</f>
        <v/>
      </c>
      <c r="G134" s="77" t="str">
        <f t="array" aca="1" ref="G134" ca="1">IF(ISNUMBER(MATCH(A134,ZL_Datum,0)),MAX(IF(ZL_Datum=Tagessummen!A134,ZL_bis)),"")</f>
        <v/>
      </c>
      <c r="H134" s="50" t="str">
        <f ca="1">IF(AND(ISNUMBER(F134),ISNUMBER(G134)),SUMIF(ZL_gesamt,Tagessummen!A134,ZL_dez),"")</f>
        <v/>
      </c>
      <c r="I134" s="78" t="str">
        <f ca="1">IF(AND(ISNUMBER(F134),ISNUMBER(G134)),COUNTIF(ZL_Datum,Tagessummen!A134),"")</f>
        <v/>
      </c>
      <c r="J134" s="20"/>
      <c r="L134" s="82" t="str">
        <f t="shared" ca="1" si="9"/>
        <v/>
      </c>
      <c r="M134" s="14"/>
      <c r="N134" s="79" t="str">
        <f t="shared" ca="1" si="10"/>
        <v/>
      </c>
      <c r="O134" s="79" t="str">
        <f t="shared" ca="1" si="11"/>
        <v/>
      </c>
      <c r="P134" s="79" t="str">
        <f t="shared" ca="1" si="12"/>
        <v/>
      </c>
      <c r="Q134" s="79" t="str">
        <f t="shared" ca="1" si="7"/>
        <v/>
      </c>
      <c r="R134" s="79" t="str">
        <f t="shared" ca="1" si="13"/>
        <v/>
      </c>
    </row>
    <row r="135" spans="1:18" x14ac:dyDescent="0.25">
      <c r="A135" s="80" t="str">
        <f t="shared" si="8"/>
        <v/>
      </c>
      <c r="B135" s="6"/>
      <c r="C135" s="9"/>
      <c r="D135" s="6"/>
      <c r="E135" s="9"/>
      <c r="F135" s="77" t="str">
        <f t="array" aca="1" ref="F135" ca="1">IF(ISNUMBER(MATCH(A135,ZL_Datum,0)),MIN(IF(ZL_Datum=Tagessummen!A135,ZL_von)),"")</f>
        <v/>
      </c>
      <c r="G135" s="77" t="str">
        <f t="array" aca="1" ref="G135" ca="1">IF(ISNUMBER(MATCH(A135,ZL_Datum,0)),MAX(IF(ZL_Datum=Tagessummen!A135,ZL_bis)),"")</f>
        <v/>
      </c>
      <c r="H135" s="50" t="str">
        <f ca="1">IF(AND(ISNUMBER(F135),ISNUMBER(G135)),SUMIF(ZL_gesamt,Tagessummen!A135,ZL_dez),"")</f>
        <v/>
      </c>
      <c r="I135" s="78" t="str">
        <f ca="1">IF(AND(ISNUMBER(F135),ISNUMBER(G135)),COUNTIF(ZL_Datum,Tagessummen!A135),"")</f>
        <v/>
      </c>
      <c r="J135" s="20"/>
      <c r="L135" s="82" t="str">
        <f t="shared" ca="1" si="9"/>
        <v/>
      </c>
      <c r="M135" s="14"/>
      <c r="N135" s="79" t="str">
        <f t="shared" ca="1" si="10"/>
        <v/>
      </c>
      <c r="O135" s="79" t="str">
        <f t="shared" ca="1" si="11"/>
        <v/>
      </c>
      <c r="P135" s="79" t="str">
        <f t="shared" ca="1" si="12"/>
        <v/>
      </c>
      <c r="Q135" s="79" t="str">
        <f t="shared" ca="1" si="7"/>
        <v/>
      </c>
      <c r="R135" s="79" t="str">
        <f t="shared" ca="1" si="13"/>
        <v/>
      </c>
    </row>
    <row r="136" spans="1:18" x14ac:dyDescent="0.25">
      <c r="A136" s="80" t="str">
        <f t="shared" si="8"/>
        <v/>
      </c>
      <c r="B136" s="6"/>
      <c r="C136" s="9"/>
      <c r="D136" s="6"/>
      <c r="E136" s="9"/>
      <c r="F136" s="77" t="str">
        <f t="array" aca="1" ref="F136" ca="1">IF(ISNUMBER(MATCH(A136,ZL_Datum,0)),MIN(IF(ZL_Datum=Tagessummen!A136,ZL_von)),"")</f>
        <v/>
      </c>
      <c r="G136" s="77" t="str">
        <f t="array" aca="1" ref="G136" ca="1">IF(ISNUMBER(MATCH(A136,ZL_Datum,0)),MAX(IF(ZL_Datum=Tagessummen!A136,ZL_bis)),"")</f>
        <v/>
      </c>
      <c r="H136" s="50" t="str">
        <f ca="1">IF(AND(ISNUMBER(F136),ISNUMBER(G136)),SUMIF(ZL_gesamt,Tagessummen!A136,ZL_dez),"")</f>
        <v/>
      </c>
      <c r="I136" s="78" t="str">
        <f ca="1">IF(AND(ISNUMBER(F136),ISNUMBER(G136)),COUNTIF(ZL_Datum,Tagessummen!A136),"")</f>
        <v/>
      </c>
      <c r="J136" s="20"/>
      <c r="L136" s="82" t="str">
        <f t="shared" ca="1" si="9"/>
        <v/>
      </c>
      <c r="M136" s="14"/>
      <c r="N136" s="79" t="str">
        <f t="shared" ca="1" si="10"/>
        <v/>
      </c>
      <c r="O136" s="79" t="str">
        <f t="shared" ca="1" si="11"/>
        <v/>
      </c>
      <c r="P136" s="79" t="str">
        <f t="shared" ca="1" si="12"/>
        <v/>
      </c>
      <c r="Q136" s="79" t="str">
        <f t="shared" ca="1" si="7"/>
        <v/>
      </c>
      <c r="R136" s="79" t="str">
        <f t="shared" ca="1" si="13"/>
        <v/>
      </c>
    </row>
    <row r="137" spans="1:18" x14ac:dyDescent="0.25">
      <c r="A137" s="80" t="str">
        <f t="shared" si="8"/>
        <v/>
      </c>
      <c r="B137" s="6"/>
      <c r="C137" s="9"/>
      <c r="D137" s="6"/>
      <c r="E137" s="9"/>
      <c r="F137" s="77" t="str">
        <f t="array" aca="1" ref="F137" ca="1">IF(ISNUMBER(MATCH(A137,ZL_Datum,0)),MIN(IF(ZL_Datum=Tagessummen!A137,ZL_von)),"")</f>
        <v/>
      </c>
      <c r="G137" s="77" t="str">
        <f t="array" aca="1" ref="G137" ca="1">IF(ISNUMBER(MATCH(A137,ZL_Datum,0)),MAX(IF(ZL_Datum=Tagessummen!A137,ZL_bis)),"")</f>
        <v/>
      </c>
      <c r="H137" s="50" t="str">
        <f ca="1">IF(AND(ISNUMBER(F137),ISNUMBER(G137)),SUMIF(ZL_gesamt,Tagessummen!A137,ZL_dez),"")</f>
        <v/>
      </c>
      <c r="I137" s="78" t="str">
        <f ca="1">IF(AND(ISNUMBER(F137),ISNUMBER(G137)),COUNTIF(ZL_Datum,Tagessummen!A137),"")</f>
        <v/>
      </c>
      <c r="J137" s="20"/>
      <c r="L137" s="82" t="str">
        <f t="shared" ca="1" si="9"/>
        <v/>
      </c>
      <c r="M137" s="14"/>
      <c r="N137" s="79" t="str">
        <f t="shared" ca="1" si="10"/>
        <v/>
      </c>
      <c r="O137" s="79" t="str">
        <f t="shared" ca="1" si="11"/>
        <v/>
      </c>
      <c r="P137" s="79" t="str">
        <f t="shared" ca="1" si="12"/>
        <v/>
      </c>
      <c r="Q137" s="79" t="str">
        <f t="shared" ca="1" si="7"/>
        <v/>
      </c>
      <c r="R137" s="79" t="str">
        <f t="shared" ca="1" si="13"/>
        <v/>
      </c>
    </row>
    <row r="138" spans="1:18" x14ac:dyDescent="0.25">
      <c r="A138" s="80" t="str">
        <f t="shared" si="8"/>
        <v/>
      </c>
      <c r="B138" s="6"/>
      <c r="C138" s="9"/>
      <c r="D138" s="6"/>
      <c r="E138" s="9"/>
      <c r="F138" s="77" t="str">
        <f t="array" aca="1" ref="F138" ca="1">IF(ISNUMBER(MATCH(A138,ZL_Datum,0)),MIN(IF(ZL_Datum=Tagessummen!A138,ZL_von)),"")</f>
        <v/>
      </c>
      <c r="G138" s="77" t="str">
        <f t="array" aca="1" ref="G138" ca="1">IF(ISNUMBER(MATCH(A138,ZL_Datum,0)),MAX(IF(ZL_Datum=Tagessummen!A138,ZL_bis)),"")</f>
        <v/>
      </c>
      <c r="H138" s="50" t="str">
        <f ca="1">IF(AND(ISNUMBER(F138),ISNUMBER(G138)),SUMIF(ZL_gesamt,Tagessummen!A138,ZL_dez),"")</f>
        <v/>
      </c>
      <c r="I138" s="78" t="str">
        <f ca="1">IF(AND(ISNUMBER(F138),ISNUMBER(G138)),COUNTIF(ZL_Datum,Tagessummen!A138),"")</f>
        <v/>
      </c>
      <c r="J138" s="20"/>
      <c r="L138" s="82" t="str">
        <f t="shared" ca="1" si="9"/>
        <v/>
      </c>
      <c r="M138" s="14"/>
      <c r="N138" s="79" t="str">
        <f t="shared" ca="1" si="10"/>
        <v/>
      </c>
      <c r="O138" s="79" t="str">
        <f t="shared" ca="1" si="11"/>
        <v/>
      </c>
      <c r="P138" s="79" t="str">
        <f t="shared" ca="1" si="12"/>
        <v/>
      </c>
      <c r="Q138" s="79" t="str">
        <f t="shared" ca="1" si="7"/>
        <v/>
      </c>
      <c r="R138" s="79" t="str">
        <f t="shared" ca="1" si="13"/>
        <v/>
      </c>
    </row>
    <row r="139" spans="1:18" x14ac:dyDescent="0.25">
      <c r="A139" s="80" t="str">
        <f t="shared" si="8"/>
        <v/>
      </c>
      <c r="B139" s="6"/>
      <c r="C139" s="9"/>
      <c r="D139" s="6"/>
      <c r="E139" s="9"/>
      <c r="F139" s="77" t="str">
        <f t="array" aca="1" ref="F139" ca="1">IF(ISNUMBER(MATCH(A139,ZL_Datum,0)),MIN(IF(ZL_Datum=Tagessummen!A139,ZL_von)),"")</f>
        <v/>
      </c>
      <c r="G139" s="77" t="str">
        <f t="array" aca="1" ref="G139" ca="1">IF(ISNUMBER(MATCH(A139,ZL_Datum,0)),MAX(IF(ZL_Datum=Tagessummen!A139,ZL_bis)),"")</f>
        <v/>
      </c>
      <c r="H139" s="50" t="str">
        <f ca="1">IF(AND(ISNUMBER(F139),ISNUMBER(G139)),SUMIF(ZL_gesamt,Tagessummen!A139,ZL_dez),"")</f>
        <v/>
      </c>
      <c r="I139" s="78" t="str">
        <f ca="1">IF(AND(ISNUMBER(F139),ISNUMBER(G139)),COUNTIF(ZL_Datum,Tagessummen!A139),"")</f>
        <v/>
      </c>
      <c r="J139" s="20"/>
      <c r="L139" s="82" t="str">
        <f t="shared" ca="1" si="9"/>
        <v/>
      </c>
      <c r="M139" s="14"/>
      <c r="N139" s="79" t="str">
        <f t="shared" ca="1" si="10"/>
        <v/>
      </c>
      <c r="O139" s="79" t="str">
        <f t="shared" ca="1" si="11"/>
        <v/>
      </c>
      <c r="P139" s="79" t="str">
        <f t="shared" ca="1" si="12"/>
        <v/>
      </c>
      <c r="Q139" s="79" t="str">
        <f t="shared" ca="1" si="7"/>
        <v/>
      </c>
      <c r="R139" s="79" t="str">
        <f t="shared" ca="1" si="13"/>
        <v/>
      </c>
    </row>
    <row r="140" spans="1:18" x14ac:dyDescent="0.25">
      <c r="A140" s="80" t="str">
        <f t="shared" si="8"/>
        <v/>
      </c>
      <c r="B140" s="6"/>
      <c r="C140" s="9"/>
      <c r="D140" s="6"/>
      <c r="E140" s="9"/>
      <c r="F140" s="77" t="str">
        <f t="array" aca="1" ref="F140" ca="1">IF(ISNUMBER(MATCH(A140,ZL_Datum,0)),MIN(IF(ZL_Datum=Tagessummen!A140,ZL_von)),"")</f>
        <v/>
      </c>
      <c r="G140" s="77" t="str">
        <f t="array" aca="1" ref="G140" ca="1">IF(ISNUMBER(MATCH(A140,ZL_Datum,0)),MAX(IF(ZL_Datum=Tagessummen!A140,ZL_bis)),"")</f>
        <v/>
      </c>
      <c r="H140" s="50" t="str">
        <f ca="1">IF(AND(ISNUMBER(F140),ISNUMBER(G140)),SUMIF(ZL_gesamt,Tagessummen!A140,ZL_dez),"")</f>
        <v/>
      </c>
      <c r="I140" s="78" t="str">
        <f ca="1">IF(AND(ISNUMBER(F140),ISNUMBER(G140)),COUNTIF(ZL_Datum,Tagessummen!A140),"")</f>
        <v/>
      </c>
      <c r="J140" s="20"/>
      <c r="L140" s="82" t="str">
        <f t="shared" ca="1" si="9"/>
        <v/>
      </c>
      <c r="M140" s="14"/>
      <c r="N140" s="79" t="str">
        <f t="shared" ca="1" si="10"/>
        <v/>
      </c>
      <c r="O140" s="79" t="str">
        <f t="shared" ca="1" si="11"/>
        <v/>
      </c>
      <c r="P140" s="79" t="str">
        <f t="shared" ca="1" si="12"/>
        <v/>
      </c>
      <c r="Q140" s="79" t="str">
        <f t="shared" ca="1" si="7"/>
        <v/>
      </c>
      <c r="R140" s="79" t="str">
        <f t="shared" ca="1" si="13"/>
        <v/>
      </c>
    </row>
    <row r="141" spans="1:18" x14ac:dyDescent="0.25">
      <c r="A141" s="80" t="str">
        <f t="shared" si="8"/>
        <v/>
      </c>
      <c r="B141" s="6"/>
      <c r="C141" s="9"/>
      <c r="D141" s="6"/>
      <c r="E141" s="9"/>
      <c r="F141" s="77" t="str">
        <f t="array" aca="1" ref="F141" ca="1">IF(ISNUMBER(MATCH(A141,ZL_Datum,0)),MIN(IF(ZL_Datum=Tagessummen!A141,ZL_von)),"")</f>
        <v/>
      </c>
      <c r="G141" s="77" t="str">
        <f t="array" aca="1" ref="G141" ca="1">IF(ISNUMBER(MATCH(A141,ZL_Datum,0)),MAX(IF(ZL_Datum=Tagessummen!A141,ZL_bis)),"")</f>
        <v/>
      </c>
      <c r="H141" s="50" t="str">
        <f ca="1">IF(AND(ISNUMBER(F141),ISNUMBER(G141)),SUMIF(ZL_gesamt,Tagessummen!A141,ZL_dez),"")</f>
        <v/>
      </c>
      <c r="I141" s="78" t="str">
        <f ca="1">IF(AND(ISNUMBER(F141),ISNUMBER(G141)),COUNTIF(ZL_Datum,Tagessummen!A141),"")</f>
        <v/>
      </c>
      <c r="J141" s="20"/>
      <c r="L141" s="82" t="str">
        <f t="shared" ca="1" si="9"/>
        <v/>
      </c>
      <c r="M141" s="14"/>
      <c r="N141" s="79" t="str">
        <f t="shared" ca="1" si="10"/>
        <v/>
      </c>
      <c r="O141" s="79" t="str">
        <f t="shared" ca="1" si="11"/>
        <v/>
      </c>
      <c r="P141" s="79" t="str">
        <f t="shared" ca="1" si="12"/>
        <v/>
      </c>
      <c r="Q141" s="79" t="str">
        <f t="shared" ca="1" si="7"/>
        <v/>
      </c>
      <c r="R141" s="79" t="str">
        <f t="shared" ca="1" si="13"/>
        <v/>
      </c>
    </row>
    <row r="142" spans="1:18" x14ac:dyDescent="0.25">
      <c r="A142" s="80" t="str">
        <f t="shared" si="8"/>
        <v/>
      </c>
      <c r="B142" s="6"/>
      <c r="C142" s="9"/>
      <c r="D142" s="6"/>
      <c r="E142" s="9"/>
      <c r="F142" s="77" t="str">
        <f t="array" aca="1" ref="F142" ca="1">IF(ISNUMBER(MATCH(A142,ZL_Datum,0)),MIN(IF(ZL_Datum=Tagessummen!A142,ZL_von)),"")</f>
        <v/>
      </c>
      <c r="G142" s="77" t="str">
        <f t="array" aca="1" ref="G142" ca="1">IF(ISNUMBER(MATCH(A142,ZL_Datum,0)),MAX(IF(ZL_Datum=Tagessummen!A142,ZL_bis)),"")</f>
        <v/>
      </c>
      <c r="H142" s="50" t="str">
        <f ca="1">IF(AND(ISNUMBER(F142),ISNUMBER(G142)),SUMIF(ZL_gesamt,Tagessummen!A142,ZL_dez),"")</f>
        <v/>
      </c>
      <c r="I142" s="78" t="str">
        <f ca="1">IF(AND(ISNUMBER(F142),ISNUMBER(G142)),COUNTIF(ZL_Datum,Tagessummen!A142),"")</f>
        <v/>
      </c>
      <c r="J142" s="20"/>
      <c r="L142" s="82" t="str">
        <f t="shared" ca="1" si="9"/>
        <v/>
      </c>
      <c r="M142" s="14"/>
      <c r="N142" s="79" t="str">
        <f t="shared" ca="1" si="10"/>
        <v/>
      </c>
      <c r="O142" s="79" t="str">
        <f t="shared" ca="1" si="11"/>
        <v/>
      </c>
      <c r="P142" s="79" t="str">
        <f t="shared" ca="1" si="12"/>
        <v/>
      </c>
      <c r="Q142" s="79" t="str">
        <f t="shared" ref="Q142:Q205" ca="1" si="14">IF(AND(ISNUMBER(A142),ISNUMBER(F142),ISNUMBER(G142),H142&gt;0),IF(WEEKDAY(A142)=1,"Projektarbeiten am Sonntag?",""),"")</f>
        <v/>
      </c>
      <c r="R142" s="79" t="str">
        <f t="shared" ca="1" si="13"/>
        <v/>
      </c>
    </row>
    <row r="143" spans="1:18" x14ac:dyDescent="0.25">
      <c r="A143" s="80" t="str">
        <f t="shared" ref="A143:A206" si="15">IF(ISNUMBER(ZU_Jahr),A142+1,"")</f>
        <v/>
      </c>
      <c r="B143" s="6"/>
      <c r="C143" s="9"/>
      <c r="D143" s="6"/>
      <c r="E143" s="9"/>
      <c r="F143" s="77" t="str">
        <f t="array" aca="1" ref="F143" ca="1">IF(ISNUMBER(MATCH(A143,ZL_Datum,0)),MIN(IF(ZL_Datum=Tagessummen!A143,ZL_von)),"")</f>
        <v/>
      </c>
      <c r="G143" s="77" t="str">
        <f t="array" aca="1" ref="G143" ca="1">IF(ISNUMBER(MATCH(A143,ZL_Datum,0)),MAX(IF(ZL_Datum=Tagessummen!A143,ZL_bis)),"")</f>
        <v/>
      </c>
      <c r="H143" s="50" t="str">
        <f ca="1">IF(AND(ISNUMBER(F143),ISNUMBER(G143)),SUMIF(ZL_gesamt,Tagessummen!A143,ZL_dez),"")</f>
        <v/>
      </c>
      <c r="I143" s="78" t="str">
        <f ca="1">IF(AND(ISNUMBER(F143),ISNUMBER(G143)),COUNTIF(ZL_Datum,Tagessummen!A143),"")</f>
        <v/>
      </c>
      <c r="J143" s="20"/>
      <c r="L143" s="82" t="str">
        <f t="shared" ref="L143:L206" ca="1" si="16">IF(N143&lt;&gt;"",N143,"")&amp;IF(O143&lt;&gt;"","   "&amp;O143,"")&amp;IF(P143&lt;&gt;"","   "&amp;P143,"")&amp;IF(Q143&lt;&gt;"","  "&amp;Q143,"")&amp;IF(R143&lt;&gt;"","  "&amp;R143,"")</f>
        <v/>
      </c>
      <c r="M143" s="14"/>
      <c r="N143" s="79" t="str">
        <f t="shared" ref="N143:N206" ca="1" si="17">IF(AND(ISNUMBER(B143),ISNUMBER(C143),ISNUMBER(D143),ISNUMBER(E143),ISNUMBER(F143),ISNUMBER(G143)),IF(TIME(B143,C143,0)&gt;F143,"Projektzeit vor Dienstbeginn?",""),"")</f>
        <v/>
      </c>
      <c r="O143" s="79" t="str">
        <f t="shared" ref="O143:O206" ca="1" si="18">IF(AND(ISNUMBER(B143),ISNUMBER(C143),ISNUMBER(D143),ISNUMBER(E143),ISNUMBER(F143),ISNUMBER(G143)),IF(TIME(D143,E143,0)&lt;G143,"Projektzeit nach Dienstende?",""),"")</f>
        <v/>
      </c>
      <c r="P143" s="79" t="str">
        <f t="shared" ref="P143:P206" ca="1" si="19">IF(AND(ISNUMBER(B143),ISNUMBER(C143),ISNUMBER(D143),ISNUMBER(E143),ISNUMBER(F143),ISNUMBER(G143),H143&gt;10),"Projektzeit größer 10 Stunden - Tageshöchstarbeitszeit?","")</f>
        <v/>
      </c>
      <c r="Q143" s="79" t="str">
        <f t="shared" ca="1" si="14"/>
        <v/>
      </c>
      <c r="R143" s="79" t="str">
        <f t="shared" ref="R143:R206" ca="1" si="20">IF(AND(ISNUMBER(A143),ISNUMBER(F143),ISNUMBER(G143),H143&gt;0),IF(WEEKDAY(A143)=7,"Projektarbeiten am Samstag?",""),"")</f>
        <v/>
      </c>
    </row>
    <row r="144" spans="1:18" x14ac:dyDescent="0.25">
      <c r="A144" s="80" t="str">
        <f t="shared" si="15"/>
        <v/>
      </c>
      <c r="B144" s="6"/>
      <c r="C144" s="9"/>
      <c r="D144" s="6"/>
      <c r="E144" s="9"/>
      <c r="F144" s="77" t="str">
        <f t="array" aca="1" ref="F144" ca="1">IF(ISNUMBER(MATCH(A144,ZL_Datum,0)),MIN(IF(ZL_Datum=Tagessummen!A144,ZL_von)),"")</f>
        <v/>
      </c>
      <c r="G144" s="77" t="str">
        <f t="array" aca="1" ref="G144" ca="1">IF(ISNUMBER(MATCH(A144,ZL_Datum,0)),MAX(IF(ZL_Datum=Tagessummen!A144,ZL_bis)),"")</f>
        <v/>
      </c>
      <c r="H144" s="50" t="str">
        <f ca="1">IF(AND(ISNUMBER(F144),ISNUMBER(G144)),SUMIF(ZL_gesamt,Tagessummen!A144,ZL_dez),"")</f>
        <v/>
      </c>
      <c r="I144" s="78" t="str">
        <f ca="1">IF(AND(ISNUMBER(F144),ISNUMBER(G144)),COUNTIF(ZL_Datum,Tagessummen!A144),"")</f>
        <v/>
      </c>
      <c r="J144" s="20"/>
      <c r="L144" s="82" t="str">
        <f t="shared" ca="1" si="16"/>
        <v/>
      </c>
      <c r="M144" s="14"/>
      <c r="N144" s="79" t="str">
        <f t="shared" ca="1" si="17"/>
        <v/>
      </c>
      <c r="O144" s="79" t="str">
        <f t="shared" ca="1" si="18"/>
        <v/>
      </c>
      <c r="P144" s="79" t="str">
        <f t="shared" ca="1" si="19"/>
        <v/>
      </c>
      <c r="Q144" s="79" t="str">
        <f t="shared" ca="1" si="14"/>
        <v/>
      </c>
      <c r="R144" s="79" t="str">
        <f t="shared" ca="1" si="20"/>
        <v/>
      </c>
    </row>
    <row r="145" spans="1:18" x14ac:dyDescent="0.25">
      <c r="A145" s="80" t="str">
        <f t="shared" si="15"/>
        <v/>
      </c>
      <c r="B145" s="6"/>
      <c r="C145" s="9"/>
      <c r="D145" s="6"/>
      <c r="E145" s="9"/>
      <c r="F145" s="77" t="str">
        <f t="array" aca="1" ref="F145" ca="1">IF(ISNUMBER(MATCH(A145,ZL_Datum,0)),MIN(IF(ZL_Datum=Tagessummen!A145,ZL_von)),"")</f>
        <v/>
      </c>
      <c r="G145" s="77" t="str">
        <f t="array" aca="1" ref="G145" ca="1">IF(ISNUMBER(MATCH(A145,ZL_Datum,0)),MAX(IF(ZL_Datum=Tagessummen!A145,ZL_bis)),"")</f>
        <v/>
      </c>
      <c r="H145" s="50" t="str">
        <f ca="1">IF(AND(ISNUMBER(F145),ISNUMBER(G145)),SUMIF(ZL_gesamt,Tagessummen!A145,ZL_dez),"")</f>
        <v/>
      </c>
      <c r="I145" s="78" t="str">
        <f ca="1">IF(AND(ISNUMBER(F145),ISNUMBER(G145)),COUNTIF(ZL_Datum,Tagessummen!A145),"")</f>
        <v/>
      </c>
      <c r="J145" s="20"/>
      <c r="L145" s="82" t="str">
        <f t="shared" ca="1" si="16"/>
        <v/>
      </c>
      <c r="M145" s="14"/>
      <c r="N145" s="79" t="str">
        <f t="shared" ca="1" si="17"/>
        <v/>
      </c>
      <c r="O145" s="79" t="str">
        <f t="shared" ca="1" si="18"/>
        <v/>
      </c>
      <c r="P145" s="79" t="str">
        <f t="shared" ca="1" si="19"/>
        <v/>
      </c>
      <c r="Q145" s="79" t="str">
        <f t="shared" ca="1" si="14"/>
        <v/>
      </c>
      <c r="R145" s="79" t="str">
        <f t="shared" ca="1" si="20"/>
        <v/>
      </c>
    </row>
    <row r="146" spans="1:18" x14ac:dyDescent="0.25">
      <c r="A146" s="80" t="str">
        <f t="shared" si="15"/>
        <v/>
      </c>
      <c r="B146" s="6"/>
      <c r="C146" s="9"/>
      <c r="D146" s="6"/>
      <c r="E146" s="9"/>
      <c r="F146" s="77" t="str">
        <f t="array" aca="1" ref="F146" ca="1">IF(ISNUMBER(MATCH(A146,ZL_Datum,0)),MIN(IF(ZL_Datum=Tagessummen!A146,ZL_von)),"")</f>
        <v/>
      </c>
      <c r="G146" s="77" t="str">
        <f t="array" aca="1" ref="G146" ca="1">IF(ISNUMBER(MATCH(A146,ZL_Datum,0)),MAX(IF(ZL_Datum=Tagessummen!A146,ZL_bis)),"")</f>
        <v/>
      </c>
      <c r="H146" s="50" t="str">
        <f ca="1">IF(AND(ISNUMBER(F146),ISNUMBER(G146)),SUMIF(ZL_gesamt,Tagessummen!A146,ZL_dez),"")</f>
        <v/>
      </c>
      <c r="I146" s="78" t="str">
        <f ca="1">IF(AND(ISNUMBER(F146),ISNUMBER(G146)),COUNTIF(ZL_Datum,Tagessummen!A146),"")</f>
        <v/>
      </c>
      <c r="J146" s="20"/>
      <c r="L146" s="82" t="str">
        <f t="shared" ca="1" si="16"/>
        <v/>
      </c>
      <c r="M146" s="14"/>
      <c r="N146" s="79" t="str">
        <f t="shared" ca="1" si="17"/>
        <v/>
      </c>
      <c r="O146" s="79" t="str">
        <f t="shared" ca="1" si="18"/>
        <v/>
      </c>
      <c r="P146" s="79" t="str">
        <f t="shared" ca="1" si="19"/>
        <v/>
      </c>
      <c r="Q146" s="79" t="str">
        <f t="shared" ca="1" si="14"/>
        <v/>
      </c>
      <c r="R146" s="79" t="str">
        <f t="shared" ca="1" si="20"/>
        <v/>
      </c>
    </row>
    <row r="147" spans="1:18" x14ac:dyDescent="0.25">
      <c r="A147" s="80" t="str">
        <f t="shared" si="15"/>
        <v/>
      </c>
      <c r="B147" s="6"/>
      <c r="C147" s="9"/>
      <c r="D147" s="6"/>
      <c r="E147" s="9"/>
      <c r="F147" s="77" t="str">
        <f t="array" aca="1" ref="F147" ca="1">IF(ISNUMBER(MATCH(A147,ZL_Datum,0)),MIN(IF(ZL_Datum=Tagessummen!A147,ZL_von)),"")</f>
        <v/>
      </c>
      <c r="G147" s="77" t="str">
        <f t="array" aca="1" ref="G147" ca="1">IF(ISNUMBER(MATCH(A147,ZL_Datum,0)),MAX(IF(ZL_Datum=Tagessummen!A147,ZL_bis)),"")</f>
        <v/>
      </c>
      <c r="H147" s="50" t="str">
        <f ca="1">IF(AND(ISNUMBER(F147),ISNUMBER(G147)),SUMIF(ZL_gesamt,Tagessummen!A147,ZL_dez),"")</f>
        <v/>
      </c>
      <c r="I147" s="78" t="str">
        <f ca="1">IF(AND(ISNUMBER(F147),ISNUMBER(G147)),COUNTIF(ZL_Datum,Tagessummen!A147),"")</f>
        <v/>
      </c>
      <c r="J147" s="20"/>
      <c r="L147" s="82" t="str">
        <f t="shared" ca="1" si="16"/>
        <v/>
      </c>
      <c r="M147" s="14"/>
      <c r="N147" s="79" t="str">
        <f t="shared" ca="1" si="17"/>
        <v/>
      </c>
      <c r="O147" s="79" t="str">
        <f t="shared" ca="1" si="18"/>
        <v/>
      </c>
      <c r="P147" s="79" t="str">
        <f t="shared" ca="1" si="19"/>
        <v/>
      </c>
      <c r="Q147" s="79" t="str">
        <f t="shared" ca="1" si="14"/>
        <v/>
      </c>
      <c r="R147" s="79" t="str">
        <f t="shared" ca="1" si="20"/>
        <v/>
      </c>
    </row>
    <row r="148" spans="1:18" x14ac:dyDescent="0.25">
      <c r="A148" s="80" t="str">
        <f t="shared" si="15"/>
        <v/>
      </c>
      <c r="B148" s="6"/>
      <c r="C148" s="9"/>
      <c r="D148" s="6"/>
      <c r="E148" s="9"/>
      <c r="F148" s="77" t="str">
        <f t="array" aca="1" ref="F148" ca="1">IF(ISNUMBER(MATCH(A148,ZL_Datum,0)),MIN(IF(ZL_Datum=Tagessummen!A148,ZL_von)),"")</f>
        <v/>
      </c>
      <c r="G148" s="77" t="str">
        <f t="array" aca="1" ref="G148" ca="1">IF(ISNUMBER(MATCH(A148,ZL_Datum,0)),MAX(IF(ZL_Datum=Tagessummen!A148,ZL_bis)),"")</f>
        <v/>
      </c>
      <c r="H148" s="50" t="str">
        <f ca="1">IF(AND(ISNUMBER(F148),ISNUMBER(G148)),SUMIF(ZL_gesamt,Tagessummen!A148,ZL_dez),"")</f>
        <v/>
      </c>
      <c r="I148" s="78" t="str">
        <f ca="1">IF(AND(ISNUMBER(F148),ISNUMBER(G148)),COUNTIF(ZL_Datum,Tagessummen!A148),"")</f>
        <v/>
      </c>
      <c r="J148" s="20"/>
      <c r="L148" s="82" t="str">
        <f t="shared" ca="1" si="16"/>
        <v/>
      </c>
      <c r="M148" s="14"/>
      <c r="N148" s="79" t="str">
        <f t="shared" ca="1" si="17"/>
        <v/>
      </c>
      <c r="O148" s="79" t="str">
        <f t="shared" ca="1" si="18"/>
        <v/>
      </c>
      <c r="P148" s="79" t="str">
        <f t="shared" ca="1" si="19"/>
        <v/>
      </c>
      <c r="Q148" s="79" t="str">
        <f t="shared" ca="1" si="14"/>
        <v/>
      </c>
      <c r="R148" s="79" t="str">
        <f t="shared" ca="1" si="20"/>
        <v/>
      </c>
    </row>
    <row r="149" spans="1:18" x14ac:dyDescent="0.25">
      <c r="A149" s="80" t="str">
        <f t="shared" si="15"/>
        <v/>
      </c>
      <c r="B149" s="6"/>
      <c r="C149" s="9"/>
      <c r="D149" s="6"/>
      <c r="E149" s="9"/>
      <c r="F149" s="77" t="str">
        <f t="array" aca="1" ref="F149" ca="1">IF(ISNUMBER(MATCH(A149,ZL_Datum,0)),MIN(IF(ZL_Datum=Tagessummen!A149,ZL_von)),"")</f>
        <v/>
      </c>
      <c r="G149" s="77" t="str">
        <f t="array" aca="1" ref="G149" ca="1">IF(ISNUMBER(MATCH(A149,ZL_Datum,0)),MAX(IF(ZL_Datum=Tagessummen!A149,ZL_bis)),"")</f>
        <v/>
      </c>
      <c r="H149" s="50" t="str">
        <f ca="1">IF(AND(ISNUMBER(F149),ISNUMBER(G149)),SUMIF(ZL_gesamt,Tagessummen!A149,ZL_dez),"")</f>
        <v/>
      </c>
      <c r="I149" s="78" t="str">
        <f ca="1">IF(AND(ISNUMBER(F149),ISNUMBER(G149)),COUNTIF(ZL_Datum,Tagessummen!A149),"")</f>
        <v/>
      </c>
      <c r="J149" s="20"/>
      <c r="L149" s="82" t="str">
        <f t="shared" ca="1" si="16"/>
        <v/>
      </c>
      <c r="M149" s="14"/>
      <c r="N149" s="79" t="str">
        <f t="shared" ca="1" si="17"/>
        <v/>
      </c>
      <c r="O149" s="79" t="str">
        <f t="shared" ca="1" si="18"/>
        <v/>
      </c>
      <c r="P149" s="79" t="str">
        <f t="shared" ca="1" si="19"/>
        <v/>
      </c>
      <c r="Q149" s="79" t="str">
        <f t="shared" ca="1" si="14"/>
        <v/>
      </c>
      <c r="R149" s="79" t="str">
        <f t="shared" ca="1" si="20"/>
        <v/>
      </c>
    </row>
    <row r="150" spans="1:18" x14ac:dyDescent="0.25">
      <c r="A150" s="80" t="str">
        <f t="shared" si="15"/>
        <v/>
      </c>
      <c r="B150" s="6"/>
      <c r="C150" s="9"/>
      <c r="D150" s="6"/>
      <c r="E150" s="9"/>
      <c r="F150" s="77" t="str">
        <f t="array" aca="1" ref="F150" ca="1">IF(ISNUMBER(MATCH(A150,ZL_Datum,0)),MIN(IF(ZL_Datum=Tagessummen!A150,ZL_von)),"")</f>
        <v/>
      </c>
      <c r="G150" s="77" t="str">
        <f t="array" aca="1" ref="G150" ca="1">IF(ISNUMBER(MATCH(A150,ZL_Datum,0)),MAX(IF(ZL_Datum=Tagessummen!A150,ZL_bis)),"")</f>
        <v/>
      </c>
      <c r="H150" s="50" t="str">
        <f ca="1">IF(AND(ISNUMBER(F150),ISNUMBER(G150)),SUMIF(ZL_gesamt,Tagessummen!A150,ZL_dez),"")</f>
        <v/>
      </c>
      <c r="I150" s="78" t="str">
        <f ca="1">IF(AND(ISNUMBER(F150),ISNUMBER(G150)),COUNTIF(ZL_Datum,Tagessummen!A150),"")</f>
        <v/>
      </c>
      <c r="J150" s="20"/>
      <c r="L150" s="82" t="str">
        <f t="shared" ca="1" si="16"/>
        <v/>
      </c>
      <c r="M150" s="14"/>
      <c r="N150" s="79" t="str">
        <f t="shared" ca="1" si="17"/>
        <v/>
      </c>
      <c r="O150" s="79" t="str">
        <f t="shared" ca="1" si="18"/>
        <v/>
      </c>
      <c r="P150" s="79" t="str">
        <f t="shared" ca="1" si="19"/>
        <v/>
      </c>
      <c r="Q150" s="79" t="str">
        <f t="shared" ca="1" si="14"/>
        <v/>
      </c>
      <c r="R150" s="79" t="str">
        <f t="shared" ca="1" si="20"/>
        <v/>
      </c>
    </row>
    <row r="151" spans="1:18" x14ac:dyDescent="0.25">
      <c r="A151" s="80" t="str">
        <f t="shared" si="15"/>
        <v/>
      </c>
      <c r="B151" s="6"/>
      <c r="C151" s="9"/>
      <c r="D151" s="6"/>
      <c r="E151" s="9"/>
      <c r="F151" s="77" t="str">
        <f t="array" aca="1" ref="F151" ca="1">IF(ISNUMBER(MATCH(A151,ZL_Datum,0)),MIN(IF(ZL_Datum=Tagessummen!A151,ZL_von)),"")</f>
        <v/>
      </c>
      <c r="G151" s="77" t="str">
        <f t="array" aca="1" ref="G151" ca="1">IF(ISNUMBER(MATCH(A151,ZL_Datum,0)),MAX(IF(ZL_Datum=Tagessummen!A151,ZL_bis)),"")</f>
        <v/>
      </c>
      <c r="H151" s="50" t="str">
        <f ca="1">IF(AND(ISNUMBER(F151),ISNUMBER(G151)),SUMIF(ZL_gesamt,Tagessummen!A151,ZL_dez),"")</f>
        <v/>
      </c>
      <c r="I151" s="78" t="str">
        <f ca="1">IF(AND(ISNUMBER(F151),ISNUMBER(G151)),COUNTIF(ZL_Datum,Tagessummen!A151),"")</f>
        <v/>
      </c>
      <c r="J151" s="20"/>
      <c r="L151" s="82" t="str">
        <f t="shared" ca="1" si="16"/>
        <v/>
      </c>
      <c r="M151" s="14"/>
      <c r="N151" s="79" t="str">
        <f t="shared" ca="1" si="17"/>
        <v/>
      </c>
      <c r="O151" s="79" t="str">
        <f t="shared" ca="1" si="18"/>
        <v/>
      </c>
      <c r="P151" s="79" t="str">
        <f t="shared" ca="1" si="19"/>
        <v/>
      </c>
      <c r="Q151" s="79" t="str">
        <f t="shared" ca="1" si="14"/>
        <v/>
      </c>
      <c r="R151" s="79" t="str">
        <f t="shared" ca="1" si="20"/>
        <v/>
      </c>
    </row>
    <row r="152" spans="1:18" x14ac:dyDescent="0.25">
      <c r="A152" s="80" t="str">
        <f t="shared" si="15"/>
        <v/>
      </c>
      <c r="B152" s="6"/>
      <c r="C152" s="9"/>
      <c r="D152" s="6"/>
      <c r="E152" s="9"/>
      <c r="F152" s="77" t="str">
        <f t="array" aca="1" ref="F152" ca="1">IF(ISNUMBER(MATCH(A152,ZL_Datum,0)),MIN(IF(ZL_Datum=Tagessummen!A152,ZL_von)),"")</f>
        <v/>
      </c>
      <c r="G152" s="77" t="str">
        <f t="array" aca="1" ref="G152" ca="1">IF(ISNUMBER(MATCH(A152,ZL_Datum,0)),MAX(IF(ZL_Datum=Tagessummen!A152,ZL_bis)),"")</f>
        <v/>
      </c>
      <c r="H152" s="50" t="str">
        <f ca="1">IF(AND(ISNUMBER(F152),ISNUMBER(G152)),SUMIF(ZL_gesamt,Tagessummen!A152,ZL_dez),"")</f>
        <v/>
      </c>
      <c r="I152" s="78" t="str">
        <f ca="1">IF(AND(ISNUMBER(F152),ISNUMBER(G152)),COUNTIF(ZL_Datum,Tagessummen!A152),"")</f>
        <v/>
      </c>
      <c r="J152" s="20"/>
      <c r="L152" s="82" t="str">
        <f t="shared" ca="1" si="16"/>
        <v/>
      </c>
      <c r="M152" s="14"/>
      <c r="N152" s="79" t="str">
        <f t="shared" ca="1" si="17"/>
        <v/>
      </c>
      <c r="O152" s="79" t="str">
        <f t="shared" ca="1" si="18"/>
        <v/>
      </c>
      <c r="P152" s="79" t="str">
        <f t="shared" ca="1" si="19"/>
        <v/>
      </c>
      <c r="Q152" s="79" t="str">
        <f t="shared" ca="1" si="14"/>
        <v/>
      </c>
      <c r="R152" s="79" t="str">
        <f t="shared" ca="1" si="20"/>
        <v/>
      </c>
    </row>
    <row r="153" spans="1:18" x14ac:dyDescent="0.25">
      <c r="A153" s="80" t="str">
        <f t="shared" si="15"/>
        <v/>
      </c>
      <c r="B153" s="6"/>
      <c r="C153" s="9"/>
      <c r="D153" s="6"/>
      <c r="E153" s="9"/>
      <c r="F153" s="77" t="str">
        <f t="array" aca="1" ref="F153" ca="1">IF(ISNUMBER(MATCH(A153,ZL_Datum,0)),MIN(IF(ZL_Datum=Tagessummen!A153,ZL_von)),"")</f>
        <v/>
      </c>
      <c r="G153" s="77" t="str">
        <f t="array" aca="1" ref="G153" ca="1">IF(ISNUMBER(MATCH(A153,ZL_Datum,0)),MAX(IF(ZL_Datum=Tagessummen!A153,ZL_bis)),"")</f>
        <v/>
      </c>
      <c r="H153" s="50" t="str">
        <f ca="1">IF(AND(ISNUMBER(F153),ISNUMBER(G153)),SUMIF(ZL_gesamt,Tagessummen!A153,ZL_dez),"")</f>
        <v/>
      </c>
      <c r="I153" s="78" t="str">
        <f ca="1">IF(AND(ISNUMBER(F153),ISNUMBER(G153)),COUNTIF(ZL_Datum,Tagessummen!A153),"")</f>
        <v/>
      </c>
      <c r="J153" s="20"/>
      <c r="L153" s="82" t="str">
        <f t="shared" ca="1" si="16"/>
        <v/>
      </c>
      <c r="M153" s="14"/>
      <c r="N153" s="79" t="str">
        <f t="shared" ca="1" si="17"/>
        <v/>
      </c>
      <c r="O153" s="79" t="str">
        <f t="shared" ca="1" si="18"/>
        <v/>
      </c>
      <c r="P153" s="79" t="str">
        <f t="shared" ca="1" si="19"/>
        <v/>
      </c>
      <c r="Q153" s="79" t="str">
        <f t="shared" ca="1" si="14"/>
        <v/>
      </c>
      <c r="R153" s="79" t="str">
        <f t="shared" ca="1" si="20"/>
        <v/>
      </c>
    </row>
    <row r="154" spans="1:18" x14ac:dyDescent="0.25">
      <c r="A154" s="80" t="str">
        <f t="shared" si="15"/>
        <v/>
      </c>
      <c r="B154" s="6"/>
      <c r="C154" s="9"/>
      <c r="D154" s="6"/>
      <c r="E154" s="9"/>
      <c r="F154" s="77" t="str">
        <f t="array" aca="1" ref="F154" ca="1">IF(ISNUMBER(MATCH(A154,ZL_Datum,0)),MIN(IF(ZL_Datum=Tagessummen!A154,ZL_von)),"")</f>
        <v/>
      </c>
      <c r="G154" s="77" t="str">
        <f t="array" aca="1" ref="G154" ca="1">IF(ISNUMBER(MATCH(A154,ZL_Datum,0)),MAX(IF(ZL_Datum=Tagessummen!A154,ZL_bis)),"")</f>
        <v/>
      </c>
      <c r="H154" s="50" t="str">
        <f ca="1">IF(AND(ISNUMBER(F154),ISNUMBER(G154)),SUMIF(ZL_gesamt,Tagessummen!A154,ZL_dez),"")</f>
        <v/>
      </c>
      <c r="I154" s="78" t="str">
        <f ca="1">IF(AND(ISNUMBER(F154),ISNUMBER(G154)),COUNTIF(ZL_Datum,Tagessummen!A154),"")</f>
        <v/>
      </c>
      <c r="J154" s="20"/>
      <c r="L154" s="82" t="str">
        <f t="shared" ca="1" si="16"/>
        <v/>
      </c>
      <c r="M154" s="14"/>
      <c r="N154" s="79" t="str">
        <f t="shared" ca="1" si="17"/>
        <v/>
      </c>
      <c r="O154" s="79" t="str">
        <f t="shared" ca="1" si="18"/>
        <v/>
      </c>
      <c r="P154" s="79" t="str">
        <f t="shared" ca="1" si="19"/>
        <v/>
      </c>
      <c r="Q154" s="79" t="str">
        <f t="shared" ca="1" si="14"/>
        <v/>
      </c>
      <c r="R154" s="79" t="str">
        <f t="shared" ca="1" si="20"/>
        <v/>
      </c>
    </row>
    <row r="155" spans="1:18" x14ac:dyDescent="0.25">
      <c r="A155" s="80" t="str">
        <f t="shared" si="15"/>
        <v/>
      </c>
      <c r="B155" s="6"/>
      <c r="C155" s="9"/>
      <c r="D155" s="6"/>
      <c r="E155" s="9"/>
      <c r="F155" s="77" t="str">
        <f t="array" aca="1" ref="F155" ca="1">IF(ISNUMBER(MATCH(A155,ZL_Datum,0)),MIN(IF(ZL_Datum=Tagessummen!A155,ZL_von)),"")</f>
        <v/>
      </c>
      <c r="G155" s="77" t="str">
        <f t="array" aca="1" ref="G155" ca="1">IF(ISNUMBER(MATCH(A155,ZL_Datum,0)),MAX(IF(ZL_Datum=Tagessummen!A155,ZL_bis)),"")</f>
        <v/>
      </c>
      <c r="H155" s="50" t="str">
        <f ca="1">IF(AND(ISNUMBER(F155),ISNUMBER(G155)),SUMIF(ZL_gesamt,Tagessummen!A155,ZL_dez),"")</f>
        <v/>
      </c>
      <c r="I155" s="78" t="str">
        <f ca="1">IF(AND(ISNUMBER(F155),ISNUMBER(G155)),COUNTIF(ZL_Datum,Tagessummen!A155),"")</f>
        <v/>
      </c>
      <c r="J155" s="20"/>
      <c r="L155" s="82" t="str">
        <f t="shared" ca="1" si="16"/>
        <v/>
      </c>
      <c r="M155" s="14"/>
      <c r="N155" s="79" t="str">
        <f t="shared" ca="1" si="17"/>
        <v/>
      </c>
      <c r="O155" s="79" t="str">
        <f t="shared" ca="1" si="18"/>
        <v/>
      </c>
      <c r="P155" s="79" t="str">
        <f t="shared" ca="1" si="19"/>
        <v/>
      </c>
      <c r="Q155" s="79" t="str">
        <f t="shared" ca="1" si="14"/>
        <v/>
      </c>
      <c r="R155" s="79" t="str">
        <f t="shared" ca="1" si="20"/>
        <v/>
      </c>
    </row>
    <row r="156" spans="1:18" x14ac:dyDescent="0.25">
      <c r="A156" s="80" t="str">
        <f t="shared" si="15"/>
        <v/>
      </c>
      <c r="B156" s="6"/>
      <c r="C156" s="9"/>
      <c r="D156" s="6"/>
      <c r="E156" s="9"/>
      <c r="F156" s="77" t="str">
        <f t="array" aca="1" ref="F156" ca="1">IF(ISNUMBER(MATCH(A156,ZL_Datum,0)),MIN(IF(ZL_Datum=Tagessummen!A156,ZL_von)),"")</f>
        <v/>
      </c>
      <c r="G156" s="77" t="str">
        <f t="array" aca="1" ref="G156" ca="1">IF(ISNUMBER(MATCH(A156,ZL_Datum,0)),MAX(IF(ZL_Datum=Tagessummen!A156,ZL_bis)),"")</f>
        <v/>
      </c>
      <c r="H156" s="50" t="str">
        <f ca="1">IF(AND(ISNUMBER(F156),ISNUMBER(G156)),SUMIF(ZL_gesamt,Tagessummen!A156,ZL_dez),"")</f>
        <v/>
      </c>
      <c r="I156" s="78" t="str">
        <f ca="1">IF(AND(ISNUMBER(F156),ISNUMBER(G156)),COUNTIF(ZL_Datum,Tagessummen!A156),"")</f>
        <v/>
      </c>
      <c r="J156" s="20"/>
      <c r="L156" s="82" t="str">
        <f t="shared" ca="1" si="16"/>
        <v/>
      </c>
      <c r="M156" s="14"/>
      <c r="N156" s="79" t="str">
        <f t="shared" ca="1" si="17"/>
        <v/>
      </c>
      <c r="O156" s="79" t="str">
        <f t="shared" ca="1" si="18"/>
        <v/>
      </c>
      <c r="P156" s="79" t="str">
        <f t="shared" ca="1" si="19"/>
        <v/>
      </c>
      <c r="Q156" s="79" t="str">
        <f t="shared" ca="1" si="14"/>
        <v/>
      </c>
      <c r="R156" s="79" t="str">
        <f t="shared" ca="1" si="20"/>
        <v/>
      </c>
    </row>
    <row r="157" spans="1:18" x14ac:dyDescent="0.25">
      <c r="A157" s="80" t="str">
        <f t="shared" si="15"/>
        <v/>
      </c>
      <c r="B157" s="6"/>
      <c r="C157" s="9"/>
      <c r="D157" s="6"/>
      <c r="E157" s="9"/>
      <c r="F157" s="77" t="str">
        <f t="array" aca="1" ref="F157" ca="1">IF(ISNUMBER(MATCH(A157,ZL_Datum,0)),MIN(IF(ZL_Datum=Tagessummen!A157,ZL_von)),"")</f>
        <v/>
      </c>
      <c r="G157" s="77" t="str">
        <f t="array" aca="1" ref="G157" ca="1">IF(ISNUMBER(MATCH(A157,ZL_Datum,0)),MAX(IF(ZL_Datum=Tagessummen!A157,ZL_bis)),"")</f>
        <v/>
      </c>
      <c r="H157" s="50" t="str">
        <f ca="1">IF(AND(ISNUMBER(F157),ISNUMBER(G157)),SUMIF(ZL_gesamt,Tagessummen!A157,ZL_dez),"")</f>
        <v/>
      </c>
      <c r="I157" s="78" t="str">
        <f ca="1">IF(AND(ISNUMBER(F157),ISNUMBER(G157)),COUNTIF(ZL_Datum,Tagessummen!A157),"")</f>
        <v/>
      </c>
      <c r="J157" s="20"/>
      <c r="L157" s="82" t="str">
        <f t="shared" ca="1" si="16"/>
        <v/>
      </c>
      <c r="M157" s="14"/>
      <c r="N157" s="79" t="str">
        <f t="shared" ca="1" si="17"/>
        <v/>
      </c>
      <c r="O157" s="79" t="str">
        <f t="shared" ca="1" si="18"/>
        <v/>
      </c>
      <c r="P157" s="79" t="str">
        <f t="shared" ca="1" si="19"/>
        <v/>
      </c>
      <c r="Q157" s="79" t="str">
        <f t="shared" ca="1" si="14"/>
        <v/>
      </c>
      <c r="R157" s="79" t="str">
        <f t="shared" ca="1" si="20"/>
        <v/>
      </c>
    </row>
    <row r="158" spans="1:18" x14ac:dyDescent="0.25">
      <c r="A158" s="80" t="str">
        <f t="shared" si="15"/>
        <v/>
      </c>
      <c r="B158" s="6"/>
      <c r="C158" s="9"/>
      <c r="D158" s="6"/>
      <c r="E158" s="9"/>
      <c r="F158" s="77" t="str">
        <f t="array" aca="1" ref="F158" ca="1">IF(ISNUMBER(MATCH(A158,ZL_Datum,0)),MIN(IF(ZL_Datum=Tagessummen!A158,ZL_von)),"")</f>
        <v/>
      </c>
      <c r="G158" s="77" t="str">
        <f t="array" aca="1" ref="G158" ca="1">IF(ISNUMBER(MATCH(A158,ZL_Datum,0)),MAX(IF(ZL_Datum=Tagessummen!A158,ZL_bis)),"")</f>
        <v/>
      </c>
      <c r="H158" s="50" t="str">
        <f ca="1">IF(AND(ISNUMBER(F158),ISNUMBER(G158)),SUMIF(ZL_gesamt,Tagessummen!A158,ZL_dez),"")</f>
        <v/>
      </c>
      <c r="I158" s="78" t="str">
        <f ca="1">IF(AND(ISNUMBER(F158),ISNUMBER(G158)),COUNTIF(ZL_Datum,Tagessummen!A158),"")</f>
        <v/>
      </c>
      <c r="J158" s="20"/>
      <c r="L158" s="82" t="str">
        <f t="shared" ca="1" si="16"/>
        <v/>
      </c>
      <c r="M158" s="14"/>
      <c r="N158" s="79" t="str">
        <f t="shared" ca="1" si="17"/>
        <v/>
      </c>
      <c r="O158" s="79" t="str">
        <f t="shared" ca="1" si="18"/>
        <v/>
      </c>
      <c r="P158" s="79" t="str">
        <f t="shared" ca="1" si="19"/>
        <v/>
      </c>
      <c r="Q158" s="79" t="str">
        <f t="shared" ca="1" si="14"/>
        <v/>
      </c>
      <c r="R158" s="79" t="str">
        <f t="shared" ca="1" si="20"/>
        <v/>
      </c>
    </row>
    <row r="159" spans="1:18" x14ac:dyDescent="0.25">
      <c r="A159" s="80" t="str">
        <f t="shared" si="15"/>
        <v/>
      </c>
      <c r="B159" s="6"/>
      <c r="C159" s="9"/>
      <c r="D159" s="6"/>
      <c r="E159" s="9"/>
      <c r="F159" s="77" t="str">
        <f t="array" aca="1" ref="F159" ca="1">IF(ISNUMBER(MATCH(A159,ZL_Datum,0)),MIN(IF(ZL_Datum=Tagessummen!A159,ZL_von)),"")</f>
        <v/>
      </c>
      <c r="G159" s="77" t="str">
        <f t="array" aca="1" ref="G159" ca="1">IF(ISNUMBER(MATCH(A159,ZL_Datum,0)),MAX(IF(ZL_Datum=Tagessummen!A159,ZL_bis)),"")</f>
        <v/>
      </c>
      <c r="H159" s="50" t="str">
        <f ca="1">IF(AND(ISNUMBER(F159),ISNUMBER(G159)),SUMIF(ZL_gesamt,Tagessummen!A159,ZL_dez),"")</f>
        <v/>
      </c>
      <c r="I159" s="78" t="str">
        <f ca="1">IF(AND(ISNUMBER(F159),ISNUMBER(G159)),COUNTIF(ZL_Datum,Tagessummen!A159),"")</f>
        <v/>
      </c>
      <c r="J159" s="20"/>
      <c r="L159" s="82" t="str">
        <f t="shared" ca="1" si="16"/>
        <v/>
      </c>
      <c r="M159" s="14"/>
      <c r="N159" s="79" t="str">
        <f t="shared" ca="1" si="17"/>
        <v/>
      </c>
      <c r="O159" s="79" t="str">
        <f t="shared" ca="1" si="18"/>
        <v/>
      </c>
      <c r="P159" s="79" t="str">
        <f t="shared" ca="1" si="19"/>
        <v/>
      </c>
      <c r="Q159" s="79" t="str">
        <f t="shared" ca="1" si="14"/>
        <v/>
      </c>
      <c r="R159" s="79" t="str">
        <f t="shared" ca="1" si="20"/>
        <v/>
      </c>
    </row>
    <row r="160" spans="1:18" x14ac:dyDescent="0.25">
      <c r="A160" s="80" t="str">
        <f t="shared" si="15"/>
        <v/>
      </c>
      <c r="B160" s="6"/>
      <c r="C160" s="9"/>
      <c r="D160" s="6"/>
      <c r="E160" s="9"/>
      <c r="F160" s="77" t="str">
        <f t="array" aca="1" ref="F160" ca="1">IF(ISNUMBER(MATCH(A160,ZL_Datum,0)),MIN(IF(ZL_Datum=Tagessummen!A160,ZL_von)),"")</f>
        <v/>
      </c>
      <c r="G160" s="77" t="str">
        <f t="array" aca="1" ref="G160" ca="1">IF(ISNUMBER(MATCH(A160,ZL_Datum,0)),MAX(IF(ZL_Datum=Tagessummen!A160,ZL_bis)),"")</f>
        <v/>
      </c>
      <c r="H160" s="50" t="str">
        <f ca="1">IF(AND(ISNUMBER(F160),ISNUMBER(G160)),SUMIF(ZL_gesamt,Tagessummen!A160,ZL_dez),"")</f>
        <v/>
      </c>
      <c r="I160" s="78" t="str">
        <f ca="1">IF(AND(ISNUMBER(F160),ISNUMBER(G160)),COUNTIF(ZL_Datum,Tagessummen!A160),"")</f>
        <v/>
      </c>
      <c r="J160" s="20"/>
      <c r="L160" s="82" t="str">
        <f t="shared" ca="1" si="16"/>
        <v/>
      </c>
      <c r="M160" s="14"/>
      <c r="N160" s="79" t="str">
        <f t="shared" ca="1" si="17"/>
        <v/>
      </c>
      <c r="O160" s="79" t="str">
        <f t="shared" ca="1" si="18"/>
        <v/>
      </c>
      <c r="P160" s="79" t="str">
        <f t="shared" ca="1" si="19"/>
        <v/>
      </c>
      <c r="Q160" s="79" t="str">
        <f t="shared" ca="1" si="14"/>
        <v/>
      </c>
      <c r="R160" s="79" t="str">
        <f t="shared" ca="1" si="20"/>
        <v/>
      </c>
    </row>
    <row r="161" spans="1:18" x14ac:dyDescent="0.25">
      <c r="A161" s="80" t="str">
        <f t="shared" si="15"/>
        <v/>
      </c>
      <c r="B161" s="6"/>
      <c r="C161" s="9"/>
      <c r="D161" s="6"/>
      <c r="E161" s="9"/>
      <c r="F161" s="77" t="str">
        <f t="array" aca="1" ref="F161" ca="1">IF(ISNUMBER(MATCH(A161,ZL_Datum,0)),MIN(IF(ZL_Datum=Tagessummen!A161,ZL_von)),"")</f>
        <v/>
      </c>
      <c r="G161" s="77" t="str">
        <f t="array" aca="1" ref="G161" ca="1">IF(ISNUMBER(MATCH(A161,ZL_Datum,0)),MAX(IF(ZL_Datum=Tagessummen!A161,ZL_bis)),"")</f>
        <v/>
      </c>
      <c r="H161" s="50" t="str">
        <f ca="1">IF(AND(ISNUMBER(F161),ISNUMBER(G161)),SUMIF(ZL_gesamt,Tagessummen!A161,ZL_dez),"")</f>
        <v/>
      </c>
      <c r="I161" s="78" t="str">
        <f ca="1">IF(AND(ISNUMBER(F161),ISNUMBER(G161)),COUNTIF(ZL_Datum,Tagessummen!A161),"")</f>
        <v/>
      </c>
      <c r="J161" s="20"/>
      <c r="L161" s="82" t="str">
        <f t="shared" ca="1" si="16"/>
        <v/>
      </c>
      <c r="M161" s="14"/>
      <c r="N161" s="79" t="str">
        <f t="shared" ca="1" si="17"/>
        <v/>
      </c>
      <c r="O161" s="79" t="str">
        <f t="shared" ca="1" si="18"/>
        <v/>
      </c>
      <c r="P161" s="79" t="str">
        <f t="shared" ca="1" si="19"/>
        <v/>
      </c>
      <c r="Q161" s="79" t="str">
        <f t="shared" ca="1" si="14"/>
        <v/>
      </c>
      <c r="R161" s="79" t="str">
        <f t="shared" ca="1" si="20"/>
        <v/>
      </c>
    </row>
    <row r="162" spans="1:18" x14ac:dyDescent="0.25">
      <c r="A162" s="80" t="str">
        <f t="shared" si="15"/>
        <v/>
      </c>
      <c r="B162" s="6"/>
      <c r="C162" s="9"/>
      <c r="D162" s="6"/>
      <c r="E162" s="9"/>
      <c r="F162" s="77" t="str">
        <f t="array" aca="1" ref="F162" ca="1">IF(ISNUMBER(MATCH(A162,ZL_Datum,0)),MIN(IF(ZL_Datum=Tagessummen!A162,ZL_von)),"")</f>
        <v/>
      </c>
      <c r="G162" s="77" t="str">
        <f t="array" aca="1" ref="G162" ca="1">IF(ISNUMBER(MATCH(A162,ZL_Datum,0)),MAX(IF(ZL_Datum=Tagessummen!A162,ZL_bis)),"")</f>
        <v/>
      </c>
      <c r="H162" s="50" t="str">
        <f ca="1">IF(AND(ISNUMBER(F162),ISNUMBER(G162)),SUMIF(ZL_gesamt,Tagessummen!A162,ZL_dez),"")</f>
        <v/>
      </c>
      <c r="I162" s="78" t="str">
        <f ca="1">IF(AND(ISNUMBER(F162),ISNUMBER(G162)),COUNTIF(ZL_Datum,Tagessummen!A162),"")</f>
        <v/>
      </c>
      <c r="J162" s="20"/>
      <c r="L162" s="82" t="str">
        <f t="shared" ca="1" si="16"/>
        <v/>
      </c>
      <c r="M162" s="14"/>
      <c r="N162" s="79" t="str">
        <f t="shared" ca="1" si="17"/>
        <v/>
      </c>
      <c r="O162" s="79" t="str">
        <f t="shared" ca="1" si="18"/>
        <v/>
      </c>
      <c r="P162" s="79" t="str">
        <f t="shared" ca="1" si="19"/>
        <v/>
      </c>
      <c r="Q162" s="79" t="str">
        <f t="shared" ca="1" si="14"/>
        <v/>
      </c>
      <c r="R162" s="79" t="str">
        <f t="shared" ca="1" si="20"/>
        <v/>
      </c>
    </row>
    <row r="163" spans="1:18" x14ac:dyDescent="0.25">
      <c r="A163" s="80" t="str">
        <f t="shared" si="15"/>
        <v/>
      </c>
      <c r="B163" s="6"/>
      <c r="C163" s="9"/>
      <c r="D163" s="6"/>
      <c r="E163" s="9"/>
      <c r="F163" s="77" t="str">
        <f t="array" aca="1" ref="F163" ca="1">IF(ISNUMBER(MATCH(A163,ZL_Datum,0)),MIN(IF(ZL_Datum=Tagessummen!A163,ZL_von)),"")</f>
        <v/>
      </c>
      <c r="G163" s="77" t="str">
        <f t="array" aca="1" ref="G163" ca="1">IF(ISNUMBER(MATCH(A163,ZL_Datum,0)),MAX(IF(ZL_Datum=Tagessummen!A163,ZL_bis)),"")</f>
        <v/>
      </c>
      <c r="H163" s="50" t="str">
        <f ca="1">IF(AND(ISNUMBER(F163),ISNUMBER(G163)),SUMIF(ZL_gesamt,Tagessummen!A163,ZL_dez),"")</f>
        <v/>
      </c>
      <c r="I163" s="78" t="str">
        <f ca="1">IF(AND(ISNUMBER(F163),ISNUMBER(G163)),COUNTIF(ZL_Datum,Tagessummen!A163),"")</f>
        <v/>
      </c>
      <c r="J163" s="20"/>
      <c r="L163" s="82" t="str">
        <f t="shared" ca="1" si="16"/>
        <v/>
      </c>
      <c r="M163" s="14"/>
      <c r="N163" s="79" t="str">
        <f t="shared" ca="1" si="17"/>
        <v/>
      </c>
      <c r="O163" s="79" t="str">
        <f t="shared" ca="1" si="18"/>
        <v/>
      </c>
      <c r="P163" s="79" t="str">
        <f t="shared" ca="1" si="19"/>
        <v/>
      </c>
      <c r="Q163" s="79" t="str">
        <f t="shared" ca="1" si="14"/>
        <v/>
      </c>
      <c r="R163" s="79" t="str">
        <f t="shared" ca="1" si="20"/>
        <v/>
      </c>
    </row>
    <row r="164" spans="1:18" x14ac:dyDescent="0.25">
      <c r="A164" s="80" t="str">
        <f t="shared" si="15"/>
        <v/>
      </c>
      <c r="B164" s="6"/>
      <c r="C164" s="9"/>
      <c r="D164" s="6"/>
      <c r="E164" s="9"/>
      <c r="F164" s="77" t="str">
        <f t="array" aca="1" ref="F164" ca="1">IF(ISNUMBER(MATCH(A164,ZL_Datum,0)),MIN(IF(ZL_Datum=Tagessummen!A164,ZL_von)),"")</f>
        <v/>
      </c>
      <c r="G164" s="77" t="str">
        <f t="array" aca="1" ref="G164" ca="1">IF(ISNUMBER(MATCH(A164,ZL_Datum,0)),MAX(IF(ZL_Datum=Tagessummen!A164,ZL_bis)),"")</f>
        <v/>
      </c>
      <c r="H164" s="50" t="str">
        <f ca="1">IF(AND(ISNUMBER(F164),ISNUMBER(G164)),SUMIF(ZL_gesamt,Tagessummen!A164,ZL_dez),"")</f>
        <v/>
      </c>
      <c r="I164" s="78" t="str">
        <f ca="1">IF(AND(ISNUMBER(F164),ISNUMBER(G164)),COUNTIF(ZL_Datum,Tagessummen!A164),"")</f>
        <v/>
      </c>
      <c r="J164" s="20"/>
      <c r="L164" s="82" t="str">
        <f t="shared" ca="1" si="16"/>
        <v/>
      </c>
      <c r="M164" s="14"/>
      <c r="N164" s="79" t="str">
        <f t="shared" ca="1" si="17"/>
        <v/>
      </c>
      <c r="O164" s="79" t="str">
        <f t="shared" ca="1" si="18"/>
        <v/>
      </c>
      <c r="P164" s="79" t="str">
        <f t="shared" ca="1" si="19"/>
        <v/>
      </c>
      <c r="Q164" s="79" t="str">
        <f t="shared" ca="1" si="14"/>
        <v/>
      </c>
      <c r="R164" s="79" t="str">
        <f t="shared" ca="1" si="20"/>
        <v/>
      </c>
    </row>
    <row r="165" spans="1:18" x14ac:dyDescent="0.25">
      <c r="A165" s="80" t="str">
        <f t="shared" si="15"/>
        <v/>
      </c>
      <c r="B165" s="6"/>
      <c r="C165" s="9"/>
      <c r="D165" s="6"/>
      <c r="E165" s="9"/>
      <c r="F165" s="77" t="str">
        <f t="array" aca="1" ref="F165" ca="1">IF(ISNUMBER(MATCH(A165,ZL_Datum,0)),MIN(IF(ZL_Datum=Tagessummen!A165,ZL_von)),"")</f>
        <v/>
      </c>
      <c r="G165" s="77" t="str">
        <f t="array" aca="1" ref="G165" ca="1">IF(ISNUMBER(MATCH(A165,ZL_Datum,0)),MAX(IF(ZL_Datum=Tagessummen!A165,ZL_bis)),"")</f>
        <v/>
      </c>
      <c r="H165" s="50" t="str">
        <f ca="1">IF(AND(ISNUMBER(F165),ISNUMBER(G165)),SUMIF(ZL_gesamt,Tagessummen!A165,ZL_dez),"")</f>
        <v/>
      </c>
      <c r="I165" s="78" t="str">
        <f ca="1">IF(AND(ISNUMBER(F165),ISNUMBER(G165)),COUNTIF(ZL_Datum,Tagessummen!A165),"")</f>
        <v/>
      </c>
      <c r="J165" s="20"/>
      <c r="L165" s="82" t="str">
        <f t="shared" ca="1" si="16"/>
        <v/>
      </c>
      <c r="M165" s="14"/>
      <c r="N165" s="79" t="str">
        <f t="shared" ca="1" si="17"/>
        <v/>
      </c>
      <c r="O165" s="79" t="str">
        <f t="shared" ca="1" si="18"/>
        <v/>
      </c>
      <c r="P165" s="79" t="str">
        <f t="shared" ca="1" si="19"/>
        <v/>
      </c>
      <c r="Q165" s="79" t="str">
        <f t="shared" ca="1" si="14"/>
        <v/>
      </c>
      <c r="R165" s="79" t="str">
        <f t="shared" ca="1" si="20"/>
        <v/>
      </c>
    </row>
    <row r="166" spans="1:18" x14ac:dyDescent="0.25">
      <c r="A166" s="80" t="str">
        <f t="shared" si="15"/>
        <v/>
      </c>
      <c r="B166" s="6"/>
      <c r="C166" s="9"/>
      <c r="D166" s="6"/>
      <c r="E166" s="9"/>
      <c r="F166" s="77" t="str">
        <f t="array" aca="1" ref="F166" ca="1">IF(ISNUMBER(MATCH(A166,ZL_Datum,0)),MIN(IF(ZL_Datum=Tagessummen!A166,ZL_von)),"")</f>
        <v/>
      </c>
      <c r="G166" s="77" t="str">
        <f t="array" aca="1" ref="G166" ca="1">IF(ISNUMBER(MATCH(A166,ZL_Datum,0)),MAX(IF(ZL_Datum=Tagessummen!A166,ZL_bis)),"")</f>
        <v/>
      </c>
      <c r="H166" s="50" t="str">
        <f ca="1">IF(AND(ISNUMBER(F166),ISNUMBER(G166)),SUMIF(ZL_gesamt,Tagessummen!A166,ZL_dez),"")</f>
        <v/>
      </c>
      <c r="I166" s="78" t="str">
        <f ca="1">IF(AND(ISNUMBER(F166),ISNUMBER(G166)),COUNTIF(ZL_Datum,Tagessummen!A166),"")</f>
        <v/>
      </c>
      <c r="J166" s="20"/>
      <c r="L166" s="82" t="str">
        <f t="shared" ca="1" si="16"/>
        <v/>
      </c>
      <c r="M166" s="14"/>
      <c r="N166" s="79" t="str">
        <f t="shared" ca="1" si="17"/>
        <v/>
      </c>
      <c r="O166" s="79" t="str">
        <f t="shared" ca="1" si="18"/>
        <v/>
      </c>
      <c r="P166" s="79" t="str">
        <f t="shared" ca="1" si="19"/>
        <v/>
      </c>
      <c r="Q166" s="79" t="str">
        <f t="shared" ca="1" si="14"/>
        <v/>
      </c>
      <c r="R166" s="79" t="str">
        <f t="shared" ca="1" si="20"/>
        <v/>
      </c>
    </row>
    <row r="167" spans="1:18" x14ac:dyDescent="0.25">
      <c r="A167" s="80" t="str">
        <f t="shared" si="15"/>
        <v/>
      </c>
      <c r="B167" s="6"/>
      <c r="C167" s="9"/>
      <c r="D167" s="6"/>
      <c r="E167" s="9"/>
      <c r="F167" s="77" t="str">
        <f t="array" aca="1" ref="F167" ca="1">IF(ISNUMBER(MATCH(A167,ZL_Datum,0)),MIN(IF(ZL_Datum=Tagessummen!A167,ZL_von)),"")</f>
        <v/>
      </c>
      <c r="G167" s="77" t="str">
        <f t="array" aca="1" ref="G167" ca="1">IF(ISNUMBER(MATCH(A167,ZL_Datum,0)),MAX(IF(ZL_Datum=Tagessummen!A167,ZL_bis)),"")</f>
        <v/>
      </c>
      <c r="H167" s="50" t="str">
        <f ca="1">IF(AND(ISNUMBER(F167),ISNUMBER(G167)),SUMIF(ZL_gesamt,Tagessummen!A167,ZL_dez),"")</f>
        <v/>
      </c>
      <c r="I167" s="78" t="str">
        <f ca="1">IF(AND(ISNUMBER(F167),ISNUMBER(G167)),COUNTIF(ZL_Datum,Tagessummen!A167),"")</f>
        <v/>
      </c>
      <c r="J167" s="20"/>
      <c r="L167" s="82" t="str">
        <f t="shared" ca="1" si="16"/>
        <v/>
      </c>
      <c r="M167" s="14"/>
      <c r="N167" s="79" t="str">
        <f t="shared" ca="1" si="17"/>
        <v/>
      </c>
      <c r="O167" s="79" t="str">
        <f t="shared" ca="1" si="18"/>
        <v/>
      </c>
      <c r="P167" s="79" t="str">
        <f t="shared" ca="1" si="19"/>
        <v/>
      </c>
      <c r="Q167" s="79" t="str">
        <f t="shared" ca="1" si="14"/>
        <v/>
      </c>
      <c r="R167" s="79" t="str">
        <f t="shared" ca="1" si="20"/>
        <v/>
      </c>
    </row>
    <row r="168" spans="1:18" x14ac:dyDescent="0.25">
      <c r="A168" s="80" t="str">
        <f t="shared" si="15"/>
        <v/>
      </c>
      <c r="B168" s="6"/>
      <c r="C168" s="9"/>
      <c r="D168" s="6"/>
      <c r="E168" s="9"/>
      <c r="F168" s="77" t="str">
        <f t="array" aca="1" ref="F168" ca="1">IF(ISNUMBER(MATCH(A168,ZL_Datum,0)),MIN(IF(ZL_Datum=Tagessummen!A168,ZL_von)),"")</f>
        <v/>
      </c>
      <c r="G168" s="77" t="str">
        <f t="array" aca="1" ref="G168" ca="1">IF(ISNUMBER(MATCH(A168,ZL_Datum,0)),MAX(IF(ZL_Datum=Tagessummen!A168,ZL_bis)),"")</f>
        <v/>
      </c>
      <c r="H168" s="50" t="str">
        <f ca="1">IF(AND(ISNUMBER(F168),ISNUMBER(G168)),SUMIF(ZL_gesamt,Tagessummen!A168,ZL_dez),"")</f>
        <v/>
      </c>
      <c r="I168" s="78" t="str">
        <f ca="1">IF(AND(ISNUMBER(F168),ISNUMBER(G168)),COUNTIF(ZL_Datum,Tagessummen!A168),"")</f>
        <v/>
      </c>
      <c r="J168" s="20"/>
      <c r="L168" s="82" t="str">
        <f t="shared" ca="1" si="16"/>
        <v/>
      </c>
      <c r="M168" s="14"/>
      <c r="N168" s="79" t="str">
        <f t="shared" ca="1" si="17"/>
        <v/>
      </c>
      <c r="O168" s="79" t="str">
        <f t="shared" ca="1" si="18"/>
        <v/>
      </c>
      <c r="P168" s="79" t="str">
        <f t="shared" ca="1" si="19"/>
        <v/>
      </c>
      <c r="Q168" s="79" t="str">
        <f t="shared" ca="1" si="14"/>
        <v/>
      </c>
      <c r="R168" s="79" t="str">
        <f t="shared" ca="1" si="20"/>
        <v/>
      </c>
    </row>
    <row r="169" spans="1:18" x14ac:dyDescent="0.25">
      <c r="A169" s="80" t="str">
        <f t="shared" si="15"/>
        <v/>
      </c>
      <c r="B169" s="6"/>
      <c r="C169" s="9"/>
      <c r="D169" s="6"/>
      <c r="E169" s="9"/>
      <c r="F169" s="77" t="str">
        <f t="array" aca="1" ref="F169" ca="1">IF(ISNUMBER(MATCH(A169,ZL_Datum,0)),MIN(IF(ZL_Datum=Tagessummen!A169,ZL_von)),"")</f>
        <v/>
      </c>
      <c r="G169" s="77" t="str">
        <f t="array" aca="1" ref="G169" ca="1">IF(ISNUMBER(MATCH(A169,ZL_Datum,0)),MAX(IF(ZL_Datum=Tagessummen!A169,ZL_bis)),"")</f>
        <v/>
      </c>
      <c r="H169" s="50" t="str">
        <f ca="1">IF(AND(ISNUMBER(F169),ISNUMBER(G169)),SUMIF(ZL_gesamt,Tagessummen!A169,ZL_dez),"")</f>
        <v/>
      </c>
      <c r="I169" s="78" t="str">
        <f ca="1">IF(AND(ISNUMBER(F169),ISNUMBER(G169)),COUNTIF(ZL_Datum,Tagessummen!A169),"")</f>
        <v/>
      </c>
      <c r="J169" s="20"/>
      <c r="L169" s="82" t="str">
        <f t="shared" ca="1" si="16"/>
        <v/>
      </c>
      <c r="M169" s="14"/>
      <c r="N169" s="79" t="str">
        <f t="shared" ca="1" si="17"/>
        <v/>
      </c>
      <c r="O169" s="79" t="str">
        <f t="shared" ca="1" si="18"/>
        <v/>
      </c>
      <c r="P169" s="79" t="str">
        <f t="shared" ca="1" si="19"/>
        <v/>
      </c>
      <c r="Q169" s="79" t="str">
        <f t="shared" ca="1" si="14"/>
        <v/>
      </c>
      <c r="R169" s="79" t="str">
        <f t="shared" ca="1" si="20"/>
        <v/>
      </c>
    </row>
    <row r="170" spans="1:18" x14ac:dyDescent="0.25">
      <c r="A170" s="80" t="str">
        <f t="shared" si="15"/>
        <v/>
      </c>
      <c r="B170" s="6"/>
      <c r="C170" s="9"/>
      <c r="D170" s="6"/>
      <c r="E170" s="9"/>
      <c r="F170" s="77" t="str">
        <f t="array" aca="1" ref="F170" ca="1">IF(ISNUMBER(MATCH(A170,ZL_Datum,0)),MIN(IF(ZL_Datum=Tagessummen!A170,ZL_von)),"")</f>
        <v/>
      </c>
      <c r="G170" s="77" t="str">
        <f t="array" aca="1" ref="G170" ca="1">IF(ISNUMBER(MATCH(A170,ZL_Datum,0)),MAX(IF(ZL_Datum=Tagessummen!A170,ZL_bis)),"")</f>
        <v/>
      </c>
      <c r="H170" s="50" t="str">
        <f ca="1">IF(AND(ISNUMBER(F170),ISNUMBER(G170)),SUMIF(ZL_gesamt,Tagessummen!A170,ZL_dez),"")</f>
        <v/>
      </c>
      <c r="I170" s="78" t="str">
        <f ca="1">IF(AND(ISNUMBER(F170),ISNUMBER(G170)),COUNTIF(ZL_Datum,Tagessummen!A170),"")</f>
        <v/>
      </c>
      <c r="J170" s="20"/>
      <c r="L170" s="82" t="str">
        <f t="shared" ca="1" si="16"/>
        <v/>
      </c>
      <c r="M170" s="14"/>
      <c r="N170" s="79" t="str">
        <f t="shared" ca="1" si="17"/>
        <v/>
      </c>
      <c r="O170" s="79" t="str">
        <f t="shared" ca="1" si="18"/>
        <v/>
      </c>
      <c r="P170" s="79" t="str">
        <f t="shared" ca="1" si="19"/>
        <v/>
      </c>
      <c r="Q170" s="79" t="str">
        <f t="shared" ca="1" si="14"/>
        <v/>
      </c>
      <c r="R170" s="79" t="str">
        <f t="shared" ca="1" si="20"/>
        <v/>
      </c>
    </row>
    <row r="171" spans="1:18" x14ac:dyDescent="0.25">
      <c r="A171" s="80" t="str">
        <f t="shared" si="15"/>
        <v/>
      </c>
      <c r="B171" s="6"/>
      <c r="C171" s="9"/>
      <c r="D171" s="6"/>
      <c r="E171" s="9"/>
      <c r="F171" s="77" t="str">
        <f t="array" aca="1" ref="F171" ca="1">IF(ISNUMBER(MATCH(A171,ZL_Datum,0)),MIN(IF(ZL_Datum=Tagessummen!A171,ZL_von)),"")</f>
        <v/>
      </c>
      <c r="G171" s="77" t="str">
        <f t="array" aca="1" ref="G171" ca="1">IF(ISNUMBER(MATCH(A171,ZL_Datum,0)),MAX(IF(ZL_Datum=Tagessummen!A171,ZL_bis)),"")</f>
        <v/>
      </c>
      <c r="H171" s="50" t="str">
        <f ca="1">IF(AND(ISNUMBER(F171),ISNUMBER(G171)),SUMIF(ZL_gesamt,Tagessummen!A171,ZL_dez),"")</f>
        <v/>
      </c>
      <c r="I171" s="78" t="str">
        <f ca="1">IF(AND(ISNUMBER(F171),ISNUMBER(G171)),COUNTIF(ZL_Datum,Tagessummen!A171),"")</f>
        <v/>
      </c>
      <c r="J171" s="20"/>
      <c r="L171" s="82" t="str">
        <f t="shared" ca="1" si="16"/>
        <v/>
      </c>
      <c r="M171" s="14"/>
      <c r="N171" s="79" t="str">
        <f t="shared" ca="1" si="17"/>
        <v/>
      </c>
      <c r="O171" s="79" t="str">
        <f t="shared" ca="1" si="18"/>
        <v/>
      </c>
      <c r="P171" s="79" t="str">
        <f t="shared" ca="1" si="19"/>
        <v/>
      </c>
      <c r="Q171" s="79" t="str">
        <f t="shared" ca="1" si="14"/>
        <v/>
      </c>
      <c r="R171" s="79" t="str">
        <f t="shared" ca="1" si="20"/>
        <v/>
      </c>
    </row>
    <row r="172" spans="1:18" x14ac:dyDescent="0.25">
      <c r="A172" s="80" t="str">
        <f t="shared" si="15"/>
        <v/>
      </c>
      <c r="B172" s="6"/>
      <c r="C172" s="9"/>
      <c r="D172" s="6"/>
      <c r="E172" s="9"/>
      <c r="F172" s="77" t="str">
        <f t="array" aca="1" ref="F172" ca="1">IF(ISNUMBER(MATCH(A172,ZL_Datum,0)),MIN(IF(ZL_Datum=Tagessummen!A172,ZL_von)),"")</f>
        <v/>
      </c>
      <c r="G172" s="77" t="str">
        <f t="array" aca="1" ref="G172" ca="1">IF(ISNUMBER(MATCH(A172,ZL_Datum,0)),MAX(IF(ZL_Datum=Tagessummen!A172,ZL_bis)),"")</f>
        <v/>
      </c>
      <c r="H172" s="50" t="str">
        <f ca="1">IF(AND(ISNUMBER(F172),ISNUMBER(G172)),SUMIF(ZL_gesamt,Tagessummen!A172,ZL_dez),"")</f>
        <v/>
      </c>
      <c r="I172" s="78" t="str">
        <f ca="1">IF(AND(ISNUMBER(F172),ISNUMBER(G172)),COUNTIF(ZL_Datum,Tagessummen!A172),"")</f>
        <v/>
      </c>
      <c r="J172" s="20"/>
      <c r="L172" s="82" t="str">
        <f t="shared" ca="1" si="16"/>
        <v/>
      </c>
      <c r="M172" s="14"/>
      <c r="N172" s="79" t="str">
        <f t="shared" ca="1" si="17"/>
        <v/>
      </c>
      <c r="O172" s="79" t="str">
        <f t="shared" ca="1" si="18"/>
        <v/>
      </c>
      <c r="P172" s="79" t="str">
        <f t="shared" ca="1" si="19"/>
        <v/>
      </c>
      <c r="Q172" s="79" t="str">
        <f t="shared" ca="1" si="14"/>
        <v/>
      </c>
      <c r="R172" s="79" t="str">
        <f t="shared" ca="1" si="20"/>
        <v/>
      </c>
    </row>
    <row r="173" spans="1:18" x14ac:dyDescent="0.25">
      <c r="A173" s="80" t="str">
        <f t="shared" si="15"/>
        <v/>
      </c>
      <c r="B173" s="6"/>
      <c r="C173" s="9"/>
      <c r="D173" s="6"/>
      <c r="E173" s="9"/>
      <c r="F173" s="77" t="str">
        <f t="array" aca="1" ref="F173" ca="1">IF(ISNUMBER(MATCH(A173,ZL_Datum,0)),MIN(IF(ZL_Datum=Tagessummen!A173,ZL_von)),"")</f>
        <v/>
      </c>
      <c r="G173" s="77" t="str">
        <f t="array" aca="1" ref="G173" ca="1">IF(ISNUMBER(MATCH(A173,ZL_Datum,0)),MAX(IF(ZL_Datum=Tagessummen!A173,ZL_bis)),"")</f>
        <v/>
      </c>
      <c r="H173" s="50" t="str">
        <f ca="1">IF(AND(ISNUMBER(F173),ISNUMBER(G173)),SUMIF(ZL_gesamt,Tagessummen!A173,ZL_dez),"")</f>
        <v/>
      </c>
      <c r="I173" s="78" t="str">
        <f ca="1">IF(AND(ISNUMBER(F173),ISNUMBER(G173)),COUNTIF(ZL_Datum,Tagessummen!A173),"")</f>
        <v/>
      </c>
      <c r="J173" s="20"/>
      <c r="L173" s="82" t="str">
        <f t="shared" ca="1" si="16"/>
        <v/>
      </c>
      <c r="M173" s="14"/>
      <c r="N173" s="79" t="str">
        <f t="shared" ca="1" si="17"/>
        <v/>
      </c>
      <c r="O173" s="79" t="str">
        <f t="shared" ca="1" si="18"/>
        <v/>
      </c>
      <c r="P173" s="79" t="str">
        <f t="shared" ca="1" si="19"/>
        <v/>
      </c>
      <c r="Q173" s="79" t="str">
        <f t="shared" ca="1" si="14"/>
        <v/>
      </c>
      <c r="R173" s="79" t="str">
        <f t="shared" ca="1" si="20"/>
        <v/>
      </c>
    </row>
    <row r="174" spans="1:18" x14ac:dyDescent="0.25">
      <c r="A174" s="80" t="str">
        <f t="shared" si="15"/>
        <v/>
      </c>
      <c r="B174" s="6"/>
      <c r="C174" s="9"/>
      <c r="D174" s="6"/>
      <c r="E174" s="9"/>
      <c r="F174" s="77" t="str">
        <f t="array" aca="1" ref="F174" ca="1">IF(ISNUMBER(MATCH(A174,ZL_Datum,0)),MIN(IF(ZL_Datum=Tagessummen!A174,ZL_von)),"")</f>
        <v/>
      </c>
      <c r="G174" s="77" t="str">
        <f t="array" aca="1" ref="G174" ca="1">IF(ISNUMBER(MATCH(A174,ZL_Datum,0)),MAX(IF(ZL_Datum=Tagessummen!A174,ZL_bis)),"")</f>
        <v/>
      </c>
      <c r="H174" s="50" t="str">
        <f ca="1">IF(AND(ISNUMBER(F174),ISNUMBER(G174)),SUMIF(ZL_gesamt,Tagessummen!A174,ZL_dez),"")</f>
        <v/>
      </c>
      <c r="I174" s="78" t="str">
        <f ca="1">IF(AND(ISNUMBER(F174),ISNUMBER(G174)),COUNTIF(ZL_Datum,Tagessummen!A174),"")</f>
        <v/>
      </c>
      <c r="J174" s="20"/>
      <c r="L174" s="82" t="str">
        <f t="shared" ca="1" si="16"/>
        <v/>
      </c>
      <c r="M174" s="14"/>
      <c r="N174" s="79" t="str">
        <f t="shared" ca="1" si="17"/>
        <v/>
      </c>
      <c r="O174" s="79" t="str">
        <f t="shared" ca="1" si="18"/>
        <v/>
      </c>
      <c r="P174" s="79" t="str">
        <f t="shared" ca="1" si="19"/>
        <v/>
      </c>
      <c r="Q174" s="79" t="str">
        <f t="shared" ca="1" si="14"/>
        <v/>
      </c>
      <c r="R174" s="79" t="str">
        <f t="shared" ca="1" si="20"/>
        <v/>
      </c>
    </row>
    <row r="175" spans="1:18" x14ac:dyDescent="0.25">
      <c r="A175" s="80" t="str">
        <f t="shared" si="15"/>
        <v/>
      </c>
      <c r="B175" s="6"/>
      <c r="C175" s="9"/>
      <c r="D175" s="6"/>
      <c r="E175" s="9"/>
      <c r="F175" s="77" t="str">
        <f t="array" aca="1" ref="F175" ca="1">IF(ISNUMBER(MATCH(A175,ZL_Datum,0)),MIN(IF(ZL_Datum=Tagessummen!A175,ZL_von)),"")</f>
        <v/>
      </c>
      <c r="G175" s="77" t="str">
        <f t="array" aca="1" ref="G175" ca="1">IF(ISNUMBER(MATCH(A175,ZL_Datum,0)),MAX(IF(ZL_Datum=Tagessummen!A175,ZL_bis)),"")</f>
        <v/>
      </c>
      <c r="H175" s="50" t="str">
        <f ca="1">IF(AND(ISNUMBER(F175),ISNUMBER(G175)),SUMIF(ZL_gesamt,Tagessummen!A175,ZL_dez),"")</f>
        <v/>
      </c>
      <c r="I175" s="78" t="str">
        <f ca="1">IF(AND(ISNUMBER(F175),ISNUMBER(G175)),COUNTIF(ZL_Datum,Tagessummen!A175),"")</f>
        <v/>
      </c>
      <c r="J175" s="20"/>
      <c r="L175" s="82" t="str">
        <f t="shared" ca="1" si="16"/>
        <v/>
      </c>
      <c r="M175" s="14"/>
      <c r="N175" s="79" t="str">
        <f t="shared" ca="1" si="17"/>
        <v/>
      </c>
      <c r="O175" s="79" t="str">
        <f t="shared" ca="1" si="18"/>
        <v/>
      </c>
      <c r="P175" s="79" t="str">
        <f t="shared" ca="1" si="19"/>
        <v/>
      </c>
      <c r="Q175" s="79" t="str">
        <f t="shared" ca="1" si="14"/>
        <v/>
      </c>
      <c r="R175" s="79" t="str">
        <f t="shared" ca="1" si="20"/>
        <v/>
      </c>
    </row>
    <row r="176" spans="1:18" x14ac:dyDescent="0.25">
      <c r="A176" s="80" t="str">
        <f t="shared" si="15"/>
        <v/>
      </c>
      <c r="B176" s="6"/>
      <c r="C176" s="9"/>
      <c r="D176" s="6"/>
      <c r="E176" s="9"/>
      <c r="F176" s="77" t="str">
        <f t="array" aca="1" ref="F176" ca="1">IF(ISNUMBER(MATCH(A176,ZL_Datum,0)),MIN(IF(ZL_Datum=Tagessummen!A176,ZL_von)),"")</f>
        <v/>
      </c>
      <c r="G176" s="77" t="str">
        <f t="array" aca="1" ref="G176" ca="1">IF(ISNUMBER(MATCH(A176,ZL_Datum,0)),MAX(IF(ZL_Datum=Tagessummen!A176,ZL_bis)),"")</f>
        <v/>
      </c>
      <c r="H176" s="50" t="str">
        <f ca="1">IF(AND(ISNUMBER(F176),ISNUMBER(G176)),SUMIF(ZL_gesamt,Tagessummen!A176,ZL_dez),"")</f>
        <v/>
      </c>
      <c r="I176" s="78" t="str">
        <f ca="1">IF(AND(ISNUMBER(F176),ISNUMBER(G176)),COUNTIF(ZL_Datum,Tagessummen!A176),"")</f>
        <v/>
      </c>
      <c r="J176" s="20"/>
      <c r="L176" s="82" t="str">
        <f t="shared" ca="1" si="16"/>
        <v/>
      </c>
      <c r="M176" s="14"/>
      <c r="N176" s="79" t="str">
        <f t="shared" ca="1" si="17"/>
        <v/>
      </c>
      <c r="O176" s="79" t="str">
        <f t="shared" ca="1" si="18"/>
        <v/>
      </c>
      <c r="P176" s="79" t="str">
        <f t="shared" ca="1" si="19"/>
        <v/>
      </c>
      <c r="Q176" s="79" t="str">
        <f t="shared" ca="1" si="14"/>
        <v/>
      </c>
      <c r="R176" s="79" t="str">
        <f t="shared" ca="1" si="20"/>
        <v/>
      </c>
    </row>
    <row r="177" spans="1:18" x14ac:dyDescent="0.25">
      <c r="A177" s="80" t="str">
        <f t="shared" si="15"/>
        <v/>
      </c>
      <c r="B177" s="6"/>
      <c r="C177" s="9"/>
      <c r="D177" s="6"/>
      <c r="E177" s="9"/>
      <c r="F177" s="77" t="str">
        <f t="array" aca="1" ref="F177" ca="1">IF(ISNUMBER(MATCH(A177,ZL_Datum,0)),MIN(IF(ZL_Datum=Tagessummen!A177,ZL_von)),"")</f>
        <v/>
      </c>
      <c r="G177" s="77" t="str">
        <f t="array" aca="1" ref="G177" ca="1">IF(ISNUMBER(MATCH(A177,ZL_Datum,0)),MAX(IF(ZL_Datum=Tagessummen!A177,ZL_bis)),"")</f>
        <v/>
      </c>
      <c r="H177" s="50" t="str">
        <f ca="1">IF(AND(ISNUMBER(F177),ISNUMBER(G177)),SUMIF(ZL_gesamt,Tagessummen!A177,ZL_dez),"")</f>
        <v/>
      </c>
      <c r="I177" s="78" t="str">
        <f ca="1">IF(AND(ISNUMBER(F177),ISNUMBER(G177)),COUNTIF(ZL_Datum,Tagessummen!A177),"")</f>
        <v/>
      </c>
      <c r="J177" s="20"/>
      <c r="L177" s="82" t="str">
        <f t="shared" ca="1" si="16"/>
        <v/>
      </c>
      <c r="M177" s="14"/>
      <c r="N177" s="79" t="str">
        <f t="shared" ca="1" si="17"/>
        <v/>
      </c>
      <c r="O177" s="79" t="str">
        <f t="shared" ca="1" si="18"/>
        <v/>
      </c>
      <c r="P177" s="79" t="str">
        <f t="shared" ca="1" si="19"/>
        <v/>
      </c>
      <c r="Q177" s="79" t="str">
        <f t="shared" ca="1" si="14"/>
        <v/>
      </c>
      <c r="R177" s="79" t="str">
        <f t="shared" ca="1" si="20"/>
        <v/>
      </c>
    </row>
    <row r="178" spans="1:18" x14ac:dyDescent="0.25">
      <c r="A178" s="80" t="str">
        <f t="shared" si="15"/>
        <v/>
      </c>
      <c r="B178" s="6"/>
      <c r="C178" s="9"/>
      <c r="D178" s="6"/>
      <c r="E178" s="9"/>
      <c r="F178" s="77" t="str">
        <f t="array" aca="1" ref="F178" ca="1">IF(ISNUMBER(MATCH(A178,ZL_Datum,0)),MIN(IF(ZL_Datum=Tagessummen!A178,ZL_von)),"")</f>
        <v/>
      </c>
      <c r="G178" s="77" t="str">
        <f t="array" aca="1" ref="G178" ca="1">IF(ISNUMBER(MATCH(A178,ZL_Datum,0)),MAX(IF(ZL_Datum=Tagessummen!A178,ZL_bis)),"")</f>
        <v/>
      </c>
      <c r="H178" s="50" t="str">
        <f ca="1">IF(AND(ISNUMBER(F178),ISNUMBER(G178)),SUMIF(ZL_gesamt,Tagessummen!A178,ZL_dez),"")</f>
        <v/>
      </c>
      <c r="I178" s="78" t="str">
        <f ca="1">IF(AND(ISNUMBER(F178),ISNUMBER(G178)),COUNTIF(ZL_Datum,Tagessummen!A178),"")</f>
        <v/>
      </c>
      <c r="J178" s="20"/>
      <c r="L178" s="82" t="str">
        <f t="shared" ca="1" si="16"/>
        <v/>
      </c>
      <c r="M178" s="14"/>
      <c r="N178" s="79" t="str">
        <f t="shared" ca="1" si="17"/>
        <v/>
      </c>
      <c r="O178" s="79" t="str">
        <f t="shared" ca="1" si="18"/>
        <v/>
      </c>
      <c r="P178" s="79" t="str">
        <f t="shared" ca="1" si="19"/>
        <v/>
      </c>
      <c r="Q178" s="79" t="str">
        <f t="shared" ca="1" si="14"/>
        <v/>
      </c>
      <c r="R178" s="79" t="str">
        <f t="shared" ca="1" si="20"/>
        <v/>
      </c>
    </row>
    <row r="179" spans="1:18" x14ac:dyDescent="0.25">
      <c r="A179" s="80" t="str">
        <f t="shared" si="15"/>
        <v/>
      </c>
      <c r="B179" s="6"/>
      <c r="C179" s="9"/>
      <c r="D179" s="6"/>
      <c r="E179" s="9"/>
      <c r="F179" s="77" t="str">
        <f t="array" aca="1" ref="F179" ca="1">IF(ISNUMBER(MATCH(A179,ZL_Datum,0)),MIN(IF(ZL_Datum=Tagessummen!A179,ZL_von)),"")</f>
        <v/>
      </c>
      <c r="G179" s="77" t="str">
        <f t="array" aca="1" ref="G179" ca="1">IF(ISNUMBER(MATCH(A179,ZL_Datum,0)),MAX(IF(ZL_Datum=Tagessummen!A179,ZL_bis)),"")</f>
        <v/>
      </c>
      <c r="H179" s="50" t="str">
        <f ca="1">IF(AND(ISNUMBER(F179),ISNUMBER(G179)),SUMIF(ZL_gesamt,Tagessummen!A179,ZL_dez),"")</f>
        <v/>
      </c>
      <c r="I179" s="78" t="str">
        <f ca="1">IF(AND(ISNUMBER(F179),ISNUMBER(G179)),COUNTIF(ZL_Datum,Tagessummen!A179),"")</f>
        <v/>
      </c>
      <c r="J179" s="20"/>
      <c r="L179" s="82" t="str">
        <f t="shared" ca="1" si="16"/>
        <v/>
      </c>
      <c r="M179" s="14"/>
      <c r="N179" s="79" t="str">
        <f t="shared" ca="1" si="17"/>
        <v/>
      </c>
      <c r="O179" s="79" t="str">
        <f t="shared" ca="1" si="18"/>
        <v/>
      </c>
      <c r="P179" s="79" t="str">
        <f t="shared" ca="1" si="19"/>
        <v/>
      </c>
      <c r="Q179" s="79" t="str">
        <f t="shared" ca="1" si="14"/>
        <v/>
      </c>
      <c r="R179" s="79" t="str">
        <f t="shared" ca="1" si="20"/>
        <v/>
      </c>
    </row>
    <row r="180" spans="1:18" x14ac:dyDescent="0.25">
      <c r="A180" s="80" t="str">
        <f t="shared" si="15"/>
        <v/>
      </c>
      <c r="B180" s="6"/>
      <c r="C180" s="9"/>
      <c r="D180" s="6"/>
      <c r="E180" s="9"/>
      <c r="F180" s="77" t="str">
        <f t="array" aca="1" ref="F180" ca="1">IF(ISNUMBER(MATCH(A180,ZL_Datum,0)),MIN(IF(ZL_Datum=Tagessummen!A180,ZL_von)),"")</f>
        <v/>
      </c>
      <c r="G180" s="77" t="str">
        <f t="array" aca="1" ref="G180" ca="1">IF(ISNUMBER(MATCH(A180,ZL_Datum,0)),MAX(IF(ZL_Datum=Tagessummen!A180,ZL_bis)),"")</f>
        <v/>
      </c>
      <c r="H180" s="50" t="str">
        <f ca="1">IF(AND(ISNUMBER(F180),ISNUMBER(G180)),SUMIF(ZL_gesamt,Tagessummen!A180,ZL_dez),"")</f>
        <v/>
      </c>
      <c r="I180" s="78" t="str">
        <f ca="1">IF(AND(ISNUMBER(F180),ISNUMBER(G180)),COUNTIF(ZL_Datum,Tagessummen!A180),"")</f>
        <v/>
      </c>
      <c r="J180" s="20"/>
      <c r="L180" s="82" t="str">
        <f t="shared" ca="1" si="16"/>
        <v/>
      </c>
      <c r="M180" s="14"/>
      <c r="N180" s="79" t="str">
        <f t="shared" ca="1" si="17"/>
        <v/>
      </c>
      <c r="O180" s="79" t="str">
        <f t="shared" ca="1" si="18"/>
        <v/>
      </c>
      <c r="P180" s="79" t="str">
        <f t="shared" ca="1" si="19"/>
        <v/>
      </c>
      <c r="Q180" s="79" t="str">
        <f t="shared" ca="1" si="14"/>
        <v/>
      </c>
      <c r="R180" s="79" t="str">
        <f t="shared" ca="1" si="20"/>
        <v/>
      </c>
    </row>
    <row r="181" spans="1:18" x14ac:dyDescent="0.25">
      <c r="A181" s="80" t="str">
        <f t="shared" si="15"/>
        <v/>
      </c>
      <c r="B181" s="6"/>
      <c r="C181" s="9"/>
      <c r="D181" s="6"/>
      <c r="E181" s="9"/>
      <c r="F181" s="77" t="str">
        <f t="array" aca="1" ref="F181" ca="1">IF(ISNUMBER(MATCH(A181,ZL_Datum,0)),MIN(IF(ZL_Datum=Tagessummen!A181,ZL_von)),"")</f>
        <v/>
      </c>
      <c r="G181" s="77" t="str">
        <f t="array" aca="1" ref="G181" ca="1">IF(ISNUMBER(MATCH(A181,ZL_Datum,0)),MAX(IF(ZL_Datum=Tagessummen!A181,ZL_bis)),"")</f>
        <v/>
      </c>
      <c r="H181" s="50" t="str">
        <f ca="1">IF(AND(ISNUMBER(F181),ISNUMBER(G181)),SUMIF(ZL_gesamt,Tagessummen!A181,ZL_dez),"")</f>
        <v/>
      </c>
      <c r="I181" s="78" t="str">
        <f ca="1">IF(AND(ISNUMBER(F181),ISNUMBER(G181)),COUNTIF(ZL_Datum,Tagessummen!A181),"")</f>
        <v/>
      </c>
      <c r="J181" s="20"/>
      <c r="L181" s="82" t="str">
        <f t="shared" ca="1" si="16"/>
        <v/>
      </c>
      <c r="M181" s="14"/>
      <c r="N181" s="79" t="str">
        <f t="shared" ca="1" si="17"/>
        <v/>
      </c>
      <c r="O181" s="79" t="str">
        <f t="shared" ca="1" si="18"/>
        <v/>
      </c>
      <c r="P181" s="79" t="str">
        <f t="shared" ca="1" si="19"/>
        <v/>
      </c>
      <c r="Q181" s="79" t="str">
        <f t="shared" ca="1" si="14"/>
        <v/>
      </c>
      <c r="R181" s="79" t="str">
        <f t="shared" ca="1" si="20"/>
        <v/>
      </c>
    </row>
    <row r="182" spans="1:18" x14ac:dyDescent="0.25">
      <c r="A182" s="80" t="str">
        <f t="shared" si="15"/>
        <v/>
      </c>
      <c r="B182" s="6"/>
      <c r="C182" s="9"/>
      <c r="D182" s="6"/>
      <c r="E182" s="9"/>
      <c r="F182" s="77" t="str">
        <f t="array" aca="1" ref="F182" ca="1">IF(ISNUMBER(MATCH(A182,ZL_Datum,0)),MIN(IF(ZL_Datum=Tagessummen!A182,ZL_von)),"")</f>
        <v/>
      </c>
      <c r="G182" s="77" t="str">
        <f t="array" aca="1" ref="G182" ca="1">IF(ISNUMBER(MATCH(A182,ZL_Datum,0)),MAX(IF(ZL_Datum=Tagessummen!A182,ZL_bis)),"")</f>
        <v/>
      </c>
      <c r="H182" s="50" t="str">
        <f ca="1">IF(AND(ISNUMBER(F182),ISNUMBER(G182)),SUMIF(ZL_gesamt,Tagessummen!A182,ZL_dez),"")</f>
        <v/>
      </c>
      <c r="I182" s="78" t="str">
        <f ca="1">IF(AND(ISNUMBER(F182),ISNUMBER(G182)),COUNTIF(ZL_Datum,Tagessummen!A182),"")</f>
        <v/>
      </c>
      <c r="J182" s="20"/>
      <c r="L182" s="82" t="str">
        <f t="shared" ca="1" si="16"/>
        <v/>
      </c>
      <c r="M182" s="14"/>
      <c r="N182" s="79" t="str">
        <f t="shared" ca="1" si="17"/>
        <v/>
      </c>
      <c r="O182" s="79" t="str">
        <f t="shared" ca="1" si="18"/>
        <v/>
      </c>
      <c r="P182" s="79" t="str">
        <f t="shared" ca="1" si="19"/>
        <v/>
      </c>
      <c r="Q182" s="79" t="str">
        <f t="shared" ca="1" si="14"/>
        <v/>
      </c>
      <c r="R182" s="79" t="str">
        <f t="shared" ca="1" si="20"/>
        <v/>
      </c>
    </row>
    <row r="183" spans="1:18" x14ac:dyDescent="0.25">
      <c r="A183" s="80" t="str">
        <f t="shared" si="15"/>
        <v/>
      </c>
      <c r="B183" s="6"/>
      <c r="C183" s="9"/>
      <c r="D183" s="6"/>
      <c r="E183" s="9"/>
      <c r="F183" s="77" t="str">
        <f t="array" aca="1" ref="F183" ca="1">IF(ISNUMBER(MATCH(A183,ZL_Datum,0)),MIN(IF(ZL_Datum=Tagessummen!A183,ZL_von)),"")</f>
        <v/>
      </c>
      <c r="G183" s="77" t="str">
        <f t="array" aca="1" ref="G183" ca="1">IF(ISNUMBER(MATCH(A183,ZL_Datum,0)),MAX(IF(ZL_Datum=Tagessummen!A183,ZL_bis)),"")</f>
        <v/>
      </c>
      <c r="H183" s="50" t="str">
        <f ca="1">IF(AND(ISNUMBER(F183),ISNUMBER(G183)),SUMIF(ZL_gesamt,Tagessummen!A183,ZL_dez),"")</f>
        <v/>
      </c>
      <c r="I183" s="78" t="str">
        <f ca="1">IF(AND(ISNUMBER(F183),ISNUMBER(G183)),COUNTIF(ZL_Datum,Tagessummen!A183),"")</f>
        <v/>
      </c>
      <c r="J183" s="20"/>
      <c r="L183" s="82" t="str">
        <f t="shared" ca="1" si="16"/>
        <v/>
      </c>
      <c r="M183" s="14"/>
      <c r="N183" s="79" t="str">
        <f t="shared" ca="1" si="17"/>
        <v/>
      </c>
      <c r="O183" s="79" t="str">
        <f t="shared" ca="1" si="18"/>
        <v/>
      </c>
      <c r="P183" s="79" t="str">
        <f t="shared" ca="1" si="19"/>
        <v/>
      </c>
      <c r="Q183" s="79" t="str">
        <f t="shared" ca="1" si="14"/>
        <v/>
      </c>
      <c r="R183" s="79" t="str">
        <f t="shared" ca="1" si="20"/>
        <v/>
      </c>
    </row>
    <row r="184" spans="1:18" x14ac:dyDescent="0.25">
      <c r="A184" s="80" t="str">
        <f t="shared" si="15"/>
        <v/>
      </c>
      <c r="B184" s="6"/>
      <c r="C184" s="9"/>
      <c r="D184" s="6"/>
      <c r="E184" s="9"/>
      <c r="F184" s="77" t="str">
        <f t="array" aca="1" ref="F184" ca="1">IF(ISNUMBER(MATCH(A184,ZL_Datum,0)),MIN(IF(ZL_Datum=Tagessummen!A184,ZL_von)),"")</f>
        <v/>
      </c>
      <c r="G184" s="77" t="str">
        <f t="array" aca="1" ref="G184" ca="1">IF(ISNUMBER(MATCH(A184,ZL_Datum,0)),MAX(IF(ZL_Datum=Tagessummen!A184,ZL_bis)),"")</f>
        <v/>
      </c>
      <c r="H184" s="50" t="str">
        <f ca="1">IF(AND(ISNUMBER(F184),ISNUMBER(G184)),SUMIF(ZL_gesamt,Tagessummen!A184,ZL_dez),"")</f>
        <v/>
      </c>
      <c r="I184" s="78" t="str">
        <f ca="1">IF(AND(ISNUMBER(F184),ISNUMBER(G184)),COUNTIF(ZL_Datum,Tagessummen!A184),"")</f>
        <v/>
      </c>
      <c r="J184" s="20"/>
      <c r="L184" s="82" t="str">
        <f t="shared" ca="1" si="16"/>
        <v/>
      </c>
      <c r="M184" s="14"/>
      <c r="N184" s="79" t="str">
        <f t="shared" ca="1" si="17"/>
        <v/>
      </c>
      <c r="O184" s="79" t="str">
        <f t="shared" ca="1" si="18"/>
        <v/>
      </c>
      <c r="P184" s="79" t="str">
        <f t="shared" ca="1" si="19"/>
        <v/>
      </c>
      <c r="Q184" s="79" t="str">
        <f t="shared" ca="1" si="14"/>
        <v/>
      </c>
      <c r="R184" s="79" t="str">
        <f t="shared" ca="1" si="20"/>
        <v/>
      </c>
    </row>
    <row r="185" spans="1:18" x14ac:dyDescent="0.25">
      <c r="A185" s="80" t="str">
        <f t="shared" si="15"/>
        <v/>
      </c>
      <c r="B185" s="6"/>
      <c r="C185" s="9"/>
      <c r="D185" s="6"/>
      <c r="E185" s="9"/>
      <c r="F185" s="77" t="str">
        <f t="array" aca="1" ref="F185" ca="1">IF(ISNUMBER(MATCH(A185,ZL_Datum,0)),MIN(IF(ZL_Datum=Tagessummen!A185,ZL_von)),"")</f>
        <v/>
      </c>
      <c r="G185" s="77" t="str">
        <f t="array" aca="1" ref="G185" ca="1">IF(ISNUMBER(MATCH(A185,ZL_Datum,0)),MAX(IF(ZL_Datum=Tagessummen!A185,ZL_bis)),"")</f>
        <v/>
      </c>
      <c r="H185" s="50" t="str">
        <f ca="1">IF(AND(ISNUMBER(F185),ISNUMBER(G185)),SUMIF(ZL_gesamt,Tagessummen!A185,ZL_dez),"")</f>
        <v/>
      </c>
      <c r="I185" s="78" t="str">
        <f ca="1">IF(AND(ISNUMBER(F185),ISNUMBER(G185)),COUNTIF(ZL_Datum,Tagessummen!A185),"")</f>
        <v/>
      </c>
      <c r="J185" s="20"/>
      <c r="L185" s="82" t="str">
        <f t="shared" ca="1" si="16"/>
        <v/>
      </c>
      <c r="M185" s="14"/>
      <c r="N185" s="79" t="str">
        <f t="shared" ca="1" si="17"/>
        <v/>
      </c>
      <c r="O185" s="79" t="str">
        <f t="shared" ca="1" si="18"/>
        <v/>
      </c>
      <c r="P185" s="79" t="str">
        <f t="shared" ca="1" si="19"/>
        <v/>
      </c>
      <c r="Q185" s="79" t="str">
        <f t="shared" ca="1" si="14"/>
        <v/>
      </c>
      <c r="R185" s="79" t="str">
        <f t="shared" ca="1" si="20"/>
        <v/>
      </c>
    </row>
    <row r="186" spans="1:18" x14ac:dyDescent="0.25">
      <c r="A186" s="80" t="str">
        <f t="shared" si="15"/>
        <v/>
      </c>
      <c r="B186" s="6"/>
      <c r="C186" s="9"/>
      <c r="D186" s="6"/>
      <c r="E186" s="9"/>
      <c r="F186" s="77" t="str">
        <f t="array" aca="1" ref="F186" ca="1">IF(ISNUMBER(MATCH(A186,ZL_Datum,0)),MIN(IF(ZL_Datum=Tagessummen!A186,ZL_von)),"")</f>
        <v/>
      </c>
      <c r="G186" s="77" t="str">
        <f t="array" aca="1" ref="G186" ca="1">IF(ISNUMBER(MATCH(A186,ZL_Datum,0)),MAX(IF(ZL_Datum=Tagessummen!A186,ZL_bis)),"")</f>
        <v/>
      </c>
      <c r="H186" s="50" t="str">
        <f ca="1">IF(AND(ISNUMBER(F186),ISNUMBER(G186)),SUMIF(ZL_gesamt,Tagessummen!A186,ZL_dez),"")</f>
        <v/>
      </c>
      <c r="I186" s="78" t="str">
        <f ca="1">IF(AND(ISNUMBER(F186),ISNUMBER(G186)),COUNTIF(ZL_Datum,Tagessummen!A186),"")</f>
        <v/>
      </c>
      <c r="J186" s="20"/>
      <c r="L186" s="82" t="str">
        <f t="shared" ca="1" si="16"/>
        <v/>
      </c>
      <c r="M186" s="14"/>
      <c r="N186" s="79" t="str">
        <f t="shared" ca="1" si="17"/>
        <v/>
      </c>
      <c r="O186" s="79" t="str">
        <f t="shared" ca="1" si="18"/>
        <v/>
      </c>
      <c r="P186" s="79" t="str">
        <f t="shared" ca="1" si="19"/>
        <v/>
      </c>
      <c r="Q186" s="79" t="str">
        <f t="shared" ca="1" si="14"/>
        <v/>
      </c>
      <c r="R186" s="79" t="str">
        <f t="shared" ca="1" si="20"/>
        <v/>
      </c>
    </row>
    <row r="187" spans="1:18" x14ac:dyDescent="0.25">
      <c r="A187" s="80" t="str">
        <f t="shared" si="15"/>
        <v/>
      </c>
      <c r="B187" s="6"/>
      <c r="C187" s="9"/>
      <c r="D187" s="6"/>
      <c r="E187" s="9"/>
      <c r="F187" s="77" t="str">
        <f t="array" aca="1" ref="F187" ca="1">IF(ISNUMBER(MATCH(A187,ZL_Datum,0)),MIN(IF(ZL_Datum=Tagessummen!A187,ZL_von)),"")</f>
        <v/>
      </c>
      <c r="G187" s="77" t="str">
        <f t="array" aca="1" ref="G187" ca="1">IF(ISNUMBER(MATCH(A187,ZL_Datum,0)),MAX(IF(ZL_Datum=Tagessummen!A187,ZL_bis)),"")</f>
        <v/>
      </c>
      <c r="H187" s="50" t="str">
        <f ca="1">IF(AND(ISNUMBER(F187),ISNUMBER(G187)),SUMIF(ZL_gesamt,Tagessummen!A187,ZL_dez),"")</f>
        <v/>
      </c>
      <c r="I187" s="78" t="str">
        <f ca="1">IF(AND(ISNUMBER(F187),ISNUMBER(G187)),COUNTIF(ZL_Datum,Tagessummen!A187),"")</f>
        <v/>
      </c>
      <c r="J187" s="20"/>
      <c r="L187" s="82" t="str">
        <f t="shared" ca="1" si="16"/>
        <v/>
      </c>
      <c r="M187" s="14"/>
      <c r="N187" s="79" t="str">
        <f t="shared" ca="1" si="17"/>
        <v/>
      </c>
      <c r="O187" s="79" t="str">
        <f t="shared" ca="1" si="18"/>
        <v/>
      </c>
      <c r="P187" s="79" t="str">
        <f t="shared" ca="1" si="19"/>
        <v/>
      </c>
      <c r="Q187" s="79" t="str">
        <f t="shared" ca="1" si="14"/>
        <v/>
      </c>
      <c r="R187" s="79" t="str">
        <f t="shared" ca="1" si="20"/>
        <v/>
      </c>
    </row>
    <row r="188" spans="1:18" x14ac:dyDescent="0.25">
      <c r="A188" s="80" t="str">
        <f t="shared" si="15"/>
        <v/>
      </c>
      <c r="B188" s="6"/>
      <c r="C188" s="9"/>
      <c r="D188" s="6"/>
      <c r="E188" s="9"/>
      <c r="F188" s="77" t="str">
        <f t="array" aca="1" ref="F188" ca="1">IF(ISNUMBER(MATCH(A188,ZL_Datum,0)),MIN(IF(ZL_Datum=Tagessummen!A188,ZL_von)),"")</f>
        <v/>
      </c>
      <c r="G188" s="77" t="str">
        <f t="array" aca="1" ref="G188" ca="1">IF(ISNUMBER(MATCH(A188,ZL_Datum,0)),MAX(IF(ZL_Datum=Tagessummen!A188,ZL_bis)),"")</f>
        <v/>
      </c>
      <c r="H188" s="50" t="str">
        <f ca="1">IF(AND(ISNUMBER(F188),ISNUMBER(G188)),SUMIF(ZL_gesamt,Tagessummen!A188,ZL_dez),"")</f>
        <v/>
      </c>
      <c r="I188" s="78" t="str">
        <f ca="1">IF(AND(ISNUMBER(F188),ISNUMBER(G188)),COUNTIF(ZL_Datum,Tagessummen!A188),"")</f>
        <v/>
      </c>
      <c r="J188" s="20"/>
      <c r="L188" s="82" t="str">
        <f t="shared" ca="1" si="16"/>
        <v/>
      </c>
      <c r="M188" s="14"/>
      <c r="N188" s="79" t="str">
        <f t="shared" ca="1" si="17"/>
        <v/>
      </c>
      <c r="O188" s="79" t="str">
        <f t="shared" ca="1" si="18"/>
        <v/>
      </c>
      <c r="P188" s="79" t="str">
        <f t="shared" ca="1" si="19"/>
        <v/>
      </c>
      <c r="Q188" s="79" t="str">
        <f t="shared" ca="1" si="14"/>
        <v/>
      </c>
      <c r="R188" s="79" t="str">
        <f t="shared" ca="1" si="20"/>
        <v/>
      </c>
    </row>
    <row r="189" spans="1:18" x14ac:dyDescent="0.25">
      <c r="A189" s="80" t="str">
        <f t="shared" si="15"/>
        <v/>
      </c>
      <c r="B189" s="6"/>
      <c r="C189" s="9"/>
      <c r="D189" s="6"/>
      <c r="E189" s="9"/>
      <c r="F189" s="77" t="str">
        <f t="array" aca="1" ref="F189" ca="1">IF(ISNUMBER(MATCH(A189,ZL_Datum,0)),MIN(IF(ZL_Datum=Tagessummen!A189,ZL_von)),"")</f>
        <v/>
      </c>
      <c r="G189" s="77" t="str">
        <f t="array" aca="1" ref="G189" ca="1">IF(ISNUMBER(MATCH(A189,ZL_Datum,0)),MAX(IF(ZL_Datum=Tagessummen!A189,ZL_bis)),"")</f>
        <v/>
      </c>
      <c r="H189" s="50" t="str">
        <f ca="1">IF(AND(ISNUMBER(F189),ISNUMBER(G189)),SUMIF(ZL_gesamt,Tagessummen!A189,ZL_dez),"")</f>
        <v/>
      </c>
      <c r="I189" s="78" t="str">
        <f ca="1">IF(AND(ISNUMBER(F189),ISNUMBER(G189)),COUNTIF(ZL_Datum,Tagessummen!A189),"")</f>
        <v/>
      </c>
      <c r="J189" s="20"/>
      <c r="L189" s="82" t="str">
        <f t="shared" ca="1" si="16"/>
        <v/>
      </c>
      <c r="M189" s="14"/>
      <c r="N189" s="79" t="str">
        <f t="shared" ca="1" si="17"/>
        <v/>
      </c>
      <c r="O189" s="79" t="str">
        <f t="shared" ca="1" si="18"/>
        <v/>
      </c>
      <c r="P189" s="79" t="str">
        <f t="shared" ca="1" si="19"/>
        <v/>
      </c>
      <c r="Q189" s="79" t="str">
        <f t="shared" ca="1" si="14"/>
        <v/>
      </c>
      <c r="R189" s="79" t="str">
        <f t="shared" ca="1" si="20"/>
        <v/>
      </c>
    </row>
    <row r="190" spans="1:18" x14ac:dyDescent="0.25">
      <c r="A190" s="80" t="str">
        <f t="shared" si="15"/>
        <v/>
      </c>
      <c r="B190" s="6"/>
      <c r="C190" s="9"/>
      <c r="D190" s="6"/>
      <c r="E190" s="9"/>
      <c r="F190" s="77" t="str">
        <f t="array" aca="1" ref="F190" ca="1">IF(ISNUMBER(MATCH(A190,ZL_Datum,0)),MIN(IF(ZL_Datum=Tagessummen!A190,ZL_von)),"")</f>
        <v/>
      </c>
      <c r="G190" s="77" t="str">
        <f t="array" aca="1" ref="G190" ca="1">IF(ISNUMBER(MATCH(A190,ZL_Datum,0)),MAX(IF(ZL_Datum=Tagessummen!A190,ZL_bis)),"")</f>
        <v/>
      </c>
      <c r="H190" s="50" t="str">
        <f ca="1">IF(AND(ISNUMBER(F190),ISNUMBER(G190)),SUMIF(ZL_gesamt,Tagessummen!A190,ZL_dez),"")</f>
        <v/>
      </c>
      <c r="I190" s="78" t="str">
        <f ca="1">IF(AND(ISNUMBER(F190),ISNUMBER(G190)),COUNTIF(ZL_Datum,Tagessummen!A190),"")</f>
        <v/>
      </c>
      <c r="J190" s="20"/>
      <c r="L190" s="82" t="str">
        <f t="shared" ca="1" si="16"/>
        <v/>
      </c>
      <c r="M190" s="14"/>
      <c r="N190" s="79" t="str">
        <f t="shared" ca="1" si="17"/>
        <v/>
      </c>
      <c r="O190" s="79" t="str">
        <f t="shared" ca="1" si="18"/>
        <v/>
      </c>
      <c r="P190" s="79" t="str">
        <f t="shared" ca="1" si="19"/>
        <v/>
      </c>
      <c r="Q190" s="79" t="str">
        <f t="shared" ca="1" si="14"/>
        <v/>
      </c>
      <c r="R190" s="79" t="str">
        <f t="shared" ca="1" si="20"/>
        <v/>
      </c>
    </row>
    <row r="191" spans="1:18" x14ac:dyDescent="0.25">
      <c r="A191" s="80" t="str">
        <f t="shared" si="15"/>
        <v/>
      </c>
      <c r="B191" s="6"/>
      <c r="C191" s="9"/>
      <c r="D191" s="6"/>
      <c r="E191" s="9"/>
      <c r="F191" s="77" t="str">
        <f t="array" aca="1" ref="F191" ca="1">IF(ISNUMBER(MATCH(A191,ZL_Datum,0)),MIN(IF(ZL_Datum=Tagessummen!A191,ZL_von)),"")</f>
        <v/>
      </c>
      <c r="G191" s="77" t="str">
        <f t="array" aca="1" ref="G191" ca="1">IF(ISNUMBER(MATCH(A191,ZL_Datum,0)),MAX(IF(ZL_Datum=Tagessummen!A191,ZL_bis)),"")</f>
        <v/>
      </c>
      <c r="H191" s="50" t="str">
        <f ca="1">IF(AND(ISNUMBER(F191),ISNUMBER(G191)),SUMIF(ZL_gesamt,Tagessummen!A191,ZL_dez),"")</f>
        <v/>
      </c>
      <c r="I191" s="78" t="str">
        <f ca="1">IF(AND(ISNUMBER(F191),ISNUMBER(G191)),COUNTIF(ZL_Datum,Tagessummen!A191),"")</f>
        <v/>
      </c>
      <c r="J191" s="20"/>
      <c r="L191" s="82" t="str">
        <f t="shared" ca="1" si="16"/>
        <v/>
      </c>
      <c r="M191" s="14"/>
      <c r="N191" s="79" t="str">
        <f t="shared" ca="1" si="17"/>
        <v/>
      </c>
      <c r="O191" s="79" t="str">
        <f t="shared" ca="1" si="18"/>
        <v/>
      </c>
      <c r="P191" s="79" t="str">
        <f t="shared" ca="1" si="19"/>
        <v/>
      </c>
      <c r="Q191" s="79" t="str">
        <f t="shared" ca="1" si="14"/>
        <v/>
      </c>
      <c r="R191" s="79" t="str">
        <f t="shared" ca="1" si="20"/>
        <v/>
      </c>
    </row>
    <row r="192" spans="1:18" x14ac:dyDescent="0.25">
      <c r="A192" s="80" t="str">
        <f t="shared" si="15"/>
        <v/>
      </c>
      <c r="B192" s="6"/>
      <c r="C192" s="9"/>
      <c r="D192" s="6"/>
      <c r="E192" s="9"/>
      <c r="F192" s="77" t="str">
        <f t="array" aca="1" ref="F192" ca="1">IF(ISNUMBER(MATCH(A192,ZL_Datum,0)),MIN(IF(ZL_Datum=Tagessummen!A192,ZL_von)),"")</f>
        <v/>
      </c>
      <c r="G192" s="77" t="str">
        <f t="array" aca="1" ref="G192" ca="1">IF(ISNUMBER(MATCH(A192,ZL_Datum,0)),MAX(IF(ZL_Datum=Tagessummen!A192,ZL_bis)),"")</f>
        <v/>
      </c>
      <c r="H192" s="50" t="str">
        <f ca="1">IF(AND(ISNUMBER(F192),ISNUMBER(G192)),SUMIF(ZL_gesamt,Tagessummen!A192,ZL_dez),"")</f>
        <v/>
      </c>
      <c r="I192" s="78" t="str">
        <f ca="1">IF(AND(ISNUMBER(F192),ISNUMBER(G192)),COUNTIF(ZL_Datum,Tagessummen!A192),"")</f>
        <v/>
      </c>
      <c r="J192" s="20"/>
      <c r="L192" s="82" t="str">
        <f t="shared" ca="1" si="16"/>
        <v/>
      </c>
      <c r="M192" s="14"/>
      <c r="N192" s="79" t="str">
        <f t="shared" ca="1" si="17"/>
        <v/>
      </c>
      <c r="O192" s="79" t="str">
        <f t="shared" ca="1" si="18"/>
        <v/>
      </c>
      <c r="P192" s="79" t="str">
        <f t="shared" ca="1" si="19"/>
        <v/>
      </c>
      <c r="Q192" s="79" t="str">
        <f t="shared" ca="1" si="14"/>
        <v/>
      </c>
      <c r="R192" s="79" t="str">
        <f t="shared" ca="1" si="20"/>
        <v/>
      </c>
    </row>
    <row r="193" spans="1:18" x14ac:dyDescent="0.25">
      <c r="A193" s="80" t="str">
        <f t="shared" si="15"/>
        <v/>
      </c>
      <c r="B193" s="6"/>
      <c r="C193" s="9"/>
      <c r="D193" s="6"/>
      <c r="E193" s="9"/>
      <c r="F193" s="77" t="str">
        <f t="array" aca="1" ref="F193" ca="1">IF(ISNUMBER(MATCH(A193,ZL_Datum,0)),MIN(IF(ZL_Datum=Tagessummen!A193,ZL_von)),"")</f>
        <v/>
      </c>
      <c r="G193" s="77" t="str">
        <f t="array" aca="1" ref="G193" ca="1">IF(ISNUMBER(MATCH(A193,ZL_Datum,0)),MAX(IF(ZL_Datum=Tagessummen!A193,ZL_bis)),"")</f>
        <v/>
      </c>
      <c r="H193" s="50" t="str">
        <f ca="1">IF(AND(ISNUMBER(F193),ISNUMBER(G193)),SUMIF(ZL_gesamt,Tagessummen!A193,ZL_dez),"")</f>
        <v/>
      </c>
      <c r="I193" s="78" t="str">
        <f ca="1">IF(AND(ISNUMBER(F193),ISNUMBER(G193)),COUNTIF(ZL_Datum,Tagessummen!A193),"")</f>
        <v/>
      </c>
      <c r="J193" s="20"/>
      <c r="L193" s="82" t="str">
        <f t="shared" ca="1" si="16"/>
        <v/>
      </c>
      <c r="M193" s="14"/>
      <c r="N193" s="79" t="str">
        <f t="shared" ca="1" si="17"/>
        <v/>
      </c>
      <c r="O193" s="79" t="str">
        <f t="shared" ca="1" si="18"/>
        <v/>
      </c>
      <c r="P193" s="79" t="str">
        <f t="shared" ca="1" si="19"/>
        <v/>
      </c>
      <c r="Q193" s="79" t="str">
        <f t="shared" ca="1" si="14"/>
        <v/>
      </c>
      <c r="R193" s="79" t="str">
        <f t="shared" ca="1" si="20"/>
        <v/>
      </c>
    </row>
    <row r="194" spans="1:18" x14ac:dyDescent="0.25">
      <c r="A194" s="80" t="str">
        <f t="shared" si="15"/>
        <v/>
      </c>
      <c r="B194" s="6"/>
      <c r="C194" s="9"/>
      <c r="D194" s="6"/>
      <c r="E194" s="9"/>
      <c r="F194" s="77" t="str">
        <f t="array" aca="1" ref="F194" ca="1">IF(ISNUMBER(MATCH(A194,ZL_Datum,0)),MIN(IF(ZL_Datum=Tagessummen!A194,ZL_von)),"")</f>
        <v/>
      </c>
      <c r="G194" s="77" t="str">
        <f t="array" aca="1" ref="G194" ca="1">IF(ISNUMBER(MATCH(A194,ZL_Datum,0)),MAX(IF(ZL_Datum=Tagessummen!A194,ZL_bis)),"")</f>
        <v/>
      </c>
      <c r="H194" s="50" t="str">
        <f ca="1">IF(AND(ISNUMBER(F194),ISNUMBER(G194)),SUMIF(ZL_gesamt,Tagessummen!A194,ZL_dez),"")</f>
        <v/>
      </c>
      <c r="I194" s="78" t="str">
        <f ca="1">IF(AND(ISNUMBER(F194),ISNUMBER(G194)),COUNTIF(ZL_Datum,Tagessummen!A194),"")</f>
        <v/>
      </c>
      <c r="J194" s="20"/>
      <c r="L194" s="82" t="str">
        <f t="shared" ca="1" si="16"/>
        <v/>
      </c>
      <c r="M194" s="14"/>
      <c r="N194" s="79" t="str">
        <f t="shared" ca="1" si="17"/>
        <v/>
      </c>
      <c r="O194" s="79" t="str">
        <f t="shared" ca="1" si="18"/>
        <v/>
      </c>
      <c r="P194" s="79" t="str">
        <f t="shared" ca="1" si="19"/>
        <v/>
      </c>
      <c r="Q194" s="79" t="str">
        <f t="shared" ca="1" si="14"/>
        <v/>
      </c>
      <c r="R194" s="79" t="str">
        <f t="shared" ca="1" si="20"/>
        <v/>
      </c>
    </row>
    <row r="195" spans="1:18" x14ac:dyDescent="0.25">
      <c r="A195" s="80" t="str">
        <f t="shared" si="15"/>
        <v/>
      </c>
      <c r="B195" s="6"/>
      <c r="C195" s="9"/>
      <c r="D195" s="6"/>
      <c r="E195" s="9"/>
      <c r="F195" s="77" t="str">
        <f t="array" aca="1" ref="F195" ca="1">IF(ISNUMBER(MATCH(A195,ZL_Datum,0)),MIN(IF(ZL_Datum=Tagessummen!A195,ZL_von)),"")</f>
        <v/>
      </c>
      <c r="G195" s="77" t="str">
        <f t="array" aca="1" ref="G195" ca="1">IF(ISNUMBER(MATCH(A195,ZL_Datum,0)),MAX(IF(ZL_Datum=Tagessummen!A195,ZL_bis)),"")</f>
        <v/>
      </c>
      <c r="H195" s="50" t="str">
        <f ca="1">IF(AND(ISNUMBER(F195),ISNUMBER(G195)),SUMIF(ZL_gesamt,Tagessummen!A195,ZL_dez),"")</f>
        <v/>
      </c>
      <c r="I195" s="78" t="str">
        <f ca="1">IF(AND(ISNUMBER(F195),ISNUMBER(G195)),COUNTIF(ZL_Datum,Tagessummen!A195),"")</f>
        <v/>
      </c>
      <c r="J195" s="20"/>
      <c r="L195" s="82" t="str">
        <f t="shared" ca="1" si="16"/>
        <v/>
      </c>
      <c r="M195" s="14"/>
      <c r="N195" s="79" t="str">
        <f t="shared" ca="1" si="17"/>
        <v/>
      </c>
      <c r="O195" s="79" t="str">
        <f t="shared" ca="1" si="18"/>
        <v/>
      </c>
      <c r="P195" s="79" t="str">
        <f t="shared" ca="1" si="19"/>
        <v/>
      </c>
      <c r="Q195" s="79" t="str">
        <f t="shared" ca="1" si="14"/>
        <v/>
      </c>
      <c r="R195" s="79" t="str">
        <f t="shared" ca="1" si="20"/>
        <v/>
      </c>
    </row>
    <row r="196" spans="1:18" x14ac:dyDescent="0.25">
      <c r="A196" s="80" t="str">
        <f t="shared" si="15"/>
        <v/>
      </c>
      <c r="B196" s="6"/>
      <c r="C196" s="9"/>
      <c r="D196" s="6"/>
      <c r="E196" s="9"/>
      <c r="F196" s="77" t="str">
        <f t="array" aca="1" ref="F196" ca="1">IF(ISNUMBER(MATCH(A196,ZL_Datum,0)),MIN(IF(ZL_Datum=Tagessummen!A196,ZL_von)),"")</f>
        <v/>
      </c>
      <c r="G196" s="77" t="str">
        <f t="array" aca="1" ref="G196" ca="1">IF(ISNUMBER(MATCH(A196,ZL_Datum,0)),MAX(IF(ZL_Datum=Tagessummen!A196,ZL_bis)),"")</f>
        <v/>
      </c>
      <c r="H196" s="50" t="str">
        <f ca="1">IF(AND(ISNUMBER(F196),ISNUMBER(G196)),SUMIF(ZL_gesamt,Tagessummen!A196,ZL_dez),"")</f>
        <v/>
      </c>
      <c r="I196" s="78" t="str">
        <f ca="1">IF(AND(ISNUMBER(F196),ISNUMBER(G196)),COUNTIF(ZL_Datum,Tagessummen!A196),"")</f>
        <v/>
      </c>
      <c r="J196" s="20"/>
      <c r="L196" s="82" t="str">
        <f t="shared" ca="1" si="16"/>
        <v/>
      </c>
      <c r="M196" s="14"/>
      <c r="N196" s="79" t="str">
        <f t="shared" ca="1" si="17"/>
        <v/>
      </c>
      <c r="O196" s="79" t="str">
        <f t="shared" ca="1" si="18"/>
        <v/>
      </c>
      <c r="P196" s="79" t="str">
        <f t="shared" ca="1" si="19"/>
        <v/>
      </c>
      <c r="Q196" s="79" t="str">
        <f t="shared" ca="1" si="14"/>
        <v/>
      </c>
      <c r="R196" s="79" t="str">
        <f t="shared" ca="1" si="20"/>
        <v/>
      </c>
    </row>
    <row r="197" spans="1:18" x14ac:dyDescent="0.25">
      <c r="A197" s="80" t="str">
        <f t="shared" si="15"/>
        <v/>
      </c>
      <c r="B197" s="6"/>
      <c r="C197" s="9"/>
      <c r="D197" s="6"/>
      <c r="E197" s="9"/>
      <c r="F197" s="77" t="str">
        <f t="array" aca="1" ref="F197" ca="1">IF(ISNUMBER(MATCH(A197,ZL_Datum,0)),MIN(IF(ZL_Datum=Tagessummen!A197,ZL_von)),"")</f>
        <v/>
      </c>
      <c r="G197" s="77" t="str">
        <f t="array" aca="1" ref="G197" ca="1">IF(ISNUMBER(MATCH(A197,ZL_Datum,0)),MAX(IF(ZL_Datum=Tagessummen!A197,ZL_bis)),"")</f>
        <v/>
      </c>
      <c r="H197" s="50" t="str">
        <f ca="1">IF(AND(ISNUMBER(F197),ISNUMBER(G197)),SUMIF(ZL_gesamt,Tagessummen!A197,ZL_dez),"")</f>
        <v/>
      </c>
      <c r="I197" s="78" t="str">
        <f ca="1">IF(AND(ISNUMBER(F197),ISNUMBER(G197)),COUNTIF(ZL_Datum,Tagessummen!A197),"")</f>
        <v/>
      </c>
      <c r="J197" s="20"/>
      <c r="L197" s="82" t="str">
        <f t="shared" ca="1" si="16"/>
        <v/>
      </c>
      <c r="M197" s="14"/>
      <c r="N197" s="79" t="str">
        <f t="shared" ca="1" si="17"/>
        <v/>
      </c>
      <c r="O197" s="79" t="str">
        <f t="shared" ca="1" si="18"/>
        <v/>
      </c>
      <c r="P197" s="79" t="str">
        <f t="shared" ca="1" si="19"/>
        <v/>
      </c>
      <c r="Q197" s="79" t="str">
        <f t="shared" ca="1" si="14"/>
        <v/>
      </c>
      <c r="R197" s="79" t="str">
        <f t="shared" ca="1" si="20"/>
        <v/>
      </c>
    </row>
    <row r="198" spans="1:18" x14ac:dyDescent="0.25">
      <c r="A198" s="80" t="str">
        <f t="shared" si="15"/>
        <v/>
      </c>
      <c r="B198" s="6"/>
      <c r="C198" s="9"/>
      <c r="D198" s="6"/>
      <c r="E198" s="9"/>
      <c r="F198" s="77" t="str">
        <f t="array" aca="1" ref="F198" ca="1">IF(ISNUMBER(MATCH(A198,ZL_Datum,0)),MIN(IF(ZL_Datum=Tagessummen!A198,ZL_von)),"")</f>
        <v/>
      </c>
      <c r="G198" s="77" t="str">
        <f t="array" aca="1" ref="G198" ca="1">IF(ISNUMBER(MATCH(A198,ZL_Datum,0)),MAX(IF(ZL_Datum=Tagessummen!A198,ZL_bis)),"")</f>
        <v/>
      </c>
      <c r="H198" s="50" t="str">
        <f ca="1">IF(AND(ISNUMBER(F198),ISNUMBER(G198)),SUMIF(ZL_gesamt,Tagessummen!A198,ZL_dez),"")</f>
        <v/>
      </c>
      <c r="I198" s="78" t="str">
        <f ca="1">IF(AND(ISNUMBER(F198),ISNUMBER(G198)),COUNTIF(ZL_Datum,Tagessummen!A198),"")</f>
        <v/>
      </c>
      <c r="J198" s="20"/>
      <c r="L198" s="82" t="str">
        <f t="shared" ca="1" si="16"/>
        <v/>
      </c>
      <c r="M198" s="14"/>
      <c r="N198" s="79" t="str">
        <f t="shared" ca="1" si="17"/>
        <v/>
      </c>
      <c r="O198" s="79" t="str">
        <f t="shared" ca="1" si="18"/>
        <v/>
      </c>
      <c r="P198" s="79" t="str">
        <f t="shared" ca="1" si="19"/>
        <v/>
      </c>
      <c r="Q198" s="79" t="str">
        <f t="shared" ca="1" si="14"/>
        <v/>
      </c>
      <c r="R198" s="79" t="str">
        <f t="shared" ca="1" si="20"/>
        <v/>
      </c>
    </row>
    <row r="199" spans="1:18" x14ac:dyDescent="0.25">
      <c r="A199" s="80" t="str">
        <f t="shared" si="15"/>
        <v/>
      </c>
      <c r="B199" s="6"/>
      <c r="C199" s="9"/>
      <c r="D199" s="6"/>
      <c r="E199" s="9"/>
      <c r="F199" s="77" t="str">
        <f t="array" aca="1" ref="F199" ca="1">IF(ISNUMBER(MATCH(A199,ZL_Datum,0)),MIN(IF(ZL_Datum=Tagessummen!A199,ZL_von)),"")</f>
        <v/>
      </c>
      <c r="G199" s="77" t="str">
        <f t="array" aca="1" ref="G199" ca="1">IF(ISNUMBER(MATCH(A199,ZL_Datum,0)),MAX(IF(ZL_Datum=Tagessummen!A199,ZL_bis)),"")</f>
        <v/>
      </c>
      <c r="H199" s="50" t="str">
        <f ca="1">IF(AND(ISNUMBER(F199),ISNUMBER(G199)),SUMIF(ZL_gesamt,Tagessummen!A199,ZL_dez),"")</f>
        <v/>
      </c>
      <c r="I199" s="78" t="str">
        <f ca="1">IF(AND(ISNUMBER(F199),ISNUMBER(G199)),COUNTIF(ZL_Datum,Tagessummen!A199),"")</f>
        <v/>
      </c>
      <c r="J199" s="20"/>
      <c r="L199" s="82" t="str">
        <f t="shared" ca="1" si="16"/>
        <v/>
      </c>
      <c r="M199" s="14"/>
      <c r="N199" s="79" t="str">
        <f t="shared" ca="1" si="17"/>
        <v/>
      </c>
      <c r="O199" s="79" t="str">
        <f t="shared" ca="1" si="18"/>
        <v/>
      </c>
      <c r="P199" s="79" t="str">
        <f t="shared" ca="1" si="19"/>
        <v/>
      </c>
      <c r="Q199" s="79" t="str">
        <f t="shared" ca="1" si="14"/>
        <v/>
      </c>
      <c r="R199" s="79" t="str">
        <f t="shared" ca="1" si="20"/>
        <v/>
      </c>
    </row>
    <row r="200" spans="1:18" x14ac:dyDescent="0.25">
      <c r="A200" s="80" t="str">
        <f t="shared" si="15"/>
        <v/>
      </c>
      <c r="B200" s="6"/>
      <c r="C200" s="9"/>
      <c r="D200" s="6"/>
      <c r="E200" s="9"/>
      <c r="F200" s="77" t="str">
        <f t="array" aca="1" ref="F200" ca="1">IF(ISNUMBER(MATCH(A200,ZL_Datum,0)),MIN(IF(ZL_Datum=Tagessummen!A200,ZL_von)),"")</f>
        <v/>
      </c>
      <c r="G200" s="77" t="str">
        <f t="array" aca="1" ref="G200" ca="1">IF(ISNUMBER(MATCH(A200,ZL_Datum,0)),MAX(IF(ZL_Datum=Tagessummen!A200,ZL_bis)),"")</f>
        <v/>
      </c>
      <c r="H200" s="50" t="str">
        <f ca="1">IF(AND(ISNUMBER(F200),ISNUMBER(G200)),SUMIF(ZL_gesamt,Tagessummen!A200,ZL_dez),"")</f>
        <v/>
      </c>
      <c r="I200" s="78" t="str">
        <f ca="1">IF(AND(ISNUMBER(F200),ISNUMBER(G200)),COUNTIF(ZL_Datum,Tagessummen!A200),"")</f>
        <v/>
      </c>
      <c r="J200" s="20"/>
      <c r="L200" s="82" t="str">
        <f t="shared" ca="1" si="16"/>
        <v/>
      </c>
      <c r="M200" s="14"/>
      <c r="N200" s="79" t="str">
        <f t="shared" ca="1" si="17"/>
        <v/>
      </c>
      <c r="O200" s="79" t="str">
        <f t="shared" ca="1" si="18"/>
        <v/>
      </c>
      <c r="P200" s="79" t="str">
        <f t="shared" ca="1" si="19"/>
        <v/>
      </c>
      <c r="Q200" s="79" t="str">
        <f t="shared" ca="1" si="14"/>
        <v/>
      </c>
      <c r="R200" s="79" t="str">
        <f t="shared" ca="1" si="20"/>
        <v/>
      </c>
    </row>
    <row r="201" spans="1:18" x14ac:dyDescent="0.25">
      <c r="A201" s="80" t="str">
        <f t="shared" si="15"/>
        <v/>
      </c>
      <c r="B201" s="6"/>
      <c r="C201" s="9"/>
      <c r="D201" s="6"/>
      <c r="E201" s="9"/>
      <c r="F201" s="77" t="str">
        <f t="array" aca="1" ref="F201" ca="1">IF(ISNUMBER(MATCH(A201,ZL_Datum,0)),MIN(IF(ZL_Datum=Tagessummen!A201,ZL_von)),"")</f>
        <v/>
      </c>
      <c r="G201" s="77" t="str">
        <f t="array" aca="1" ref="G201" ca="1">IF(ISNUMBER(MATCH(A201,ZL_Datum,0)),MAX(IF(ZL_Datum=Tagessummen!A201,ZL_bis)),"")</f>
        <v/>
      </c>
      <c r="H201" s="50" t="str">
        <f ca="1">IF(AND(ISNUMBER(F201),ISNUMBER(G201)),SUMIF(ZL_gesamt,Tagessummen!A201,ZL_dez),"")</f>
        <v/>
      </c>
      <c r="I201" s="78" t="str">
        <f ca="1">IF(AND(ISNUMBER(F201),ISNUMBER(G201)),COUNTIF(ZL_Datum,Tagessummen!A201),"")</f>
        <v/>
      </c>
      <c r="J201" s="20"/>
      <c r="L201" s="82" t="str">
        <f t="shared" ca="1" si="16"/>
        <v/>
      </c>
      <c r="M201" s="14"/>
      <c r="N201" s="79" t="str">
        <f t="shared" ca="1" si="17"/>
        <v/>
      </c>
      <c r="O201" s="79" t="str">
        <f t="shared" ca="1" si="18"/>
        <v/>
      </c>
      <c r="P201" s="79" t="str">
        <f t="shared" ca="1" si="19"/>
        <v/>
      </c>
      <c r="Q201" s="79" t="str">
        <f t="shared" ca="1" si="14"/>
        <v/>
      </c>
      <c r="R201" s="79" t="str">
        <f t="shared" ca="1" si="20"/>
        <v/>
      </c>
    </row>
    <row r="202" spans="1:18" x14ac:dyDescent="0.25">
      <c r="A202" s="80" t="str">
        <f t="shared" si="15"/>
        <v/>
      </c>
      <c r="B202" s="6"/>
      <c r="C202" s="9"/>
      <c r="D202" s="6"/>
      <c r="E202" s="9"/>
      <c r="F202" s="77" t="str">
        <f t="array" aca="1" ref="F202" ca="1">IF(ISNUMBER(MATCH(A202,ZL_Datum,0)),MIN(IF(ZL_Datum=Tagessummen!A202,ZL_von)),"")</f>
        <v/>
      </c>
      <c r="G202" s="77" t="str">
        <f t="array" aca="1" ref="G202" ca="1">IF(ISNUMBER(MATCH(A202,ZL_Datum,0)),MAX(IF(ZL_Datum=Tagessummen!A202,ZL_bis)),"")</f>
        <v/>
      </c>
      <c r="H202" s="50" t="str">
        <f ca="1">IF(AND(ISNUMBER(F202),ISNUMBER(G202)),SUMIF(ZL_gesamt,Tagessummen!A202,ZL_dez),"")</f>
        <v/>
      </c>
      <c r="I202" s="78" t="str">
        <f ca="1">IF(AND(ISNUMBER(F202),ISNUMBER(G202)),COUNTIF(ZL_Datum,Tagessummen!A202),"")</f>
        <v/>
      </c>
      <c r="J202" s="20"/>
      <c r="L202" s="82" t="str">
        <f t="shared" ca="1" si="16"/>
        <v/>
      </c>
      <c r="M202" s="14"/>
      <c r="N202" s="79" t="str">
        <f t="shared" ca="1" si="17"/>
        <v/>
      </c>
      <c r="O202" s="79" t="str">
        <f t="shared" ca="1" si="18"/>
        <v/>
      </c>
      <c r="P202" s="79" t="str">
        <f t="shared" ca="1" si="19"/>
        <v/>
      </c>
      <c r="Q202" s="79" t="str">
        <f t="shared" ca="1" si="14"/>
        <v/>
      </c>
      <c r="R202" s="79" t="str">
        <f t="shared" ca="1" si="20"/>
        <v/>
      </c>
    </row>
    <row r="203" spans="1:18" x14ac:dyDescent="0.25">
      <c r="A203" s="80" t="str">
        <f t="shared" si="15"/>
        <v/>
      </c>
      <c r="B203" s="6"/>
      <c r="C203" s="9"/>
      <c r="D203" s="6"/>
      <c r="E203" s="9"/>
      <c r="F203" s="77" t="str">
        <f t="array" aca="1" ref="F203" ca="1">IF(ISNUMBER(MATCH(A203,ZL_Datum,0)),MIN(IF(ZL_Datum=Tagessummen!A203,ZL_von)),"")</f>
        <v/>
      </c>
      <c r="G203" s="77" t="str">
        <f t="array" aca="1" ref="G203" ca="1">IF(ISNUMBER(MATCH(A203,ZL_Datum,0)),MAX(IF(ZL_Datum=Tagessummen!A203,ZL_bis)),"")</f>
        <v/>
      </c>
      <c r="H203" s="50" t="str">
        <f ca="1">IF(AND(ISNUMBER(F203),ISNUMBER(G203)),SUMIF(ZL_gesamt,Tagessummen!A203,ZL_dez),"")</f>
        <v/>
      </c>
      <c r="I203" s="78" t="str">
        <f ca="1">IF(AND(ISNUMBER(F203),ISNUMBER(G203)),COUNTIF(ZL_Datum,Tagessummen!A203),"")</f>
        <v/>
      </c>
      <c r="J203" s="20"/>
      <c r="L203" s="82" t="str">
        <f t="shared" ca="1" si="16"/>
        <v/>
      </c>
      <c r="M203" s="14"/>
      <c r="N203" s="79" t="str">
        <f t="shared" ca="1" si="17"/>
        <v/>
      </c>
      <c r="O203" s="79" t="str">
        <f t="shared" ca="1" si="18"/>
        <v/>
      </c>
      <c r="P203" s="79" t="str">
        <f t="shared" ca="1" si="19"/>
        <v/>
      </c>
      <c r="Q203" s="79" t="str">
        <f t="shared" ca="1" si="14"/>
        <v/>
      </c>
      <c r="R203" s="79" t="str">
        <f t="shared" ca="1" si="20"/>
        <v/>
      </c>
    </row>
    <row r="204" spans="1:18" x14ac:dyDescent="0.25">
      <c r="A204" s="80" t="str">
        <f t="shared" si="15"/>
        <v/>
      </c>
      <c r="B204" s="6"/>
      <c r="C204" s="9"/>
      <c r="D204" s="6"/>
      <c r="E204" s="9"/>
      <c r="F204" s="77" t="str">
        <f t="array" aca="1" ref="F204" ca="1">IF(ISNUMBER(MATCH(A204,ZL_Datum,0)),MIN(IF(ZL_Datum=Tagessummen!A204,ZL_von)),"")</f>
        <v/>
      </c>
      <c r="G204" s="77" t="str">
        <f t="array" aca="1" ref="G204" ca="1">IF(ISNUMBER(MATCH(A204,ZL_Datum,0)),MAX(IF(ZL_Datum=Tagessummen!A204,ZL_bis)),"")</f>
        <v/>
      </c>
      <c r="H204" s="50" t="str">
        <f ca="1">IF(AND(ISNUMBER(F204),ISNUMBER(G204)),SUMIF(ZL_gesamt,Tagessummen!A204,ZL_dez),"")</f>
        <v/>
      </c>
      <c r="I204" s="78" t="str">
        <f ca="1">IF(AND(ISNUMBER(F204),ISNUMBER(G204)),COUNTIF(ZL_Datum,Tagessummen!A204),"")</f>
        <v/>
      </c>
      <c r="J204" s="20"/>
      <c r="L204" s="82" t="str">
        <f t="shared" ca="1" si="16"/>
        <v/>
      </c>
      <c r="M204" s="14"/>
      <c r="N204" s="79" t="str">
        <f t="shared" ca="1" si="17"/>
        <v/>
      </c>
      <c r="O204" s="79" t="str">
        <f t="shared" ca="1" si="18"/>
        <v/>
      </c>
      <c r="P204" s="79" t="str">
        <f t="shared" ca="1" si="19"/>
        <v/>
      </c>
      <c r="Q204" s="79" t="str">
        <f t="shared" ca="1" si="14"/>
        <v/>
      </c>
      <c r="R204" s="79" t="str">
        <f t="shared" ca="1" si="20"/>
        <v/>
      </c>
    </row>
    <row r="205" spans="1:18" x14ac:dyDescent="0.25">
      <c r="A205" s="80" t="str">
        <f t="shared" si="15"/>
        <v/>
      </c>
      <c r="B205" s="6"/>
      <c r="C205" s="9"/>
      <c r="D205" s="6"/>
      <c r="E205" s="9"/>
      <c r="F205" s="77" t="str">
        <f t="array" aca="1" ref="F205" ca="1">IF(ISNUMBER(MATCH(A205,ZL_Datum,0)),MIN(IF(ZL_Datum=Tagessummen!A205,ZL_von)),"")</f>
        <v/>
      </c>
      <c r="G205" s="77" t="str">
        <f t="array" aca="1" ref="G205" ca="1">IF(ISNUMBER(MATCH(A205,ZL_Datum,0)),MAX(IF(ZL_Datum=Tagessummen!A205,ZL_bis)),"")</f>
        <v/>
      </c>
      <c r="H205" s="50" t="str">
        <f ca="1">IF(AND(ISNUMBER(F205),ISNUMBER(G205)),SUMIF(ZL_gesamt,Tagessummen!A205,ZL_dez),"")</f>
        <v/>
      </c>
      <c r="I205" s="78" t="str">
        <f ca="1">IF(AND(ISNUMBER(F205),ISNUMBER(G205)),COUNTIF(ZL_Datum,Tagessummen!A205),"")</f>
        <v/>
      </c>
      <c r="J205" s="20"/>
      <c r="L205" s="82" t="str">
        <f t="shared" ca="1" si="16"/>
        <v/>
      </c>
      <c r="M205" s="14"/>
      <c r="N205" s="79" t="str">
        <f t="shared" ca="1" si="17"/>
        <v/>
      </c>
      <c r="O205" s="79" t="str">
        <f t="shared" ca="1" si="18"/>
        <v/>
      </c>
      <c r="P205" s="79" t="str">
        <f t="shared" ca="1" si="19"/>
        <v/>
      </c>
      <c r="Q205" s="79" t="str">
        <f t="shared" ca="1" si="14"/>
        <v/>
      </c>
      <c r="R205" s="79" t="str">
        <f t="shared" ca="1" si="20"/>
        <v/>
      </c>
    </row>
    <row r="206" spans="1:18" x14ac:dyDescent="0.25">
      <c r="A206" s="80" t="str">
        <f t="shared" si="15"/>
        <v/>
      </c>
      <c r="B206" s="6"/>
      <c r="C206" s="9"/>
      <c r="D206" s="6"/>
      <c r="E206" s="9"/>
      <c r="F206" s="77" t="str">
        <f t="array" aca="1" ref="F206" ca="1">IF(ISNUMBER(MATCH(A206,ZL_Datum,0)),MIN(IF(ZL_Datum=Tagessummen!A206,ZL_von)),"")</f>
        <v/>
      </c>
      <c r="G206" s="77" t="str">
        <f t="array" aca="1" ref="G206" ca="1">IF(ISNUMBER(MATCH(A206,ZL_Datum,0)),MAX(IF(ZL_Datum=Tagessummen!A206,ZL_bis)),"")</f>
        <v/>
      </c>
      <c r="H206" s="50" t="str">
        <f ca="1">IF(AND(ISNUMBER(F206),ISNUMBER(G206)),SUMIF(ZL_gesamt,Tagessummen!A206,ZL_dez),"")</f>
        <v/>
      </c>
      <c r="I206" s="78" t="str">
        <f ca="1">IF(AND(ISNUMBER(F206),ISNUMBER(G206)),COUNTIF(ZL_Datum,Tagessummen!A206),"")</f>
        <v/>
      </c>
      <c r="J206" s="20"/>
      <c r="L206" s="82" t="str">
        <f t="shared" ca="1" si="16"/>
        <v/>
      </c>
      <c r="M206" s="14"/>
      <c r="N206" s="79" t="str">
        <f t="shared" ca="1" si="17"/>
        <v/>
      </c>
      <c r="O206" s="79" t="str">
        <f t="shared" ca="1" si="18"/>
        <v/>
      </c>
      <c r="P206" s="79" t="str">
        <f t="shared" ca="1" si="19"/>
        <v/>
      </c>
      <c r="Q206" s="79" t="str">
        <f t="shared" ref="Q206:Q269" ca="1" si="21">IF(AND(ISNUMBER(A206),ISNUMBER(F206),ISNUMBER(G206),H206&gt;0),IF(WEEKDAY(A206)=1,"Projektarbeiten am Sonntag?",""),"")</f>
        <v/>
      </c>
      <c r="R206" s="79" t="str">
        <f t="shared" ca="1" si="20"/>
        <v/>
      </c>
    </row>
    <row r="207" spans="1:18" x14ac:dyDescent="0.25">
      <c r="A207" s="80" t="str">
        <f t="shared" ref="A207:A270" si="22">IF(ISNUMBER(ZU_Jahr),A206+1,"")</f>
        <v/>
      </c>
      <c r="B207" s="6"/>
      <c r="C207" s="9"/>
      <c r="D207" s="6"/>
      <c r="E207" s="9"/>
      <c r="F207" s="77" t="str">
        <f t="array" aca="1" ref="F207" ca="1">IF(ISNUMBER(MATCH(A207,ZL_Datum,0)),MIN(IF(ZL_Datum=Tagessummen!A207,ZL_von)),"")</f>
        <v/>
      </c>
      <c r="G207" s="77" t="str">
        <f t="array" aca="1" ref="G207" ca="1">IF(ISNUMBER(MATCH(A207,ZL_Datum,0)),MAX(IF(ZL_Datum=Tagessummen!A207,ZL_bis)),"")</f>
        <v/>
      </c>
      <c r="H207" s="50" t="str">
        <f ca="1">IF(AND(ISNUMBER(F207),ISNUMBER(G207)),SUMIF(ZL_gesamt,Tagessummen!A207,ZL_dez),"")</f>
        <v/>
      </c>
      <c r="I207" s="78" t="str">
        <f ca="1">IF(AND(ISNUMBER(F207),ISNUMBER(G207)),COUNTIF(ZL_Datum,Tagessummen!A207),"")</f>
        <v/>
      </c>
      <c r="J207" s="20"/>
      <c r="L207" s="82" t="str">
        <f t="shared" ref="L207:L270" ca="1" si="23">IF(N207&lt;&gt;"",N207,"")&amp;IF(O207&lt;&gt;"","   "&amp;O207,"")&amp;IF(P207&lt;&gt;"","   "&amp;P207,"")&amp;IF(Q207&lt;&gt;"","  "&amp;Q207,"")&amp;IF(R207&lt;&gt;"","  "&amp;R207,"")</f>
        <v/>
      </c>
      <c r="M207" s="14"/>
      <c r="N207" s="79" t="str">
        <f t="shared" ref="N207:N270" ca="1" si="24">IF(AND(ISNUMBER(B207),ISNUMBER(C207),ISNUMBER(D207),ISNUMBER(E207),ISNUMBER(F207),ISNUMBER(G207)),IF(TIME(B207,C207,0)&gt;F207,"Projektzeit vor Dienstbeginn?",""),"")</f>
        <v/>
      </c>
      <c r="O207" s="79" t="str">
        <f t="shared" ref="O207:O270" ca="1" si="25">IF(AND(ISNUMBER(B207),ISNUMBER(C207),ISNUMBER(D207),ISNUMBER(E207),ISNUMBER(F207),ISNUMBER(G207)),IF(TIME(D207,E207,0)&lt;G207,"Projektzeit nach Dienstende?",""),"")</f>
        <v/>
      </c>
      <c r="P207" s="79" t="str">
        <f t="shared" ref="P207:P270" ca="1" si="26">IF(AND(ISNUMBER(B207),ISNUMBER(C207),ISNUMBER(D207),ISNUMBER(E207),ISNUMBER(F207),ISNUMBER(G207),H207&gt;10),"Projektzeit größer 10 Stunden - Tageshöchstarbeitszeit?","")</f>
        <v/>
      </c>
      <c r="Q207" s="79" t="str">
        <f t="shared" ca="1" si="21"/>
        <v/>
      </c>
      <c r="R207" s="79" t="str">
        <f t="shared" ref="R207:R270" ca="1" si="27">IF(AND(ISNUMBER(A207),ISNUMBER(F207),ISNUMBER(G207),H207&gt;0),IF(WEEKDAY(A207)=7,"Projektarbeiten am Samstag?",""),"")</f>
        <v/>
      </c>
    </row>
    <row r="208" spans="1:18" x14ac:dyDescent="0.25">
      <c r="A208" s="80" t="str">
        <f t="shared" si="22"/>
        <v/>
      </c>
      <c r="B208" s="6"/>
      <c r="C208" s="9"/>
      <c r="D208" s="6"/>
      <c r="E208" s="9"/>
      <c r="F208" s="77" t="str">
        <f t="array" aca="1" ref="F208" ca="1">IF(ISNUMBER(MATCH(A208,ZL_Datum,0)),MIN(IF(ZL_Datum=Tagessummen!A208,ZL_von)),"")</f>
        <v/>
      </c>
      <c r="G208" s="77" t="str">
        <f t="array" aca="1" ref="G208" ca="1">IF(ISNUMBER(MATCH(A208,ZL_Datum,0)),MAX(IF(ZL_Datum=Tagessummen!A208,ZL_bis)),"")</f>
        <v/>
      </c>
      <c r="H208" s="50" t="str">
        <f ca="1">IF(AND(ISNUMBER(F208),ISNUMBER(G208)),SUMIF(ZL_gesamt,Tagessummen!A208,ZL_dez),"")</f>
        <v/>
      </c>
      <c r="I208" s="78" t="str">
        <f ca="1">IF(AND(ISNUMBER(F208),ISNUMBER(G208)),COUNTIF(ZL_Datum,Tagessummen!A208),"")</f>
        <v/>
      </c>
      <c r="J208" s="20"/>
      <c r="L208" s="82" t="str">
        <f t="shared" ca="1" si="23"/>
        <v/>
      </c>
      <c r="M208" s="14"/>
      <c r="N208" s="79" t="str">
        <f t="shared" ca="1" si="24"/>
        <v/>
      </c>
      <c r="O208" s="79" t="str">
        <f t="shared" ca="1" si="25"/>
        <v/>
      </c>
      <c r="P208" s="79" t="str">
        <f t="shared" ca="1" si="26"/>
        <v/>
      </c>
      <c r="Q208" s="79" t="str">
        <f t="shared" ca="1" si="21"/>
        <v/>
      </c>
      <c r="R208" s="79" t="str">
        <f t="shared" ca="1" si="27"/>
        <v/>
      </c>
    </row>
    <row r="209" spans="1:18" x14ac:dyDescent="0.25">
      <c r="A209" s="80" t="str">
        <f t="shared" si="22"/>
        <v/>
      </c>
      <c r="B209" s="6"/>
      <c r="C209" s="9"/>
      <c r="D209" s="6"/>
      <c r="E209" s="9"/>
      <c r="F209" s="77" t="str">
        <f t="array" aca="1" ref="F209" ca="1">IF(ISNUMBER(MATCH(A209,ZL_Datum,0)),MIN(IF(ZL_Datum=Tagessummen!A209,ZL_von)),"")</f>
        <v/>
      </c>
      <c r="G209" s="77" t="str">
        <f t="array" aca="1" ref="G209" ca="1">IF(ISNUMBER(MATCH(A209,ZL_Datum,0)),MAX(IF(ZL_Datum=Tagessummen!A209,ZL_bis)),"")</f>
        <v/>
      </c>
      <c r="H209" s="50" t="str">
        <f ca="1">IF(AND(ISNUMBER(F209),ISNUMBER(G209)),SUMIF(ZL_gesamt,Tagessummen!A209,ZL_dez),"")</f>
        <v/>
      </c>
      <c r="I209" s="78" t="str">
        <f ca="1">IF(AND(ISNUMBER(F209),ISNUMBER(G209)),COUNTIF(ZL_Datum,Tagessummen!A209),"")</f>
        <v/>
      </c>
      <c r="J209" s="20"/>
      <c r="L209" s="82" t="str">
        <f t="shared" ca="1" si="23"/>
        <v/>
      </c>
      <c r="M209" s="14"/>
      <c r="N209" s="79" t="str">
        <f t="shared" ca="1" si="24"/>
        <v/>
      </c>
      <c r="O209" s="79" t="str">
        <f t="shared" ca="1" si="25"/>
        <v/>
      </c>
      <c r="P209" s="79" t="str">
        <f t="shared" ca="1" si="26"/>
        <v/>
      </c>
      <c r="Q209" s="79" t="str">
        <f t="shared" ca="1" si="21"/>
        <v/>
      </c>
      <c r="R209" s="79" t="str">
        <f t="shared" ca="1" si="27"/>
        <v/>
      </c>
    </row>
    <row r="210" spans="1:18" x14ac:dyDescent="0.25">
      <c r="A210" s="80" t="str">
        <f t="shared" si="22"/>
        <v/>
      </c>
      <c r="B210" s="6"/>
      <c r="C210" s="9"/>
      <c r="D210" s="6"/>
      <c r="E210" s="9"/>
      <c r="F210" s="77" t="str">
        <f t="array" aca="1" ref="F210" ca="1">IF(ISNUMBER(MATCH(A210,ZL_Datum,0)),MIN(IF(ZL_Datum=Tagessummen!A210,ZL_von)),"")</f>
        <v/>
      </c>
      <c r="G210" s="77" t="str">
        <f t="array" aca="1" ref="G210" ca="1">IF(ISNUMBER(MATCH(A210,ZL_Datum,0)),MAX(IF(ZL_Datum=Tagessummen!A210,ZL_bis)),"")</f>
        <v/>
      </c>
      <c r="H210" s="50" t="str">
        <f ca="1">IF(AND(ISNUMBER(F210),ISNUMBER(G210)),SUMIF(ZL_gesamt,Tagessummen!A210,ZL_dez),"")</f>
        <v/>
      </c>
      <c r="I210" s="78" t="str">
        <f ca="1">IF(AND(ISNUMBER(F210),ISNUMBER(G210)),COUNTIF(ZL_Datum,Tagessummen!A210),"")</f>
        <v/>
      </c>
      <c r="J210" s="20"/>
      <c r="L210" s="82" t="str">
        <f t="shared" ca="1" si="23"/>
        <v/>
      </c>
      <c r="M210" s="14"/>
      <c r="N210" s="79" t="str">
        <f t="shared" ca="1" si="24"/>
        <v/>
      </c>
      <c r="O210" s="79" t="str">
        <f t="shared" ca="1" si="25"/>
        <v/>
      </c>
      <c r="P210" s="79" t="str">
        <f t="shared" ca="1" si="26"/>
        <v/>
      </c>
      <c r="Q210" s="79" t="str">
        <f t="shared" ca="1" si="21"/>
        <v/>
      </c>
      <c r="R210" s="79" t="str">
        <f t="shared" ca="1" si="27"/>
        <v/>
      </c>
    </row>
    <row r="211" spans="1:18" x14ac:dyDescent="0.25">
      <c r="A211" s="80" t="str">
        <f t="shared" si="22"/>
        <v/>
      </c>
      <c r="B211" s="6"/>
      <c r="C211" s="9"/>
      <c r="D211" s="6"/>
      <c r="E211" s="9"/>
      <c r="F211" s="77" t="str">
        <f t="array" aca="1" ref="F211" ca="1">IF(ISNUMBER(MATCH(A211,ZL_Datum,0)),MIN(IF(ZL_Datum=Tagessummen!A211,ZL_von)),"")</f>
        <v/>
      </c>
      <c r="G211" s="77" t="str">
        <f t="array" aca="1" ref="G211" ca="1">IF(ISNUMBER(MATCH(A211,ZL_Datum,0)),MAX(IF(ZL_Datum=Tagessummen!A211,ZL_bis)),"")</f>
        <v/>
      </c>
      <c r="H211" s="50" t="str">
        <f ca="1">IF(AND(ISNUMBER(F211),ISNUMBER(G211)),SUMIF(ZL_gesamt,Tagessummen!A211,ZL_dez),"")</f>
        <v/>
      </c>
      <c r="I211" s="78" t="str">
        <f ca="1">IF(AND(ISNUMBER(F211),ISNUMBER(G211)),COUNTIF(ZL_Datum,Tagessummen!A211),"")</f>
        <v/>
      </c>
      <c r="J211" s="20"/>
      <c r="L211" s="82" t="str">
        <f t="shared" ca="1" si="23"/>
        <v/>
      </c>
      <c r="M211" s="14"/>
      <c r="N211" s="79" t="str">
        <f t="shared" ca="1" si="24"/>
        <v/>
      </c>
      <c r="O211" s="79" t="str">
        <f t="shared" ca="1" si="25"/>
        <v/>
      </c>
      <c r="P211" s="79" t="str">
        <f t="shared" ca="1" si="26"/>
        <v/>
      </c>
      <c r="Q211" s="79" t="str">
        <f t="shared" ca="1" si="21"/>
        <v/>
      </c>
      <c r="R211" s="79" t="str">
        <f t="shared" ca="1" si="27"/>
        <v/>
      </c>
    </row>
    <row r="212" spans="1:18" x14ac:dyDescent="0.25">
      <c r="A212" s="80" t="str">
        <f t="shared" si="22"/>
        <v/>
      </c>
      <c r="B212" s="6"/>
      <c r="C212" s="9"/>
      <c r="D212" s="6"/>
      <c r="E212" s="9"/>
      <c r="F212" s="77" t="str">
        <f t="array" aca="1" ref="F212" ca="1">IF(ISNUMBER(MATCH(A212,ZL_Datum,0)),MIN(IF(ZL_Datum=Tagessummen!A212,ZL_von)),"")</f>
        <v/>
      </c>
      <c r="G212" s="77" t="str">
        <f t="array" aca="1" ref="G212" ca="1">IF(ISNUMBER(MATCH(A212,ZL_Datum,0)),MAX(IF(ZL_Datum=Tagessummen!A212,ZL_bis)),"")</f>
        <v/>
      </c>
      <c r="H212" s="50" t="str">
        <f ca="1">IF(AND(ISNUMBER(F212),ISNUMBER(G212)),SUMIF(ZL_gesamt,Tagessummen!A212,ZL_dez),"")</f>
        <v/>
      </c>
      <c r="I212" s="78" t="str">
        <f ca="1">IF(AND(ISNUMBER(F212),ISNUMBER(G212)),COUNTIF(ZL_Datum,Tagessummen!A212),"")</f>
        <v/>
      </c>
      <c r="J212" s="20"/>
      <c r="L212" s="82" t="str">
        <f t="shared" ca="1" si="23"/>
        <v/>
      </c>
      <c r="M212" s="14"/>
      <c r="N212" s="79" t="str">
        <f t="shared" ca="1" si="24"/>
        <v/>
      </c>
      <c r="O212" s="79" t="str">
        <f t="shared" ca="1" si="25"/>
        <v/>
      </c>
      <c r="P212" s="79" t="str">
        <f t="shared" ca="1" si="26"/>
        <v/>
      </c>
      <c r="Q212" s="79" t="str">
        <f t="shared" ca="1" si="21"/>
        <v/>
      </c>
      <c r="R212" s="79" t="str">
        <f t="shared" ca="1" si="27"/>
        <v/>
      </c>
    </row>
    <row r="213" spans="1:18" x14ac:dyDescent="0.25">
      <c r="A213" s="80" t="str">
        <f t="shared" si="22"/>
        <v/>
      </c>
      <c r="B213" s="6"/>
      <c r="C213" s="9"/>
      <c r="D213" s="6"/>
      <c r="E213" s="9"/>
      <c r="F213" s="77" t="str">
        <f t="array" aca="1" ref="F213" ca="1">IF(ISNUMBER(MATCH(A213,ZL_Datum,0)),MIN(IF(ZL_Datum=Tagessummen!A213,ZL_von)),"")</f>
        <v/>
      </c>
      <c r="G213" s="77" t="str">
        <f t="array" aca="1" ref="G213" ca="1">IF(ISNUMBER(MATCH(A213,ZL_Datum,0)),MAX(IF(ZL_Datum=Tagessummen!A213,ZL_bis)),"")</f>
        <v/>
      </c>
      <c r="H213" s="50" t="str">
        <f ca="1">IF(AND(ISNUMBER(F213),ISNUMBER(G213)),SUMIF(ZL_gesamt,Tagessummen!A213,ZL_dez),"")</f>
        <v/>
      </c>
      <c r="I213" s="78" t="str">
        <f ca="1">IF(AND(ISNUMBER(F213),ISNUMBER(G213)),COUNTIF(ZL_Datum,Tagessummen!A213),"")</f>
        <v/>
      </c>
      <c r="J213" s="20"/>
      <c r="L213" s="82" t="str">
        <f t="shared" ca="1" si="23"/>
        <v/>
      </c>
      <c r="M213" s="14"/>
      <c r="N213" s="79" t="str">
        <f t="shared" ca="1" si="24"/>
        <v/>
      </c>
      <c r="O213" s="79" t="str">
        <f t="shared" ca="1" si="25"/>
        <v/>
      </c>
      <c r="P213" s="79" t="str">
        <f t="shared" ca="1" si="26"/>
        <v/>
      </c>
      <c r="Q213" s="79" t="str">
        <f t="shared" ca="1" si="21"/>
        <v/>
      </c>
      <c r="R213" s="79" t="str">
        <f t="shared" ca="1" si="27"/>
        <v/>
      </c>
    </row>
    <row r="214" spans="1:18" x14ac:dyDescent="0.25">
      <c r="A214" s="80" t="str">
        <f t="shared" si="22"/>
        <v/>
      </c>
      <c r="B214" s="6"/>
      <c r="C214" s="9"/>
      <c r="D214" s="6"/>
      <c r="E214" s="9"/>
      <c r="F214" s="77" t="str">
        <f t="array" aca="1" ref="F214" ca="1">IF(ISNUMBER(MATCH(A214,ZL_Datum,0)),MIN(IF(ZL_Datum=Tagessummen!A214,ZL_von)),"")</f>
        <v/>
      </c>
      <c r="G214" s="77" t="str">
        <f t="array" aca="1" ref="G214" ca="1">IF(ISNUMBER(MATCH(A214,ZL_Datum,0)),MAX(IF(ZL_Datum=Tagessummen!A214,ZL_bis)),"")</f>
        <v/>
      </c>
      <c r="H214" s="50" t="str">
        <f ca="1">IF(AND(ISNUMBER(F214),ISNUMBER(G214)),SUMIF(ZL_gesamt,Tagessummen!A214,ZL_dez),"")</f>
        <v/>
      </c>
      <c r="I214" s="78" t="str">
        <f ca="1">IF(AND(ISNUMBER(F214),ISNUMBER(G214)),COUNTIF(ZL_Datum,Tagessummen!A214),"")</f>
        <v/>
      </c>
      <c r="J214" s="20"/>
      <c r="L214" s="82" t="str">
        <f t="shared" ca="1" si="23"/>
        <v/>
      </c>
      <c r="M214" s="14"/>
      <c r="N214" s="79" t="str">
        <f t="shared" ca="1" si="24"/>
        <v/>
      </c>
      <c r="O214" s="79" t="str">
        <f t="shared" ca="1" si="25"/>
        <v/>
      </c>
      <c r="P214" s="79" t="str">
        <f t="shared" ca="1" si="26"/>
        <v/>
      </c>
      <c r="Q214" s="79" t="str">
        <f t="shared" ca="1" si="21"/>
        <v/>
      </c>
      <c r="R214" s="79" t="str">
        <f t="shared" ca="1" si="27"/>
        <v/>
      </c>
    </row>
    <row r="215" spans="1:18" x14ac:dyDescent="0.25">
      <c r="A215" s="80" t="str">
        <f t="shared" si="22"/>
        <v/>
      </c>
      <c r="B215" s="6"/>
      <c r="C215" s="9"/>
      <c r="D215" s="6"/>
      <c r="E215" s="9"/>
      <c r="F215" s="77" t="str">
        <f t="array" aca="1" ref="F215" ca="1">IF(ISNUMBER(MATCH(A215,ZL_Datum,0)),MIN(IF(ZL_Datum=Tagessummen!A215,ZL_von)),"")</f>
        <v/>
      </c>
      <c r="G215" s="77" t="str">
        <f t="array" aca="1" ref="G215" ca="1">IF(ISNUMBER(MATCH(A215,ZL_Datum,0)),MAX(IF(ZL_Datum=Tagessummen!A215,ZL_bis)),"")</f>
        <v/>
      </c>
      <c r="H215" s="50" t="str">
        <f ca="1">IF(AND(ISNUMBER(F215),ISNUMBER(G215)),SUMIF(ZL_gesamt,Tagessummen!A215,ZL_dez),"")</f>
        <v/>
      </c>
      <c r="I215" s="78" t="str">
        <f ca="1">IF(AND(ISNUMBER(F215),ISNUMBER(G215)),COUNTIF(ZL_Datum,Tagessummen!A215),"")</f>
        <v/>
      </c>
      <c r="J215" s="20"/>
      <c r="L215" s="82" t="str">
        <f t="shared" ca="1" si="23"/>
        <v/>
      </c>
      <c r="M215" s="14"/>
      <c r="N215" s="79" t="str">
        <f t="shared" ca="1" si="24"/>
        <v/>
      </c>
      <c r="O215" s="79" t="str">
        <f t="shared" ca="1" si="25"/>
        <v/>
      </c>
      <c r="P215" s="79" t="str">
        <f t="shared" ca="1" si="26"/>
        <v/>
      </c>
      <c r="Q215" s="79" t="str">
        <f t="shared" ca="1" si="21"/>
        <v/>
      </c>
      <c r="R215" s="79" t="str">
        <f t="shared" ca="1" si="27"/>
        <v/>
      </c>
    </row>
    <row r="216" spans="1:18" x14ac:dyDescent="0.25">
      <c r="A216" s="80" t="str">
        <f t="shared" si="22"/>
        <v/>
      </c>
      <c r="B216" s="6"/>
      <c r="C216" s="9"/>
      <c r="D216" s="6"/>
      <c r="E216" s="9"/>
      <c r="F216" s="77" t="str">
        <f t="array" aca="1" ref="F216" ca="1">IF(ISNUMBER(MATCH(A216,ZL_Datum,0)),MIN(IF(ZL_Datum=Tagessummen!A216,ZL_von)),"")</f>
        <v/>
      </c>
      <c r="G216" s="77" t="str">
        <f t="array" aca="1" ref="G216" ca="1">IF(ISNUMBER(MATCH(A216,ZL_Datum,0)),MAX(IF(ZL_Datum=Tagessummen!A216,ZL_bis)),"")</f>
        <v/>
      </c>
      <c r="H216" s="50" t="str">
        <f ca="1">IF(AND(ISNUMBER(F216),ISNUMBER(G216)),SUMIF(ZL_gesamt,Tagessummen!A216,ZL_dez),"")</f>
        <v/>
      </c>
      <c r="I216" s="78" t="str">
        <f ca="1">IF(AND(ISNUMBER(F216),ISNUMBER(G216)),COUNTIF(ZL_Datum,Tagessummen!A216),"")</f>
        <v/>
      </c>
      <c r="J216" s="20"/>
      <c r="L216" s="82" t="str">
        <f t="shared" ca="1" si="23"/>
        <v/>
      </c>
      <c r="M216" s="14"/>
      <c r="N216" s="79" t="str">
        <f t="shared" ca="1" si="24"/>
        <v/>
      </c>
      <c r="O216" s="79" t="str">
        <f t="shared" ca="1" si="25"/>
        <v/>
      </c>
      <c r="P216" s="79" t="str">
        <f t="shared" ca="1" si="26"/>
        <v/>
      </c>
      <c r="Q216" s="79" t="str">
        <f t="shared" ca="1" si="21"/>
        <v/>
      </c>
      <c r="R216" s="79" t="str">
        <f t="shared" ca="1" si="27"/>
        <v/>
      </c>
    </row>
    <row r="217" spans="1:18" x14ac:dyDescent="0.25">
      <c r="A217" s="80" t="str">
        <f t="shared" si="22"/>
        <v/>
      </c>
      <c r="B217" s="6"/>
      <c r="C217" s="9"/>
      <c r="D217" s="6"/>
      <c r="E217" s="9"/>
      <c r="F217" s="77" t="str">
        <f t="array" aca="1" ref="F217" ca="1">IF(ISNUMBER(MATCH(A217,ZL_Datum,0)),MIN(IF(ZL_Datum=Tagessummen!A217,ZL_von)),"")</f>
        <v/>
      </c>
      <c r="G217" s="77" t="str">
        <f t="array" aca="1" ref="G217" ca="1">IF(ISNUMBER(MATCH(A217,ZL_Datum,0)),MAX(IF(ZL_Datum=Tagessummen!A217,ZL_bis)),"")</f>
        <v/>
      </c>
      <c r="H217" s="50" t="str">
        <f ca="1">IF(AND(ISNUMBER(F217),ISNUMBER(G217)),SUMIF(ZL_gesamt,Tagessummen!A217,ZL_dez),"")</f>
        <v/>
      </c>
      <c r="I217" s="78" t="str">
        <f ca="1">IF(AND(ISNUMBER(F217),ISNUMBER(G217)),COUNTIF(ZL_Datum,Tagessummen!A217),"")</f>
        <v/>
      </c>
      <c r="J217" s="20"/>
      <c r="L217" s="82" t="str">
        <f t="shared" ca="1" si="23"/>
        <v/>
      </c>
      <c r="M217" s="14"/>
      <c r="N217" s="79" t="str">
        <f t="shared" ca="1" si="24"/>
        <v/>
      </c>
      <c r="O217" s="79" t="str">
        <f t="shared" ca="1" si="25"/>
        <v/>
      </c>
      <c r="P217" s="79" t="str">
        <f t="shared" ca="1" si="26"/>
        <v/>
      </c>
      <c r="Q217" s="79" t="str">
        <f t="shared" ca="1" si="21"/>
        <v/>
      </c>
      <c r="R217" s="79" t="str">
        <f t="shared" ca="1" si="27"/>
        <v/>
      </c>
    </row>
    <row r="218" spans="1:18" x14ac:dyDescent="0.25">
      <c r="A218" s="80" t="str">
        <f t="shared" si="22"/>
        <v/>
      </c>
      <c r="B218" s="6"/>
      <c r="C218" s="9"/>
      <c r="D218" s="6"/>
      <c r="E218" s="9"/>
      <c r="F218" s="77" t="str">
        <f t="array" aca="1" ref="F218" ca="1">IF(ISNUMBER(MATCH(A218,ZL_Datum,0)),MIN(IF(ZL_Datum=Tagessummen!A218,ZL_von)),"")</f>
        <v/>
      </c>
      <c r="G218" s="77" t="str">
        <f t="array" aca="1" ref="G218" ca="1">IF(ISNUMBER(MATCH(A218,ZL_Datum,0)),MAX(IF(ZL_Datum=Tagessummen!A218,ZL_bis)),"")</f>
        <v/>
      </c>
      <c r="H218" s="50" t="str">
        <f ca="1">IF(AND(ISNUMBER(F218),ISNUMBER(G218)),SUMIF(ZL_gesamt,Tagessummen!A218,ZL_dez),"")</f>
        <v/>
      </c>
      <c r="I218" s="78" t="str">
        <f ca="1">IF(AND(ISNUMBER(F218),ISNUMBER(G218)),COUNTIF(ZL_Datum,Tagessummen!A218),"")</f>
        <v/>
      </c>
      <c r="J218" s="20"/>
      <c r="L218" s="82" t="str">
        <f t="shared" ca="1" si="23"/>
        <v/>
      </c>
      <c r="M218" s="14"/>
      <c r="N218" s="79" t="str">
        <f t="shared" ca="1" si="24"/>
        <v/>
      </c>
      <c r="O218" s="79" t="str">
        <f t="shared" ca="1" si="25"/>
        <v/>
      </c>
      <c r="P218" s="79" t="str">
        <f t="shared" ca="1" si="26"/>
        <v/>
      </c>
      <c r="Q218" s="79" t="str">
        <f t="shared" ca="1" si="21"/>
        <v/>
      </c>
      <c r="R218" s="79" t="str">
        <f t="shared" ca="1" si="27"/>
        <v/>
      </c>
    </row>
    <row r="219" spans="1:18" x14ac:dyDescent="0.25">
      <c r="A219" s="80" t="str">
        <f t="shared" si="22"/>
        <v/>
      </c>
      <c r="B219" s="6"/>
      <c r="C219" s="9"/>
      <c r="D219" s="6"/>
      <c r="E219" s="9"/>
      <c r="F219" s="77" t="str">
        <f t="array" aca="1" ref="F219" ca="1">IF(ISNUMBER(MATCH(A219,ZL_Datum,0)),MIN(IF(ZL_Datum=Tagessummen!A219,ZL_von)),"")</f>
        <v/>
      </c>
      <c r="G219" s="77" t="str">
        <f t="array" aca="1" ref="G219" ca="1">IF(ISNUMBER(MATCH(A219,ZL_Datum,0)),MAX(IF(ZL_Datum=Tagessummen!A219,ZL_bis)),"")</f>
        <v/>
      </c>
      <c r="H219" s="50" t="str">
        <f ca="1">IF(AND(ISNUMBER(F219),ISNUMBER(G219)),SUMIF(ZL_gesamt,Tagessummen!A219,ZL_dez),"")</f>
        <v/>
      </c>
      <c r="I219" s="78" t="str">
        <f ca="1">IF(AND(ISNUMBER(F219),ISNUMBER(G219)),COUNTIF(ZL_Datum,Tagessummen!A219),"")</f>
        <v/>
      </c>
      <c r="J219" s="20"/>
      <c r="L219" s="82" t="str">
        <f t="shared" ca="1" si="23"/>
        <v/>
      </c>
      <c r="M219" s="14"/>
      <c r="N219" s="79" t="str">
        <f t="shared" ca="1" si="24"/>
        <v/>
      </c>
      <c r="O219" s="79" t="str">
        <f t="shared" ca="1" si="25"/>
        <v/>
      </c>
      <c r="P219" s="79" t="str">
        <f t="shared" ca="1" si="26"/>
        <v/>
      </c>
      <c r="Q219" s="79" t="str">
        <f t="shared" ca="1" si="21"/>
        <v/>
      </c>
      <c r="R219" s="79" t="str">
        <f t="shared" ca="1" si="27"/>
        <v/>
      </c>
    </row>
    <row r="220" spans="1:18" x14ac:dyDescent="0.25">
      <c r="A220" s="80" t="str">
        <f t="shared" si="22"/>
        <v/>
      </c>
      <c r="B220" s="6"/>
      <c r="C220" s="9"/>
      <c r="D220" s="6"/>
      <c r="E220" s="9"/>
      <c r="F220" s="77" t="str">
        <f t="array" aca="1" ref="F220" ca="1">IF(ISNUMBER(MATCH(A220,ZL_Datum,0)),MIN(IF(ZL_Datum=Tagessummen!A220,ZL_von)),"")</f>
        <v/>
      </c>
      <c r="G220" s="77" t="str">
        <f t="array" aca="1" ref="G220" ca="1">IF(ISNUMBER(MATCH(A220,ZL_Datum,0)),MAX(IF(ZL_Datum=Tagessummen!A220,ZL_bis)),"")</f>
        <v/>
      </c>
      <c r="H220" s="50" t="str">
        <f ca="1">IF(AND(ISNUMBER(F220),ISNUMBER(G220)),SUMIF(ZL_gesamt,Tagessummen!A220,ZL_dez),"")</f>
        <v/>
      </c>
      <c r="I220" s="78" t="str">
        <f ca="1">IF(AND(ISNUMBER(F220),ISNUMBER(G220)),COUNTIF(ZL_Datum,Tagessummen!A220),"")</f>
        <v/>
      </c>
      <c r="J220" s="20"/>
      <c r="L220" s="82" t="str">
        <f t="shared" ca="1" si="23"/>
        <v/>
      </c>
      <c r="M220" s="14"/>
      <c r="N220" s="79" t="str">
        <f t="shared" ca="1" si="24"/>
        <v/>
      </c>
      <c r="O220" s="79" t="str">
        <f t="shared" ca="1" si="25"/>
        <v/>
      </c>
      <c r="P220" s="79" t="str">
        <f t="shared" ca="1" si="26"/>
        <v/>
      </c>
      <c r="Q220" s="79" t="str">
        <f t="shared" ca="1" si="21"/>
        <v/>
      </c>
      <c r="R220" s="79" t="str">
        <f t="shared" ca="1" si="27"/>
        <v/>
      </c>
    </row>
    <row r="221" spans="1:18" x14ac:dyDescent="0.25">
      <c r="A221" s="80" t="str">
        <f t="shared" si="22"/>
        <v/>
      </c>
      <c r="B221" s="6"/>
      <c r="C221" s="9"/>
      <c r="D221" s="6"/>
      <c r="E221" s="9"/>
      <c r="F221" s="77" t="str">
        <f t="array" aca="1" ref="F221" ca="1">IF(ISNUMBER(MATCH(A221,ZL_Datum,0)),MIN(IF(ZL_Datum=Tagessummen!A221,ZL_von)),"")</f>
        <v/>
      </c>
      <c r="G221" s="77" t="str">
        <f t="array" aca="1" ref="G221" ca="1">IF(ISNUMBER(MATCH(A221,ZL_Datum,0)),MAX(IF(ZL_Datum=Tagessummen!A221,ZL_bis)),"")</f>
        <v/>
      </c>
      <c r="H221" s="50" t="str">
        <f ca="1">IF(AND(ISNUMBER(F221),ISNUMBER(G221)),SUMIF(ZL_gesamt,Tagessummen!A221,ZL_dez),"")</f>
        <v/>
      </c>
      <c r="I221" s="78" t="str">
        <f ca="1">IF(AND(ISNUMBER(F221),ISNUMBER(G221)),COUNTIF(ZL_Datum,Tagessummen!A221),"")</f>
        <v/>
      </c>
      <c r="J221" s="20"/>
      <c r="L221" s="82" t="str">
        <f t="shared" ca="1" si="23"/>
        <v/>
      </c>
      <c r="M221" s="14"/>
      <c r="N221" s="79" t="str">
        <f t="shared" ca="1" si="24"/>
        <v/>
      </c>
      <c r="O221" s="79" t="str">
        <f t="shared" ca="1" si="25"/>
        <v/>
      </c>
      <c r="P221" s="79" t="str">
        <f t="shared" ca="1" si="26"/>
        <v/>
      </c>
      <c r="Q221" s="79" t="str">
        <f t="shared" ca="1" si="21"/>
        <v/>
      </c>
      <c r="R221" s="79" t="str">
        <f t="shared" ca="1" si="27"/>
        <v/>
      </c>
    </row>
    <row r="222" spans="1:18" x14ac:dyDescent="0.25">
      <c r="A222" s="80" t="str">
        <f t="shared" si="22"/>
        <v/>
      </c>
      <c r="B222" s="6"/>
      <c r="C222" s="9"/>
      <c r="D222" s="6"/>
      <c r="E222" s="9"/>
      <c r="F222" s="77" t="str">
        <f t="array" aca="1" ref="F222" ca="1">IF(ISNUMBER(MATCH(A222,ZL_Datum,0)),MIN(IF(ZL_Datum=Tagessummen!A222,ZL_von)),"")</f>
        <v/>
      </c>
      <c r="G222" s="77" t="str">
        <f t="array" aca="1" ref="G222" ca="1">IF(ISNUMBER(MATCH(A222,ZL_Datum,0)),MAX(IF(ZL_Datum=Tagessummen!A222,ZL_bis)),"")</f>
        <v/>
      </c>
      <c r="H222" s="50" t="str">
        <f ca="1">IF(AND(ISNUMBER(F222),ISNUMBER(G222)),SUMIF(ZL_gesamt,Tagessummen!A222,ZL_dez),"")</f>
        <v/>
      </c>
      <c r="I222" s="78" t="str">
        <f ca="1">IF(AND(ISNUMBER(F222),ISNUMBER(G222)),COUNTIF(ZL_Datum,Tagessummen!A222),"")</f>
        <v/>
      </c>
      <c r="J222" s="20"/>
      <c r="L222" s="82" t="str">
        <f t="shared" ca="1" si="23"/>
        <v/>
      </c>
      <c r="M222" s="14"/>
      <c r="N222" s="79" t="str">
        <f t="shared" ca="1" si="24"/>
        <v/>
      </c>
      <c r="O222" s="79" t="str">
        <f t="shared" ca="1" si="25"/>
        <v/>
      </c>
      <c r="P222" s="79" t="str">
        <f t="shared" ca="1" si="26"/>
        <v/>
      </c>
      <c r="Q222" s="79" t="str">
        <f t="shared" ca="1" si="21"/>
        <v/>
      </c>
      <c r="R222" s="79" t="str">
        <f t="shared" ca="1" si="27"/>
        <v/>
      </c>
    </row>
    <row r="223" spans="1:18" x14ac:dyDescent="0.25">
      <c r="A223" s="80" t="str">
        <f t="shared" si="22"/>
        <v/>
      </c>
      <c r="B223" s="6"/>
      <c r="C223" s="9"/>
      <c r="D223" s="6"/>
      <c r="E223" s="9"/>
      <c r="F223" s="77" t="str">
        <f t="array" aca="1" ref="F223" ca="1">IF(ISNUMBER(MATCH(A223,ZL_Datum,0)),MIN(IF(ZL_Datum=Tagessummen!A223,ZL_von)),"")</f>
        <v/>
      </c>
      <c r="G223" s="77" t="str">
        <f t="array" aca="1" ref="G223" ca="1">IF(ISNUMBER(MATCH(A223,ZL_Datum,0)),MAX(IF(ZL_Datum=Tagessummen!A223,ZL_bis)),"")</f>
        <v/>
      </c>
      <c r="H223" s="50" t="str">
        <f ca="1">IF(AND(ISNUMBER(F223),ISNUMBER(G223)),SUMIF(ZL_gesamt,Tagessummen!A223,ZL_dez),"")</f>
        <v/>
      </c>
      <c r="I223" s="78" t="str">
        <f ca="1">IF(AND(ISNUMBER(F223),ISNUMBER(G223)),COUNTIF(ZL_Datum,Tagessummen!A223),"")</f>
        <v/>
      </c>
      <c r="J223" s="20"/>
      <c r="L223" s="82" t="str">
        <f t="shared" ca="1" si="23"/>
        <v/>
      </c>
      <c r="M223" s="14"/>
      <c r="N223" s="79" t="str">
        <f t="shared" ca="1" si="24"/>
        <v/>
      </c>
      <c r="O223" s="79" t="str">
        <f t="shared" ca="1" si="25"/>
        <v/>
      </c>
      <c r="P223" s="79" t="str">
        <f t="shared" ca="1" si="26"/>
        <v/>
      </c>
      <c r="Q223" s="79" t="str">
        <f t="shared" ca="1" si="21"/>
        <v/>
      </c>
      <c r="R223" s="79" t="str">
        <f t="shared" ca="1" si="27"/>
        <v/>
      </c>
    </row>
    <row r="224" spans="1:18" x14ac:dyDescent="0.25">
      <c r="A224" s="80" t="str">
        <f t="shared" si="22"/>
        <v/>
      </c>
      <c r="B224" s="6"/>
      <c r="C224" s="9"/>
      <c r="D224" s="6"/>
      <c r="E224" s="9"/>
      <c r="F224" s="77" t="str">
        <f t="array" aca="1" ref="F224" ca="1">IF(ISNUMBER(MATCH(A224,ZL_Datum,0)),MIN(IF(ZL_Datum=Tagessummen!A224,ZL_von)),"")</f>
        <v/>
      </c>
      <c r="G224" s="77" t="str">
        <f t="array" aca="1" ref="G224" ca="1">IF(ISNUMBER(MATCH(A224,ZL_Datum,0)),MAX(IF(ZL_Datum=Tagessummen!A224,ZL_bis)),"")</f>
        <v/>
      </c>
      <c r="H224" s="50" t="str">
        <f ca="1">IF(AND(ISNUMBER(F224),ISNUMBER(G224)),SUMIF(ZL_gesamt,Tagessummen!A224,ZL_dez),"")</f>
        <v/>
      </c>
      <c r="I224" s="78" t="str">
        <f ca="1">IF(AND(ISNUMBER(F224),ISNUMBER(G224)),COUNTIF(ZL_Datum,Tagessummen!A224),"")</f>
        <v/>
      </c>
      <c r="J224" s="20"/>
      <c r="L224" s="82" t="str">
        <f t="shared" ca="1" si="23"/>
        <v/>
      </c>
      <c r="M224" s="14"/>
      <c r="N224" s="79" t="str">
        <f t="shared" ca="1" si="24"/>
        <v/>
      </c>
      <c r="O224" s="79" t="str">
        <f t="shared" ca="1" si="25"/>
        <v/>
      </c>
      <c r="P224" s="79" t="str">
        <f t="shared" ca="1" si="26"/>
        <v/>
      </c>
      <c r="Q224" s="79" t="str">
        <f t="shared" ca="1" si="21"/>
        <v/>
      </c>
      <c r="R224" s="79" t="str">
        <f t="shared" ca="1" si="27"/>
        <v/>
      </c>
    </row>
    <row r="225" spans="1:18" x14ac:dyDescent="0.25">
      <c r="A225" s="80" t="str">
        <f t="shared" si="22"/>
        <v/>
      </c>
      <c r="B225" s="6"/>
      <c r="C225" s="9"/>
      <c r="D225" s="6"/>
      <c r="E225" s="9"/>
      <c r="F225" s="77" t="str">
        <f t="array" aca="1" ref="F225" ca="1">IF(ISNUMBER(MATCH(A225,ZL_Datum,0)),MIN(IF(ZL_Datum=Tagessummen!A225,ZL_von)),"")</f>
        <v/>
      </c>
      <c r="G225" s="77" t="str">
        <f t="array" aca="1" ref="G225" ca="1">IF(ISNUMBER(MATCH(A225,ZL_Datum,0)),MAX(IF(ZL_Datum=Tagessummen!A225,ZL_bis)),"")</f>
        <v/>
      </c>
      <c r="H225" s="50" t="str">
        <f ca="1">IF(AND(ISNUMBER(F225),ISNUMBER(G225)),SUMIF(ZL_gesamt,Tagessummen!A225,ZL_dez),"")</f>
        <v/>
      </c>
      <c r="I225" s="78" t="str">
        <f ca="1">IF(AND(ISNUMBER(F225),ISNUMBER(G225)),COUNTIF(ZL_Datum,Tagessummen!A225),"")</f>
        <v/>
      </c>
      <c r="J225" s="20"/>
      <c r="L225" s="82" t="str">
        <f t="shared" ca="1" si="23"/>
        <v/>
      </c>
      <c r="M225" s="14"/>
      <c r="N225" s="79" t="str">
        <f t="shared" ca="1" si="24"/>
        <v/>
      </c>
      <c r="O225" s="79" t="str">
        <f t="shared" ca="1" si="25"/>
        <v/>
      </c>
      <c r="P225" s="79" t="str">
        <f t="shared" ca="1" si="26"/>
        <v/>
      </c>
      <c r="Q225" s="79" t="str">
        <f t="shared" ca="1" si="21"/>
        <v/>
      </c>
      <c r="R225" s="79" t="str">
        <f t="shared" ca="1" si="27"/>
        <v/>
      </c>
    </row>
    <row r="226" spans="1:18" x14ac:dyDescent="0.25">
      <c r="A226" s="80" t="str">
        <f t="shared" si="22"/>
        <v/>
      </c>
      <c r="B226" s="6"/>
      <c r="C226" s="9"/>
      <c r="D226" s="6"/>
      <c r="E226" s="9"/>
      <c r="F226" s="77" t="str">
        <f t="array" aca="1" ref="F226" ca="1">IF(ISNUMBER(MATCH(A226,ZL_Datum,0)),MIN(IF(ZL_Datum=Tagessummen!A226,ZL_von)),"")</f>
        <v/>
      </c>
      <c r="G226" s="77" t="str">
        <f t="array" aca="1" ref="G226" ca="1">IF(ISNUMBER(MATCH(A226,ZL_Datum,0)),MAX(IF(ZL_Datum=Tagessummen!A226,ZL_bis)),"")</f>
        <v/>
      </c>
      <c r="H226" s="50" t="str">
        <f ca="1">IF(AND(ISNUMBER(F226),ISNUMBER(G226)),SUMIF(ZL_gesamt,Tagessummen!A226,ZL_dez),"")</f>
        <v/>
      </c>
      <c r="I226" s="78" t="str">
        <f ca="1">IF(AND(ISNUMBER(F226),ISNUMBER(G226)),COUNTIF(ZL_Datum,Tagessummen!A226),"")</f>
        <v/>
      </c>
      <c r="J226" s="20"/>
      <c r="L226" s="82" t="str">
        <f t="shared" ca="1" si="23"/>
        <v/>
      </c>
      <c r="M226" s="14"/>
      <c r="N226" s="79" t="str">
        <f t="shared" ca="1" si="24"/>
        <v/>
      </c>
      <c r="O226" s="79" t="str">
        <f t="shared" ca="1" si="25"/>
        <v/>
      </c>
      <c r="P226" s="79" t="str">
        <f t="shared" ca="1" si="26"/>
        <v/>
      </c>
      <c r="Q226" s="79" t="str">
        <f t="shared" ca="1" si="21"/>
        <v/>
      </c>
      <c r="R226" s="79" t="str">
        <f t="shared" ca="1" si="27"/>
        <v/>
      </c>
    </row>
    <row r="227" spans="1:18" x14ac:dyDescent="0.25">
      <c r="A227" s="80" t="str">
        <f t="shared" si="22"/>
        <v/>
      </c>
      <c r="B227" s="6"/>
      <c r="C227" s="9"/>
      <c r="D227" s="6"/>
      <c r="E227" s="9"/>
      <c r="F227" s="77" t="str">
        <f t="array" aca="1" ref="F227" ca="1">IF(ISNUMBER(MATCH(A227,ZL_Datum,0)),MIN(IF(ZL_Datum=Tagessummen!A227,ZL_von)),"")</f>
        <v/>
      </c>
      <c r="G227" s="77" t="str">
        <f t="array" aca="1" ref="G227" ca="1">IF(ISNUMBER(MATCH(A227,ZL_Datum,0)),MAX(IF(ZL_Datum=Tagessummen!A227,ZL_bis)),"")</f>
        <v/>
      </c>
      <c r="H227" s="50" t="str">
        <f ca="1">IF(AND(ISNUMBER(F227),ISNUMBER(G227)),SUMIF(ZL_gesamt,Tagessummen!A227,ZL_dez),"")</f>
        <v/>
      </c>
      <c r="I227" s="78" t="str">
        <f ca="1">IF(AND(ISNUMBER(F227),ISNUMBER(G227)),COUNTIF(ZL_Datum,Tagessummen!A227),"")</f>
        <v/>
      </c>
      <c r="J227" s="20"/>
      <c r="L227" s="82" t="str">
        <f t="shared" ca="1" si="23"/>
        <v/>
      </c>
      <c r="M227" s="14"/>
      <c r="N227" s="79" t="str">
        <f t="shared" ca="1" si="24"/>
        <v/>
      </c>
      <c r="O227" s="79" t="str">
        <f t="shared" ca="1" si="25"/>
        <v/>
      </c>
      <c r="P227" s="79" t="str">
        <f t="shared" ca="1" si="26"/>
        <v/>
      </c>
      <c r="Q227" s="79" t="str">
        <f t="shared" ca="1" si="21"/>
        <v/>
      </c>
      <c r="R227" s="79" t="str">
        <f t="shared" ca="1" si="27"/>
        <v/>
      </c>
    </row>
    <row r="228" spans="1:18" x14ac:dyDescent="0.25">
      <c r="A228" s="80" t="str">
        <f t="shared" si="22"/>
        <v/>
      </c>
      <c r="B228" s="6"/>
      <c r="C228" s="9"/>
      <c r="D228" s="6"/>
      <c r="E228" s="9"/>
      <c r="F228" s="77" t="str">
        <f t="array" aca="1" ref="F228" ca="1">IF(ISNUMBER(MATCH(A228,ZL_Datum,0)),MIN(IF(ZL_Datum=Tagessummen!A228,ZL_von)),"")</f>
        <v/>
      </c>
      <c r="G228" s="77" t="str">
        <f t="array" aca="1" ref="G228" ca="1">IF(ISNUMBER(MATCH(A228,ZL_Datum,0)),MAX(IF(ZL_Datum=Tagessummen!A228,ZL_bis)),"")</f>
        <v/>
      </c>
      <c r="H228" s="50" t="str">
        <f ca="1">IF(AND(ISNUMBER(F228),ISNUMBER(G228)),SUMIF(ZL_gesamt,Tagessummen!A228,ZL_dez),"")</f>
        <v/>
      </c>
      <c r="I228" s="78" t="str">
        <f ca="1">IF(AND(ISNUMBER(F228),ISNUMBER(G228)),COUNTIF(ZL_Datum,Tagessummen!A228),"")</f>
        <v/>
      </c>
      <c r="J228" s="20"/>
      <c r="L228" s="82" t="str">
        <f t="shared" ca="1" si="23"/>
        <v/>
      </c>
      <c r="M228" s="14"/>
      <c r="N228" s="79" t="str">
        <f t="shared" ca="1" si="24"/>
        <v/>
      </c>
      <c r="O228" s="79" t="str">
        <f t="shared" ca="1" si="25"/>
        <v/>
      </c>
      <c r="P228" s="79" t="str">
        <f t="shared" ca="1" si="26"/>
        <v/>
      </c>
      <c r="Q228" s="79" t="str">
        <f t="shared" ca="1" si="21"/>
        <v/>
      </c>
      <c r="R228" s="79" t="str">
        <f t="shared" ca="1" si="27"/>
        <v/>
      </c>
    </row>
    <row r="229" spans="1:18" x14ac:dyDescent="0.25">
      <c r="A229" s="80" t="str">
        <f t="shared" si="22"/>
        <v/>
      </c>
      <c r="B229" s="6"/>
      <c r="C229" s="9"/>
      <c r="D229" s="6"/>
      <c r="E229" s="9"/>
      <c r="F229" s="77" t="str">
        <f t="array" aca="1" ref="F229" ca="1">IF(ISNUMBER(MATCH(A229,ZL_Datum,0)),MIN(IF(ZL_Datum=Tagessummen!A229,ZL_von)),"")</f>
        <v/>
      </c>
      <c r="G229" s="77" t="str">
        <f t="array" aca="1" ref="G229" ca="1">IF(ISNUMBER(MATCH(A229,ZL_Datum,0)),MAX(IF(ZL_Datum=Tagessummen!A229,ZL_bis)),"")</f>
        <v/>
      </c>
      <c r="H229" s="50" t="str">
        <f ca="1">IF(AND(ISNUMBER(F229),ISNUMBER(G229)),SUMIF(ZL_gesamt,Tagessummen!A229,ZL_dez),"")</f>
        <v/>
      </c>
      <c r="I229" s="78" t="str">
        <f ca="1">IF(AND(ISNUMBER(F229),ISNUMBER(G229)),COUNTIF(ZL_Datum,Tagessummen!A229),"")</f>
        <v/>
      </c>
      <c r="J229" s="20"/>
      <c r="L229" s="82" t="str">
        <f t="shared" ca="1" si="23"/>
        <v/>
      </c>
      <c r="M229" s="14"/>
      <c r="N229" s="79" t="str">
        <f t="shared" ca="1" si="24"/>
        <v/>
      </c>
      <c r="O229" s="79" t="str">
        <f t="shared" ca="1" si="25"/>
        <v/>
      </c>
      <c r="P229" s="79" t="str">
        <f t="shared" ca="1" si="26"/>
        <v/>
      </c>
      <c r="Q229" s="79" t="str">
        <f t="shared" ca="1" si="21"/>
        <v/>
      </c>
      <c r="R229" s="79" t="str">
        <f t="shared" ca="1" si="27"/>
        <v/>
      </c>
    </row>
    <row r="230" spans="1:18" x14ac:dyDescent="0.25">
      <c r="A230" s="80" t="str">
        <f t="shared" si="22"/>
        <v/>
      </c>
      <c r="B230" s="6"/>
      <c r="C230" s="9"/>
      <c r="D230" s="6"/>
      <c r="E230" s="9"/>
      <c r="F230" s="77" t="str">
        <f t="array" aca="1" ref="F230" ca="1">IF(ISNUMBER(MATCH(A230,ZL_Datum,0)),MIN(IF(ZL_Datum=Tagessummen!A230,ZL_von)),"")</f>
        <v/>
      </c>
      <c r="G230" s="77" t="str">
        <f t="array" aca="1" ref="G230" ca="1">IF(ISNUMBER(MATCH(A230,ZL_Datum,0)),MAX(IF(ZL_Datum=Tagessummen!A230,ZL_bis)),"")</f>
        <v/>
      </c>
      <c r="H230" s="50" t="str">
        <f ca="1">IF(AND(ISNUMBER(F230),ISNUMBER(G230)),SUMIF(ZL_gesamt,Tagessummen!A230,ZL_dez),"")</f>
        <v/>
      </c>
      <c r="I230" s="78" t="str">
        <f ca="1">IF(AND(ISNUMBER(F230),ISNUMBER(G230)),COUNTIF(ZL_Datum,Tagessummen!A230),"")</f>
        <v/>
      </c>
      <c r="J230" s="20"/>
      <c r="L230" s="82" t="str">
        <f t="shared" ca="1" si="23"/>
        <v/>
      </c>
      <c r="M230" s="14"/>
      <c r="N230" s="79" t="str">
        <f t="shared" ca="1" si="24"/>
        <v/>
      </c>
      <c r="O230" s="79" t="str">
        <f t="shared" ca="1" si="25"/>
        <v/>
      </c>
      <c r="P230" s="79" t="str">
        <f t="shared" ca="1" si="26"/>
        <v/>
      </c>
      <c r="Q230" s="79" t="str">
        <f t="shared" ca="1" si="21"/>
        <v/>
      </c>
      <c r="R230" s="79" t="str">
        <f t="shared" ca="1" si="27"/>
        <v/>
      </c>
    </row>
    <row r="231" spans="1:18" x14ac:dyDescent="0.25">
      <c r="A231" s="80" t="str">
        <f t="shared" si="22"/>
        <v/>
      </c>
      <c r="B231" s="6"/>
      <c r="C231" s="9"/>
      <c r="D231" s="6"/>
      <c r="E231" s="9"/>
      <c r="F231" s="77" t="str">
        <f t="array" aca="1" ref="F231" ca="1">IF(ISNUMBER(MATCH(A231,ZL_Datum,0)),MIN(IF(ZL_Datum=Tagessummen!A231,ZL_von)),"")</f>
        <v/>
      </c>
      <c r="G231" s="77" t="str">
        <f t="array" aca="1" ref="G231" ca="1">IF(ISNUMBER(MATCH(A231,ZL_Datum,0)),MAX(IF(ZL_Datum=Tagessummen!A231,ZL_bis)),"")</f>
        <v/>
      </c>
      <c r="H231" s="50" t="str">
        <f ca="1">IF(AND(ISNUMBER(F231),ISNUMBER(G231)),SUMIF(ZL_gesamt,Tagessummen!A231,ZL_dez),"")</f>
        <v/>
      </c>
      <c r="I231" s="78" t="str">
        <f ca="1">IF(AND(ISNUMBER(F231),ISNUMBER(G231)),COUNTIF(ZL_Datum,Tagessummen!A231),"")</f>
        <v/>
      </c>
      <c r="J231" s="20"/>
      <c r="L231" s="82" t="str">
        <f t="shared" ca="1" si="23"/>
        <v/>
      </c>
      <c r="M231" s="14"/>
      <c r="N231" s="79" t="str">
        <f t="shared" ca="1" si="24"/>
        <v/>
      </c>
      <c r="O231" s="79" t="str">
        <f t="shared" ca="1" si="25"/>
        <v/>
      </c>
      <c r="P231" s="79" t="str">
        <f t="shared" ca="1" si="26"/>
        <v/>
      </c>
      <c r="Q231" s="79" t="str">
        <f t="shared" ca="1" si="21"/>
        <v/>
      </c>
      <c r="R231" s="79" t="str">
        <f t="shared" ca="1" si="27"/>
        <v/>
      </c>
    </row>
    <row r="232" spans="1:18" x14ac:dyDescent="0.25">
      <c r="A232" s="80" t="str">
        <f t="shared" si="22"/>
        <v/>
      </c>
      <c r="B232" s="6"/>
      <c r="C232" s="9"/>
      <c r="D232" s="6"/>
      <c r="E232" s="9"/>
      <c r="F232" s="77" t="str">
        <f t="array" aca="1" ref="F232" ca="1">IF(ISNUMBER(MATCH(A232,ZL_Datum,0)),MIN(IF(ZL_Datum=Tagessummen!A232,ZL_von)),"")</f>
        <v/>
      </c>
      <c r="G232" s="77" t="str">
        <f t="array" aca="1" ref="G232" ca="1">IF(ISNUMBER(MATCH(A232,ZL_Datum,0)),MAX(IF(ZL_Datum=Tagessummen!A232,ZL_bis)),"")</f>
        <v/>
      </c>
      <c r="H232" s="50" t="str">
        <f ca="1">IF(AND(ISNUMBER(F232),ISNUMBER(G232)),SUMIF(ZL_gesamt,Tagessummen!A232,ZL_dez),"")</f>
        <v/>
      </c>
      <c r="I232" s="78" t="str">
        <f ca="1">IF(AND(ISNUMBER(F232),ISNUMBER(G232)),COUNTIF(ZL_Datum,Tagessummen!A232),"")</f>
        <v/>
      </c>
      <c r="J232" s="20"/>
      <c r="L232" s="82" t="str">
        <f t="shared" ca="1" si="23"/>
        <v/>
      </c>
      <c r="M232" s="14"/>
      <c r="N232" s="79" t="str">
        <f t="shared" ca="1" si="24"/>
        <v/>
      </c>
      <c r="O232" s="79" t="str">
        <f t="shared" ca="1" si="25"/>
        <v/>
      </c>
      <c r="P232" s="79" t="str">
        <f t="shared" ca="1" si="26"/>
        <v/>
      </c>
      <c r="Q232" s="79" t="str">
        <f t="shared" ca="1" si="21"/>
        <v/>
      </c>
      <c r="R232" s="79" t="str">
        <f t="shared" ca="1" si="27"/>
        <v/>
      </c>
    </row>
    <row r="233" spans="1:18" x14ac:dyDescent="0.25">
      <c r="A233" s="80" t="str">
        <f t="shared" si="22"/>
        <v/>
      </c>
      <c r="B233" s="6"/>
      <c r="C233" s="9"/>
      <c r="D233" s="6"/>
      <c r="E233" s="9"/>
      <c r="F233" s="77" t="str">
        <f t="array" aca="1" ref="F233" ca="1">IF(ISNUMBER(MATCH(A233,ZL_Datum,0)),MIN(IF(ZL_Datum=Tagessummen!A233,ZL_von)),"")</f>
        <v/>
      </c>
      <c r="G233" s="77" t="str">
        <f t="array" aca="1" ref="G233" ca="1">IF(ISNUMBER(MATCH(A233,ZL_Datum,0)),MAX(IF(ZL_Datum=Tagessummen!A233,ZL_bis)),"")</f>
        <v/>
      </c>
      <c r="H233" s="50" t="str">
        <f ca="1">IF(AND(ISNUMBER(F233),ISNUMBER(G233)),SUMIF(ZL_gesamt,Tagessummen!A233,ZL_dez),"")</f>
        <v/>
      </c>
      <c r="I233" s="78" t="str">
        <f ca="1">IF(AND(ISNUMBER(F233),ISNUMBER(G233)),COUNTIF(ZL_Datum,Tagessummen!A233),"")</f>
        <v/>
      </c>
      <c r="J233" s="20"/>
      <c r="L233" s="82" t="str">
        <f t="shared" ca="1" si="23"/>
        <v/>
      </c>
      <c r="M233" s="14"/>
      <c r="N233" s="79" t="str">
        <f t="shared" ca="1" si="24"/>
        <v/>
      </c>
      <c r="O233" s="79" t="str">
        <f t="shared" ca="1" si="25"/>
        <v/>
      </c>
      <c r="P233" s="79" t="str">
        <f t="shared" ca="1" si="26"/>
        <v/>
      </c>
      <c r="Q233" s="79" t="str">
        <f t="shared" ca="1" si="21"/>
        <v/>
      </c>
      <c r="R233" s="79" t="str">
        <f t="shared" ca="1" si="27"/>
        <v/>
      </c>
    </row>
    <row r="234" spans="1:18" x14ac:dyDescent="0.25">
      <c r="A234" s="80" t="str">
        <f t="shared" si="22"/>
        <v/>
      </c>
      <c r="B234" s="6"/>
      <c r="C234" s="9"/>
      <c r="D234" s="6"/>
      <c r="E234" s="9"/>
      <c r="F234" s="77" t="str">
        <f t="array" aca="1" ref="F234" ca="1">IF(ISNUMBER(MATCH(A234,ZL_Datum,0)),MIN(IF(ZL_Datum=Tagessummen!A234,ZL_von)),"")</f>
        <v/>
      </c>
      <c r="G234" s="77" t="str">
        <f t="array" aca="1" ref="G234" ca="1">IF(ISNUMBER(MATCH(A234,ZL_Datum,0)),MAX(IF(ZL_Datum=Tagessummen!A234,ZL_bis)),"")</f>
        <v/>
      </c>
      <c r="H234" s="50" t="str">
        <f ca="1">IF(AND(ISNUMBER(F234),ISNUMBER(G234)),SUMIF(ZL_gesamt,Tagessummen!A234,ZL_dez),"")</f>
        <v/>
      </c>
      <c r="I234" s="78" t="str">
        <f ca="1">IF(AND(ISNUMBER(F234),ISNUMBER(G234)),COUNTIF(ZL_Datum,Tagessummen!A234),"")</f>
        <v/>
      </c>
      <c r="J234" s="20"/>
      <c r="L234" s="82" t="str">
        <f t="shared" ca="1" si="23"/>
        <v/>
      </c>
      <c r="M234" s="14"/>
      <c r="N234" s="79" t="str">
        <f t="shared" ca="1" si="24"/>
        <v/>
      </c>
      <c r="O234" s="79" t="str">
        <f t="shared" ca="1" si="25"/>
        <v/>
      </c>
      <c r="P234" s="79" t="str">
        <f t="shared" ca="1" si="26"/>
        <v/>
      </c>
      <c r="Q234" s="79" t="str">
        <f t="shared" ca="1" si="21"/>
        <v/>
      </c>
      <c r="R234" s="79" t="str">
        <f t="shared" ca="1" si="27"/>
        <v/>
      </c>
    </row>
    <row r="235" spans="1:18" x14ac:dyDescent="0.25">
      <c r="A235" s="80" t="str">
        <f t="shared" si="22"/>
        <v/>
      </c>
      <c r="B235" s="6"/>
      <c r="C235" s="9"/>
      <c r="D235" s="6"/>
      <c r="E235" s="9"/>
      <c r="F235" s="77" t="str">
        <f t="array" aca="1" ref="F235" ca="1">IF(ISNUMBER(MATCH(A235,ZL_Datum,0)),MIN(IF(ZL_Datum=Tagessummen!A235,ZL_von)),"")</f>
        <v/>
      </c>
      <c r="G235" s="77" t="str">
        <f t="array" aca="1" ref="G235" ca="1">IF(ISNUMBER(MATCH(A235,ZL_Datum,0)),MAX(IF(ZL_Datum=Tagessummen!A235,ZL_bis)),"")</f>
        <v/>
      </c>
      <c r="H235" s="50" t="str">
        <f ca="1">IF(AND(ISNUMBER(F235),ISNUMBER(G235)),SUMIF(ZL_gesamt,Tagessummen!A235,ZL_dez),"")</f>
        <v/>
      </c>
      <c r="I235" s="78" t="str">
        <f ca="1">IF(AND(ISNUMBER(F235),ISNUMBER(G235)),COUNTIF(ZL_Datum,Tagessummen!A235),"")</f>
        <v/>
      </c>
      <c r="J235" s="20"/>
      <c r="L235" s="82" t="str">
        <f t="shared" ca="1" si="23"/>
        <v/>
      </c>
      <c r="M235" s="14"/>
      <c r="N235" s="79" t="str">
        <f t="shared" ca="1" si="24"/>
        <v/>
      </c>
      <c r="O235" s="79" t="str">
        <f t="shared" ca="1" si="25"/>
        <v/>
      </c>
      <c r="P235" s="79" t="str">
        <f t="shared" ca="1" si="26"/>
        <v/>
      </c>
      <c r="Q235" s="79" t="str">
        <f t="shared" ca="1" si="21"/>
        <v/>
      </c>
      <c r="R235" s="79" t="str">
        <f t="shared" ca="1" si="27"/>
        <v/>
      </c>
    </row>
    <row r="236" spans="1:18" x14ac:dyDescent="0.25">
      <c r="A236" s="80" t="str">
        <f t="shared" si="22"/>
        <v/>
      </c>
      <c r="B236" s="6"/>
      <c r="C236" s="9"/>
      <c r="D236" s="6"/>
      <c r="E236" s="9"/>
      <c r="F236" s="77" t="str">
        <f t="array" aca="1" ref="F236" ca="1">IF(ISNUMBER(MATCH(A236,ZL_Datum,0)),MIN(IF(ZL_Datum=Tagessummen!A236,ZL_von)),"")</f>
        <v/>
      </c>
      <c r="G236" s="77" t="str">
        <f t="array" aca="1" ref="G236" ca="1">IF(ISNUMBER(MATCH(A236,ZL_Datum,0)),MAX(IF(ZL_Datum=Tagessummen!A236,ZL_bis)),"")</f>
        <v/>
      </c>
      <c r="H236" s="50" t="str">
        <f ca="1">IF(AND(ISNUMBER(F236),ISNUMBER(G236)),SUMIF(ZL_gesamt,Tagessummen!A236,ZL_dez),"")</f>
        <v/>
      </c>
      <c r="I236" s="78" t="str">
        <f ca="1">IF(AND(ISNUMBER(F236),ISNUMBER(G236)),COUNTIF(ZL_Datum,Tagessummen!A236),"")</f>
        <v/>
      </c>
      <c r="J236" s="20"/>
      <c r="L236" s="82" t="str">
        <f t="shared" ca="1" si="23"/>
        <v/>
      </c>
      <c r="M236" s="14"/>
      <c r="N236" s="79" t="str">
        <f t="shared" ca="1" si="24"/>
        <v/>
      </c>
      <c r="O236" s="79" t="str">
        <f t="shared" ca="1" si="25"/>
        <v/>
      </c>
      <c r="P236" s="79" t="str">
        <f t="shared" ca="1" si="26"/>
        <v/>
      </c>
      <c r="Q236" s="79" t="str">
        <f t="shared" ca="1" si="21"/>
        <v/>
      </c>
      <c r="R236" s="79" t="str">
        <f t="shared" ca="1" si="27"/>
        <v/>
      </c>
    </row>
    <row r="237" spans="1:18" x14ac:dyDescent="0.25">
      <c r="A237" s="80" t="str">
        <f t="shared" si="22"/>
        <v/>
      </c>
      <c r="B237" s="6"/>
      <c r="C237" s="9"/>
      <c r="D237" s="6"/>
      <c r="E237" s="9"/>
      <c r="F237" s="77" t="str">
        <f t="array" aca="1" ref="F237" ca="1">IF(ISNUMBER(MATCH(A237,ZL_Datum,0)),MIN(IF(ZL_Datum=Tagessummen!A237,ZL_von)),"")</f>
        <v/>
      </c>
      <c r="G237" s="77" t="str">
        <f t="array" aca="1" ref="G237" ca="1">IF(ISNUMBER(MATCH(A237,ZL_Datum,0)),MAX(IF(ZL_Datum=Tagessummen!A237,ZL_bis)),"")</f>
        <v/>
      </c>
      <c r="H237" s="50" t="str">
        <f ca="1">IF(AND(ISNUMBER(F237),ISNUMBER(G237)),SUMIF(ZL_gesamt,Tagessummen!A237,ZL_dez),"")</f>
        <v/>
      </c>
      <c r="I237" s="78" t="str">
        <f ca="1">IF(AND(ISNUMBER(F237),ISNUMBER(G237)),COUNTIF(ZL_Datum,Tagessummen!A237),"")</f>
        <v/>
      </c>
      <c r="J237" s="20"/>
      <c r="L237" s="82" t="str">
        <f t="shared" ca="1" si="23"/>
        <v/>
      </c>
      <c r="M237" s="14"/>
      <c r="N237" s="79" t="str">
        <f t="shared" ca="1" si="24"/>
        <v/>
      </c>
      <c r="O237" s="79" t="str">
        <f t="shared" ca="1" si="25"/>
        <v/>
      </c>
      <c r="P237" s="79" t="str">
        <f t="shared" ca="1" si="26"/>
        <v/>
      </c>
      <c r="Q237" s="79" t="str">
        <f t="shared" ca="1" si="21"/>
        <v/>
      </c>
      <c r="R237" s="79" t="str">
        <f t="shared" ca="1" si="27"/>
        <v/>
      </c>
    </row>
    <row r="238" spans="1:18" x14ac:dyDescent="0.25">
      <c r="A238" s="80" t="str">
        <f t="shared" si="22"/>
        <v/>
      </c>
      <c r="B238" s="6"/>
      <c r="C238" s="9"/>
      <c r="D238" s="6"/>
      <c r="E238" s="9"/>
      <c r="F238" s="77" t="str">
        <f t="array" aca="1" ref="F238" ca="1">IF(ISNUMBER(MATCH(A238,ZL_Datum,0)),MIN(IF(ZL_Datum=Tagessummen!A238,ZL_von)),"")</f>
        <v/>
      </c>
      <c r="G238" s="77" t="str">
        <f t="array" aca="1" ref="G238" ca="1">IF(ISNUMBER(MATCH(A238,ZL_Datum,0)),MAX(IF(ZL_Datum=Tagessummen!A238,ZL_bis)),"")</f>
        <v/>
      </c>
      <c r="H238" s="50" t="str">
        <f ca="1">IF(AND(ISNUMBER(F238),ISNUMBER(G238)),SUMIF(ZL_gesamt,Tagessummen!A238,ZL_dez),"")</f>
        <v/>
      </c>
      <c r="I238" s="78" t="str">
        <f ca="1">IF(AND(ISNUMBER(F238),ISNUMBER(G238)),COUNTIF(ZL_Datum,Tagessummen!A238),"")</f>
        <v/>
      </c>
      <c r="J238" s="20"/>
      <c r="L238" s="82" t="str">
        <f t="shared" ca="1" si="23"/>
        <v/>
      </c>
      <c r="M238" s="14"/>
      <c r="N238" s="79" t="str">
        <f t="shared" ca="1" si="24"/>
        <v/>
      </c>
      <c r="O238" s="79" t="str">
        <f t="shared" ca="1" si="25"/>
        <v/>
      </c>
      <c r="P238" s="79" t="str">
        <f t="shared" ca="1" si="26"/>
        <v/>
      </c>
      <c r="Q238" s="79" t="str">
        <f t="shared" ca="1" si="21"/>
        <v/>
      </c>
      <c r="R238" s="79" t="str">
        <f t="shared" ca="1" si="27"/>
        <v/>
      </c>
    </row>
    <row r="239" spans="1:18" x14ac:dyDescent="0.25">
      <c r="A239" s="80" t="str">
        <f t="shared" si="22"/>
        <v/>
      </c>
      <c r="B239" s="6"/>
      <c r="C239" s="9"/>
      <c r="D239" s="6"/>
      <c r="E239" s="9"/>
      <c r="F239" s="77" t="str">
        <f t="array" aca="1" ref="F239" ca="1">IF(ISNUMBER(MATCH(A239,ZL_Datum,0)),MIN(IF(ZL_Datum=Tagessummen!A239,ZL_von)),"")</f>
        <v/>
      </c>
      <c r="G239" s="77" t="str">
        <f t="array" aca="1" ref="G239" ca="1">IF(ISNUMBER(MATCH(A239,ZL_Datum,0)),MAX(IF(ZL_Datum=Tagessummen!A239,ZL_bis)),"")</f>
        <v/>
      </c>
      <c r="H239" s="50" t="str">
        <f ca="1">IF(AND(ISNUMBER(F239),ISNUMBER(G239)),SUMIF(ZL_gesamt,Tagessummen!A239,ZL_dez),"")</f>
        <v/>
      </c>
      <c r="I239" s="78" t="str">
        <f ca="1">IF(AND(ISNUMBER(F239),ISNUMBER(G239)),COUNTIF(ZL_Datum,Tagessummen!A239),"")</f>
        <v/>
      </c>
      <c r="J239" s="20"/>
      <c r="L239" s="82" t="str">
        <f t="shared" ca="1" si="23"/>
        <v/>
      </c>
      <c r="M239" s="14"/>
      <c r="N239" s="79" t="str">
        <f t="shared" ca="1" si="24"/>
        <v/>
      </c>
      <c r="O239" s="79" t="str">
        <f t="shared" ca="1" si="25"/>
        <v/>
      </c>
      <c r="P239" s="79" t="str">
        <f t="shared" ca="1" si="26"/>
        <v/>
      </c>
      <c r="Q239" s="79" t="str">
        <f t="shared" ca="1" si="21"/>
        <v/>
      </c>
      <c r="R239" s="79" t="str">
        <f t="shared" ca="1" si="27"/>
        <v/>
      </c>
    </row>
    <row r="240" spans="1:18" x14ac:dyDescent="0.25">
      <c r="A240" s="80" t="str">
        <f t="shared" si="22"/>
        <v/>
      </c>
      <c r="B240" s="6"/>
      <c r="C240" s="9"/>
      <c r="D240" s="6"/>
      <c r="E240" s="9"/>
      <c r="F240" s="77" t="str">
        <f t="array" aca="1" ref="F240" ca="1">IF(ISNUMBER(MATCH(A240,ZL_Datum,0)),MIN(IF(ZL_Datum=Tagessummen!A240,ZL_von)),"")</f>
        <v/>
      </c>
      <c r="G240" s="77" t="str">
        <f t="array" aca="1" ref="G240" ca="1">IF(ISNUMBER(MATCH(A240,ZL_Datum,0)),MAX(IF(ZL_Datum=Tagessummen!A240,ZL_bis)),"")</f>
        <v/>
      </c>
      <c r="H240" s="50" t="str">
        <f ca="1">IF(AND(ISNUMBER(F240),ISNUMBER(G240)),SUMIF(ZL_gesamt,Tagessummen!A240,ZL_dez),"")</f>
        <v/>
      </c>
      <c r="I240" s="78" t="str">
        <f ca="1">IF(AND(ISNUMBER(F240),ISNUMBER(G240)),COUNTIF(ZL_Datum,Tagessummen!A240),"")</f>
        <v/>
      </c>
      <c r="J240" s="20"/>
      <c r="L240" s="82" t="str">
        <f t="shared" ca="1" si="23"/>
        <v/>
      </c>
      <c r="M240" s="14"/>
      <c r="N240" s="79" t="str">
        <f t="shared" ca="1" si="24"/>
        <v/>
      </c>
      <c r="O240" s="79" t="str">
        <f t="shared" ca="1" si="25"/>
        <v/>
      </c>
      <c r="P240" s="79" t="str">
        <f t="shared" ca="1" si="26"/>
        <v/>
      </c>
      <c r="Q240" s="79" t="str">
        <f t="shared" ca="1" si="21"/>
        <v/>
      </c>
      <c r="R240" s="79" t="str">
        <f t="shared" ca="1" si="27"/>
        <v/>
      </c>
    </row>
    <row r="241" spans="1:18" x14ac:dyDescent="0.25">
      <c r="A241" s="80" t="str">
        <f t="shared" si="22"/>
        <v/>
      </c>
      <c r="B241" s="6"/>
      <c r="C241" s="9"/>
      <c r="D241" s="6"/>
      <c r="E241" s="9"/>
      <c r="F241" s="77" t="str">
        <f t="array" aca="1" ref="F241" ca="1">IF(ISNUMBER(MATCH(A241,ZL_Datum,0)),MIN(IF(ZL_Datum=Tagessummen!A241,ZL_von)),"")</f>
        <v/>
      </c>
      <c r="G241" s="77" t="str">
        <f t="array" aca="1" ref="G241" ca="1">IF(ISNUMBER(MATCH(A241,ZL_Datum,0)),MAX(IF(ZL_Datum=Tagessummen!A241,ZL_bis)),"")</f>
        <v/>
      </c>
      <c r="H241" s="50" t="str">
        <f ca="1">IF(AND(ISNUMBER(F241),ISNUMBER(G241)),SUMIF(ZL_gesamt,Tagessummen!A241,ZL_dez),"")</f>
        <v/>
      </c>
      <c r="I241" s="78" t="str">
        <f ca="1">IF(AND(ISNUMBER(F241),ISNUMBER(G241)),COUNTIF(ZL_Datum,Tagessummen!A241),"")</f>
        <v/>
      </c>
      <c r="J241" s="20"/>
      <c r="L241" s="82" t="str">
        <f t="shared" ca="1" si="23"/>
        <v/>
      </c>
      <c r="M241" s="14"/>
      <c r="N241" s="79" t="str">
        <f t="shared" ca="1" si="24"/>
        <v/>
      </c>
      <c r="O241" s="79" t="str">
        <f t="shared" ca="1" si="25"/>
        <v/>
      </c>
      <c r="P241" s="79" t="str">
        <f t="shared" ca="1" si="26"/>
        <v/>
      </c>
      <c r="Q241" s="79" t="str">
        <f t="shared" ca="1" si="21"/>
        <v/>
      </c>
      <c r="R241" s="79" t="str">
        <f t="shared" ca="1" si="27"/>
        <v/>
      </c>
    </row>
    <row r="242" spans="1:18" x14ac:dyDescent="0.25">
      <c r="A242" s="80" t="str">
        <f t="shared" si="22"/>
        <v/>
      </c>
      <c r="B242" s="6"/>
      <c r="C242" s="9"/>
      <c r="D242" s="6"/>
      <c r="E242" s="9"/>
      <c r="F242" s="77" t="str">
        <f t="array" aca="1" ref="F242" ca="1">IF(ISNUMBER(MATCH(A242,ZL_Datum,0)),MIN(IF(ZL_Datum=Tagessummen!A242,ZL_von)),"")</f>
        <v/>
      </c>
      <c r="G242" s="77" t="str">
        <f t="array" aca="1" ref="G242" ca="1">IF(ISNUMBER(MATCH(A242,ZL_Datum,0)),MAX(IF(ZL_Datum=Tagessummen!A242,ZL_bis)),"")</f>
        <v/>
      </c>
      <c r="H242" s="50" t="str">
        <f ca="1">IF(AND(ISNUMBER(F242),ISNUMBER(G242)),SUMIF(ZL_gesamt,Tagessummen!A242,ZL_dez),"")</f>
        <v/>
      </c>
      <c r="I242" s="78" t="str">
        <f ca="1">IF(AND(ISNUMBER(F242),ISNUMBER(G242)),COUNTIF(ZL_Datum,Tagessummen!A242),"")</f>
        <v/>
      </c>
      <c r="J242" s="20"/>
      <c r="L242" s="82" t="str">
        <f t="shared" ca="1" si="23"/>
        <v/>
      </c>
      <c r="M242" s="14"/>
      <c r="N242" s="79" t="str">
        <f t="shared" ca="1" si="24"/>
        <v/>
      </c>
      <c r="O242" s="79" t="str">
        <f t="shared" ca="1" si="25"/>
        <v/>
      </c>
      <c r="P242" s="79" t="str">
        <f t="shared" ca="1" si="26"/>
        <v/>
      </c>
      <c r="Q242" s="79" t="str">
        <f t="shared" ca="1" si="21"/>
        <v/>
      </c>
      <c r="R242" s="79" t="str">
        <f t="shared" ca="1" si="27"/>
        <v/>
      </c>
    </row>
    <row r="243" spans="1:18" x14ac:dyDescent="0.25">
      <c r="A243" s="80" t="str">
        <f t="shared" si="22"/>
        <v/>
      </c>
      <c r="B243" s="6"/>
      <c r="C243" s="9"/>
      <c r="D243" s="6"/>
      <c r="E243" s="9"/>
      <c r="F243" s="77" t="str">
        <f t="array" aca="1" ref="F243" ca="1">IF(ISNUMBER(MATCH(A243,ZL_Datum,0)),MIN(IF(ZL_Datum=Tagessummen!A243,ZL_von)),"")</f>
        <v/>
      </c>
      <c r="G243" s="77" t="str">
        <f t="array" aca="1" ref="G243" ca="1">IF(ISNUMBER(MATCH(A243,ZL_Datum,0)),MAX(IF(ZL_Datum=Tagessummen!A243,ZL_bis)),"")</f>
        <v/>
      </c>
      <c r="H243" s="50" t="str">
        <f ca="1">IF(AND(ISNUMBER(F243),ISNUMBER(G243)),SUMIF(ZL_gesamt,Tagessummen!A243,ZL_dez),"")</f>
        <v/>
      </c>
      <c r="I243" s="78" t="str">
        <f ca="1">IF(AND(ISNUMBER(F243),ISNUMBER(G243)),COUNTIF(ZL_Datum,Tagessummen!A243),"")</f>
        <v/>
      </c>
      <c r="J243" s="20"/>
      <c r="L243" s="82" t="str">
        <f t="shared" ca="1" si="23"/>
        <v/>
      </c>
      <c r="M243" s="14"/>
      <c r="N243" s="79" t="str">
        <f t="shared" ca="1" si="24"/>
        <v/>
      </c>
      <c r="O243" s="79" t="str">
        <f t="shared" ca="1" si="25"/>
        <v/>
      </c>
      <c r="P243" s="79" t="str">
        <f t="shared" ca="1" si="26"/>
        <v/>
      </c>
      <c r="Q243" s="79" t="str">
        <f t="shared" ca="1" si="21"/>
        <v/>
      </c>
      <c r="R243" s="79" t="str">
        <f t="shared" ca="1" si="27"/>
        <v/>
      </c>
    </row>
    <row r="244" spans="1:18" x14ac:dyDescent="0.25">
      <c r="A244" s="80" t="str">
        <f t="shared" si="22"/>
        <v/>
      </c>
      <c r="B244" s="6"/>
      <c r="C244" s="9"/>
      <c r="D244" s="6"/>
      <c r="E244" s="9"/>
      <c r="F244" s="77" t="str">
        <f t="array" aca="1" ref="F244" ca="1">IF(ISNUMBER(MATCH(A244,ZL_Datum,0)),MIN(IF(ZL_Datum=Tagessummen!A244,ZL_von)),"")</f>
        <v/>
      </c>
      <c r="G244" s="77" t="str">
        <f t="array" aca="1" ref="G244" ca="1">IF(ISNUMBER(MATCH(A244,ZL_Datum,0)),MAX(IF(ZL_Datum=Tagessummen!A244,ZL_bis)),"")</f>
        <v/>
      </c>
      <c r="H244" s="50" t="str">
        <f ca="1">IF(AND(ISNUMBER(F244),ISNUMBER(G244)),SUMIF(ZL_gesamt,Tagessummen!A244,ZL_dez),"")</f>
        <v/>
      </c>
      <c r="I244" s="78" t="str">
        <f ca="1">IF(AND(ISNUMBER(F244),ISNUMBER(G244)),COUNTIF(ZL_Datum,Tagessummen!A244),"")</f>
        <v/>
      </c>
      <c r="J244" s="20"/>
      <c r="L244" s="82" t="str">
        <f t="shared" ca="1" si="23"/>
        <v/>
      </c>
      <c r="M244" s="14"/>
      <c r="N244" s="79" t="str">
        <f t="shared" ca="1" si="24"/>
        <v/>
      </c>
      <c r="O244" s="79" t="str">
        <f t="shared" ca="1" si="25"/>
        <v/>
      </c>
      <c r="P244" s="79" t="str">
        <f t="shared" ca="1" si="26"/>
        <v/>
      </c>
      <c r="Q244" s="79" t="str">
        <f t="shared" ca="1" si="21"/>
        <v/>
      </c>
      <c r="R244" s="79" t="str">
        <f t="shared" ca="1" si="27"/>
        <v/>
      </c>
    </row>
    <row r="245" spans="1:18" x14ac:dyDescent="0.25">
      <c r="A245" s="80" t="str">
        <f t="shared" si="22"/>
        <v/>
      </c>
      <c r="B245" s="6"/>
      <c r="C245" s="9"/>
      <c r="D245" s="6"/>
      <c r="E245" s="9"/>
      <c r="F245" s="77" t="str">
        <f t="array" aca="1" ref="F245" ca="1">IF(ISNUMBER(MATCH(A245,ZL_Datum,0)),MIN(IF(ZL_Datum=Tagessummen!A245,ZL_von)),"")</f>
        <v/>
      </c>
      <c r="G245" s="77" t="str">
        <f t="array" aca="1" ref="G245" ca="1">IF(ISNUMBER(MATCH(A245,ZL_Datum,0)),MAX(IF(ZL_Datum=Tagessummen!A245,ZL_bis)),"")</f>
        <v/>
      </c>
      <c r="H245" s="50" t="str">
        <f ca="1">IF(AND(ISNUMBER(F245),ISNUMBER(G245)),SUMIF(ZL_gesamt,Tagessummen!A245,ZL_dez),"")</f>
        <v/>
      </c>
      <c r="I245" s="78" t="str">
        <f ca="1">IF(AND(ISNUMBER(F245),ISNUMBER(G245)),COUNTIF(ZL_Datum,Tagessummen!A245),"")</f>
        <v/>
      </c>
      <c r="J245" s="20"/>
      <c r="L245" s="82" t="str">
        <f t="shared" ca="1" si="23"/>
        <v/>
      </c>
      <c r="M245" s="14"/>
      <c r="N245" s="79" t="str">
        <f t="shared" ca="1" si="24"/>
        <v/>
      </c>
      <c r="O245" s="79" t="str">
        <f t="shared" ca="1" si="25"/>
        <v/>
      </c>
      <c r="P245" s="79" t="str">
        <f t="shared" ca="1" si="26"/>
        <v/>
      </c>
      <c r="Q245" s="79" t="str">
        <f t="shared" ca="1" si="21"/>
        <v/>
      </c>
      <c r="R245" s="79" t="str">
        <f t="shared" ca="1" si="27"/>
        <v/>
      </c>
    </row>
    <row r="246" spans="1:18" x14ac:dyDescent="0.25">
      <c r="A246" s="80" t="str">
        <f t="shared" si="22"/>
        <v/>
      </c>
      <c r="B246" s="6"/>
      <c r="C246" s="9"/>
      <c r="D246" s="6"/>
      <c r="E246" s="9"/>
      <c r="F246" s="77" t="str">
        <f t="array" aca="1" ref="F246" ca="1">IF(ISNUMBER(MATCH(A246,ZL_Datum,0)),MIN(IF(ZL_Datum=Tagessummen!A246,ZL_von)),"")</f>
        <v/>
      </c>
      <c r="G246" s="77" t="str">
        <f t="array" aca="1" ref="G246" ca="1">IF(ISNUMBER(MATCH(A246,ZL_Datum,0)),MAX(IF(ZL_Datum=Tagessummen!A246,ZL_bis)),"")</f>
        <v/>
      </c>
      <c r="H246" s="50" t="str">
        <f ca="1">IF(AND(ISNUMBER(F246),ISNUMBER(G246)),SUMIF(ZL_gesamt,Tagessummen!A246,ZL_dez),"")</f>
        <v/>
      </c>
      <c r="I246" s="78" t="str">
        <f ca="1">IF(AND(ISNUMBER(F246),ISNUMBER(G246)),COUNTIF(ZL_Datum,Tagessummen!A246),"")</f>
        <v/>
      </c>
      <c r="J246" s="20"/>
      <c r="L246" s="82" t="str">
        <f t="shared" ca="1" si="23"/>
        <v/>
      </c>
      <c r="M246" s="14"/>
      <c r="N246" s="79" t="str">
        <f t="shared" ca="1" si="24"/>
        <v/>
      </c>
      <c r="O246" s="79" t="str">
        <f t="shared" ca="1" si="25"/>
        <v/>
      </c>
      <c r="P246" s="79" t="str">
        <f t="shared" ca="1" si="26"/>
        <v/>
      </c>
      <c r="Q246" s="79" t="str">
        <f t="shared" ca="1" si="21"/>
        <v/>
      </c>
      <c r="R246" s="79" t="str">
        <f t="shared" ca="1" si="27"/>
        <v/>
      </c>
    </row>
    <row r="247" spans="1:18" x14ac:dyDescent="0.25">
      <c r="A247" s="80" t="str">
        <f t="shared" si="22"/>
        <v/>
      </c>
      <c r="B247" s="6"/>
      <c r="C247" s="9"/>
      <c r="D247" s="6"/>
      <c r="E247" s="9"/>
      <c r="F247" s="77" t="str">
        <f t="array" aca="1" ref="F247" ca="1">IF(ISNUMBER(MATCH(A247,ZL_Datum,0)),MIN(IF(ZL_Datum=Tagessummen!A247,ZL_von)),"")</f>
        <v/>
      </c>
      <c r="G247" s="77" t="str">
        <f t="array" aca="1" ref="G247" ca="1">IF(ISNUMBER(MATCH(A247,ZL_Datum,0)),MAX(IF(ZL_Datum=Tagessummen!A247,ZL_bis)),"")</f>
        <v/>
      </c>
      <c r="H247" s="50" t="str">
        <f ca="1">IF(AND(ISNUMBER(F247),ISNUMBER(G247)),SUMIF(ZL_gesamt,Tagessummen!A247,ZL_dez),"")</f>
        <v/>
      </c>
      <c r="I247" s="78" t="str">
        <f ca="1">IF(AND(ISNUMBER(F247),ISNUMBER(G247)),COUNTIF(ZL_Datum,Tagessummen!A247),"")</f>
        <v/>
      </c>
      <c r="J247" s="20"/>
      <c r="L247" s="82" t="str">
        <f t="shared" ca="1" si="23"/>
        <v/>
      </c>
      <c r="M247" s="14"/>
      <c r="N247" s="79" t="str">
        <f t="shared" ca="1" si="24"/>
        <v/>
      </c>
      <c r="O247" s="79" t="str">
        <f t="shared" ca="1" si="25"/>
        <v/>
      </c>
      <c r="P247" s="79" t="str">
        <f t="shared" ca="1" si="26"/>
        <v/>
      </c>
      <c r="Q247" s="79" t="str">
        <f t="shared" ca="1" si="21"/>
        <v/>
      </c>
      <c r="R247" s="79" t="str">
        <f t="shared" ca="1" si="27"/>
        <v/>
      </c>
    </row>
    <row r="248" spans="1:18" x14ac:dyDescent="0.25">
      <c r="A248" s="80" t="str">
        <f t="shared" si="22"/>
        <v/>
      </c>
      <c r="B248" s="6"/>
      <c r="C248" s="9"/>
      <c r="D248" s="6"/>
      <c r="E248" s="9"/>
      <c r="F248" s="77" t="str">
        <f t="array" aca="1" ref="F248" ca="1">IF(ISNUMBER(MATCH(A248,ZL_Datum,0)),MIN(IF(ZL_Datum=Tagessummen!A248,ZL_von)),"")</f>
        <v/>
      </c>
      <c r="G248" s="77" t="str">
        <f t="array" aca="1" ref="G248" ca="1">IF(ISNUMBER(MATCH(A248,ZL_Datum,0)),MAX(IF(ZL_Datum=Tagessummen!A248,ZL_bis)),"")</f>
        <v/>
      </c>
      <c r="H248" s="50" t="str">
        <f ca="1">IF(AND(ISNUMBER(F248),ISNUMBER(G248)),SUMIF(ZL_gesamt,Tagessummen!A248,ZL_dez),"")</f>
        <v/>
      </c>
      <c r="I248" s="78" t="str">
        <f ca="1">IF(AND(ISNUMBER(F248),ISNUMBER(G248)),COUNTIF(ZL_Datum,Tagessummen!A248),"")</f>
        <v/>
      </c>
      <c r="J248" s="20"/>
      <c r="L248" s="82" t="str">
        <f t="shared" ca="1" si="23"/>
        <v/>
      </c>
      <c r="M248" s="14"/>
      <c r="N248" s="79" t="str">
        <f t="shared" ca="1" si="24"/>
        <v/>
      </c>
      <c r="O248" s="79" t="str">
        <f t="shared" ca="1" si="25"/>
        <v/>
      </c>
      <c r="P248" s="79" t="str">
        <f t="shared" ca="1" si="26"/>
        <v/>
      </c>
      <c r="Q248" s="79" t="str">
        <f t="shared" ca="1" si="21"/>
        <v/>
      </c>
      <c r="R248" s="79" t="str">
        <f t="shared" ca="1" si="27"/>
        <v/>
      </c>
    </row>
    <row r="249" spans="1:18" x14ac:dyDescent="0.25">
      <c r="A249" s="80" t="str">
        <f t="shared" si="22"/>
        <v/>
      </c>
      <c r="B249" s="6"/>
      <c r="C249" s="9"/>
      <c r="D249" s="6"/>
      <c r="E249" s="9"/>
      <c r="F249" s="77" t="str">
        <f t="array" aca="1" ref="F249" ca="1">IF(ISNUMBER(MATCH(A249,ZL_Datum,0)),MIN(IF(ZL_Datum=Tagessummen!A249,ZL_von)),"")</f>
        <v/>
      </c>
      <c r="G249" s="77" t="str">
        <f t="array" aca="1" ref="G249" ca="1">IF(ISNUMBER(MATCH(A249,ZL_Datum,0)),MAX(IF(ZL_Datum=Tagessummen!A249,ZL_bis)),"")</f>
        <v/>
      </c>
      <c r="H249" s="50" t="str">
        <f ca="1">IF(AND(ISNUMBER(F249),ISNUMBER(G249)),SUMIF(ZL_gesamt,Tagessummen!A249,ZL_dez),"")</f>
        <v/>
      </c>
      <c r="I249" s="78" t="str">
        <f ca="1">IF(AND(ISNUMBER(F249),ISNUMBER(G249)),COUNTIF(ZL_Datum,Tagessummen!A249),"")</f>
        <v/>
      </c>
      <c r="J249" s="20"/>
      <c r="L249" s="82" t="str">
        <f t="shared" ca="1" si="23"/>
        <v/>
      </c>
      <c r="M249" s="14"/>
      <c r="N249" s="79" t="str">
        <f t="shared" ca="1" si="24"/>
        <v/>
      </c>
      <c r="O249" s="79" t="str">
        <f t="shared" ca="1" si="25"/>
        <v/>
      </c>
      <c r="P249" s="79" t="str">
        <f t="shared" ca="1" si="26"/>
        <v/>
      </c>
      <c r="Q249" s="79" t="str">
        <f t="shared" ca="1" si="21"/>
        <v/>
      </c>
      <c r="R249" s="79" t="str">
        <f t="shared" ca="1" si="27"/>
        <v/>
      </c>
    </row>
    <row r="250" spans="1:18" x14ac:dyDescent="0.25">
      <c r="A250" s="80" t="str">
        <f t="shared" si="22"/>
        <v/>
      </c>
      <c r="B250" s="6"/>
      <c r="C250" s="9"/>
      <c r="D250" s="6"/>
      <c r="E250" s="9"/>
      <c r="F250" s="77" t="str">
        <f t="array" aca="1" ref="F250" ca="1">IF(ISNUMBER(MATCH(A250,ZL_Datum,0)),MIN(IF(ZL_Datum=Tagessummen!A250,ZL_von)),"")</f>
        <v/>
      </c>
      <c r="G250" s="77" t="str">
        <f t="array" aca="1" ref="G250" ca="1">IF(ISNUMBER(MATCH(A250,ZL_Datum,0)),MAX(IF(ZL_Datum=Tagessummen!A250,ZL_bis)),"")</f>
        <v/>
      </c>
      <c r="H250" s="50" t="str">
        <f ca="1">IF(AND(ISNUMBER(F250),ISNUMBER(G250)),SUMIF(ZL_gesamt,Tagessummen!A250,ZL_dez),"")</f>
        <v/>
      </c>
      <c r="I250" s="78" t="str">
        <f ca="1">IF(AND(ISNUMBER(F250),ISNUMBER(G250)),COUNTIF(ZL_Datum,Tagessummen!A250),"")</f>
        <v/>
      </c>
      <c r="J250" s="20"/>
      <c r="L250" s="82" t="str">
        <f t="shared" ca="1" si="23"/>
        <v/>
      </c>
      <c r="M250" s="14"/>
      <c r="N250" s="79" t="str">
        <f t="shared" ca="1" si="24"/>
        <v/>
      </c>
      <c r="O250" s="79" t="str">
        <f t="shared" ca="1" si="25"/>
        <v/>
      </c>
      <c r="P250" s="79" t="str">
        <f t="shared" ca="1" si="26"/>
        <v/>
      </c>
      <c r="Q250" s="79" t="str">
        <f t="shared" ca="1" si="21"/>
        <v/>
      </c>
      <c r="R250" s="79" t="str">
        <f t="shared" ca="1" si="27"/>
        <v/>
      </c>
    </row>
    <row r="251" spans="1:18" x14ac:dyDescent="0.25">
      <c r="A251" s="80" t="str">
        <f t="shared" si="22"/>
        <v/>
      </c>
      <c r="B251" s="6"/>
      <c r="C251" s="9"/>
      <c r="D251" s="6"/>
      <c r="E251" s="9"/>
      <c r="F251" s="77" t="str">
        <f t="array" aca="1" ref="F251" ca="1">IF(ISNUMBER(MATCH(A251,ZL_Datum,0)),MIN(IF(ZL_Datum=Tagessummen!A251,ZL_von)),"")</f>
        <v/>
      </c>
      <c r="G251" s="77" t="str">
        <f t="array" aca="1" ref="G251" ca="1">IF(ISNUMBER(MATCH(A251,ZL_Datum,0)),MAX(IF(ZL_Datum=Tagessummen!A251,ZL_bis)),"")</f>
        <v/>
      </c>
      <c r="H251" s="50" t="str">
        <f ca="1">IF(AND(ISNUMBER(F251),ISNUMBER(G251)),SUMIF(ZL_gesamt,Tagessummen!A251,ZL_dez),"")</f>
        <v/>
      </c>
      <c r="I251" s="78" t="str">
        <f ca="1">IF(AND(ISNUMBER(F251),ISNUMBER(G251)),COUNTIF(ZL_Datum,Tagessummen!A251),"")</f>
        <v/>
      </c>
      <c r="J251" s="20"/>
      <c r="L251" s="82" t="str">
        <f t="shared" ca="1" si="23"/>
        <v/>
      </c>
      <c r="M251" s="14"/>
      <c r="N251" s="79" t="str">
        <f t="shared" ca="1" si="24"/>
        <v/>
      </c>
      <c r="O251" s="79" t="str">
        <f t="shared" ca="1" si="25"/>
        <v/>
      </c>
      <c r="P251" s="79" t="str">
        <f t="shared" ca="1" si="26"/>
        <v/>
      </c>
      <c r="Q251" s="79" t="str">
        <f t="shared" ca="1" si="21"/>
        <v/>
      </c>
      <c r="R251" s="79" t="str">
        <f t="shared" ca="1" si="27"/>
        <v/>
      </c>
    </row>
    <row r="252" spans="1:18" x14ac:dyDescent="0.25">
      <c r="A252" s="80" t="str">
        <f t="shared" si="22"/>
        <v/>
      </c>
      <c r="B252" s="6"/>
      <c r="C252" s="9"/>
      <c r="D252" s="6"/>
      <c r="E252" s="9"/>
      <c r="F252" s="77" t="str">
        <f t="array" aca="1" ref="F252" ca="1">IF(ISNUMBER(MATCH(A252,ZL_Datum,0)),MIN(IF(ZL_Datum=Tagessummen!A252,ZL_von)),"")</f>
        <v/>
      </c>
      <c r="G252" s="77" t="str">
        <f t="array" aca="1" ref="G252" ca="1">IF(ISNUMBER(MATCH(A252,ZL_Datum,0)),MAX(IF(ZL_Datum=Tagessummen!A252,ZL_bis)),"")</f>
        <v/>
      </c>
      <c r="H252" s="50" t="str">
        <f ca="1">IF(AND(ISNUMBER(F252),ISNUMBER(G252)),SUMIF(ZL_gesamt,Tagessummen!A252,ZL_dez),"")</f>
        <v/>
      </c>
      <c r="I252" s="78" t="str">
        <f ca="1">IF(AND(ISNUMBER(F252),ISNUMBER(G252)),COUNTIF(ZL_Datum,Tagessummen!A252),"")</f>
        <v/>
      </c>
      <c r="J252" s="20"/>
      <c r="L252" s="82" t="str">
        <f t="shared" ca="1" si="23"/>
        <v/>
      </c>
      <c r="M252" s="14"/>
      <c r="N252" s="79" t="str">
        <f t="shared" ca="1" si="24"/>
        <v/>
      </c>
      <c r="O252" s="79" t="str">
        <f t="shared" ca="1" si="25"/>
        <v/>
      </c>
      <c r="P252" s="79" t="str">
        <f t="shared" ca="1" si="26"/>
        <v/>
      </c>
      <c r="Q252" s="79" t="str">
        <f t="shared" ca="1" si="21"/>
        <v/>
      </c>
      <c r="R252" s="79" t="str">
        <f t="shared" ca="1" si="27"/>
        <v/>
      </c>
    </row>
    <row r="253" spans="1:18" x14ac:dyDescent="0.25">
      <c r="A253" s="80" t="str">
        <f t="shared" si="22"/>
        <v/>
      </c>
      <c r="B253" s="6"/>
      <c r="C253" s="9"/>
      <c r="D253" s="6"/>
      <c r="E253" s="9"/>
      <c r="F253" s="77" t="str">
        <f t="array" aca="1" ref="F253" ca="1">IF(ISNUMBER(MATCH(A253,ZL_Datum,0)),MIN(IF(ZL_Datum=Tagessummen!A253,ZL_von)),"")</f>
        <v/>
      </c>
      <c r="G253" s="77" t="str">
        <f t="array" aca="1" ref="G253" ca="1">IF(ISNUMBER(MATCH(A253,ZL_Datum,0)),MAX(IF(ZL_Datum=Tagessummen!A253,ZL_bis)),"")</f>
        <v/>
      </c>
      <c r="H253" s="50" t="str">
        <f ca="1">IF(AND(ISNUMBER(F253),ISNUMBER(G253)),SUMIF(ZL_gesamt,Tagessummen!A253,ZL_dez),"")</f>
        <v/>
      </c>
      <c r="I253" s="78" t="str">
        <f ca="1">IF(AND(ISNUMBER(F253),ISNUMBER(G253)),COUNTIF(ZL_Datum,Tagessummen!A253),"")</f>
        <v/>
      </c>
      <c r="J253" s="20"/>
      <c r="L253" s="82" t="str">
        <f t="shared" ca="1" si="23"/>
        <v/>
      </c>
      <c r="M253" s="14"/>
      <c r="N253" s="79" t="str">
        <f t="shared" ca="1" si="24"/>
        <v/>
      </c>
      <c r="O253" s="79" t="str">
        <f t="shared" ca="1" si="25"/>
        <v/>
      </c>
      <c r="P253" s="79" t="str">
        <f t="shared" ca="1" si="26"/>
        <v/>
      </c>
      <c r="Q253" s="79" t="str">
        <f t="shared" ca="1" si="21"/>
        <v/>
      </c>
      <c r="R253" s="79" t="str">
        <f t="shared" ca="1" si="27"/>
        <v/>
      </c>
    </row>
    <row r="254" spans="1:18" x14ac:dyDescent="0.25">
      <c r="A254" s="80" t="str">
        <f t="shared" si="22"/>
        <v/>
      </c>
      <c r="B254" s="6"/>
      <c r="C254" s="9"/>
      <c r="D254" s="6"/>
      <c r="E254" s="9"/>
      <c r="F254" s="77" t="str">
        <f t="array" aca="1" ref="F254" ca="1">IF(ISNUMBER(MATCH(A254,ZL_Datum,0)),MIN(IF(ZL_Datum=Tagessummen!A254,ZL_von)),"")</f>
        <v/>
      </c>
      <c r="G254" s="77" t="str">
        <f t="array" aca="1" ref="G254" ca="1">IF(ISNUMBER(MATCH(A254,ZL_Datum,0)),MAX(IF(ZL_Datum=Tagessummen!A254,ZL_bis)),"")</f>
        <v/>
      </c>
      <c r="H254" s="50" t="str">
        <f ca="1">IF(AND(ISNUMBER(F254),ISNUMBER(G254)),SUMIF(ZL_gesamt,Tagessummen!A254,ZL_dez),"")</f>
        <v/>
      </c>
      <c r="I254" s="78" t="str">
        <f ca="1">IF(AND(ISNUMBER(F254),ISNUMBER(G254)),COUNTIF(ZL_Datum,Tagessummen!A254),"")</f>
        <v/>
      </c>
      <c r="J254" s="20"/>
      <c r="L254" s="82" t="str">
        <f t="shared" ca="1" si="23"/>
        <v/>
      </c>
      <c r="M254" s="14"/>
      <c r="N254" s="79" t="str">
        <f t="shared" ca="1" si="24"/>
        <v/>
      </c>
      <c r="O254" s="79" t="str">
        <f t="shared" ca="1" si="25"/>
        <v/>
      </c>
      <c r="P254" s="79" t="str">
        <f t="shared" ca="1" si="26"/>
        <v/>
      </c>
      <c r="Q254" s="79" t="str">
        <f t="shared" ca="1" si="21"/>
        <v/>
      </c>
      <c r="R254" s="79" t="str">
        <f t="shared" ca="1" si="27"/>
        <v/>
      </c>
    </row>
    <row r="255" spans="1:18" x14ac:dyDescent="0.25">
      <c r="A255" s="80" t="str">
        <f t="shared" si="22"/>
        <v/>
      </c>
      <c r="B255" s="6"/>
      <c r="C255" s="9"/>
      <c r="D255" s="6"/>
      <c r="E255" s="9"/>
      <c r="F255" s="77" t="str">
        <f t="array" aca="1" ref="F255" ca="1">IF(ISNUMBER(MATCH(A255,ZL_Datum,0)),MIN(IF(ZL_Datum=Tagessummen!A255,ZL_von)),"")</f>
        <v/>
      </c>
      <c r="G255" s="77" t="str">
        <f t="array" aca="1" ref="G255" ca="1">IF(ISNUMBER(MATCH(A255,ZL_Datum,0)),MAX(IF(ZL_Datum=Tagessummen!A255,ZL_bis)),"")</f>
        <v/>
      </c>
      <c r="H255" s="50" t="str">
        <f ca="1">IF(AND(ISNUMBER(F255),ISNUMBER(G255)),SUMIF(ZL_gesamt,Tagessummen!A255,ZL_dez),"")</f>
        <v/>
      </c>
      <c r="I255" s="78" t="str">
        <f ca="1">IF(AND(ISNUMBER(F255),ISNUMBER(G255)),COUNTIF(ZL_Datum,Tagessummen!A255),"")</f>
        <v/>
      </c>
      <c r="J255" s="20"/>
      <c r="L255" s="82" t="str">
        <f t="shared" ca="1" si="23"/>
        <v/>
      </c>
      <c r="M255" s="14"/>
      <c r="N255" s="79" t="str">
        <f t="shared" ca="1" si="24"/>
        <v/>
      </c>
      <c r="O255" s="79" t="str">
        <f t="shared" ca="1" si="25"/>
        <v/>
      </c>
      <c r="P255" s="79" t="str">
        <f t="shared" ca="1" si="26"/>
        <v/>
      </c>
      <c r="Q255" s="79" t="str">
        <f t="shared" ca="1" si="21"/>
        <v/>
      </c>
      <c r="R255" s="79" t="str">
        <f t="shared" ca="1" si="27"/>
        <v/>
      </c>
    </row>
    <row r="256" spans="1:18" x14ac:dyDescent="0.25">
      <c r="A256" s="80" t="str">
        <f t="shared" si="22"/>
        <v/>
      </c>
      <c r="B256" s="6"/>
      <c r="C256" s="9"/>
      <c r="D256" s="6"/>
      <c r="E256" s="9"/>
      <c r="F256" s="77" t="str">
        <f t="array" aca="1" ref="F256" ca="1">IF(ISNUMBER(MATCH(A256,ZL_Datum,0)),MIN(IF(ZL_Datum=Tagessummen!A256,ZL_von)),"")</f>
        <v/>
      </c>
      <c r="G256" s="77" t="str">
        <f t="array" aca="1" ref="G256" ca="1">IF(ISNUMBER(MATCH(A256,ZL_Datum,0)),MAX(IF(ZL_Datum=Tagessummen!A256,ZL_bis)),"")</f>
        <v/>
      </c>
      <c r="H256" s="50" t="str">
        <f ca="1">IF(AND(ISNUMBER(F256),ISNUMBER(G256)),SUMIF(ZL_gesamt,Tagessummen!A256,ZL_dez),"")</f>
        <v/>
      </c>
      <c r="I256" s="78" t="str">
        <f ca="1">IF(AND(ISNUMBER(F256),ISNUMBER(G256)),COUNTIF(ZL_Datum,Tagessummen!A256),"")</f>
        <v/>
      </c>
      <c r="J256" s="20"/>
      <c r="L256" s="82" t="str">
        <f t="shared" ca="1" si="23"/>
        <v/>
      </c>
      <c r="M256" s="14"/>
      <c r="N256" s="79" t="str">
        <f t="shared" ca="1" si="24"/>
        <v/>
      </c>
      <c r="O256" s="79" t="str">
        <f t="shared" ca="1" si="25"/>
        <v/>
      </c>
      <c r="P256" s="79" t="str">
        <f t="shared" ca="1" si="26"/>
        <v/>
      </c>
      <c r="Q256" s="79" t="str">
        <f t="shared" ca="1" si="21"/>
        <v/>
      </c>
      <c r="R256" s="79" t="str">
        <f t="shared" ca="1" si="27"/>
        <v/>
      </c>
    </row>
    <row r="257" spans="1:18" x14ac:dyDescent="0.25">
      <c r="A257" s="80" t="str">
        <f t="shared" si="22"/>
        <v/>
      </c>
      <c r="B257" s="6"/>
      <c r="C257" s="9"/>
      <c r="D257" s="6"/>
      <c r="E257" s="9"/>
      <c r="F257" s="77" t="str">
        <f t="array" aca="1" ref="F257" ca="1">IF(ISNUMBER(MATCH(A257,ZL_Datum,0)),MIN(IF(ZL_Datum=Tagessummen!A257,ZL_von)),"")</f>
        <v/>
      </c>
      <c r="G257" s="77" t="str">
        <f t="array" aca="1" ref="G257" ca="1">IF(ISNUMBER(MATCH(A257,ZL_Datum,0)),MAX(IF(ZL_Datum=Tagessummen!A257,ZL_bis)),"")</f>
        <v/>
      </c>
      <c r="H257" s="50" t="str">
        <f ca="1">IF(AND(ISNUMBER(F257),ISNUMBER(G257)),SUMIF(ZL_gesamt,Tagessummen!A257,ZL_dez),"")</f>
        <v/>
      </c>
      <c r="I257" s="78" t="str">
        <f ca="1">IF(AND(ISNUMBER(F257),ISNUMBER(G257)),COUNTIF(ZL_Datum,Tagessummen!A257),"")</f>
        <v/>
      </c>
      <c r="J257" s="20"/>
      <c r="L257" s="82" t="str">
        <f t="shared" ca="1" si="23"/>
        <v/>
      </c>
      <c r="M257" s="14"/>
      <c r="N257" s="79" t="str">
        <f t="shared" ca="1" si="24"/>
        <v/>
      </c>
      <c r="O257" s="79" t="str">
        <f t="shared" ca="1" si="25"/>
        <v/>
      </c>
      <c r="P257" s="79" t="str">
        <f t="shared" ca="1" si="26"/>
        <v/>
      </c>
      <c r="Q257" s="79" t="str">
        <f t="shared" ca="1" si="21"/>
        <v/>
      </c>
      <c r="R257" s="79" t="str">
        <f t="shared" ca="1" si="27"/>
        <v/>
      </c>
    </row>
    <row r="258" spans="1:18" x14ac:dyDescent="0.25">
      <c r="A258" s="80" t="str">
        <f t="shared" si="22"/>
        <v/>
      </c>
      <c r="B258" s="6"/>
      <c r="C258" s="9"/>
      <c r="D258" s="6"/>
      <c r="E258" s="9"/>
      <c r="F258" s="77" t="str">
        <f t="array" aca="1" ref="F258" ca="1">IF(ISNUMBER(MATCH(A258,ZL_Datum,0)),MIN(IF(ZL_Datum=Tagessummen!A258,ZL_von)),"")</f>
        <v/>
      </c>
      <c r="G258" s="77" t="str">
        <f t="array" aca="1" ref="G258" ca="1">IF(ISNUMBER(MATCH(A258,ZL_Datum,0)),MAX(IF(ZL_Datum=Tagessummen!A258,ZL_bis)),"")</f>
        <v/>
      </c>
      <c r="H258" s="50" t="str">
        <f ca="1">IF(AND(ISNUMBER(F258),ISNUMBER(G258)),SUMIF(ZL_gesamt,Tagessummen!A258,ZL_dez),"")</f>
        <v/>
      </c>
      <c r="I258" s="78" t="str">
        <f ca="1">IF(AND(ISNUMBER(F258),ISNUMBER(G258)),COUNTIF(ZL_Datum,Tagessummen!A258),"")</f>
        <v/>
      </c>
      <c r="J258" s="20"/>
      <c r="L258" s="82" t="str">
        <f t="shared" ca="1" si="23"/>
        <v/>
      </c>
      <c r="M258" s="14"/>
      <c r="N258" s="79" t="str">
        <f t="shared" ca="1" si="24"/>
        <v/>
      </c>
      <c r="O258" s="79" t="str">
        <f t="shared" ca="1" si="25"/>
        <v/>
      </c>
      <c r="P258" s="79" t="str">
        <f t="shared" ca="1" si="26"/>
        <v/>
      </c>
      <c r="Q258" s="79" t="str">
        <f t="shared" ca="1" si="21"/>
        <v/>
      </c>
      <c r="R258" s="79" t="str">
        <f t="shared" ca="1" si="27"/>
        <v/>
      </c>
    </row>
    <row r="259" spans="1:18" x14ac:dyDescent="0.25">
      <c r="A259" s="80" t="str">
        <f t="shared" si="22"/>
        <v/>
      </c>
      <c r="B259" s="6"/>
      <c r="C259" s="9"/>
      <c r="D259" s="6"/>
      <c r="E259" s="9"/>
      <c r="F259" s="77" t="str">
        <f t="array" aca="1" ref="F259" ca="1">IF(ISNUMBER(MATCH(A259,ZL_Datum,0)),MIN(IF(ZL_Datum=Tagessummen!A259,ZL_von)),"")</f>
        <v/>
      </c>
      <c r="G259" s="77" t="str">
        <f t="array" aca="1" ref="G259" ca="1">IF(ISNUMBER(MATCH(A259,ZL_Datum,0)),MAX(IF(ZL_Datum=Tagessummen!A259,ZL_bis)),"")</f>
        <v/>
      </c>
      <c r="H259" s="50" t="str">
        <f ca="1">IF(AND(ISNUMBER(F259),ISNUMBER(G259)),SUMIF(ZL_gesamt,Tagessummen!A259,ZL_dez),"")</f>
        <v/>
      </c>
      <c r="I259" s="78" t="str">
        <f ca="1">IF(AND(ISNUMBER(F259),ISNUMBER(G259)),COUNTIF(ZL_Datum,Tagessummen!A259),"")</f>
        <v/>
      </c>
      <c r="J259" s="20"/>
      <c r="L259" s="82" t="str">
        <f t="shared" ca="1" si="23"/>
        <v/>
      </c>
      <c r="M259" s="14"/>
      <c r="N259" s="79" t="str">
        <f t="shared" ca="1" si="24"/>
        <v/>
      </c>
      <c r="O259" s="79" t="str">
        <f t="shared" ca="1" si="25"/>
        <v/>
      </c>
      <c r="P259" s="79" t="str">
        <f t="shared" ca="1" si="26"/>
        <v/>
      </c>
      <c r="Q259" s="79" t="str">
        <f t="shared" ca="1" si="21"/>
        <v/>
      </c>
      <c r="R259" s="79" t="str">
        <f t="shared" ca="1" si="27"/>
        <v/>
      </c>
    </row>
    <row r="260" spans="1:18" x14ac:dyDescent="0.25">
      <c r="A260" s="80" t="str">
        <f t="shared" si="22"/>
        <v/>
      </c>
      <c r="B260" s="6"/>
      <c r="C260" s="9"/>
      <c r="D260" s="6"/>
      <c r="E260" s="9"/>
      <c r="F260" s="77" t="str">
        <f t="array" aca="1" ref="F260" ca="1">IF(ISNUMBER(MATCH(A260,ZL_Datum,0)),MIN(IF(ZL_Datum=Tagessummen!A260,ZL_von)),"")</f>
        <v/>
      </c>
      <c r="G260" s="77" t="str">
        <f t="array" aca="1" ref="G260" ca="1">IF(ISNUMBER(MATCH(A260,ZL_Datum,0)),MAX(IF(ZL_Datum=Tagessummen!A260,ZL_bis)),"")</f>
        <v/>
      </c>
      <c r="H260" s="50" t="str">
        <f ca="1">IF(AND(ISNUMBER(F260),ISNUMBER(G260)),SUMIF(ZL_gesamt,Tagessummen!A260,ZL_dez),"")</f>
        <v/>
      </c>
      <c r="I260" s="78" t="str">
        <f ca="1">IF(AND(ISNUMBER(F260),ISNUMBER(G260)),COUNTIF(ZL_Datum,Tagessummen!A260),"")</f>
        <v/>
      </c>
      <c r="J260" s="20"/>
      <c r="L260" s="82" t="str">
        <f t="shared" ca="1" si="23"/>
        <v/>
      </c>
      <c r="M260" s="14"/>
      <c r="N260" s="79" t="str">
        <f t="shared" ca="1" si="24"/>
        <v/>
      </c>
      <c r="O260" s="79" t="str">
        <f t="shared" ca="1" si="25"/>
        <v/>
      </c>
      <c r="P260" s="79" t="str">
        <f t="shared" ca="1" si="26"/>
        <v/>
      </c>
      <c r="Q260" s="79" t="str">
        <f t="shared" ca="1" si="21"/>
        <v/>
      </c>
      <c r="R260" s="79" t="str">
        <f t="shared" ca="1" si="27"/>
        <v/>
      </c>
    </row>
    <row r="261" spans="1:18" x14ac:dyDescent="0.25">
      <c r="A261" s="80" t="str">
        <f t="shared" si="22"/>
        <v/>
      </c>
      <c r="B261" s="6"/>
      <c r="C261" s="9"/>
      <c r="D261" s="6"/>
      <c r="E261" s="9"/>
      <c r="F261" s="77" t="str">
        <f t="array" aca="1" ref="F261" ca="1">IF(ISNUMBER(MATCH(A261,ZL_Datum,0)),MIN(IF(ZL_Datum=Tagessummen!A261,ZL_von)),"")</f>
        <v/>
      </c>
      <c r="G261" s="77" t="str">
        <f t="array" aca="1" ref="G261" ca="1">IF(ISNUMBER(MATCH(A261,ZL_Datum,0)),MAX(IF(ZL_Datum=Tagessummen!A261,ZL_bis)),"")</f>
        <v/>
      </c>
      <c r="H261" s="50" t="str">
        <f ca="1">IF(AND(ISNUMBER(F261),ISNUMBER(G261)),SUMIF(ZL_gesamt,Tagessummen!A261,ZL_dez),"")</f>
        <v/>
      </c>
      <c r="I261" s="78" t="str">
        <f ca="1">IF(AND(ISNUMBER(F261),ISNUMBER(G261)),COUNTIF(ZL_Datum,Tagessummen!A261),"")</f>
        <v/>
      </c>
      <c r="J261" s="20"/>
      <c r="L261" s="82" t="str">
        <f t="shared" ca="1" si="23"/>
        <v/>
      </c>
      <c r="M261" s="14"/>
      <c r="N261" s="79" t="str">
        <f t="shared" ca="1" si="24"/>
        <v/>
      </c>
      <c r="O261" s="79" t="str">
        <f t="shared" ca="1" si="25"/>
        <v/>
      </c>
      <c r="P261" s="79" t="str">
        <f t="shared" ca="1" si="26"/>
        <v/>
      </c>
      <c r="Q261" s="79" t="str">
        <f t="shared" ca="1" si="21"/>
        <v/>
      </c>
      <c r="R261" s="79" t="str">
        <f t="shared" ca="1" si="27"/>
        <v/>
      </c>
    </row>
    <row r="262" spans="1:18" x14ac:dyDescent="0.25">
      <c r="A262" s="80" t="str">
        <f t="shared" si="22"/>
        <v/>
      </c>
      <c r="B262" s="6"/>
      <c r="C262" s="9"/>
      <c r="D262" s="6"/>
      <c r="E262" s="9"/>
      <c r="F262" s="77" t="str">
        <f t="array" aca="1" ref="F262" ca="1">IF(ISNUMBER(MATCH(A262,ZL_Datum,0)),MIN(IF(ZL_Datum=Tagessummen!A262,ZL_von)),"")</f>
        <v/>
      </c>
      <c r="G262" s="77" t="str">
        <f t="array" aca="1" ref="G262" ca="1">IF(ISNUMBER(MATCH(A262,ZL_Datum,0)),MAX(IF(ZL_Datum=Tagessummen!A262,ZL_bis)),"")</f>
        <v/>
      </c>
      <c r="H262" s="50" t="str">
        <f ca="1">IF(AND(ISNUMBER(F262),ISNUMBER(G262)),SUMIF(ZL_gesamt,Tagessummen!A262,ZL_dez),"")</f>
        <v/>
      </c>
      <c r="I262" s="78" t="str">
        <f ca="1">IF(AND(ISNUMBER(F262),ISNUMBER(G262)),COUNTIF(ZL_Datum,Tagessummen!A262),"")</f>
        <v/>
      </c>
      <c r="J262" s="20"/>
      <c r="L262" s="82" t="str">
        <f t="shared" ca="1" si="23"/>
        <v/>
      </c>
      <c r="M262" s="14"/>
      <c r="N262" s="79" t="str">
        <f t="shared" ca="1" si="24"/>
        <v/>
      </c>
      <c r="O262" s="79" t="str">
        <f t="shared" ca="1" si="25"/>
        <v/>
      </c>
      <c r="P262" s="79" t="str">
        <f t="shared" ca="1" si="26"/>
        <v/>
      </c>
      <c r="Q262" s="79" t="str">
        <f t="shared" ca="1" si="21"/>
        <v/>
      </c>
      <c r="R262" s="79" t="str">
        <f t="shared" ca="1" si="27"/>
        <v/>
      </c>
    </row>
    <row r="263" spans="1:18" x14ac:dyDescent="0.25">
      <c r="A263" s="80" t="str">
        <f t="shared" si="22"/>
        <v/>
      </c>
      <c r="B263" s="6"/>
      <c r="C263" s="9"/>
      <c r="D263" s="6"/>
      <c r="E263" s="9"/>
      <c r="F263" s="77" t="str">
        <f t="array" aca="1" ref="F263" ca="1">IF(ISNUMBER(MATCH(A263,ZL_Datum,0)),MIN(IF(ZL_Datum=Tagessummen!A263,ZL_von)),"")</f>
        <v/>
      </c>
      <c r="G263" s="77" t="str">
        <f t="array" aca="1" ref="G263" ca="1">IF(ISNUMBER(MATCH(A263,ZL_Datum,0)),MAX(IF(ZL_Datum=Tagessummen!A263,ZL_bis)),"")</f>
        <v/>
      </c>
      <c r="H263" s="50" t="str">
        <f ca="1">IF(AND(ISNUMBER(F263),ISNUMBER(G263)),SUMIF(ZL_gesamt,Tagessummen!A263,ZL_dez),"")</f>
        <v/>
      </c>
      <c r="I263" s="78" t="str">
        <f ca="1">IF(AND(ISNUMBER(F263),ISNUMBER(G263)),COUNTIF(ZL_Datum,Tagessummen!A263),"")</f>
        <v/>
      </c>
      <c r="J263" s="20"/>
      <c r="L263" s="82" t="str">
        <f t="shared" ca="1" si="23"/>
        <v/>
      </c>
      <c r="M263" s="14"/>
      <c r="N263" s="79" t="str">
        <f t="shared" ca="1" si="24"/>
        <v/>
      </c>
      <c r="O263" s="79" t="str">
        <f t="shared" ca="1" si="25"/>
        <v/>
      </c>
      <c r="P263" s="79" t="str">
        <f t="shared" ca="1" si="26"/>
        <v/>
      </c>
      <c r="Q263" s="79" t="str">
        <f t="shared" ca="1" si="21"/>
        <v/>
      </c>
      <c r="R263" s="79" t="str">
        <f t="shared" ca="1" si="27"/>
        <v/>
      </c>
    </row>
    <row r="264" spans="1:18" x14ac:dyDescent="0.25">
      <c r="A264" s="80" t="str">
        <f t="shared" si="22"/>
        <v/>
      </c>
      <c r="B264" s="6"/>
      <c r="C264" s="9"/>
      <c r="D264" s="6"/>
      <c r="E264" s="9"/>
      <c r="F264" s="77" t="str">
        <f t="array" aca="1" ref="F264" ca="1">IF(ISNUMBER(MATCH(A264,ZL_Datum,0)),MIN(IF(ZL_Datum=Tagessummen!A264,ZL_von)),"")</f>
        <v/>
      </c>
      <c r="G264" s="77" t="str">
        <f t="array" aca="1" ref="G264" ca="1">IF(ISNUMBER(MATCH(A264,ZL_Datum,0)),MAX(IF(ZL_Datum=Tagessummen!A264,ZL_bis)),"")</f>
        <v/>
      </c>
      <c r="H264" s="50" t="str">
        <f ca="1">IF(AND(ISNUMBER(F264),ISNUMBER(G264)),SUMIF(ZL_gesamt,Tagessummen!A264,ZL_dez),"")</f>
        <v/>
      </c>
      <c r="I264" s="78" t="str">
        <f ca="1">IF(AND(ISNUMBER(F264),ISNUMBER(G264)),COUNTIF(ZL_Datum,Tagessummen!A264),"")</f>
        <v/>
      </c>
      <c r="J264" s="20"/>
      <c r="L264" s="82" t="str">
        <f t="shared" ca="1" si="23"/>
        <v/>
      </c>
      <c r="M264" s="14"/>
      <c r="N264" s="79" t="str">
        <f t="shared" ca="1" si="24"/>
        <v/>
      </c>
      <c r="O264" s="79" t="str">
        <f t="shared" ca="1" si="25"/>
        <v/>
      </c>
      <c r="P264" s="79" t="str">
        <f t="shared" ca="1" si="26"/>
        <v/>
      </c>
      <c r="Q264" s="79" t="str">
        <f t="shared" ca="1" si="21"/>
        <v/>
      </c>
      <c r="R264" s="79" t="str">
        <f t="shared" ca="1" si="27"/>
        <v/>
      </c>
    </row>
    <row r="265" spans="1:18" x14ac:dyDescent="0.25">
      <c r="A265" s="80" t="str">
        <f t="shared" si="22"/>
        <v/>
      </c>
      <c r="B265" s="6"/>
      <c r="C265" s="9"/>
      <c r="D265" s="6"/>
      <c r="E265" s="9"/>
      <c r="F265" s="77" t="str">
        <f t="array" aca="1" ref="F265" ca="1">IF(ISNUMBER(MATCH(A265,ZL_Datum,0)),MIN(IF(ZL_Datum=Tagessummen!A265,ZL_von)),"")</f>
        <v/>
      </c>
      <c r="G265" s="77" t="str">
        <f t="array" aca="1" ref="G265" ca="1">IF(ISNUMBER(MATCH(A265,ZL_Datum,0)),MAX(IF(ZL_Datum=Tagessummen!A265,ZL_bis)),"")</f>
        <v/>
      </c>
      <c r="H265" s="50" t="str">
        <f ca="1">IF(AND(ISNUMBER(F265),ISNUMBER(G265)),SUMIF(ZL_gesamt,Tagessummen!A265,ZL_dez),"")</f>
        <v/>
      </c>
      <c r="I265" s="78" t="str">
        <f ca="1">IF(AND(ISNUMBER(F265),ISNUMBER(G265)),COUNTIF(ZL_Datum,Tagessummen!A265),"")</f>
        <v/>
      </c>
      <c r="J265" s="20"/>
      <c r="L265" s="82" t="str">
        <f t="shared" ca="1" si="23"/>
        <v/>
      </c>
      <c r="M265" s="14"/>
      <c r="N265" s="79" t="str">
        <f t="shared" ca="1" si="24"/>
        <v/>
      </c>
      <c r="O265" s="79" t="str">
        <f t="shared" ca="1" si="25"/>
        <v/>
      </c>
      <c r="P265" s="79" t="str">
        <f t="shared" ca="1" si="26"/>
        <v/>
      </c>
      <c r="Q265" s="79" t="str">
        <f t="shared" ca="1" si="21"/>
        <v/>
      </c>
      <c r="R265" s="79" t="str">
        <f t="shared" ca="1" si="27"/>
        <v/>
      </c>
    </row>
    <row r="266" spans="1:18" x14ac:dyDescent="0.25">
      <c r="A266" s="80" t="str">
        <f t="shared" si="22"/>
        <v/>
      </c>
      <c r="B266" s="6"/>
      <c r="C266" s="9"/>
      <c r="D266" s="6"/>
      <c r="E266" s="9"/>
      <c r="F266" s="77" t="str">
        <f t="array" aca="1" ref="F266" ca="1">IF(ISNUMBER(MATCH(A266,ZL_Datum,0)),MIN(IF(ZL_Datum=Tagessummen!A266,ZL_von)),"")</f>
        <v/>
      </c>
      <c r="G266" s="77" t="str">
        <f t="array" aca="1" ref="G266" ca="1">IF(ISNUMBER(MATCH(A266,ZL_Datum,0)),MAX(IF(ZL_Datum=Tagessummen!A266,ZL_bis)),"")</f>
        <v/>
      </c>
      <c r="H266" s="50" t="str">
        <f ca="1">IF(AND(ISNUMBER(F266),ISNUMBER(G266)),SUMIF(ZL_gesamt,Tagessummen!A266,ZL_dez),"")</f>
        <v/>
      </c>
      <c r="I266" s="78" t="str">
        <f ca="1">IF(AND(ISNUMBER(F266),ISNUMBER(G266)),COUNTIF(ZL_Datum,Tagessummen!A266),"")</f>
        <v/>
      </c>
      <c r="J266" s="20"/>
      <c r="L266" s="82" t="str">
        <f t="shared" ca="1" si="23"/>
        <v/>
      </c>
      <c r="M266" s="14"/>
      <c r="N266" s="79" t="str">
        <f t="shared" ca="1" si="24"/>
        <v/>
      </c>
      <c r="O266" s="79" t="str">
        <f t="shared" ca="1" si="25"/>
        <v/>
      </c>
      <c r="P266" s="79" t="str">
        <f t="shared" ca="1" si="26"/>
        <v/>
      </c>
      <c r="Q266" s="79" t="str">
        <f t="shared" ca="1" si="21"/>
        <v/>
      </c>
      <c r="R266" s="79" t="str">
        <f t="shared" ca="1" si="27"/>
        <v/>
      </c>
    </row>
    <row r="267" spans="1:18" x14ac:dyDescent="0.25">
      <c r="A267" s="80" t="str">
        <f t="shared" si="22"/>
        <v/>
      </c>
      <c r="B267" s="6"/>
      <c r="C267" s="9"/>
      <c r="D267" s="6"/>
      <c r="E267" s="9"/>
      <c r="F267" s="77" t="str">
        <f t="array" aca="1" ref="F267" ca="1">IF(ISNUMBER(MATCH(A267,ZL_Datum,0)),MIN(IF(ZL_Datum=Tagessummen!A267,ZL_von)),"")</f>
        <v/>
      </c>
      <c r="G267" s="77" t="str">
        <f t="array" aca="1" ref="G267" ca="1">IF(ISNUMBER(MATCH(A267,ZL_Datum,0)),MAX(IF(ZL_Datum=Tagessummen!A267,ZL_bis)),"")</f>
        <v/>
      </c>
      <c r="H267" s="50" t="str">
        <f ca="1">IF(AND(ISNUMBER(F267),ISNUMBER(G267)),SUMIF(ZL_gesamt,Tagessummen!A267,ZL_dez),"")</f>
        <v/>
      </c>
      <c r="I267" s="78" t="str">
        <f ca="1">IF(AND(ISNUMBER(F267),ISNUMBER(G267)),COUNTIF(ZL_Datum,Tagessummen!A267),"")</f>
        <v/>
      </c>
      <c r="J267" s="20"/>
      <c r="L267" s="82" t="str">
        <f t="shared" ca="1" si="23"/>
        <v/>
      </c>
      <c r="M267" s="14"/>
      <c r="N267" s="79" t="str">
        <f t="shared" ca="1" si="24"/>
        <v/>
      </c>
      <c r="O267" s="79" t="str">
        <f t="shared" ca="1" si="25"/>
        <v/>
      </c>
      <c r="P267" s="79" t="str">
        <f t="shared" ca="1" si="26"/>
        <v/>
      </c>
      <c r="Q267" s="79" t="str">
        <f t="shared" ca="1" si="21"/>
        <v/>
      </c>
      <c r="R267" s="79" t="str">
        <f t="shared" ca="1" si="27"/>
        <v/>
      </c>
    </row>
    <row r="268" spans="1:18" x14ac:dyDescent="0.25">
      <c r="A268" s="80" t="str">
        <f t="shared" si="22"/>
        <v/>
      </c>
      <c r="B268" s="6"/>
      <c r="C268" s="9"/>
      <c r="D268" s="6"/>
      <c r="E268" s="9"/>
      <c r="F268" s="77" t="str">
        <f t="array" aca="1" ref="F268" ca="1">IF(ISNUMBER(MATCH(A268,ZL_Datum,0)),MIN(IF(ZL_Datum=Tagessummen!A268,ZL_von)),"")</f>
        <v/>
      </c>
      <c r="G268" s="77" t="str">
        <f t="array" aca="1" ref="G268" ca="1">IF(ISNUMBER(MATCH(A268,ZL_Datum,0)),MAX(IF(ZL_Datum=Tagessummen!A268,ZL_bis)),"")</f>
        <v/>
      </c>
      <c r="H268" s="50" t="str">
        <f ca="1">IF(AND(ISNUMBER(F268),ISNUMBER(G268)),SUMIF(ZL_gesamt,Tagessummen!A268,ZL_dez),"")</f>
        <v/>
      </c>
      <c r="I268" s="78" t="str">
        <f ca="1">IF(AND(ISNUMBER(F268),ISNUMBER(G268)),COUNTIF(ZL_Datum,Tagessummen!A268),"")</f>
        <v/>
      </c>
      <c r="J268" s="20"/>
      <c r="L268" s="82" t="str">
        <f t="shared" ca="1" si="23"/>
        <v/>
      </c>
      <c r="M268" s="14"/>
      <c r="N268" s="79" t="str">
        <f t="shared" ca="1" si="24"/>
        <v/>
      </c>
      <c r="O268" s="79" t="str">
        <f t="shared" ca="1" si="25"/>
        <v/>
      </c>
      <c r="P268" s="79" t="str">
        <f t="shared" ca="1" si="26"/>
        <v/>
      </c>
      <c r="Q268" s="79" t="str">
        <f t="shared" ca="1" si="21"/>
        <v/>
      </c>
      <c r="R268" s="79" t="str">
        <f t="shared" ca="1" si="27"/>
        <v/>
      </c>
    </row>
    <row r="269" spans="1:18" x14ac:dyDescent="0.25">
      <c r="A269" s="80" t="str">
        <f t="shared" si="22"/>
        <v/>
      </c>
      <c r="B269" s="6"/>
      <c r="C269" s="9"/>
      <c r="D269" s="6"/>
      <c r="E269" s="9"/>
      <c r="F269" s="77" t="str">
        <f t="array" aca="1" ref="F269" ca="1">IF(ISNUMBER(MATCH(A269,ZL_Datum,0)),MIN(IF(ZL_Datum=Tagessummen!A269,ZL_von)),"")</f>
        <v/>
      </c>
      <c r="G269" s="77" t="str">
        <f t="array" aca="1" ref="G269" ca="1">IF(ISNUMBER(MATCH(A269,ZL_Datum,0)),MAX(IF(ZL_Datum=Tagessummen!A269,ZL_bis)),"")</f>
        <v/>
      </c>
      <c r="H269" s="50" t="str">
        <f ca="1">IF(AND(ISNUMBER(F269),ISNUMBER(G269)),SUMIF(ZL_gesamt,Tagessummen!A269,ZL_dez),"")</f>
        <v/>
      </c>
      <c r="I269" s="78" t="str">
        <f ca="1">IF(AND(ISNUMBER(F269),ISNUMBER(G269)),COUNTIF(ZL_Datum,Tagessummen!A269),"")</f>
        <v/>
      </c>
      <c r="J269" s="20"/>
      <c r="L269" s="82" t="str">
        <f t="shared" ca="1" si="23"/>
        <v/>
      </c>
      <c r="M269" s="14"/>
      <c r="N269" s="79" t="str">
        <f t="shared" ca="1" si="24"/>
        <v/>
      </c>
      <c r="O269" s="79" t="str">
        <f t="shared" ca="1" si="25"/>
        <v/>
      </c>
      <c r="P269" s="79" t="str">
        <f t="shared" ca="1" si="26"/>
        <v/>
      </c>
      <c r="Q269" s="79" t="str">
        <f t="shared" ca="1" si="21"/>
        <v/>
      </c>
      <c r="R269" s="79" t="str">
        <f t="shared" ca="1" si="27"/>
        <v/>
      </c>
    </row>
    <row r="270" spans="1:18" x14ac:dyDescent="0.25">
      <c r="A270" s="80" t="str">
        <f t="shared" si="22"/>
        <v/>
      </c>
      <c r="B270" s="6"/>
      <c r="C270" s="9"/>
      <c r="D270" s="6"/>
      <c r="E270" s="9"/>
      <c r="F270" s="77" t="str">
        <f t="array" aca="1" ref="F270" ca="1">IF(ISNUMBER(MATCH(A270,ZL_Datum,0)),MIN(IF(ZL_Datum=Tagessummen!A270,ZL_von)),"")</f>
        <v/>
      </c>
      <c r="G270" s="77" t="str">
        <f t="array" aca="1" ref="G270" ca="1">IF(ISNUMBER(MATCH(A270,ZL_Datum,0)),MAX(IF(ZL_Datum=Tagessummen!A270,ZL_bis)),"")</f>
        <v/>
      </c>
      <c r="H270" s="50" t="str">
        <f ca="1">IF(AND(ISNUMBER(F270),ISNUMBER(G270)),SUMIF(ZL_gesamt,Tagessummen!A270,ZL_dez),"")</f>
        <v/>
      </c>
      <c r="I270" s="78" t="str">
        <f ca="1">IF(AND(ISNUMBER(F270),ISNUMBER(G270)),COUNTIF(ZL_Datum,Tagessummen!A270),"")</f>
        <v/>
      </c>
      <c r="J270" s="20"/>
      <c r="L270" s="82" t="str">
        <f t="shared" ca="1" si="23"/>
        <v/>
      </c>
      <c r="M270" s="14"/>
      <c r="N270" s="79" t="str">
        <f t="shared" ca="1" si="24"/>
        <v/>
      </c>
      <c r="O270" s="79" t="str">
        <f t="shared" ca="1" si="25"/>
        <v/>
      </c>
      <c r="P270" s="79" t="str">
        <f t="shared" ca="1" si="26"/>
        <v/>
      </c>
      <c r="Q270" s="79" t="str">
        <f t="shared" ref="Q270:Q333" ca="1" si="28">IF(AND(ISNUMBER(A270),ISNUMBER(F270),ISNUMBER(G270),H270&gt;0),IF(WEEKDAY(A270)=1,"Projektarbeiten am Sonntag?",""),"")</f>
        <v/>
      </c>
      <c r="R270" s="79" t="str">
        <f t="shared" ca="1" si="27"/>
        <v/>
      </c>
    </row>
    <row r="271" spans="1:18" x14ac:dyDescent="0.25">
      <c r="A271" s="80" t="str">
        <f t="shared" ref="A271:A334" si="29">IF(ISNUMBER(ZU_Jahr),A270+1,"")</f>
        <v/>
      </c>
      <c r="B271" s="6"/>
      <c r="C271" s="9"/>
      <c r="D271" s="6"/>
      <c r="E271" s="9"/>
      <c r="F271" s="77" t="str">
        <f t="array" aca="1" ref="F271" ca="1">IF(ISNUMBER(MATCH(A271,ZL_Datum,0)),MIN(IF(ZL_Datum=Tagessummen!A271,ZL_von)),"")</f>
        <v/>
      </c>
      <c r="G271" s="77" t="str">
        <f t="array" aca="1" ref="G271" ca="1">IF(ISNUMBER(MATCH(A271,ZL_Datum,0)),MAX(IF(ZL_Datum=Tagessummen!A271,ZL_bis)),"")</f>
        <v/>
      </c>
      <c r="H271" s="50" t="str">
        <f ca="1">IF(AND(ISNUMBER(F271),ISNUMBER(G271)),SUMIF(ZL_gesamt,Tagessummen!A271,ZL_dez),"")</f>
        <v/>
      </c>
      <c r="I271" s="78" t="str">
        <f ca="1">IF(AND(ISNUMBER(F271),ISNUMBER(G271)),COUNTIF(ZL_Datum,Tagessummen!A271),"")</f>
        <v/>
      </c>
      <c r="J271" s="20"/>
      <c r="L271" s="82" t="str">
        <f t="shared" ref="L271:L334" ca="1" si="30">IF(N271&lt;&gt;"",N271,"")&amp;IF(O271&lt;&gt;"","   "&amp;O271,"")&amp;IF(P271&lt;&gt;"","   "&amp;P271,"")&amp;IF(Q271&lt;&gt;"","  "&amp;Q271,"")&amp;IF(R271&lt;&gt;"","  "&amp;R271,"")</f>
        <v/>
      </c>
      <c r="M271" s="14"/>
      <c r="N271" s="79" t="str">
        <f t="shared" ref="N271:N334" ca="1" si="31">IF(AND(ISNUMBER(B271),ISNUMBER(C271),ISNUMBER(D271),ISNUMBER(E271),ISNUMBER(F271),ISNUMBER(G271)),IF(TIME(B271,C271,0)&gt;F271,"Projektzeit vor Dienstbeginn?",""),"")</f>
        <v/>
      </c>
      <c r="O271" s="79" t="str">
        <f t="shared" ref="O271:O334" ca="1" si="32">IF(AND(ISNUMBER(B271),ISNUMBER(C271),ISNUMBER(D271),ISNUMBER(E271),ISNUMBER(F271),ISNUMBER(G271)),IF(TIME(D271,E271,0)&lt;G271,"Projektzeit nach Dienstende?",""),"")</f>
        <v/>
      </c>
      <c r="P271" s="79" t="str">
        <f t="shared" ref="P271:P334" ca="1" si="33">IF(AND(ISNUMBER(B271),ISNUMBER(C271),ISNUMBER(D271),ISNUMBER(E271),ISNUMBER(F271),ISNUMBER(G271),H271&gt;10),"Projektzeit größer 10 Stunden - Tageshöchstarbeitszeit?","")</f>
        <v/>
      </c>
      <c r="Q271" s="79" t="str">
        <f t="shared" ca="1" si="28"/>
        <v/>
      </c>
      <c r="R271" s="79" t="str">
        <f t="shared" ref="R271:R334" ca="1" si="34">IF(AND(ISNUMBER(A271),ISNUMBER(F271),ISNUMBER(G271),H271&gt;0),IF(WEEKDAY(A271)=7,"Projektarbeiten am Samstag?",""),"")</f>
        <v/>
      </c>
    </row>
    <row r="272" spans="1:18" x14ac:dyDescent="0.25">
      <c r="A272" s="80" t="str">
        <f t="shared" si="29"/>
        <v/>
      </c>
      <c r="B272" s="6"/>
      <c r="C272" s="9"/>
      <c r="D272" s="6"/>
      <c r="E272" s="9"/>
      <c r="F272" s="77" t="str">
        <f t="array" aca="1" ref="F272" ca="1">IF(ISNUMBER(MATCH(A272,ZL_Datum,0)),MIN(IF(ZL_Datum=Tagessummen!A272,ZL_von)),"")</f>
        <v/>
      </c>
      <c r="G272" s="77" t="str">
        <f t="array" aca="1" ref="G272" ca="1">IF(ISNUMBER(MATCH(A272,ZL_Datum,0)),MAX(IF(ZL_Datum=Tagessummen!A272,ZL_bis)),"")</f>
        <v/>
      </c>
      <c r="H272" s="50" t="str">
        <f ca="1">IF(AND(ISNUMBER(F272),ISNUMBER(G272)),SUMIF(ZL_gesamt,Tagessummen!A272,ZL_dez),"")</f>
        <v/>
      </c>
      <c r="I272" s="78" t="str">
        <f ca="1">IF(AND(ISNUMBER(F272),ISNUMBER(G272)),COUNTIF(ZL_Datum,Tagessummen!A272),"")</f>
        <v/>
      </c>
      <c r="J272" s="20"/>
      <c r="L272" s="82" t="str">
        <f t="shared" ca="1" si="30"/>
        <v/>
      </c>
      <c r="M272" s="14"/>
      <c r="N272" s="79" t="str">
        <f t="shared" ca="1" si="31"/>
        <v/>
      </c>
      <c r="O272" s="79" t="str">
        <f t="shared" ca="1" si="32"/>
        <v/>
      </c>
      <c r="P272" s="79" t="str">
        <f t="shared" ca="1" si="33"/>
        <v/>
      </c>
      <c r="Q272" s="79" t="str">
        <f t="shared" ca="1" si="28"/>
        <v/>
      </c>
      <c r="R272" s="79" t="str">
        <f t="shared" ca="1" si="34"/>
        <v/>
      </c>
    </row>
    <row r="273" spans="1:18" x14ac:dyDescent="0.25">
      <c r="A273" s="80" t="str">
        <f t="shared" si="29"/>
        <v/>
      </c>
      <c r="B273" s="6"/>
      <c r="C273" s="9"/>
      <c r="D273" s="6"/>
      <c r="E273" s="9"/>
      <c r="F273" s="77" t="str">
        <f t="array" aca="1" ref="F273" ca="1">IF(ISNUMBER(MATCH(A273,ZL_Datum,0)),MIN(IF(ZL_Datum=Tagessummen!A273,ZL_von)),"")</f>
        <v/>
      </c>
      <c r="G273" s="77" t="str">
        <f t="array" aca="1" ref="G273" ca="1">IF(ISNUMBER(MATCH(A273,ZL_Datum,0)),MAX(IF(ZL_Datum=Tagessummen!A273,ZL_bis)),"")</f>
        <v/>
      </c>
      <c r="H273" s="50" t="str">
        <f ca="1">IF(AND(ISNUMBER(F273),ISNUMBER(G273)),SUMIF(ZL_gesamt,Tagessummen!A273,ZL_dez),"")</f>
        <v/>
      </c>
      <c r="I273" s="78" t="str">
        <f ca="1">IF(AND(ISNUMBER(F273),ISNUMBER(G273)),COUNTIF(ZL_Datum,Tagessummen!A273),"")</f>
        <v/>
      </c>
      <c r="J273" s="20"/>
      <c r="L273" s="82" t="str">
        <f t="shared" ca="1" si="30"/>
        <v/>
      </c>
      <c r="M273" s="14"/>
      <c r="N273" s="79" t="str">
        <f t="shared" ca="1" si="31"/>
        <v/>
      </c>
      <c r="O273" s="79" t="str">
        <f t="shared" ca="1" si="32"/>
        <v/>
      </c>
      <c r="P273" s="79" t="str">
        <f t="shared" ca="1" si="33"/>
        <v/>
      </c>
      <c r="Q273" s="79" t="str">
        <f t="shared" ca="1" si="28"/>
        <v/>
      </c>
      <c r="R273" s="79" t="str">
        <f t="shared" ca="1" si="34"/>
        <v/>
      </c>
    </row>
    <row r="274" spans="1:18" x14ac:dyDescent="0.25">
      <c r="A274" s="80" t="str">
        <f t="shared" si="29"/>
        <v/>
      </c>
      <c r="B274" s="6"/>
      <c r="C274" s="9"/>
      <c r="D274" s="6"/>
      <c r="E274" s="9"/>
      <c r="F274" s="77" t="str">
        <f t="array" aca="1" ref="F274" ca="1">IF(ISNUMBER(MATCH(A274,ZL_Datum,0)),MIN(IF(ZL_Datum=Tagessummen!A274,ZL_von)),"")</f>
        <v/>
      </c>
      <c r="G274" s="77" t="str">
        <f t="array" aca="1" ref="G274" ca="1">IF(ISNUMBER(MATCH(A274,ZL_Datum,0)),MAX(IF(ZL_Datum=Tagessummen!A274,ZL_bis)),"")</f>
        <v/>
      </c>
      <c r="H274" s="50" t="str">
        <f ca="1">IF(AND(ISNUMBER(F274),ISNUMBER(G274)),SUMIF(ZL_gesamt,Tagessummen!A274,ZL_dez),"")</f>
        <v/>
      </c>
      <c r="I274" s="78" t="str">
        <f ca="1">IF(AND(ISNUMBER(F274),ISNUMBER(G274)),COUNTIF(ZL_Datum,Tagessummen!A274),"")</f>
        <v/>
      </c>
      <c r="J274" s="20"/>
      <c r="L274" s="82" t="str">
        <f t="shared" ca="1" si="30"/>
        <v/>
      </c>
      <c r="M274" s="14"/>
      <c r="N274" s="79" t="str">
        <f t="shared" ca="1" si="31"/>
        <v/>
      </c>
      <c r="O274" s="79" t="str">
        <f t="shared" ca="1" si="32"/>
        <v/>
      </c>
      <c r="P274" s="79" t="str">
        <f t="shared" ca="1" si="33"/>
        <v/>
      </c>
      <c r="Q274" s="79" t="str">
        <f t="shared" ca="1" si="28"/>
        <v/>
      </c>
      <c r="R274" s="79" t="str">
        <f t="shared" ca="1" si="34"/>
        <v/>
      </c>
    </row>
    <row r="275" spans="1:18" x14ac:dyDescent="0.25">
      <c r="A275" s="80" t="str">
        <f t="shared" si="29"/>
        <v/>
      </c>
      <c r="B275" s="6"/>
      <c r="C275" s="9"/>
      <c r="D275" s="6"/>
      <c r="E275" s="9"/>
      <c r="F275" s="77" t="str">
        <f t="array" aca="1" ref="F275" ca="1">IF(ISNUMBER(MATCH(A275,ZL_Datum,0)),MIN(IF(ZL_Datum=Tagessummen!A275,ZL_von)),"")</f>
        <v/>
      </c>
      <c r="G275" s="77" t="str">
        <f t="array" aca="1" ref="G275" ca="1">IF(ISNUMBER(MATCH(A275,ZL_Datum,0)),MAX(IF(ZL_Datum=Tagessummen!A275,ZL_bis)),"")</f>
        <v/>
      </c>
      <c r="H275" s="50" t="str">
        <f ca="1">IF(AND(ISNUMBER(F275),ISNUMBER(G275)),SUMIF(ZL_gesamt,Tagessummen!A275,ZL_dez),"")</f>
        <v/>
      </c>
      <c r="I275" s="78" t="str">
        <f ca="1">IF(AND(ISNUMBER(F275),ISNUMBER(G275)),COUNTIF(ZL_Datum,Tagessummen!A275),"")</f>
        <v/>
      </c>
      <c r="J275" s="20"/>
      <c r="L275" s="82" t="str">
        <f t="shared" ca="1" si="30"/>
        <v/>
      </c>
      <c r="M275" s="14"/>
      <c r="N275" s="79" t="str">
        <f t="shared" ca="1" si="31"/>
        <v/>
      </c>
      <c r="O275" s="79" t="str">
        <f t="shared" ca="1" si="32"/>
        <v/>
      </c>
      <c r="P275" s="79" t="str">
        <f t="shared" ca="1" si="33"/>
        <v/>
      </c>
      <c r="Q275" s="79" t="str">
        <f t="shared" ca="1" si="28"/>
        <v/>
      </c>
      <c r="R275" s="79" t="str">
        <f t="shared" ca="1" si="34"/>
        <v/>
      </c>
    </row>
    <row r="276" spans="1:18" x14ac:dyDescent="0.25">
      <c r="A276" s="80" t="str">
        <f t="shared" si="29"/>
        <v/>
      </c>
      <c r="B276" s="6"/>
      <c r="C276" s="9"/>
      <c r="D276" s="6"/>
      <c r="E276" s="9"/>
      <c r="F276" s="77" t="str">
        <f t="array" aca="1" ref="F276" ca="1">IF(ISNUMBER(MATCH(A276,ZL_Datum,0)),MIN(IF(ZL_Datum=Tagessummen!A276,ZL_von)),"")</f>
        <v/>
      </c>
      <c r="G276" s="77" t="str">
        <f t="array" aca="1" ref="G276" ca="1">IF(ISNUMBER(MATCH(A276,ZL_Datum,0)),MAX(IF(ZL_Datum=Tagessummen!A276,ZL_bis)),"")</f>
        <v/>
      </c>
      <c r="H276" s="50" t="str">
        <f ca="1">IF(AND(ISNUMBER(F276),ISNUMBER(G276)),SUMIF(ZL_gesamt,Tagessummen!A276,ZL_dez),"")</f>
        <v/>
      </c>
      <c r="I276" s="78" t="str">
        <f ca="1">IF(AND(ISNUMBER(F276),ISNUMBER(G276)),COUNTIF(ZL_Datum,Tagessummen!A276),"")</f>
        <v/>
      </c>
      <c r="J276" s="20"/>
      <c r="L276" s="82" t="str">
        <f t="shared" ca="1" si="30"/>
        <v/>
      </c>
      <c r="M276" s="14"/>
      <c r="N276" s="79" t="str">
        <f t="shared" ca="1" si="31"/>
        <v/>
      </c>
      <c r="O276" s="79" t="str">
        <f t="shared" ca="1" si="32"/>
        <v/>
      </c>
      <c r="P276" s="79" t="str">
        <f t="shared" ca="1" si="33"/>
        <v/>
      </c>
      <c r="Q276" s="79" t="str">
        <f t="shared" ca="1" si="28"/>
        <v/>
      </c>
      <c r="R276" s="79" t="str">
        <f t="shared" ca="1" si="34"/>
        <v/>
      </c>
    </row>
    <row r="277" spans="1:18" x14ac:dyDescent="0.25">
      <c r="A277" s="80" t="str">
        <f t="shared" si="29"/>
        <v/>
      </c>
      <c r="B277" s="6"/>
      <c r="C277" s="9"/>
      <c r="D277" s="6"/>
      <c r="E277" s="9"/>
      <c r="F277" s="77" t="str">
        <f t="array" aca="1" ref="F277" ca="1">IF(ISNUMBER(MATCH(A277,ZL_Datum,0)),MIN(IF(ZL_Datum=Tagessummen!A277,ZL_von)),"")</f>
        <v/>
      </c>
      <c r="G277" s="77" t="str">
        <f t="array" aca="1" ref="G277" ca="1">IF(ISNUMBER(MATCH(A277,ZL_Datum,0)),MAX(IF(ZL_Datum=Tagessummen!A277,ZL_bis)),"")</f>
        <v/>
      </c>
      <c r="H277" s="50" t="str">
        <f ca="1">IF(AND(ISNUMBER(F277),ISNUMBER(G277)),SUMIF(ZL_gesamt,Tagessummen!A277,ZL_dez),"")</f>
        <v/>
      </c>
      <c r="I277" s="78" t="str">
        <f ca="1">IF(AND(ISNUMBER(F277),ISNUMBER(G277)),COUNTIF(ZL_Datum,Tagessummen!A277),"")</f>
        <v/>
      </c>
      <c r="J277" s="20"/>
      <c r="L277" s="82" t="str">
        <f t="shared" ca="1" si="30"/>
        <v/>
      </c>
      <c r="M277" s="14"/>
      <c r="N277" s="79" t="str">
        <f t="shared" ca="1" si="31"/>
        <v/>
      </c>
      <c r="O277" s="79" t="str">
        <f t="shared" ca="1" si="32"/>
        <v/>
      </c>
      <c r="P277" s="79" t="str">
        <f t="shared" ca="1" si="33"/>
        <v/>
      </c>
      <c r="Q277" s="79" t="str">
        <f t="shared" ca="1" si="28"/>
        <v/>
      </c>
      <c r="R277" s="79" t="str">
        <f t="shared" ca="1" si="34"/>
        <v/>
      </c>
    </row>
    <row r="278" spans="1:18" x14ac:dyDescent="0.25">
      <c r="A278" s="80" t="str">
        <f t="shared" si="29"/>
        <v/>
      </c>
      <c r="B278" s="6"/>
      <c r="C278" s="9"/>
      <c r="D278" s="6"/>
      <c r="E278" s="9"/>
      <c r="F278" s="77" t="str">
        <f t="array" aca="1" ref="F278" ca="1">IF(ISNUMBER(MATCH(A278,ZL_Datum,0)),MIN(IF(ZL_Datum=Tagessummen!A278,ZL_von)),"")</f>
        <v/>
      </c>
      <c r="G278" s="77" t="str">
        <f t="array" aca="1" ref="G278" ca="1">IF(ISNUMBER(MATCH(A278,ZL_Datum,0)),MAX(IF(ZL_Datum=Tagessummen!A278,ZL_bis)),"")</f>
        <v/>
      </c>
      <c r="H278" s="50" t="str">
        <f ca="1">IF(AND(ISNUMBER(F278),ISNUMBER(G278)),SUMIF(ZL_gesamt,Tagessummen!A278,ZL_dez),"")</f>
        <v/>
      </c>
      <c r="I278" s="78" t="str">
        <f ca="1">IF(AND(ISNUMBER(F278),ISNUMBER(G278)),COUNTIF(ZL_Datum,Tagessummen!A278),"")</f>
        <v/>
      </c>
      <c r="J278" s="20"/>
      <c r="L278" s="82" t="str">
        <f t="shared" ca="1" si="30"/>
        <v/>
      </c>
      <c r="M278" s="14"/>
      <c r="N278" s="79" t="str">
        <f t="shared" ca="1" si="31"/>
        <v/>
      </c>
      <c r="O278" s="79" t="str">
        <f t="shared" ca="1" si="32"/>
        <v/>
      </c>
      <c r="P278" s="79" t="str">
        <f t="shared" ca="1" si="33"/>
        <v/>
      </c>
      <c r="Q278" s="79" t="str">
        <f t="shared" ca="1" si="28"/>
        <v/>
      </c>
      <c r="R278" s="79" t="str">
        <f t="shared" ca="1" si="34"/>
        <v/>
      </c>
    </row>
    <row r="279" spans="1:18" x14ac:dyDescent="0.25">
      <c r="A279" s="80" t="str">
        <f t="shared" si="29"/>
        <v/>
      </c>
      <c r="B279" s="6"/>
      <c r="C279" s="9"/>
      <c r="D279" s="6"/>
      <c r="E279" s="9"/>
      <c r="F279" s="77" t="str">
        <f t="array" aca="1" ref="F279" ca="1">IF(ISNUMBER(MATCH(A279,ZL_Datum,0)),MIN(IF(ZL_Datum=Tagessummen!A279,ZL_von)),"")</f>
        <v/>
      </c>
      <c r="G279" s="77" t="str">
        <f t="array" aca="1" ref="G279" ca="1">IF(ISNUMBER(MATCH(A279,ZL_Datum,0)),MAX(IF(ZL_Datum=Tagessummen!A279,ZL_bis)),"")</f>
        <v/>
      </c>
      <c r="H279" s="50" t="str">
        <f ca="1">IF(AND(ISNUMBER(F279),ISNUMBER(G279)),SUMIF(ZL_gesamt,Tagessummen!A279,ZL_dez),"")</f>
        <v/>
      </c>
      <c r="I279" s="78" t="str">
        <f ca="1">IF(AND(ISNUMBER(F279),ISNUMBER(G279)),COUNTIF(ZL_Datum,Tagessummen!A279),"")</f>
        <v/>
      </c>
      <c r="J279" s="20"/>
      <c r="L279" s="82" t="str">
        <f t="shared" ca="1" si="30"/>
        <v/>
      </c>
      <c r="M279" s="14"/>
      <c r="N279" s="79" t="str">
        <f t="shared" ca="1" si="31"/>
        <v/>
      </c>
      <c r="O279" s="79" t="str">
        <f t="shared" ca="1" si="32"/>
        <v/>
      </c>
      <c r="P279" s="79" t="str">
        <f t="shared" ca="1" si="33"/>
        <v/>
      </c>
      <c r="Q279" s="79" t="str">
        <f t="shared" ca="1" si="28"/>
        <v/>
      </c>
      <c r="R279" s="79" t="str">
        <f t="shared" ca="1" si="34"/>
        <v/>
      </c>
    </row>
    <row r="280" spans="1:18" x14ac:dyDescent="0.25">
      <c r="A280" s="80" t="str">
        <f t="shared" si="29"/>
        <v/>
      </c>
      <c r="B280" s="6"/>
      <c r="C280" s="9"/>
      <c r="D280" s="6"/>
      <c r="E280" s="9"/>
      <c r="F280" s="77" t="str">
        <f t="array" aca="1" ref="F280" ca="1">IF(ISNUMBER(MATCH(A280,ZL_Datum,0)),MIN(IF(ZL_Datum=Tagessummen!A280,ZL_von)),"")</f>
        <v/>
      </c>
      <c r="G280" s="77" t="str">
        <f t="array" aca="1" ref="G280" ca="1">IF(ISNUMBER(MATCH(A280,ZL_Datum,0)),MAX(IF(ZL_Datum=Tagessummen!A280,ZL_bis)),"")</f>
        <v/>
      </c>
      <c r="H280" s="50" t="str">
        <f ca="1">IF(AND(ISNUMBER(F280),ISNUMBER(G280)),SUMIF(ZL_gesamt,Tagessummen!A280,ZL_dez),"")</f>
        <v/>
      </c>
      <c r="I280" s="78" t="str">
        <f ca="1">IF(AND(ISNUMBER(F280),ISNUMBER(G280)),COUNTIF(ZL_Datum,Tagessummen!A280),"")</f>
        <v/>
      </c>
      <c r="J280" s="20"/>
      <c r="L280" s="82" t="str">
        <f t="shared" ca="1" si="30"/>
        <v/>
      </c>
      <c r="M280" s="14"/>
      <c r="N280" s="79" t="str">
        <f t="shared" ca="1" si="31"/>
        <v/>
      </c>
      <c r="O280" s="79" t="str">
        <f t="shared" ca="1" si="32"/>
        <v/>
      </c>
      <c r="P280" s="79" t="str">
        <f t="shared" ca="1" si="33"/>
        <v/>
      </c>
      <c r="Q280" s="79" t="str">
        <f t="shared" ca="1" si="28"/>
        <v/>
      </c>
      <c r="R280" s="79" t="str">
        <f t="shared" ca="1" si="34"/>
        <v/>
      </c>
    </row>
    <row r="281" spans="1:18" x14ac:dyDescent="0.25">
      <c r="A281" s="80" t="str">
        <f t="shared" si="29"/>
        <v/>
      </c>
      <c r="B281" s="6"/>
      <c r="C281" s="9"/>
      <c r="D281" s="6"/>
      <c r="E281" s="9"/>
      <c r="F281" s="77" t="str">
        <f t="array" aca="1" ref="F281" ca="1">IF(ISNUMBER(MATCH(A281,ZL_Datum,0)),MIN(IF(ZL_Datum=Tagessummen!A281,ZL_von)),"")</f>
        <v/>
      </c>
      <c r="G281" s="77" t="str">
        <f t="array" aca="1" ref="G281" ca="1">IF(ISNUMBER(MATCH(A281,ZL_Datum,0)),MAX(IF(ZL_Datum=Tagessummen!A281,ZL_bis)),"")</f>
        <v/>
      </c>
      <c r="H281" s="50" t="str">
        <f ca="1">IF(AND(ISNUMBER(F281),ISNUMBER(G281)),SUMIF(ZL_gesamt,Tagessummen!A281,ZL_dez),"")</f>
        <v/>
      </c>
      <c r="I281" s="78" t="str">
        <f ca="1">IF(AND(ISNUMBER(F281),ISNUMBER(G281)),COUNTIF(ZL_Datum,Tagessummen!A281),"")</f>
        <v/>
      </c>
      <c r="J281" s="20"/>
      <c r="L281" s="82" t="str">
        <f t="shared" ca="1" si="30"/>
        <v/>
      </c>
      <c r="M281" s="14"/>
      <c r="N281" s="79" t="str">
        <f t="shared" ca="1" si="31"/>
        <v/>
      </c>
      <c r="O281" s="79" t="str">
        <f t="shared" ca="1" si="32"/>
        <v/>
      </c>
      <c r="P281" s="79" t="str">
        <f t="shared" ca="1" si="33"/>
        <v/>
      </c>
      <c r="Q281" s="79" t="str">
        <f t="shared" ca="1" si="28"/>
        <v/>
      </c>
      <c r="R281" s="79" t="str">
        <f t="shared" ca="1" si="34"/>
        <v/>
      </c>
    </row>
    <row r="282" spans="1:18" x14ac:dyDescent="0.25">
      <c r="A282" s="80" t="str">
        <f t="shared" si="29"/>
        <v/>
      </c>
      <c r="B282" s="6"/>
      <c r="C282" s="9"/>
      <c r="D282" s="6"/>
      <c r="E282" s="9"/>
      <c r="F282" s="77" t="str">
        <f t="array" aca="1" ref="F282" ca="1">IF(ISNUMBER(MATCH(A282,ZL_Datum,0)),MIN(IF(ZL_Datum=Tagessummen!A282,ZL_von)),"")</f>
        <v/>
      </c>
      <c r="G282" s="77" t="str">
        <f t="array" aca="1" ref="G282" ca="1">IF(ISNUMBER(MATCH(A282,ZL_Datum,0)),MAX(IF(ZL_Datum=Tagessummen!A282,ZL_bis)),"")</f>
        <v/>
      </c>
      <c r="H282" s="50" t="str">
        <f ca="1">IF(AND(ISNUMBER(F282),ISNUMBER(G282)),SUMIF(ZL_gesamt,Tagessummen!A282,ZL_dez),"")</f>
        <v/>
      </c>
      <c r="I282" s="78" t="str">
        <f ca="1">IF(AND(ISNUMBER(F282),ISNUMBER(G282)),COUNTIF(ZL_Datum,Tagessummen!A282),"")</f>
        <v/>
      </c>
      <c r="J282" s="20"/>
      <c r="L282" s="82" t="str">
        <f t="shared" ca="1" si="30"/>
        <v/>
      </c>
      <c r="M282" s="14"/>
      <c r="N282" s="79" t="str">
        <f t="shared" ca="1" si="31"/>
        <v/>
      </c>
      <c r="O282" s="79" t="str">
        <f t="shared" ca="1" si="32"/>
        <v/>
      </c>
      <c r="P282" s="79" t="str">
        <f t="shared" ca="1" si="33"/>
        <v/>
      </c>
      <c r="Q282" s="79" t="str">
        <f t="shared" ca="1" si="28"/>
        <v/>
      </c>
      <c r="R282" s="79" t="str">
        <f t="shared" ca="1" si="34"/>
        <v/>
      </c>
    </row>
    <row r="283" spans="1:18" x14ac:dyDescent="0.25">
      <c r="A283" s="80" t="str">
        <f t="shared" si="29"/>
        <v/>
      </c>
      <c r="B283" s="6"/>
      <c r="C283" s="9"/>
      <c r="D283" s="6"/>
      <c r="E283" s="9"/>
      <c r="F283" s="77" t="str">
        <f t="array" aca="1" ref="F283" ca="1">IF(ISNUMBER(MATCH(A283,ZL_Datum,0)),MIN(IF(ZL_Datum=Tagessummen!A283,ZL_von)),"")</f>
        <v/>
      </c>
      <c r="G283" s="77" t="str">
        <f t="array" aca="1" ref="G283" ca="1">IF(ISNUMBER(MATCH(A283,ZL_Datum,0)),MAX(IF(ZL_Datum=Tagessummen!A283,ZL_bis)),"")</f>
        <v/>
      </c>
      <c r="H283" s="50" t="str">
        <f ca="1">IF(AND(ISNUMBER(F283),ISNUMBER(G283)),SUMIF(ZL_gesamt,Tagessummen!A283,ZL_dez),"")</f>
        <v/>
      </c>
      <c r="I283" s="78" t="str">
        <f ca="1">IF(AND(ISNUMBER(F283),ISNUMBER(G283)),COUNTIF(ZL_Datum,Tagessummen!A283),"")</f>
        <v/>
      </c>
      <c r="J283" s="20"/>
      <c r="L283" s="82" t="str">
        <f t="shared" ca="1" si="30"/>
        <v/>
      </c>
      <c r="M283" s="14"/>
      <c r="N283" s="79" t="str">
        <f t="shared" ca="1" si="31"/>
        <v/>
      </c>
      <c r="O283" s="79" t="str">
        <f t="shared" ca="1" si="32"/>
        <v/>
      </c>
      <c r="P283" s="79" t="str">
        <f t="shared" ca="1" si="33"/>
        <v/>
      </c>
      <c r="Q283" s="79" t="str">
        <f t="shared" ca="1" si="28"/>
        <v/>
      </c>
      <c r="R283" s="79" t="str">
        <f t="shared" ca="1" si="34"/>
        <v/>
      </c>
    </row>
    <row r="284" spans="1:18" x14ac:dyDescent="0.25">
      <c r="A284" s="80" t="str">
        <f t="shared" si="29"/>
        <v/>
      </c>
      <c r="B284" s="6"/>
      <c r="C284" s="9"/>
      <c r="D284" s="6"/>
      <c r="E284" s="9"/>
      <c r="F284" s="77" t="str">
        <f t="array" aca="1" ref="F284" ca="1">IF(ISNUMBER(MATCH(A284,ZL_Datum,0)),MIN(IF(ZL_Datum=Tagessummen!A284,ZL_von)),"")</f>
        <v/>
      </c>
      <c r="G284" s="77" t="str">
        <f t="array" aca="1" ref="G284" ca="1">IF(ISNUMBER(MATCH(A284,ZL_Datum,0)),MAX(IF(ZL_Datum=Tagessummen!A284,ZL_bis)),"")</f>
        <v/>
      </c>
      <c r="H284" s="50" t="str">
        <f ca="1">IF(AND(ISNUMBER(F284),ISNUMBER(G284)),SUMIF(ZL_gesamt,Tagessummen!A284,ZL_dez),"")</f>
        <v/>
      </c>
      <c r="I284" s="78" t="str">
        <f ca="1">IF(AND(ISNUMBER(F284),ISNUMBER(G284)),COUNTIF(ZL_Datum,Tagessummen!A284),"")</f>
        <v/>
      </c>
      <c r="J284" s="20"/>
      <c r="L284" s="82" t="str">
        <f t="shared" ca="1" si="30"/>
        <v/>
      </c>
      <c r="M284" s="14"/>
      <c r="N284" s="79" t="str">
        <f t="shared" ca="1" si="31"/>
        <v/>
      </c>
      <c r="O284" s="79" t="str">
        <f t="shared" ca="1" si="32"/>
        <v/>
      </c>
      <c r="P284" s="79" t="str">
        <f t="shared" ca="1" si="33"/>
        <v/>
      </c>
      <c r="Q284" s="79" t="str">
        <f t="shared" ca="1" si="28"/>
        <v/>
      </c>
      <c r="R284" s="79" t="str">
        <f t="shared" ca="1" si="34"/>
        <v/>
      </c>
    </row>
    <row r="285" spans="1:18" x14ac:dyDescent="0.25">
      <c r="A285" s="80" t="str">
        <f t="shared" si="29"/>
        <v/>
      </c>
      <c r="B285" s="6"/>
      <c r="C285" s="9"/>
      <c r="D285" s="6"/>
      <c r="E285" s="9"/>
      <c r="F285" s="77" t="str">
        <f t="array" aca="1" ref="F285" ca="1">IF(ISNUMBER(MATCH(A285,ZL_Datum,0)),MIN(IF(ZL_Datum=Tagessummen!A285,ZL_von)),"")</f>
        <v/>
      </c>
      <c r="G285" s="77" t="str">
        <f t="array" aca="1" ref="G285" ca="1">IF(ISNUMBER(MATCH(A285,ZL_Datum,0)),MAX(IF(ZL_Datum=Tagessummen!A285,ZL_bis)),"")</f>
        <v/>
      </c>
      <c r="H285" s="50" t="str">
        <f ca="1">IF(AND(ISNUMBER(F285),ISNUMBER(G285)),SUMIF(ZL_gesamt,Tagessummen!A285,ZL_dez),"")</f>
        <v/>
      </c>
      <c r="I285" s="78" t="str">
        <f ca="1">IF(AND(ISNUMBER(F285),ISNUMBER(G285)),COUNTIF(ZL_Datum,Tagessummen!A285),"")</f>
        <v/>
      </c>
      <c r="J285" s="20"/>
      <c r="L285" s="82" t="str">
        <f t="shared" ca="1" si="30"/>
        <v/>
      </c>
      <c r="M285" s="14"/>
      <c r="N285" s="79" t="str">
        <f t="shared" ca="1" si="31"/>
        <v/>
      </c>
      <c r="O285" s="79" t="str">
        <f t="shared" ca="1" si="32"/>
        <v/>
      </c>
      <c r="P285" s="79" t="str">
        <f t="shared" ca="1" si="33"/>
        <v/>
      </c>
      <c r="Q285" s="79" t="str">
        <f t="shared" ca="1" si="28"/>
        <v/>
      </c>
      <c r="R285" s="79" t="str">
        <f t="shared" ca="1" si="34"/>
        <v/>
      </c>
    </row>
    <row r="286" spans="1:18" x14ac:dyDescent="0.25">
      <c r="A286" s="80" t="str">
        <f t="shared" si="29"/>
        <v/>
      </c>
      <c r="B286" s="6"/>
      <c r="C286" s="9"/>
      <c r="D286" s="6"/>
      <c r="E286" s="9"/>
      <c r="F286" s="77" t="str">
        <f t="array" aca="1" ref="F286" ca="1">IF(ISNUMBER(MATCH(A286,ZL_Datum,0)),MIN(IF(ZL_Datum=Tagessummen!A286,ZL_von)),"")</f>
        <v/>
      </c>
      <c r="G286" s="77" t="str">
        <f t="array" aca="1" ref="G286" ca="1">IF(ISNUMBER(MATCH(A286,ZL_Datum,0)),MAX(IF(ZL_Datum=Tagessummen!A286,ZL_bis)),"")</f>
        <v/>
      </c>
      <c r="H286" s="50" t="str">
        <f ca="1">IF(AND(ISNUMBER(F286),ISNUMBER(G286)),SUMIF(ZL_gesamt,Tagessummen!A286,ZL_dez),"")</f>
        <v/>
      </c>
      <c r="I286" s="78" t="str">
        <f ca="1">IF(AND(ISNUMBER(F286),ISNUMBER(G286)),COUNTIF(ZL_Datum,Tagessummen!A286),"")</f>
        <v/>
      </c>
      <c r="J286" s="20"/>
      <c r="L286" s="82" t="str">
        <f t="shared" ca="1" si="30"/>
        <v/>
      </c>
      <c r="M286" s="14"/>
      <c r="N286" s="79" t="str">
        <f t="shared" ca="1" si="31"/>
        <v/>
      </c>
      <c r="O286" s="79" t="str">
        <f t="shared" ca="1" si="32"/>
        <v/>
      </c>
      <c r="P286" s="79" t="str">
        <f t="shared" ca="1" si="33"/>
        <v/>
      </c>
      <c r="Q286" s="79" t="str">
        <f t="shared" ca="1" si="28"/>
        <v/>
      </c>
      <c r="R286" s="79" t="str">
        <f t="shared" ca="1" si="34"/>
        <v/>
      </c>
    </row>
    <row r="287" spans="1:18" x14ac:dyDescent="0.25">
      <c r="A287" s="80" t="str">
        <f t="shared" si="29"/>
        <v/>
      </c>
      <c r="B287" s="6"/>
      <c r="C287" s="9"/>
      <c r="D287" s="6"/>
      <c r="E287" s="9"/>
      <c r="F287" s="77" t="str">
        <f t="array" aca="1" ref="F287" ca="1">IF(ISNUMBER(MATCH(A287,ZL_Datum,0)),MIN(IF(ZL_Datum=Tagessummen!A287,ZL_von)),"")</f>
        <v/>
      </c>
      <c r="G287" s="77" t="str">
        <f t="array" aca="1" ref="G287" ca="1">IF(ISNUMBER(MATCH(A287,ZL_Datum,0)),MAX(IF(ZL_Datum=Tagessummen!A287,ZL_bis)),"")</f>
        <v/>
      </c>
      <c r="H287" s="50" t="str">
        <f ca="1">IF(AND(ISNUMBER(F287),ISNUMBER(G287)),SUMIF(ZL_gesamt,Tagessummen!A287,ZL_dez),"")</f>
        <v/>
      </c>
      <c r="I287" s="78" t="str">
        <f ca="1">IF(AND(ISNUMBER(F287),ISNUMBER(G287)),COUNTIF(ZL_Datum,Tagessummen!A287),"")</f>
        <v/>
      </c>
      <c r="J287" s="20"/>
      <c r="L287" s="82" t="str">
        <f t="shared" ca="1" si="30"/>
        <v/>
      </c>
      <c r="M287" s="14"/>
      <c r="N287" s="79" t="str">
        <f t="shared" ca="1" si="31"/>
        <v/>
      </c>
      <c r="O287" s="79" t="str">
        <f t="shared" ca="1" si="32"/>
        <v/>
      </c>
      <c r="P287" s="79" t="str">
        <f t="shared" ca="1" si="33"/>
        <v/>
      </c>
      <c r="Q287" s="79" t="str">
        <f t="shared" ca="1" si="28"/>
        <v/>
      </c>
      <c r="R287" s="79" t="str">
        <f t="shared" ca="1" si="34"/>
        <v/>
      </c>
    </row>
    <row r="288" spans="1:18" x14ac:dyDescent="0.25">
      <c r="A288" s="80" t="str">
        <f t="shared" si="29"/>
        <v/>
      </c>
      <c r="B288" s="6"/>
      <c r="C288" s="9"/>
      <c r="D288" s="6"/>
      <c r="E288" s="9"/>
      <c r="F288" s="77" t="str">
        <f t="array" aca="1" ref="F288" ca="1">IF(ISNUMBER(MATCH(A288,ZL_Datum,0)),MIN(IF(ZL_Datum=Tagessummen!A288,ZL_von)),"")</f>
        <v/>
      </c>
      <c r="G288" s="77" t="str">
        <f t="array" aca="1" ref="G288" ca="1">IF(ISNUMBER(MATCH(A288,ZL_Datum,0)),MAX(IF(ZL_Datum=Tagessummen!A288,ZL_bis)),"")</f>
        <v/>
      </c>
      <c r="H288" s="50" t="str">
        <f ca="1">IF(AND(ISNUMBER(F288),ISNUMBER(G288)),SUMIF(ZL_gesamt,Tagessummen!A288,ZL_dez),"")</f>
        <v/>
      </c>
      <c r="I288" s="78" t="str">
        <f ca="1">IF(AND(ISNUMBER(F288),ISNUMBER(G288)),COUNTIF(ZL_Datum,Tagessummen!A288),"")</f>
        <v/>
      </c>
      <c r="J288" s="20"/>
      <c r="L288" s="82" t="str">
        <f t="shared" ca="1" si="30"/>
        <v/>
      </c>
      <c r="M288" s="14"/>
      <c r="N288" s="79" t="str">
        <f t="shared" ca="1" si="31"/>
        <v/>
      </c>
      <c r="O288" s="79" t="str">
        <f t="shared" ca="1" si="32"/>
        <v/>
      </c>
      <c r="P288" s="79" t="str">
        <f t="shared" ca="1" si="33"/>
        <v/>
      </c>
      <c r="Q288" s="79" t="str">
        <f t="shared" ca="1" si="28"/>
        <v/>
      </c>
      <c r="R288" s="79" t="str">
        <f t="shared" ca="1" si="34"/>
        <v/>
      </c>
    </row>
    <row r="289" spans="1:18" x14ac:dyDescent="0.25">
      <c r="A289" s="80" t="str">
        <f t="shared" si="29"/>
        <v/>
      </c>
      <c r="B289" s="6"/>
      <c r="C289" s="9"/>
      <c r="D289" s="6"/>
      <c r="E289" s="9"/>
      <c r="F289" s="77" t="str">
        <f t="array" aca="1" ref="F289" ca="1">IF(ISNUMBER(MATCH(A289,ZL_Datum,0)),MIN(IF(ZL_Datum=Tagessummen!A289,ZL_von)),"")</f>
        <v/>
      </c>
      <c r="G289" s="77" t="str">
        <f t="array" aca="1" ref="G289" ca="1">IF(ISNUMBER(MATCH(A289,ZL_Datum,0)),MAX(IF(ZL_Datum=Tagessummen!A289,ZL_bis)),"")</f>
        <v/>
      </c>
      <c r="H289" s="50" t="str">
        <f ca="1">IF(AND(ISNUMBER(F289),ISNUMBER(G289)),SUMIF(ZL_gesamt,Tagessummen!A289,ZL_dez),"")</f>
        <v/>
      </c>
      <c r="I289" s="78" t="str">
        <f ca="1">IF(AND(ISNUMBER(F289),ISNUMBER(G289)),COUNTIF(ZL_Datum,Tagessummen!A289),"")</f>
        <v/>
      </c>
      <c r="J289" s="20"/>
      <c r="L289" s="82" t="str">
        <f t="shared" ca="1" si="30"/>
        <v/>
      </c>
      <c r="M289" s="14"/>
      <c r="N289" s="79" t="str">
        <f t="shared" ca="1" si="31"/>
        <v/>
      </c>
      <c r="O289" s="79" t="str">
        <f t="shared" ca="1" si="32"/>
        <v/>
      </c>
      <c r="P289" s="79" t="str">
        <f t="shared" ca="1" si="33"/>
        <v/>
      </c>
      <c r="Q289" s="79" t="str">
        <f t="shared" ca="1" si="28"/>
        <v/>
      </c>
      <c r="R289" s="79" t="str">
        <f t="shared" ca="1" si="34"/>
        <v/>
      </c>
    </row>
    <row r="290" spans="1:18" x14ac:dyDescent="0.25">
      <c r="A290" s="80" t="str">
        <f t="shared" si="29"/>
        <v/>
      </c>
      <c r="B290" s="6"/>
      <c r="C290" s="9"/>
      <c r="D290" s="6"/>
      <c r="E290" s="9"/>
      <c r="F290" s="77" t="str">
        <f t="array" aca="1" ref="F290" ca="1">IF(ISNUMBER(MATCH(A290,ZL_Datum,0)),MIN(IF(ZL_Datum=Tagessummen!A290,ZL_von)),"")</f>
        <v/>
      </c>
      <c r="G290" s="77" t="str">
        <f t="array" aca="1" ref="G290" ca="1">IF(ISNUMBER(MATCH(A290,ZL_Datum,0)),MAX(IF(ZL_Datum=Tagessummen!A290,ZL_bis)),"")</f>
        <v/>
      </c>
      <c r="H290" s="50" t="str">
        <f ca="1">IF(AND(ISNUMBER(F290),ISNUMBER(G290)),SUMIF(ZL_gesamt,Tagessummen!A290,ZL_dez),"")</f>
        <v/>
      </c>
      <c r="I290" s="78" t="str">
        <f ca="1">IF(AND(ISNUMBER(F290),ISNUMBER(G290)),COUNTIF(ZL_Datum,Tagessummen!A290),"")</f>
        <v/>
      </c>
      <c r="J290" s="20"/>
      <c r="L290" s="82" t="str">
        <f t="shared" ca="1" si="30"/>
        <v/>
      </c>
      <c r="M290" s="14"/>
      <c r="N290" s="79" t="str">
        <f t="shared" ca="1" si="31"/>
        <v/>
      </c>
      <c r="O290" s="79" t="str">
        <f t="shared" ca="1" si="32"/>
        <v/>
      </c>
      <c r="P290" s="79" t="str">
        <f t="shared" ca="1" si="33"/>
        <v/>
      </c>
      <c r="Q290" s="79" t="str">
        <f t="shared" ca="1" si="28"/>
        <v/>
      </c>
      <c r="R290" s="79" t="str">
        <f t="shared" ca="1" si="34"/>
        <v/>
      </c>
    </row>
    <row r="291" spans="1:18" x14ac:dyDescent="0.25">
      <c r="A291" s="80" t="str">
        <f t="shared" si="29"/>
        <v/>
      </c>
      <c r="B291" s="6"/>
      <c r="C291" s="9"/>
      <c r="D291" s="6"/>
      <c r="E291" s="9"/>
      <c r="F291" s="77" t="str">
        <f t="array" aca="1" ref="F291" ca="1">IF(ISNUMBER(MATCH(A291,ZL_Datum,0)),MIN(IF(ZL_Datum=Tagessummen!A291,ZL_von)),"")</f>
        <v/>
      </c>
      <c r="G291" s="77" t="str">
        <f t="array" aca="1" ref="G291" ca="1">IF(ISNUMBER(MATCH(A291,ZL_Datum,0)),MAX(IF(ZL_Datum=Tagessummen!A291,ZL_bis)),"")</f>
        <v/>
      </c>
      <c r="H291" s="50" t="str">
        <f ca="1">IF(AND(ISNUMBER(F291),ISNUMBER(G291)),SUMIF(ZL_gesamt,Tagessummen!A291,ZL_dez),"")</f>
        <v/>
      </c>
      <c r="I291" s="78" t="str">
        <f ca="1">IF(AND(ISNUMBER(F291),ISNUMBER(G291)),COUNTIF(ZL_Datum,Tagessummen!A291),"")</f>
        <v/>
      </c>
      <c r="J291" s="20"/>
      <c r="L291" s="82" t="str">
        <f t="shared" ca="1" si="30"/>
        <v/>
      </c>
      <c r="M291" s="14"/>
      <c r="N291" s="79" t="str">
        <f t="shared" ca="1" si="31"/>
        <v/>
      </c>
      <c r="O291" s="79" t="str">
        <f t="shared" ca="1" si="32"/>
        <v/>
      </c>
      <c r="P291" s="79" t="str">
        <f t="shared" ca="1" si="33"/>
        <v/>
      </c>
      <c r="Q291" s="79" t="str">
        <f t="shared" ca="1" si="28"/>
        <v/>
      </c>
      <c r="R291" s="79" t="str">
        <f t="shared" ca="1" si="34"/>
        <v/>
      </c>
    </row>
    <row r="292" spans="1:18" x14ac:dyDescent="0.25">
      <c r="A292" s="80" t="str">
        <f t="shared" si="29"/>
        <v/>
      </c>
      <c r="B292" s="6"/>
      <c r="C292" s="9"/>
      <c r="D292" s="6"/>
      <c r="E292" s="9"/>
      <c r="F292" s="77" t="str">
        <f t="array" aca="1" ref="F292" ca="1">IF(ISNUMBER(MATCH(A292,ZL_Datum,0)),MIN(IF(ZL_Datum=Tagessummen!A292,ZL_von)),"")</f>
        <v/>
      </c>
      <c r="G292" s="77" t="str">
        <f t="array" aca="1" ref="G292" ca="1">IF(ISNUMBER(MATCH(A292,ZL_Datum,0)),MAX(IF(ZL_Datum=Tagessummen!A292,ZL_bis)),"")</f>
        <v/>
      </c>
      <c r="H292" s="50" t="str">
        <f ca="1">IF(AND(ISNUMBER(F292),ISNUMBER(G292)),SUMIF(ZL_gesamt,Tagessummen!A292,ZL_dez),"")</f>
        <v/>
      </c>
      <c r="I292" s="78" t="str">
        <f ca="1">IF(AND(ISNUMBER(F292),ISNUMBER(G292)),COUNTIF(ZL_Datum,Tagessummen!A292),"")</f>
        <v/>
      </c>
      <c r="J292" s="20"/>
      <c r="L292" s="82" t="str">
        <f t="shared" ca="1" si="30"/>
        <v/>
      </c>
      <c r="M292" s="14"/>
      <c r="N292" s="79" t="str">
        <f t="shared" ca="1" si="31"/>
        <v/>
      </c>
      <c r="O292" s="79" t="str">
        <f t="shared" ca="1" si="32"/>
        <v/>
      </c>
      <c r="P292" s="79" t="str">
        <f t="shared" ca="1" si="33"/>
        <v/>
      </c>
      <c r="Q292" s="79" t="str">
        <f t="shared" ca="1" si="28"/>
        <v/>
      </c>
      <c r="R292" s="79" t="str">
        <f t="shared" ca="1" si="34"/>
        <v/>
      </c>
    </row>
    <row r="293" spans="1:18" x14ac:dyDescent="0.25">
      <c r="A293" s="80" t="str">
        <f t="shared" si="29"/>
        <v/>
      </c>
      <c r="B293" s="6"/>
      <c r="C293" s="9"/>
      <c r="D293" s="6"/>
      <c r="E293" s="9"/>
      <c r="F293" s="77" t="str">
        <f t="array" aca="1" ref="F293" ca="1">IF(ISNUMBER(MATCH(A293,ZL_Datum,0)),MIN(IF(ZL_Datum=Tagessummen!A293,ZL_von)),"")</f>
        <v/>
      </c>
      <c r="G293" s="77" t="str">
        <f t="array" aca="1" ref="G293" ca="1">IF(ISNUMBER(MATCH(A293,ZL_Datum,0)),MAX(IF(ZL_Datum=Tagessummen!A293,ZL_bis)),"")</f>
        <v/>
      </c>
      <c r="H293" s="50" t="str">
        <f ca="1">IF(AND(ISNUMBER(F293),ISNUMBER(G293)),SUMIF(ZL_gesamt,Tagessummen!A293,ZL_dez),"")</f>
        <v/>
      </c>
      <c r="I293" s="78" t="str">
        <f ca="1">IF(AND(ISNUMBER(F293),ISNUMBER(G293)),COUNTIF(ZL_Datum,Tagessummen!A293),"")</f>
        <v/>
      </c>
      <c r="J293" s="20"/>
      <c r="L293" s="82" t="str">
        <f t="shared" ca="1" si="30"/>
        <v/>
      </c>
      <c r="M293" s="14"/>
      <c r="N293" s="79" t="str">
        <f t="shared" ca="1" si="31"/>
        <v/>
      </c>
      <c r="O293" s="79" t="str">
        <f t="shared" ca="1" si="32"/>
        <v/>
      </c>
      <c r="P293" s="79" t="str">
        <f t="shared" ca="1" si="33"/>
        <v/>
      </c>
      <c r="Q293" s="79" t="str">
        <f t="shared" ca="1" si="28"/>
        <v/>
      </c>
      <c r="R293" s="79" t="str">
        <f t="shared" ca="1" si="34"/>
        <v/>
      </c>
    </row>
    <row r="294" spans="1:18" x14ac:dyDescent="0.25">
      <c r="A294" s="80" t="str">
        <f t="shared" si="29"/>
        <v/>
      </c>
      <c r="B294" s="6"/>
      <c r="C294" s="9"/>
      <c r="D294" s="6"/>
      <c r="E294" s="9"/>
      <c r="F294" s="77" t="str">
        <f t="array" aca="1" ref="F294" ca="1">IF(ISNUMBER(MATCH(A294,ZL_Datum,0)),MIN(IF(ZL_Datum=Tagessummen!A294,ZL_von)),"")</f>
        <v/>
      </c>
      <c r="G294" s="77" t="str">
        <f t="array" aca="1" ref="G294" ca="1">IF(ISNUMBER(MATCH(A294,ZL_Datum,0)),MAX(IF(ZL_Datum=Tagessummen!A294,ZL_bis)),"")</f>
        <v/>
      </c>
      <c r="H294" s="50" t="str">
        <f ca="1">IF(AND(ISNUMBER(F294),ISNUMBER(G294)),SUMIF(ZL_gesamt,Tagessummen!A294,ZL_dez),"")</f>
        <v/>
      </c>
      <c r="I294" s="78" t="str">
        <f ca="1">IF(AND(ISNUMBER(F294),ISNUMBER(G294)),COUNTIF(ZL_Datum,Tagessummen!A294),"")</f>
        <v/>
      </c>
      <c r="J294" s="20"/>
      <c r="L294" s="82" t="str">
        <f t="shared" ca="1" si="30"/>
        <v/>
      </c>
      <c r="M294" s="14"/>
      <c r="N294" s="79" t="str">
        <f t="shared" ca="1" si="31"/>
        <v/>
      </c>
      <c r="O294" s="79" t="str">
        <f t="shared" ca="1" si="32"/>
        <v/>
      </c>
      <c r="P294" s="79" t="str">
        <f t="shared" ca="1" si="33"/>
        <v/>
      </c>
      <c r="Q294" s="79" t="str">
        <f t="shared" ca="1" si="28"/>
        <v/>
      </c>
      <c r="R294" s="79" t="str">
        <f t="shared" ca="1" si="34"/>
        <v/>
      </c>
    </row>
    <row r="295" spans="1:18" x14ac:dyDescent="0.25">
      <c r="A295" s="80" t="str">
        <f t="shared" si="29"/>
        <v/>
      </c>
      <c r="B295" s="6"/>
      <c r="C295" s="9"/>
      <c r="D295" s="6"/>
      <c r="E295" s="9"/>
      <c r="F295" s="77" t="str">
        <f t="array" aca="1" ref="F295" ca="1">IF(ISNUMBER(MATCH(A295,ZL_Datum,0)),MIN(IF(ZL_Datum=Tagessummen!A295,ZL_von)),"")</f>
        <v/>
      </c>
      <c r="G295" s="77" t="str">
        <f t="array" aca="1" ref="G295" ca="1">IF(ISNUMBER(MATCH(A295,ZL_Datum,0)),MAX(IF(ZL_Datum=Tagessummen!A295,ZL_bis)),"")</f>
        <v/>
      </c>
      <c r="H295" s="50" t="str">
        <f ca="1">IF(AND(ISNUMBER(F295),ISNUMBER(G295)),SUMIF(ZL_gesamt,Tagessummen!A295,ZL_dez),"")</f>
        <v/>
      </c>
      <c r="I295" s="78" t="str">
        <f ca="1">IF(AND(ISNUMBER(F295),ISNUMBER(G295)),COUNTIF(ZL_Datum,Tagessummen!A295),"")</f>
        <v/>
      </c>
      <c r="J295" s="20"/>
      <c r="L295" s="82" t="str">
        <f t="shared" ca="1" si="30"/>
        <v/>
      </c>
      <c r="M295" s="14"/>
      <c r="N295" s="79" t="str">
        <f t="shared" ca="1" si="31"/>
        <v/>
      </c>
      <c r="O295" s="79" t="str">
        <f t="shared" ca="1" si="32"/>
        <v/>
      </c>
      <c r="P295" s="79" t="str">
        <f t="shared" ca="1" si="33"/>
        <v/>
      </c>
      <c r="Q295" s="79" t="str">
        <f t="shared" ca="1" si="28"/>
        <v/>
      </c>
      <c r="R295" s="79" t="str">
        <f t="shared" ca="1" si="34"/>
        <v/>
      </c>
    </row>
    <row r="296" spans="1:18" x14ac:dyDescent="0.25">
      <c r="A296" s="80" t="str">
        <f t="shared" si="29"/>
        <v/>
      </c>
      <c r="B296" s="6"/>
      <c r="C296" s="9"/>
      <c r="D296" s="6"/>
      <c r="E296" s="9"/>
      <c r="F296" s="77" t="str">
        <f t="array" aca="1" ref="F296" ca="1">IF(ISNUMBER(MATCH(A296,ZL_Datum,0)),MIN(IF(ZL_Datum=Tagessummen!A296,ZL_von)),"")</f>
        <v/>
      </c>
      <c r="G296" s="77" t="str">
        <f t="array" aca="1" ref="G296" ca="1">IF(ISNUMBER(MATCH(A296,ZL_Datum,0)),MAX(IF(ZL_Datum=Tagessummen!A296,ZL_bis)),"")</f>
        <v/>
      </c>
      <c r="H296" s="50" t="str">
        <f ca="1">IF(AND(ISNUMBER(F296),ISNUMBER(G296)),SUMIF(ZL_gesamt,Tagessummen!A296,ZL_dez),"")</f>
        <v/>
      </c>
      <c r="I296" s="78" t="str">
        <f ca="1">IF(AND(ISNUMBER(F296),ISNUMBER(G296)),COUNTIF(ZL_Datum,Tagessummen!A296),"")</f>
        <v/>
      </c>
      <c r="J296" s="20"/>
      <c r="L296" s="82" t="str">
        <f t="shared" ca="1" si="30"/>
        <v/>
      </c>
      <c r="M296" s="14"/>
      <c r="N296" s="79" t="str">
        <f t="shared" ca="1" si="31"/>
        <v/>
      </c>
      <c r="O296" s="79" t="str">
        <f t="shared" ca="1" si="32"/>
        <v/>
      </c>
      <c r="P296" s="79" t="str">
        <f t="shared" ca="1" si="33"/>
        <v/>
      </c>
      <c r="Q296" s="79" t="str">
        <f t="shared" ca="1" si="28"/>
        <v/>
      </c>
      <c r="R296" s="79" t="str">
        <f t="shared" ca="1" si="34"/>
        <v/>
      </c>
    </row>
    <row r="297" spans="1:18" x14ac:dyDescent="0.25">
      <c r="A297" s="80" t="str">
        <f t="shared" si="29"/>
        <v/>
      </c>
      <c r="B297" s="6"/>
      <c r="C297" s="9"/>
      <c r="D297" s="6"/>
      <c r="E297" s="9"/>
      <c r="F297" s="77" t="str">
        <f t="array" aca="1" ref="F297" ca="1">IF(ISNUMBER(MATCH(A297,ZL_Datum,0)),MIN(IF(ZL_Datum=Tagessummen!A297,ZL_von)),"")</f>
        <v/>
      </c>
      <c r="G297" s="77" t="str">
        <f t="array" aca="1" ref="G297" ca="1">IF(ISNUMBER(MATCH(A297,ZL_Datum,0)),MAX(IF(ZL_Datum=Tagessummen!A297,ZL_bis)),"")</f>
        <v/>
      </c>
      <c r="H297" s="50" t="str">
        <f ca="1">IF(AND(ISNUMBER(F297),ISNUMBER(G297)),SUMIF(ZL_gesamt,Tagessummen!A297,ZL_dez),"")</f>
        <v/>
      </c>
      <c r="I297" s="78" t="str">
        <f ca="1">IF(AND(ISNUMBER(F297),ISNUMBER(G297)),COUNTIF(ZL_Datum,Tagessummen!A297),"")</f>
        <v/>
      </c>
      <c r="J297" s="20"/>
      <c r="L297" s="82" t="str">
        <f t="shared" ca="1" si="30"/>
        <v/>
      </c>
      <c r="M297" s="14"/>
      <c r="N297" s="79" t="str">
        <f t="shared" ca="1" si="31"/>
        <v/>
      </c>
      <c r="O297" s="79" t="str">
        <f t="shared" ca="1" si="32"/>
        <v/>
      </c>
      <c r="P297" s="79" t="str">
        <f t="shared" ca="1" si="33"/>
        <v/>
      </c>
      <c r="Q297" s="79" t="str">
        <f t="shared" ca="1" si="28"/>
        <v/>
      </c>
      <c r="R297" s="79" t="str">
        <f t="shared" ca="1" si="34"/>
        <v/>
      </c>
    </row>
    <row r="298" spans="1:18" x14ac:dyDescent="0.25">
      <c r="A298" s="80" t="str">
        <f t="shared" si="29"/>
        <v/>
      </c>
      <c r="B298" s="6"/>
      <c r="C298" s="9"/>
      <c r="D298" s="6"/>
      <c r="E298" s="9"/>
      <c r="F298" s="77" t="str">
        <f t="array" aca="1" ref="F298" ca="1">IF(ISNUMBER(MATCH(A298,ZL_Datum,0)),MIN(IF(ZL_Datum=Tagessummen!A298,ZL_von)),"")</f>
        <v/>
      </c>
      <c r="G298" s="77" t="str">
        <f t="array" aca="1" ref="G298" ca="1">IF(ISNUMBER(MATCH(A298,ZL_Datum,0)),MAX(IF(ZL_Datum=Tagessummen!A298,ZL_bis)),"")</f>
        <v/>
      </c>
      <c r="H298" s="50" t="str">
        <f ca="1">IF(AND(ISNUMBER(F298),ISNUMBER(G298)),SUMIF(ZL_gesamt,Tagessummen!A298,ZL_dez),"")</f>
        <v/>
      </c>
      <c r="I298" s="78" t="str">
        <f ca="1">IF(AND(ISNUMBER(F298),ISNUMBER(G298)),COUNTIF(ZL_Datum,Tagessummen!A298),"")</f>
        <v/>
      </c>
      <c r="J298" s="20"/>
      <c r="L298" s="82" t="str">
        <f t="shared" ca="1" si="30"/>
        <v/>
      </c>
      <c r="M298" s="14"/>
      <c r="N298" s="79" t="str">
        <f t="shared" ca="1" si="31"/>
        <v/>
      </c>
      <c r="O298" s="79" t="str">
        <f t="shared" ca="1" si="32"/>
        <v/>
      </c>
      <c r="P298" s="79" t="str">
        <f t="shared" ca="1" si="33"/>
        <v/>
      </c>
      <c r="Q298" s="79" t="str">
        <f t="shared" ca="1" si="28"/>
        <v/>
      </c>
      <c r="R298" s="79" t="str">
        <f t="shared" ca="1" si="34"/>
        <v/>
      </c>
    </row>
    <row r="299" spans="1:18" x14ac:dyDescent="0.25">
      <c r="A299" s="80" t="str">
        <f t="shared" si="29"/>
        <v/>
      </c>
      <c r="B299" s="6"/>
      <c r="C299" s="9"/>
      <c r="D299" s="6"/>
      <c r="E299" s="9"/>
      <c r="F299" s="77" t="str">
        <f t="array" aca="1" ref="F299" ca="1">IF(ISNUMBER(MATCH(A299,ZL_Datum,0)),MIN(IF(ZL_Datum=Tagessummen!A299,ZL_von)),"")</f>
        <v/>
      </c>
      <c r="G299" s="77" t="str">
        <f t="array" aca="1" ref="G299" ca="1">IF(ISNUMBER(MATCH(A299,ZL_Datum,0)),MAX(IF(ZL_Datum=Tagessummen!A299,ZL_bis)),"")</f>
        <v/>
      </c>
      <c r="H299" s="50" t="str">
        <f ca="1">IF(AND(ISNUMBER(F299),ISNUMBER(G299)),SUMIF(ZL_gesamt,Tagessummen!A299,ZL_dez),"")</f>
        <v/>
      </c>
      <c r="I299" s="78" t="str">
        <f ca="1">IF(AND(ISNUMBER(F299),ISNUMBER(G299)),COUNTIF(ZL_Datum,Tagessummen!A299),"")</f>
        <v/>
      </c>
      <c r="J299" s="20"/>
      <c r="L299" s="82" t="str">
        <f t="shared" ca="1" si="30"/>
        <v/>
      </c>
      <c r="M299" s="14"/>
      <c r="N299" s="79" t="str">
        <f t="shared" ca="1" si="31"/>
        <v/>
      </c>
      <c r="O299" s="79" t="str">
        <f t="shared" ca="1" si="32"/>
        <v/>
      </c>
      <c r="P299" s="79" t="str">
        <f t="shared" ca="1" si="33"/>
        <v/>
      </c>
      <c r="Q299" s="79" t="str">
        <f t="shared" ca="1" si="28"/>
        <v/>
      </c>
      <c r="R299" s="79" t="str">
        <f t="shared" ca="1" si="34"/>
        <v/>
      </c>
    </row>
    <row r="300" spans="1:18" x14ac:dyDescent="0.25">
      <c r="A300" s="80" t="str">
        <f t="shared" si="29"/>
        <v/>
      </c>
      <c r="B300" s="6"/>
      <c r="C300" s="9"/>
      <c r="D300" s="6"/>
      <c r="E300" s="9"/>
      <c r="F300" s="77" t="str">
        <f t="array" aca="1" ref="F300" ca="1">IF(ISNUMBER(MATCH(A300,ZL_Datum,0)),MIN(IF(ZL_Datum=Tagessummen!A300,ZL_von)),"")</f>
        <v/>
      </c>
      <c r="G300" s="77" t="str">
        <f t="array" aca="1" ref="G300" ca="1">IF(ISNUMBER(MATCH(A300,ZL_Datum,0)),MAX(IF(ZL_Datum=Tagessummen!A300,ZL_bis)),"")</f>
        <v/>
      </c>
      <c r="H300" s="50" t="str">
        <f ca="1">IF(AND(ISNUMBER(F300),ISNUMBER(G300)),SUMIF(ZL_gesamt,Tagessummen!A300,ZL_dez),"")</f>
        <v/>
      </c>
      <c r="I300" s="78" t="str">
        <f ca="1">IF(AND(ISNUMBER(F300),ISNUMBER(G300)),COUNTIF(ZL_Datum,Tagessummen!A300),"")</f>
        <v/>
      </c>
      <c r="J300" s="20"/>
      <c r="L300" s="82" t="str">
        <f t="shared" ca="1" si="30"/>
        <v/>
      </c>
      <c r="M300" s="14"/>
      <c r="N300" s="79" t="str">
        <f t="shared" ca="1" si="31"/>
        <v/>
      </c>
      <c r="O300" s="79" t="str">
        <f t="shared" ca="1" si="32"/>
        <v/>
      </c>
      <c r="P300" s="79" t="str">
        <f t="shared" ca="1" si="33"/>
        <v/>
      </c>
      <c r="Q300" s="79" t="str">
        <f t="shared" ca="1" si="28"/>
        <v/>
      </c>
      <c r="R300" s="79" t="str">
        <f t="shared" ca="1" si="34"/>
        <v/>
      </c>
    </row>
    <row r="301" spans="1:18" x14ac:dyDescent="0.25">
      <c r="A301" s="80" t="str">
        <f t="shared" si="29"/>
        <v/>
      </c>
      <c r="B301" s="6"/>
      <c r="C301" s="9"/>
      <c r="D301" s="6"/>
      <c r="E301" s="9"/>
      <c r="F301" s="77" t="str">
        <f t="array" aca="1" ref="F301" ca="1">IF(ISNUMBER(MATCH(A301,ZL_Datum,0)),MIN(IF(ZL_Datum=Tagessummen!A301,ZL_von)),"")</f>
        <v/>
      </c>
      <c r="G301" s="77" t="str">
        <f t="array" aca="1" ref="G301" ca="1">IF(ISNUMBER(MATCH(A301,ZL_Datum,0)),MAX(IF(ZL_Datum=Tagessummen!A301,ZL_bis)),"")</f>
        <v/>
      </c>
      <c r="H301" s="50" t="str">
        <f ca="1">IF(AND(ISNUMBER(F301),ISNUMBER(G301)),SUMIF(ZL_gesamt,Tagessummen!A301,ZL_dez),"")</f>
        <v/>
      </c>
      <c r="I301" s="78" t="str">
        <f ca="1">IF(AND(ISNUMBER(F301),ISNUMBER(G301)),COUNTIF(ZL_Datum,Tagessummen!A301),"")</f>
        <v/>
      </c>
      <c r="J301" s="20"/>
      <c r="L301" s="82" t="str">
        <f t="shared" ca="1" si="30"/>
        <v/>
      </c>
      <c r="M301" s="14"/>
      <c r="N301" s="79" t="str">
        <f t="shared" ca="1" si="31"/>
        <v/>
      </c>
      <c r="O301" s="79" t="str">
        <f t="shared" ca="1" si="32"/>
        <v/>
      </c>
      <c r="P301" s="79" t="str">
        <f t="shared" ca="1" si="33"/>
        <v/>
      </c>
      <c r="Q301" s="79" t="str">
        <f t="shared" ca="1" si="28"/>
        <v/>
      </c>
      <c r="R301" s="79" t="str">
        <f t="shared" ca="1" si="34"/>
        <v/>
      </c>
    </row>
    <row r="302" spans="1:18" x14ac:dyDescent="0.25">
      <c r="A302" s="80" t="str">
        <f t="shared" si="29"/>
        <v/>
      </c>
      <c r="B302" s="6"/>
      <c r="C302" s="9"/>
      <c r="D302" s="6"/>
      <c r="E302" s="9"/>
      <c r="F302" s="77" t="str">
        <f t="array" aca="1" ref="F302" ca="1">IF(ISNUMBER(MATCH(A302,ZL_Datum,0)),MIN(IF(ZL_Datum=Tagessummen!A302,ZL_von)),"")</f>
        <v/>
      </c>
      <c r="G302" s="77" t="str">
        <f t="array" aca="1" ref="G302" ca="1">IF(ISNUMBER(MATCH(A302,ZL_Datum,0)),MAX(IF(ZL_Datum=Tagessummen!A302,ZL_bis)),"")</f>
        <v/>
      </c>
      <c r="H302" s="50" t="str">
        <f ca="1">IF(AND(ISNUMBER(F302),ISNUMBER(G302)),SUMIF(ZL_gesamt,Tagessummen!A302,ZL_dez),"")</f>
        <v/>
      </c>
      <c r="I302" s="78" t="str">
        <f ca="1">IF(AND(ISNUMBER(F302),ISNUMBER(G302)),COUNTIF(ZL_Datum,Tagessummen!A302),"")</f>
        <v/>
      </c>
      <c r="J302" s="20"/>
      <c r="L302" s="82" t="str">
        <f t="shared" ca="1" si="30"/>
        <v/>
      </c>
      <c r="M302" s="14"/>
      <c r="N302" s="79" t="str">
        <f t="shared" ca="1" si="31"/>
        <v/>
      </c>
      <c r="O302" s="79" t="str">
        <f t="shared" ca="1" si="32"/>
        <v/>
      </c>
      <c r="P302" s="79" t="str">
        <f t="shared" ca="1" si="33"/>
        <v/>
      </c>
      <c r="Q302" s="79" t="str">
        <f t="shared" ca="1" si="28"/>
        <v/>
      </c>
      <c r="R302" s="79" t="str">
        <f t="shared" ca="1" si="34"/>
        <v/>
      </c>
    </row>
    <row r="303" spans="1:18" x14ac:dyDescent="0.25">
      <c r="A303" s="80" t="str">
        <f t="shared" si="29"/>
        <v/>
      </c>
      <c r="B303" s="6"/>
      <c r="C303" s="9"/>
      <c r="D303" s="6"/>
      <c r="E303" s="9"/>
      <c r="F303" s="77" t="str">
        <f t="array" aca="1" ref="F303" ca="1">IF(ISNUMBER(MATCH(A303,ZL_Datum,0)),MIN(IF(ZL_Datum=Tagessummen!A303,ZL_von)),"")</f>
        <v/>
      </c>
      <c r="G303" s="77" t="str">
        <f t="array" aca="1" ref="G303" ca="1">IF(ISNUMBER(MATCH(A303,ZL_Datum,0)),MAX(IF(ZL_Datum=Tagessummen!A303,ZL_bis)),"")</f>
        <v/>
      </c>
      <c r="H303" s="50" t="str">
        <f ca="1">IF(AND(ISNUMBER(F303),ISNUMBER(G303)),SUMIF(ZL_gesamt,Tagessummen!A303,ZL_dez),"")</f>
        <v/>
      </c>
      <c r="I303" s="78" t="str">
        <f ca="1">IF(AND(ISNUMBER(F303),ISNUMBER(G303)),COUNTIF(ZL_Datum,Tagessummen!A303),"")</f>
        <v/>
      </c>
      <c r="J303" s="20"/>
      <c r="L303" s="82" t="str">
        <f t="shared" ca="1" si="30"/>
        <v/>
      </c>
      <c r="M303" s="14"/>
      <c r="N303" s="79" t="str">
        <f t="shared" ca="1" si="31"/>
        <v/>
      </c>
      <c r="O303" s="79" t="str">
        <f t="shared" ca="1" si="32"/>
        <v/>
      </c>
      <c r="P303" s="79" t="str">
        <f t="shared" ca="1" si="33"/>
        <v/>
      </c>
      <c r="Q303" s="79" t="str">
        <f t="shared" ca="1" si="28"/>
        <v/>
      </c>
      <c r="R303" s="79" t="str">
        <f t="shared" ca="1" si="34"/>
        <v/>
      </c>
    </row>
    <row r="304" spans="1:18" x14ac:dyDescent="0.25">
      <c r="A304" s="80" t="str">
        <f t="shared" si="29"/>
        <v/>
      </c>
      <c r="B304" s="6"/>
      <c r="C304" s="9"/>
      <c r="D304" s="6"/>
      <c r="E304" s="9"/>
      <c r="F304" s="77" t="str">
        <f t="array" aca="1" ref="F304" ca="1">IF(ISNUMBER(MATCH(A304,ZL_Datum,0)),MIN(IF(ZL_Datum=Tagessummen!A304,ZL_von)),"")</f>
        <v/>
      </c>
      <c r="G304" s="77" t="str">
        <f t="array" aca="1" ref="G304" ca="1">IF(ISNUMBER(MATCH(A304,ZL_Datum,0)),MAX(IF(ZL_Datum=Tagessummen!A304,ZL_bis)),"")</f>
        <v/>
      </c>
      <c r="H304" s="50" t="str">
        <f ca="1">IF(AND(ISNUMBER(F304),ISNUMBER(G304)),SUMIF(ZL_gesamt,Tagessummen!A304,ZL_dez),"")</f>
        <v/>
      </c>
      <c r="I304" s="78" t="str">
        <f ca="1">IF(AND(ISNUMBER(F304),ISNUMBER(G304)),COUNTIF(ZL_Datum,Tagessummen!A304),"")</f>
        <v/>
      </c>
      <c r="J304" s="20"/>
      <c r="L304" s="82" t="str">
        <f t="shared" ca="1" si="30"/>
        <v/>
      </c>
      <c r="M304" s="14"/>
      <c r="N304" s="79" t="str">
        <f t="shared" ca="1" si="31"/>
        <v/>
      </c>
      <c r="O304" s="79" t="str">
        <f t="shared" ca="1" si="32"/>
        <v/>
      </c>
      <c r="P304" s="79" t="str">
        <f t="shared" ca="1" si="33"/>
        <v/>
      </c>
      <c r="Q304" s="79" t="str">
        <f t="shared" ca="1" si="28"/>
        <v/>
      </c>
      <c r="R304" s="79" t="str">
        <f t="shared" ca="1" si="34"/>
        <v/>
      </c>
    </row>
    <row r="305" spans="1:18" x14ac:dyDescent="0.25">
      <c r="A305" s="80" t="str">
        <f t="shared" si="29"/>
        <v/>
      </c>
      <c r="B305" s="6"/>
      <c r="C305" s="9"/>
      <c r="D305" s="6"/>
      <c r="E305" s="9"/>
      <c r="F305" s="77" t="str">
        <f t="array" aca="1" ref="F305" ca="1">IF(ISNUMBER(MATCH(A305,ZL_Datum,0)),MIN(IF(ZL_Datum=Tagessummen!A305,ZL_von)),"")</f>
        <v/>
      </c>
      <c r="G305" s="77" t="str">
        <f t="array" aca="1" ref="G305" ca="1">IF(ISNUMBER(MATCH(A305,ZL_Datum,0)),MAX(IF(ZL_Datum=Tagessummen!A305,ZL_bis)),"")</f>
        <v/>
      </c>
      <c r="H305" s="50" t="str">
        <f ca="1">IF(AND(ISNUMBER(F305),ISNUMBER(G305)),SUMIF(ZL_gesamt,Tagessummen!A305,ZL_dez),"")</f>
        <v/>
      </c>
      <c r="I305" s="78" t="str">
        <f ca="1">IF(AND(ISNUMBER(F305),ISNUMBER(G305)),COUNTIF(ZL_Datum,Tagessummen!A305),"")</f>
        <v/>
      </c>
      <c r="J305" s="20"/>
      <c r="L305" s="82" t="str">
        <f t="shared" ca="1" si="30"/>
        <v/>
      </c>
      <c r="M305" s="14"/>
      <c r="N305" s="79" t="str">
        <f t="shared" ca="1" si="31"/>
        <v/>
      </c>
      <c r="O305" s="79" t="str">
        <f t="shared" ca="1" si="32"/>
        <v/>
      </c>
      <c r="P305" s="79" t="str">
        <f t="shared" ca="1" si="33"/>
        <v/>
      </c>
      <c r="Q305" s="79" t="str">
        <f t="shared" ca="1" si="28"/>
        <v/>
      </c>
      <c r="R305" s="79" t="str">
        <f t="shared" ca="1" si="34"/>
        <v/>
      </c>
    </row>
    <row r="306" spans="1:18" x14ac:dyDescent="0.25">
      <c r="A306" s="80" t="str">
        <f t="shared" si="29"/>
        <v/>
      </c>
      <c r="B306" s="6"/>
      <c r="C306" s="9"/>
      <c r="D306" s="6"/>
      <c r="E306" s="9"/>
      <c r="F306" s="77" t="str">
        <f t="array" aca="1" ref="F306" ca="1">IF(ISNUMBER(MATCH(A306,ZL_Datum,0)),MIN(IF(ZL_Datum=Tagessummen!A306,ZL_von)),"")</f>
        <v/>
      </c>
      <c r="G306" s="77" t="str">
        <f t="array" aca="1" ref="G306" ca="1">IF(ISNUMBER(MATCH(A306,ZL_Datum,0)),MAX(IF(ZL_Datum=Tagessummen!A306,ZL_bis)),"")</f>
        <v/>
      </c>
      <c r="H306" s="50" t="str">
        <f ca="1">IF(AND(ISNUMBER(F306),ISNUMBER(G306)),SUMIF(ZL_gesamt,Tagessummen!A306,ZL_dez),"")</f>
        <v/>
      </c>
      <c r="I306" s="78" t="str">
        <f ca="1">IF(AND(ISNUMBER(F306),ISNUMBER(G306)),COUNTIF(ZL_Datum,Tagessummen!A306),"")</f>
        <v/>
      </c>
      <c r="J306" s="20"/>
      <c r="L306" s="82" t="str">
        <f t="shared" ca="1" si="30"/>
        <v/>
      </c>
      <c r="M306" s="14"/>
      <c r="N306" s="79" t="str">
        <f t="shared" ca="1" si="31"/>
        <v/>
      </c>
      <c r="O306" s="79" t="str">
        <f t="shared" ca="1" si="32"/>
        <v/>
      </c>
      <c r="P306" s="79" t="str">
        <f t="shared" ca="1" si="33"/>
        <v/>
      </c>
      <c r="Q306" s="79" t="str">
        <f t="shared" ca="1" si="28"/>
        <v/>
      </c>
      <c r="R306" s="79" t="str">
        <f t="shared" ca="1" si="34"/>
        <v/>
      </c>
    </row>
    <row r="307" spans="1:18" x14ac:dyDescent="0.25">
      <c r="A307" s="80" t="str">
        <f t="shared" si="29"/>
        <v/>
      </c>
      <c r="B307" s="6"/>
      <c r="C307" s="9"/>
      <c r="D307" s="6"/>
      <c r="E307" s="9"/>
      <c r="F307" s="77" t="str">
        <f t="array" aca="1" ref="F307" ca="1">IF(ISNUMBER(MATCH(A307,ZL_Datum,0)),MIN(IF(ZL_Datum=Tagessummen!A307,ZL_von)),"")</f>
        <v/>
      </c>
      <c r="G307" s="77" t="str">
        <f t="array" aca="1" ref="G307" ca="1">IF(ISNUMBER(MATCH(A307,ZL_Datum,0)),MAX(IF(ZL_Datum=Tagessummen!A307,ZL_bis)),"")</f>
        <v/>
      </c>
      <c r="H307" s="50" t="str">
        <f ca="1">IF(AND(ISNUMBER(F307),ISNUMBER(G307)),SUMIF(ZL_gesamt,Tagessummen!A307,ZL_dez),"")</f>
        <v/>
      </c>
      <c r="I307" s="78" t="str">
        <f ca="1">IF(AND(ISNUMBER(F307),ISNUMBER(G307)),COUNTIF(ZL_Datum,Tagessummen!A307),"")</f>
        <v/>
      </c>
      <c r="J307" s="20"/>
      <c r="L307" s="82" t="str">
        <f t="shared" ca="1" si="30"/>
        <v/>
      </c>
      <c r="M307" s="14"/>
      <c r="N307" s="79" t="str">
        <f t="shared" ca="1" si="31"/>
        <v/>
      </c>
      <c r="O307" s="79" t="str">
        <f t="shared" ca="1" si="32"/>
        <v/>
      </c>
      <c r="P307" s="79" t="str">
        <f t="shared" ca="1" si="33"/>
        <v/>
      </c>
      <c r="Q307" s="79" t="str">
        <f t="shared" ca="1" si="28"/>
        <v/>
      </c>
      <c r="R307" s="79" t="str">
        <f t="shared" ca="1" si="34"/>
        <v/>
      </c>
    </row>
    <row r="308" spans="1:18" x14ac:dyDescent="0.25">
      <c r="A308" s="80" t="str">
        <f t="shared" si="29"/>
        <v/>
      </c>
      <c r="B308" s="6"/>
      <c r="C308" s="9"/>
      <c r="D308" s="6"/>
      <c r="E308" s="9"/>
      <c r="F308" s="77" t="str">
        <f t="array" aca="1" ref="F308" ca="1">IF(ISNUMBER(MATCH(A308,ZL_Datum,0)),MIN(IF(ZL_Datum=Tagessummen!A308,ZL_von)),"")</f>
        <v/>
      </c>
      <c r="G308" s="77" t="str">
        <f t="array" aca="1" ref="G308" ca="1">IF(ISNUMBER(MATCH(A308,ZL_Datum,0)),MAX(IF(ZL_Datum=Tagessummen!A308,ZL_bis)),"")</f>
        <v/>
      </c>
      <c r="H308" s="50" t="str">
        <f ca="1">IF(AND(ISNUMBER(F308),ISNUMBER(G308)),SUMIF(ZL_gesamt,Tagessummen!A308,ZL_dez),"")</f>
        <v/>
      </c>
      <c r="I308" s="78" t="str">
        <f ca="1">IF(AND(ISNUMBER(F308),ISNUMBER(G308)),COUNTIF(ZL_Datum,Tagessummen!A308),"")</f>
        <v/>
      </c>
      <c r="J308" s="20"/>
      <c r="L308" s="82" t="str">
        <f t="shared" ca="1" si="30"/>
        <v/>
      </c>
      <c r="M308" s="14"/>
      <c r="N308" s="79" t="str">
        <f t="shared" ca="1" si="31"/>
        <v/>
      </c>
      <c r="O308" s="79" t="str">
        <f t="shared" ca="1" si="32"/>
        <v/>
      </c>
      <c r="P308" s="79" t="str">
        <f t="shared" ca="1" si="33"/>
        <v/>
      </c>
      <c r="Q308" s="79" t="str">
        <f t="shared" ca="1" si="28"/>
        <v/>
      </c>
      <c r="R308" s="79" t="str">
        <f t="shared" ca="1" si="34"/>
        <v/>
      </c>
    </row>
    <row r="309" spans="1:18" x14ac:dyDescent="0.25">
      <c r="A309" s="80" t="str">
        <f t="shared" si="29"/>
        <v/>
      </c>
      <c r="B309" s="6"/>
      <c r="C309" s="9"/>
      <c r="D309" s="6"/>
      <c r="E309" s="9"/>
      <c r="F309" s="77" t="str">
        <f t="array" aca="1" ref="F309" ca="1">IF(ISNUMBER(MATCH(A309,ZL_Datum,0)),MIN(IF(ZL_Datum=Tagessummen!A309,ZL_von)),"")</f>
        <v/>
      </c>
      <c r="G309" s="77" t="str">
        <f t="array" aca="1" ref="G309" ca="1">IF(ISNUMBER(MATCH(A309,ZL_Datum,0)),MAX(IF(ZL_Datum=Tagessummen!A309,ZL_bis)),"")</f>
        <v/>
      </c>
      <c r="H309" s="50" t="str">
        <f ca="1">IF(AND(ISNUMBER(F309),ISNUMBER(G309)),SUMIF(ZL_gesamt,Tagessummen!A309,ZL_dez),"")</f>
        <v/>
      </c>
      <c r="I309" s="78" t="str">
        <f ca="1">IF(AND(ISNUMBER(F309),ISNUMBER(G309)),COUNTIF(ZL_Datum,Tagessummen!A309),"")</f>
        <v/>
      </c>
      <c r="J309" s="20"/>
      <c r="L309" s="82" t="str">
        <f t="shared" ca="1" si="30"/>
        <v/>
      </c>
      <c r="M309" s="14"/>
      <c r="N309" s="79" t="str">
        <f t="shared" ca="1" si="31"/>
        <v/>
      </c>
      <c r="O309" s="79" t="str">
        <f t="shared" ca="1" si="32"/>
        <v/>
      </c>
      <c r="P309" s="79" t="str">
        <f t="shared" ca="1" si="33"/>
        <v/>
      </c>
      <c r="Q309" s="79" t="str">
        <f t="shared" ca="1" si="28"/>
        <v/>
      </c>
      <c r="R309" s="79" t="str">
        <f t="shared" ca="1" si="34"/>
        <v/>
      </c>
    </row>
    <row r="310" spans="1:18" x14ac:dyDescent="0.25">
      <c r="A310" s="80" t="str">
        <f t="shared" si="29"/>
        <v/>
      </c>
      <c r="B310" s="6"/>
      <c r="C310" s="9"/>
      <c r="D310" s="6"/>
      <c r="E310" s="9"/>
      <c r="F310" s="77" t="str">
        <f t="array" aca="1" ref="F310" ca="1">IF(ISNUMBER(MATCH(A310,ZL_Datum,0)),MIN(IF(ZL_Datum=Tagessummen!A310,ZL_von)),"")</f>
        <v/>
      </c>
      <c r="G310" s="77" t="str">
        <f t="array" aca="1" ref="G310" ca="1">IF(ISNUMBER(MATCH(A310,ZL_Datum,0)),MAX(IF(ZL_Datum=Tagessummen!A310,ZL_bis)),"")</f>
        <v/>
      </c>
      <c r="H310" s="50" t="str">
        <f ca="1">IF(AND(ISNUMBER(F310),ISNUMBER(G310)),SUMIF(ZL_gesamt,Tagessummen!A310,ZL_dez),"")</f>
        <v/>
      </c>
      <c r="I310" s="78" t="str">
        <f ca="1">IF(AND(ISNUMBER(F310),ISNUMBER(G310)),COUNTIF(ZL_Datum,Tagessummen!A310),"")</f>
        <v/>
      </c>
      <c r="J310" s="20"/>
      <c r="L310" s="82" t="str">
        <f t="shared" ca="1" si="30"/>
        <v/>
      </c>
      <c r="M310" s="14"/>
      <c r="N310" s="79" t="str">
        <f t="shared" ca="1" si="31"/>
        <v/>
      </c>
      <c r="O310" s="79" t="str">
        <f t="shared" ca="1" si="32"/>
        <v/>
      </c>
      <c r="P310" s="79" t="str">
        <f t="shared" ca="1" si="33"/>
        <v/>
      </c>
      <c r="Q310" s="79" t="str">
        <f t="shared" ca="1" si="28"/>
        <v/>
      </c>
      <c r="R310" s="79" t="str">
        <f t="shared" ca="1" si="34"/>
        <v/>
      </c>
    </row>
    <row r="311" spans="1:18" x14ac:dyDescent="0.25">
      <c r="A311" s="80" t="str">
        <f t="shared" si="29"/>
        <v/>
      </c>
      <c r="B311" s="6"/>
      <c r="C311" s="9"/>
      <c r="D311" s="6"/>
      <c r="E311" s="9"/>
      <c r="F311" s="77" t="str">
        <f t="array" aca="1" ref="F311" ca="1">IF(ISNUMBER(MATCH(A311,ZL_Datum,0)),MIN(IF(ZL_Datum=Tagessummen!A311,ZL_von)),"")</f>
        <v/>
      </c>
      <c r="G311" s="77" t="str">
        <f t="array" aca="1" ref="G311" ca="1">IF(ISNUMBER(MATCH(A311,ZL_Datum,0)),MAX(IF(ZL_Datum=Tagessummen!A311,ZL_bis)),"")</f>
        <v/>
      </c>
      <c r="H311" s="50" t="str">
        <f ca="1">IF(AND(ISNUMBER(F311),ISNUMBER(G311)),SUMIF(ZL_gesamt,Tagessummen!A311,ZL_dez),"")</f>
        <v/>
      </c>
      <c r="I311" s="78" t="str">
        <f ca="1">IF(AND(ISNUMBER(F311),ISNUMBER(G311)),COUNTIF(ZL_Datum,Tagessummen!A311),"")</f>
        <v/>
      </c>
      <c r="J311" s="20"/>
      <c r="L311" s="82" t="str">
        <f t="shared" ca="1" si="30"/>
        <v/>
      </c>
      <c r="M311" s="14"/>
      <c r="N311" s="79" t="str">
        <f t="shared" ca="1" si="31"/>
        <v/>
      </c>
      <c r="O311" s="79" t="str">
        <f t="shared" ca="1" si="32"/>
        <v/>
      </c>
      <c r="P311" s="79" t="str">
        <f t="shared" ca="1" si="33"/>
        <v/>
      </c>
      <c r="Q311" s="79" t="str">
        <f t="shared" ca="1" si="28"/>
        <v/>
      </c>
      <c r="R311" s="79" t="str">
        <f t="shared" ca="1" si="34"/>
        <v/>
      </c>
    </row>
    <row r="312" spans="1:18" x14ac:dyDescent="0.25">
      <c r="A312" s="80" t="str">
        <f t="shared" si="29"/>
        <v/>
      </c>
      <c r="B312" s="6"/>
      <c r="C312" s="9"/>
      <c r="D312" s="6"/>
      <c r="E312" s="9"/>
      <c r="F312" s="77" t="str">
        <f t="array" aca="1" ref="F312" ca="1">IF(ISNUMBER(MATCH(A312,ZL_Datum,0)),MIN(IF(ZL_Datum=Tagessummen!A312,ZL_von)),"")</f>
        <v/>
      </c>
      <c r="G312" s="77" t="str">
        <f t="array" aca="1" ref="G312" ca="1">IF(ISNUMBER(MATCH(A312,ZL_Datum,0)),MAX(IF(ZL_Datum=Tagessummen!A312,ZL_bis)),"")</f>
        <v/>
      </c>
      <c r="H312" s="50" t="str">
        <f ca="1">IF(AND(ISNUMBER(F312),ISNUMBER(G312)),SUMIF(ZL_gesamt,Tagessummen!A312,ZL_dez),"")</f>
        <v/>
      </c>
      <c r="I312" s="78" t="str">
        <f ca="1">IF(AND(ISNUMBER(F312),ISNUMBER(G312)),COUNTIF(ZL_Datum,Tagessummen!A312),"")</f>
        <v/>
      </c>
      <c r="J312" s="20"/>
      <c r="L312" s="82" t="str">
        <f t="shared" ca="1" si="30"/>
        <v/>
      </c>
      <c r="M312" s="14"/>
      <c r="N312" s="79" t="str">
        <f t="shared" ca="1" si="31"/>
        <v/>
      </c>
      <c r="O312" s="79" t="str">
        <f t="shared" ca="1" si="32"/>
        <v/>
      </c>
      <c r="P312" s="79" t="str">
        <f t="shared" ca="1" si="33"/>
        <v/>
      </c>
      <c r="Q312" s="79" t="str">
        <f t="shared" ca="1" si="28"/>
        <v/>
      </c>
      <c r="R312" s="79" t="str">
        <f t="shared" ca="1" si="34"/>
        <v/>
      </c>
    </row>
    <row r="313" spans="1:18" x14ac:dyDescent="0.25">
      <c r="A313" s="80" t="str">
        <f t="shared" si="29"/>
        <v/>
      </c>
      <c r="B313" s="6"/>
      <c r="C313" s="9"/>
      <c r="D313" s="6"/>
      <c r="E313" s="9"/>
      <c r="F313" s="77" t="str">
        <f t="array" aca="1" ref="F313" ca="1">IF(ISNUMBER(MATCH(A313,ZL_Datum,0)),MIN(IF(ZL_Datum=Tagessummen!A313,ZL_von)),"")</f>
        <v/>
      </c>
      <c r="G313" s="77" t="str">
        <f t="array" aca="1" ref="G313" ca="1">IF(ISNUMBER(MATCH(A313,ZL_Datum,0)),MAX(IF(ZL_Datum=Tagessummen!A313,ZL_bis)),"")</f>
        <v/>
      </c>
      <c r="H313" s="50" t="str">
        <f ca="1">IF(AND(ISNUMBER(F313),ISNUMBER(G313)),SUMIF(ZL_gesamt,Tagessummen!A313,ZL_dez),"")</f>
        <v/>
      </c>
      <c r="I313" s="78" t="str">
        <f ca="1">IF(AND(ISNUMBER(F313),ISNUMBER(G313)),COUNTIF(ZL_Datum,Tagessummen!A313),"")</f>
        <v/>
      </c>
      <c r="J313" s="20"/>
      <c r="L313" s="82" t="str">
        <f t="shared" ca="1" si="30"/>
        <v/>
      </c>
      <c r="M313" s="14"/>
      <c r="N313" s="79" t="str">
        <f t="shared" ca="1" si="31"/>
        <v/>
      </c>
      <c r="O313" s="79" t="str">
        <f t="shared" ca="1" si="32"/>
        <v/>
      </c>
      <c r="P313" s="79" t="str">
        <f t="shared" ca="1" si="33"/>
        <v/>
      </c>
      <c r="Q313" s="79" t="str">
        <f t="shared" ca="1" si="28"/>
        <v/>
      </c>
      <c r="R313" s="79" t="str">
        <f t="shared" ca="1" si="34"/>
        <v/>
      </c>
    </row>
    <row r="314" spans="1:18" x14ac:dyDescent="0.25">
      <c r="A314" s="80" t="str">
        <f t="shared" si="29"/>
        <v/>
      </c>
      <c r="B314" s="6"/>
      <c r="C314" s="9"/>
      <c r="D314" s="6"/>
      <c r="E314" s="9"/>
      <c r="F314" s="77" t="str">
        <f t="array" aca="1" ref="F314" ca="1">IF(ISNUMBER(MATCH(A314,ZL_Datum,0)),MIN(IF(ZL_Datum=Tagessummen!A314,ZL_von)),"")</f>
        <v/>
      </c>
      <c r="G314" s="77" t="str">
        <f t="array" aca="1" ref="G314" ca="1">IF(ISNUMBER(MATCH(A314,ZL_Datum,0)),MAX(IF(ZL_Datum=Tagessummen!A314,ZL_bis)),"")</f>
        <v/>
      </c>
      <c r="H314" s="50" t="str">
        <f ca="1">IF(AND(ISNUMBER(F314),ISNUMBER(G314)),SUMIF(ZL_gesamt,Tagessummen!A314,ZL_dez),"")</f>
        <v/>
      </c>
      <c r="I314" s="78" t="str">
        <f ca="1">IF(AND(ISNUMBER(F314),ISNUMBER(G314)),COUNTIF(ZL_Datum,Tagessummen!A314),"")</f>
        <v/>
      </c>
      <c r="J314" s="20"/>
      <c r="L314" s="82" t="str">
        <f t="shared" ca="1" si="30"/>
        <v/>
      </c>
      <c r="M314" s="14"/>
      <c r="N314" s="79" t="str">
        <f t="shared" ca="1" si="31"/>
        <v/>
      </c>
      <c r="O314" s="79" t="str">
        <f t="shared" ca="1" si="32"/>
        <v/>
      </c>
      <c r="P314" s="79" t="str">
        <f t="shared" ca="1" si="33"/>
        <v/>
      </c>
      <c r="Q314" s="79" t="str">
        <f t="shared" ca="1" si="28"/>
        <v/>
      </c>
      <c r="R314" s="79" t="str">
        <f t="shared" ca="1" si="34"/>
        <v/>
      </c>
    </row>
    <row r="315" spans="1:18" x14ac:dyDescent="0.25">
      <c r="A315" s="80" t="str">
        <f t="shared" si="29"/>
        <v/>
      </c>
      <c r="B315" s="6"/>
      <c r="C315" s="9"/>
      <c r="D315" s="6"/>
      <c r="E315" s="9"/>
      <c r="F315" s="77" t="str">
        <f t="array" aca="1" ref="F315" ca="1">IF(ISNUMBER(MATCH(A315,ZL_Datum,0)),MIN(IF(ZL_Datum=Tagessummen!A315,ZL_von)),"")</f>
        <v/>
      </c>
      <c r="G315" s="77" t="str">
        <f t="array" aca="1" ref="G315" ca="1">IF(ISNUMBER(MATCH(A315,ZL_Datum,0)),MAX(IF(ZL_Datum=Tagessummen!A315,ZL_bis)),"")</f>
        <v/>
      </c>
      <c r="H315" s="50" t="str">
        <f ca="1">IF(AND(ISNUMBER(F315),ISNUMBER(G315)),SUMIF(ZL_gesamt,Tagessummen!A315,ZL_dez),"")</f>
        <v/>
      </c>
      <c r="I315" s="78" t="str">
        <f ca="1">IF(AND(ISNUMBER(F315),ISNUMBER(G315)),COUNTIF(ZL_Datum,Tagessummen!A315),"")</f>
        <v/>
      </c>
      <c r="J315" s="20"/>
      <c r="L315" s="82" t="str">
        <f t="shared" ca="1" si="30"/>
        <v/>
      </c>
      <c r="M315" s="14"/>
      <c r="N315" s="79" t="str">
        <f t="shared" ca="1" si="31"/>
        <v/>
      </c>
      <c r="O315" s="79" t="str">
        <f t="shared" ca="1" si="32"/>
        <v/>
      </c>
      <c r="P315" s="79" t="str">
        <f t="shared" ca="1" si="33"/>
        <v/>
      </c>
      <c r="Q315" s="79" t="str">
        <f t="shared" ca="1" si="28"/>
        <v/>
      </c>
      <c r="R315" s="79" t="str">
        <f t="shared" ca="1" si="34"/>
        <v/>
      </c>
    </row>
    <row r="316" spans="1:18" x14ac:dyDescent="0.25">
      <c r="A316" s="80" t="str">
        <f t="shared" si="29"/>
        <v/>
      </c>
      <c r="B316" s="6"/>
      <c r="C316" s="9"/>
      <c r="D316" s="6"/>
      <c r="E316" s="9"/>
      <c r="F316" s="77" t="str">
        <f t="array" aca="1" ref="F316" ca="1">IF(ISNUMBER(MATCH(A316,ZL_Datum,0)),MIN(IF(ZL_Datum=Tagessummen!A316,ZL_von)),"")</f>
        <v/>
      </c>
      <c r="G316" s="77" t="str">
        <f t="array" aca="1" ref="G316" ca="1">IF(ISNUMBER(MATCH(A316,ZL_Datum,0)),MAX(IF(ZL_Datum=Tagessummen!A316,ZL_bis)),"")</f>
        <v/>
      </c>
      <c r="H316" s="50" t="str">
        <f ca="1">IF(AND(ISNUMBER(F316),ISNUMBER(G316)),SUMIF(ZL_gesamt,Tagessummen!A316,ZL_dez),"")</f>
        <v/>
      </c>
      <c r="I316" s="78" t="str">
        <f ca="1">IF(AND(ISNUMBER(F316),ISNUMBER(G316)),COUNTIF(ZL_Datum,Tagessummen!A316),"")</f>
        <v/>
      </c>
      <c r="J316" s="20"/>
      <c r="L316" s="82" t="str">
        <f t="shared" ca="1" si="30"/>
        <v/>
      </c>
      <c r="M316" s="14"/>
      <c r="N316" s="79" t="str">
        <f t="shared" ca="1" si="31"/>
        <v/>
      </c>
      <c r="O316" s="79" t="str">
        <f t="shared" ca="1" si="32"/>
        <v/>
      </c>
      <c r="P316" s="79" t="str">
        <f t="shared" ca="1" si="33"/>
        <v/>
      </c>
      <c r="Q316" s="79" t="str">
        <f t="shared" ca="1" si="28"/>
        <v/>
      </c>
      <c r="R316" s="79" t="str">
        <f t="shared" ca="1" si="34"/>
        <v/>
      </c>
    </row>
    <row r="317" spans="1:18" x14ac:dyDescent="0.25">
      <c r="A317" s="80" t="str">
        <f t="shared" si="29"/>
        <v/>
      </c>
      <c r="B317" s="6"/>
      <c r="C317" s="9"/>
      <c r="D317" s="6"/>
      <c r="E317" s="9"/>
      <c r="F317" s="77" t="str">
        <f t="array" aca="1" ref="F317" ca="1">IF(ISNUMBER(MATCH(A317,ZL_Datum,0)),MIN(IF(ZL_Datum=Tagessummen!A317,ZL_von)),"")</f>
        <v/>
      </c>
      <c r="G317" s="77" t="str">
        <f t="array" aca="1" ref="G317" ca="1">IF(ISNUMBER(MATCH(A317,ZL_Datum,0)),MAX(IF(ZL_Datum=Tagessummen!A317,ZL_bis)),"")</f>
        <v/>
      </c>
      <c r="H317" s="50" t="str">
        <f ca="1">IF(AND(ISNUMBER(F317),ISNUMBER(G317)),SUMIF(ZL_gesamt,Tagessummen!A317,ZL_dez),"")</f>
        <v/>
      </c>
      <c r="I317" s="78" t="str">
        <f ca="1">IF(AND(ISNUMBER(F317),ISNUMBER(G317)),COUNTIF(ZL_Datum,Tagessummen!A317),"")</f>
        <v/>
      </c>
      <c r="J317" s="20"/>
      <c r="L317" s="82" t="str">
        <f t="shared" ca="1" si="30"/>
        <v/>
      </c>
      <c r="M317" s="14"/>
      <c r="N317" s="79" t="str">
        <f t="shared" ca="1" si="31"/>
        <v/>
      </c>
      <c r="O317" s="79" t="str">
        <f t="shared" ca="1" si="32"/>
        <v/>
      </c>
      <c r="P317" s="79" t="str">
        <f t="shared" ca="1" si="33"/>
        <v/>
      </c>
      <c r="Q317" s="79" t="str">
        <f t="shared" ca="1" si="28"/>
        <v/>
      </c>
      <c r="R317" s="79" t="str">
        <f t="shared" ca="1" si="34"/>
        <v/>
      </c>
    </row>
    <row r="318" spans="1:18" x14ac:dyDescent="0.25">
      <c r="A318" s="80" t="str">
        <f t="shared" si="29"/>
        <v/>
      </c>
      <c r="B318" s="6"/>
      <c r="C318" s="9"/>
      <c r="D318" s="6"/>
      <c r="E318" s="9"/>
      <c r="F318" s="77" t="str">
        <f t="array" aca="1" ref="F318" ca="1">IF(ISNUMBER(MATCH(A318,ZL_Datum,0)),MIN(IF(ZL_Datum=Tagessummen!A318,ZL_von)),"")</f>
        <v/>
      </c>
      <c r="G318" s="77" t="str">
        <f t="array" aca="1" ref="G318" ca="1">IF(ISNUMBER(MATCH(A318,ZL_Datum,0)),MAX(IF(ZL_Datum=Tagessummen!A318,ZL_bis)),"")</f>
        <v/>
      </c>
      <c r="H318" s="50" t="str">
        <f ca="1">IF(AND(ISNUMBER(F318),ISNUMBER(G318)),SUMIF(ZL_gesamt,Tagessummen!A318,ZL_dez),"")</f>
        <v/>
      </c>
      <c r="I318" s="78" t="str">
        <f ca="1">IF(AND(ISNUMBER(F318),ISNUMBER(G318)),COUNTIF(ZL_Datum,Tagessummen!A318),"")</f>
        <v/>
      </c>
      <c r="J318" s="20"/>
      <c r="L318" s="82" t="str">
        <f t="shared" ca="1" si="30"/>
        <v/>
      </c>
      <c r="M318" s="14"/>
      <c r="N318" s="79" t="str">
        <f t="shared" ca="1" si="31"/>
        <v/>
      </c>
      <c r="O318" s="79" t="str">
        <f t="shared" ca="1" si="32"/>
        <v/>
      </c>
      <c r="P318" s="79" t="str">
        <f t="shared" ca="1" si="33"/>
        <v/>
      </c>
      <c r="Q318" s="79" t="str">
        <f t="shared" ca="1" si="28"/>
        <v/>
      </c>
      <c r="R318" s="79" t="str">
        <f t="shared" ca="1" si="34"/>
        <v/>
      </c>
    </row>
    <row r="319" spans="1:18" x14ac:dyDescent="0.25">
      <c r="A319" s="80" t="str">
        <f t="shared" si="29"/>
        <v/>
      </c>
      <c r="B319" s="6"/>
      <c r="C319" s="9"/>
      <c r="D319" s="6"/>
      <c r="E319" s="9"/>
      <c r="F319" s="77" t="str">
        <f t="array" aca="1" ref="F319" ca="1">IF(ISNUMBER(MATCH(A319,ZL_Datum,0)),MIN(IF(ZL_Datum=Tagessummen!A319,ZL_von)),"")</f>
        <v/>
      </c>
      <c r="G319" s="77" t="str">
        <f t="array" aca="1" ref="G319" ca="1">IF(ISNUMBER(MATCH(A319,ZL_Datum,0)),MAX(IF(ZL_Datum=Tagessummen!A319,ZL_bis)),"")</f>
        <v/>
      </c>
      <c r="H319" s="50" t="str">
        <f ca="1">IF(AND(ISNUMBER(F319),ISNUMBER(G319)),SUMIF(ZL_gesamt,Tagessummen!A319,ZL_dez),"")</f>
        <v/>
      </c>
      <c r="I319" s="78" t="str">
        <f ca="1">IF(AND(ISNUMBER(F319),ISNUMBER(G319)),COUNTIF(ZL_Datum,Tagessummen!A319),"")</f>
        <v/>
      </c>
      <c r="J319" s="20"/>
      <c r="L319" s="82" t="str">
        <f t="shared" ca="1" si="30"/>
        <v/>
      </c>
      <c r="M319" s="14"/>
      <c r="N319" s="79" t="str">
        <f t="shared" ca="1" si="31"/>
        <v/>
      </c>
      <c r="O319" s="79" t="str">
        <f t="shared" ca="1" si="32"/>
        <v/>
      </c>
      <c r="P319" s="79" t="str">
        <f t="shared" ca="1" si="33"/>
        <v/>
      </c>
      <c r="Q319" s="79" t="str">
        <f t="shared" ca="1" si="28"/>
        <v/>
      </c>
      <c r="R319" s="79" t="str">
        <f t="shared" ca="1" si="34"/>
        <v/>
      </c>
    </row>
    <row r="320" spans="1:18" x14ac:dyDescent="0.25">
      <c r="A320" s="80" t="str">
        <f t="shared" si="29"/>
        <v/>
      </c>
      <c r="B320" s="6"/>
      <c r="C320" s="9"/>
      <c r="D320" s="6"/>
      <c r="E320" s="9"/>
      <c r="F320" s="77" t="str">
        <f t="array" aca="1" ref="F320" ca="1">IF(ISNUMBER(MATCH(A320,ZL_Datum,0)),MIN(IF(ZL_Datum=Tagessummen!A320,ZL_von)),"")</f>
        <v/>
      </c>
      <c r="G320" s="77" t="str">
        <f t="array" aca="1" ref="G320" ca="1">IF(ISNUMBER(MATCH(A320,ZL_Datum,0)),MAX(IF(ZL_Datum=Tagessummen!A320,ZL_bis)),"")</f>
        <v/>
      </c>
      <c r="H320" s="50" t="str">
        <f ca="1">IF(AND(ISNUMBER(F320),ISNUMBER(G320)),SUMIF(ZL_gesamt,Tagessummen!A320,ZL_dez),"")</f>
        <v/>
      </c>
      <c r="I320" s="78" t="str">
        <f ca="1">IF(AND(ISNUMBER(F320),ISNUMBER(G320)),COUNTIF(ZL_Datum,Tagessummen!A320),"")</f>
        <v/>
      </c>
      <c r="J320" s="20"/>
      <c r="L320" s="82" t="str">
        <f t="shared" ca="1" si="30"/>
        <v/>
      </c>
      <c r="M320" s="14"/>
      <c r="N320" s="79" t="str">
        <f t="shared" ca="1" si="31"/>
        <v/>
      </c>
      <c r="O320" s="79" t="str">
        <f t="shared" ca="1" si="32"/>
        <v/>
      </c>
      <c r="P320" s="79" t="str">
        <f t="shared" ca="1" si="33"/>
        <v/>
      </c>
      <c r="Q320" s="79" t="str">
        <f t="shared" ca="1" si="28"/>
        <v/>
      </c>
      <c r="R320" s="79" t="str">
        <f t="shared" ca="1" si="34"/>
        <v/>
      </c>
    </row>
    <row r="321" spans="1:18" x14ac:dyDescent="0.25">
      <c r="A321" s="80" t="str">
        <f t="shared" si="29"/>
        <v/>
      </c>
      <c r="B321" s="6"/>
      <c r="C321" s="9"/>
      <c r="D321" s="6"/>
      <c r="E321" s="9"/>
      <c r="F321" s="77" t="str">
        <f t="array" aca="1" ref="F321" ca="1">IF(ISNUMBER(MATCH(A321,ZL_Datum,0)),MIN(IF(ZL_Datum=Tagessummen!A321,ZL_von)),"")</f>
        <v/>
      </c>
      <c r="G321" s="77" t="str">
        <f t="array" aca="1" ref="G321" ca="1">IF(ISNUMBER(MATCH(A321,ZL_Datum,0)),MAX(IF(ZL_Datum=Tagessummen!A321,ZL_bis)),"")</f>
        <v/>
      </c>
      <c r="H321" s="50" t="str">
        <f ca="1">IF(AND(ISNUMBER(F321),ISNUMBER(G321)),SUMIF(ZL_gesamt,Tagessummen!A321,ZL_dez),"")</f>
        <v/>
      </c>
      <c r="I321" s="78" t="str">
        <f ca="1">IF(AND(ISNUMBER(F321),ISNUMBER(G321)),COUNTIF(ZL_Datum,Tagessummen!A321),"")</f>
        <v/>
      </c>
      <c r="J321" s="20"/>
      <c r="L321" s="82" t="str">
        <f t="shared" ca="1" si="30"/>
        <v/>
      </c>
      <c r="M321" s="14"/>
      <c r="N321" s="79" t="str">
        <f t="shared" ca="1" si="31"/>
        <v/>
      </c>
      <c r="O321" s="79" t="str">
        <f t="shared" ca="1" si="32"/>
        <v/>
      </c>
      <c r="P321" s="79" t="str">
        <f t="shared" ca="1" si="33"/>
        <v/>
      </c>
      <c r="Q321" s="79" t="str">
        <f t="shared" ca="1" si="28"/>
        <v/>
      </c>
      <c r="R321" s="79" t="str">
        <f t="shared" ca="1" si="34"/>
        <v/>
      </c>
    </row>
    <row r="322" spans="1:18" x14ac:dyDescent="0.25">
      <c r="A322" s="80" t="str">
        <f t="shared" si="29"/>
        <v/>
      </c>
      <c r="B322" s="6"/>
      <c r="C322" s="9"/>
      <c r="D322" s="6"/>
      <c r="E322" s="9"/>
      <c r="F322" s="77" t="str">
        <f t="array" aca="1" ref="F322" ca="1">IF(ISNUMBER(MATCH(A322,ZL_Datum,0)),MIN(IF(ZL_Datum=Tagessummen!A322,ZL_von)),"")</f>
        <v/>
      </c>
      <c r="G322" s="77" t="str">
        <f t="array" aca="1" ref="G322" ca="1">IF(ISNUMBER(MATCH(A322,ZL_Datum,0)),MAX(IF(ZL_Datum=Tagessummen!A322,ZL_bis)),"")</f>
        <v/>
      </c>
      <c r="H322" s="50" t="str">
        <f ca="1">IF(AND(ISNUMBER(F322),ISNUMBER(G322)),SUMIF(ZL_gesamt,Tagessummen!A322,ZL_dez),"")</f>
        <v/>
      </c>
      <c r="I322" s="78" t="str">
        <f ca="1">IF(AND(ISNUMBER(F322),ISNUMBER(G322)),COUNTIF(ZL_Datum,Tagessummen!A322),"")</f>
        <v/>
      </c>
      <c r="J322" s="20"/>
      <c r="L322" s="82" t="str">
        <f t="shared" ca="1" si="30"/>
        <v/>
      </c>
      <c r="M322" s="14"/>
      <c r="N322" s="79" t="str">
        <f t="shared" ca="1" si="31"/>
        <v/>
      </c>
      <c r="O322" s="79" t="str">
        <f t="shared" ca="1" si="32"/>
        <v/>
      </c>
      <c r="P322" s="79" t="str">
        <f t="shared" ca="1" si="33"/>
        <v/>
      </c>
      <c r="Q322" s="79" t="str">
        <f t="shared" ca="1" si="28"/>
        <v/>
      </c>
      <c r="R322" s="79" t="str">
        <f t="shared" ca="1" si="34"/>
        <v/>
      </c>
    </row>
    <row r="323" spans="1:18" x14ac:dyDescent="0.25">
      <c r="A323" s="80" t="str">
        <f t="shared" si="29"/>
        <v/>
      </c>
      <c r="B323" s="6"/>
      <c r="C323" s="9"/>
      <c r="D323" s="6"/>
      <c r="E323" s="9"/>
      <c r="F323" s="77" t="str">
        <f t="array" aca="1" ref="F323" ca="1">IF(ISNUMBER(MATCH(A323,ZL_Datum,0)),MIN(IF(ZL_Datum=Tagessummen!A323,ZL_von)),"")</f>
        <v/>
      </c>
      <c r="G323" s="77" t="str">
        <f t="array" aca="1" ref="G323" ca="1">IF(ISNUMBER(MATCH(A323,ZL_Datum,0)),MAX(IF(ZL_Datum=Tagessummen!A323,ZL_bis)),"")</f>
        <v/>
      </c>
      <c r="H323" s="50" t="str">
        <f ca="1">IF(AND(ISNUMBER(F323),ISNUMBER(G323)),SUMIF(ZL_gesamt,Tagessummen!A323,ZL_dez),"")</f>
        <v/>
      </c>
      <c r="I323" s="78" t="str">
        <f ca="1">IF(AND(ISNUMBER(F323),ISNUMBER(G323)),COUNTIF(ZL_Datum,Tagessummen!A323),"")</f>
        <v/>
      </c>
      <c r="J323" s="20"/>
      <c r="L323" s="82" t="str">
        <f t="shared" ca="1" si="30"/>
        <v/>
      </c>
      <c r="M323" s="14"/>
      <c r="N323" s="79" t="str">
        <f t="shared" ca="1" si="31"/>
        <v/>
      </c>
      <c r="O323" s="79" t="str">
        <f t="shared" ca="1" si="32"/>
        <v/>
      </c>
      <c r="P323" s="79" t="str">
        <f t="shared" ca="1" si="33"/>
        <v/>
      </c>
      <c r="Q323" s="79" t="str">
        <f t="shared" ca="1" si="28"/>
        <v/>
      </c>
      <c r="R323" s="79" t="str">
        <f t="shared" ca="1" si="34"/>
        <v/>
      </c>
    </row>
    <row r="324" spans="1:18" x14ac:dyDescent="0.25">
      <c r="A324" s="80" t="str">
        <f t="shared" si="29"/>
        <v/>
      </c>
      <c r="B324" s="6"/>
      <c r="C324" s="9"/>
      <c r="D324" s="6"/>
      <c r="E324" s="9"/>
      <c r="F324" s="77" t="str">
        <f t="array" aca="1" ref="F324" ca="1">IF(ISNUMBER(MATCH(A324,ZL_Datum,0)),MIN(IF(ZL_Datum=Tagessummen!A324,ZL_von)),"")</f>
        <v/>
      </c>
      <c r="G324" s="77" t="str">
        <f t="array" aca="1" ref="G324" ca="1">IF(ISNUMBER(MATCH(A324,ZL_Datum,0)),MAX(IF(ZL_Datum=Tagessummen!A324,ZL_bis)),"")</f>
        <v/>
      </c>
      <c r="H324" s="50" t="str">
        <f ca="1">IF(AND(ISNUMBER(F324),ISNUMBER(G324)),SUMIF(ZL_gesamt,Tagessummen!A324,ZL_dez),"")</f>
        <v/>
      </c>
      <c r="I324" s="78" t="str">
        <f ca="1">IF(AND(ISNUMBER(F324),ISNUMBER(G324)),COUNTIF(ZL_Datum,Tagessummen!A324),"")</f>
        <v/>
      </c>
      <c r="J324" s="20"/>
      <c r="L324" s="82" t="str">
        <f t="shared" ca="1" si="30"/>
        <v/>
      </c>
      <c r="M324" s="14"/>
      <c r="N324" s="79" t="str">
        <f t="shared" ca="1" si="31"/>
        <v/>
      </c>
      <c r="O324" s="79" t="str">
        <f t="shared" ca="1" si="32"/>
        <v/>
      </c>
      <c r="P324" s="79" t="str">
        <f t="shared" ca="1" si="33"/>
        <v/>
      </c>
      <c r="Q324" s="79" t="str">
        <f t="shared" ca="1" si="28"/>
        <v/>
      </c>
      <c r="R324" s="79" t="str">
        <f t="shared" ca="1" si="34"/>
        <v/>
      </c>
    </row>
    <row r="325" spans="1:18" x14ac:dyDescent="0.25">
      <c r="A325" s="80" t="str">
        <f t="shared" si="29"/>
        <v/>
      </c>
      <c r="B325" s="6"/>
      <c r="C325" s="9"/>
      <c r="D325" s="6"/>
      <c r="E325" s="9"/>
      <c r="F325" s="77" t="str">
        <f t="array" aca="1" ref="F325" ca="1">IF(ISNUMBER(MATCH(A325,ZL_Datum,0)),MIN(IF(ZL_Datum=Tagessummen!A325,ZL_von)),"")</f>
        <v/>
      </c>
      <c r="G325" s="77" t="str">
        <f t="array" aca="1" ref="G325" ca="1">IF(ISNUMBER(MATCH(A325,ZL_Datum,0)),MAX(IF(ZL_Datum=Tagessummen!A325,ZL_bis)),"")</f>
        <v/>
      </c>
      <c r="H325" s="50" t="str">
        <f ca="1">IF(AND(ISNUMBER(F325),ISNUMBER(G325)),SUMIF(ZL_gesamt,Tagessummen!A325,ZL_dez),"")</f>
        <v/>
      </c>
      <c r="I325" s="78" t="str">
        <f ca="1">IF(AND(ISNUMBER(F325),ISNUMBER(G325)),COUNTIF(ZL_Datum,Tagessummen!A325),"")</f>
        <v/>
      </c>
      <c r="J325" s="20"/>
      <c r="L325" s="82" t="str">
        <f t="shared" ca="1" si="30"/>
        <v/>
      </c>
      <c r="M325" s="14"/>
      <c r="N325" s="79" t="str">
        <f t="shared" ca="1" si="31"/>
        <v/>
      </c>
      <c r="O325" s="79" t="str">
        <f t="shared" ca="1" si="32"/>
        <v/>
      </c>
      <c r="P325" s="79" t="str">
        <f t="shared" ca="1" si="33"/>
        <v/>
      </c>
      <c r="Q325" s="79" t="str">
        <f t="shared" ca="1" si="28"/>
        <v/>
      </c>
      <c r="R325" s="79" t="str">
        <f t="shared" ca="1" si="34"/>
        <v/>
      </c>
    </row>
    <row r="326" spans="1:18" x14ac:dyDescent="0.25">
      <c r="A326" s="80" t="str">
        <f t="shared" si="29"/>
        <v/>
      </c>
      <c r="B326" s="6"/>
      <c r="C326" s="9"/>
      <c r="D326" s="6"/>
      <c r="E326" s="9"/>
      <c r="F326" s="77" t="str">
        <f t="array" aca="1" ref="F326" ca="1">IF(ISNUMBER(MATCH(A326,ZL_Datum,0)),MIN(IF(ZL_Datum=Tagessummen!A326,ZL_von)),"")</f>
        <v/>
      </c>
      <c r="G326" s="77" t="str">
        <f t="array" aca="1" ref="G326" ca="1">IF(ISNUMBER(MATCH(A326,ZL_Datum,0)),MAX(IF(ZL_Datum=Tagessummen!A326,ZL_bis)),"")</f>
        <v/>
      </c>
      <c r="H326" s="50" t="str">
        <f ca="1">IF(AND(ISNUMBER(F326),ISNUMBER(G326)),SUMIF(ZL_gesamt,Tagessummen!A326,ZL_dez),"")</f>
        <v/>
      </c>
      <c r="I326" s="78" t="str">
        <f ca="1">IF(AND(ISNUMBER(F326),ISNUMBER(G326)),COUNTIF(ZL_Datum,Tagessummen!A326),"")</f>
        <v/>
      </c>
      <c r="J326" s="20"/>
      <c r="L326" s="82" t="str">
        <f t="shared" ca="1" si="30"/>
        <v/>
      </c>
      <c r="M326" s="14"/>
      <c r="N326" s="79" t="str">
        <f t="shared" ca="1" si="31"/>
        <v/>
      </c>
      <c r="O326" s="79" t="str">
        <f t="shared" ca="1" si="32"/>
        <v/>
      </c>
      <c r="P326" s="79" t="str">
        <f t="shared" ca="1" si="33"/>
        <v/>
      </c>
      <c r="Q326" s="79" t="str">
        <f t="shared" ca="1" si="28"/>
        <v/>
      </c>
      <c r="R326" s="79" t="str">
        <f t="shared" ca="1" si="34"/>
        <v/>
      </c>
    </row>
    <row r="327" spans="1:18" x14ac:dyDescent="0.25">
      <c r="A327" s="80" t="str">
        <f t="shared" si="29"/>
        <v/>
      </c>
      <c r="B327" s="6"/>
      <c r="C327" s="9"/>
      <c r="D327" s="6"/>
      <c r="E327" s="9"/>
      <c r="F327" s="77" t="str">
        <f t="array" aca="1" ref="F327" ca="1">IF(ISNUMBER(MATCH(A327,ZL_Datum,0)),MIN(IF(ZL_Datum=Tagessummen!A327,ZL_von)),"")</f>
        <v/>
      </c>
      <c r="G327" s="77" t="str">
        <f t="array" aca="1" ref="G327" ca="1">IF(ISNUMBER(MATCH(A327,ZL_Datum,0)),MAX(IF(ZL_Datum=Tagessummen!A327,ZL_bis)),"")</f>
        <v/>
      </c>
      <c r="H327" s="50" t="str">
        <f ca="1">IF(AND(ISNUMBER(F327),ISNUMBER(G327)),SUMIF(ZL_gesamt,Tagessummen!A327,ZL_dez),"")</f>
        <v/>
      </c>
      <c r="I327" s="78" t="str">
        <f ca="1">IF(AND(ISNUMBER(F327),ISNUMBER(G327)),COUNTIF(ZL_Datum,Tagessummen!A327),"")</f>
        <v/>
      </c>
      <c r="J327" s="20"/>
      <c r="L327" s="82" t="str">
        <f t="shared" ca="1" si="30"/>
        <v/>
      </c>
      <c r="M327" s="14"/>
      <c r="N327" s="79" t="str">
        <f t="shared" ca="1" si="31"/>
        <v/>
      </c>
      <c r="O327" s="79" t="str">
        <f t="shared" ca="1" si="32"/>
        <v/>
      </c>
      <c r="P327" s="79" t="str">
        <f t="shared" ca="1" si="33"/>
        <v/>
      </c>
      <c r="Q327" s="79" t="str">
        <f t="shared" ca="1" si="28"/>
        <v/>
      </c>
      <c r="R327" s="79" t="str">
        <f t="shared" ca="1" si="34"/>
        <v/>
      </c>
    </row>
    <row r="328" spans="1:18" x14ac:dyDescent="0.25">
      <c r="A328" s="80" t="str">
        <f t="shared" si="29"/>
        <v/>
      </c>
      <c r="B328" s="6"/>
      <c r="C328" s="9"/>
      <c r="D328" s="6"/>
      <c r="E328" s="9"/>
      <c r="F328" s="77" t="str">
        <f t="array" aca="1" ref="F328" ca="1">IF(ISNUMBER(MATCH(A328,ZL_Datum,0)),MIN(IF(ZL_Datum=Tagessummen!A328,ZL_von)),"")</f>
        <v/>
      </c>
      <c r="G328" s="77" t="str">
        <f t="array" aca="1" ref="G328" ca="1">IF(ISNUMBER(MATCH(A328,ZL_Datum,0)),MAX(IF(ZL_Datum=Tagessummen!A328,ZL_bis)),"")</f>
        <v/>
      </c>
      <c r="H328" s="50" t="str">
        <f ca="1">IF(AND(ISNUMBER(F328),ISNUMBER(G328)),SUMIF(ZL_gesamt,Tagessummen!A328,ZL_dez),"")</f>
        <v/>
      </c>
      <c r="I328" s="78" t="str">
        <f ca="1">IF(AND(ISNUMBER(F328),ISNUMBER(G328)),COUNTIF(ZL_Datum,Tagessummen!A328),"")</f>
        <v/>
      </c>
      <c r="J328" s="20"/>
      <c r="L328" s="82" t="str">
        <f t="shared" ca="1" si="30"/>
        <v/>
      </c>
      <c r="M328" s="14"/>
      <c r="N328" s="79" t="str">
        <f t="shared" ca="1" si="31"/>
        <v/>
      </c>
      <c r="O328" s="79" t="str">
        <f t="shared" ca="1" si="32"/>
        <v/>
      </c>
      <c r="P328" s="79" t="str">
        <f t="shared" ca="1" si="33"/>
        <v/>
      </c>
      <c r="Q328" s="79" t="str">
        <f t="shared" ca="1" si="28"/>
        <v/>
      </c>
      <c r="R328" s="79" t="str">
        <f t="shared" ca="1" si="34"/>
        <v/>
      </c>
    </row>
    <row r="329" spans="1:18" x14ac:dyDescent="0.25">
      <c r="A329" s="80" t="str">
        <f t="shared" si="29"/>
        <v/>
      </c>
      <c r="B329" s="6"/>
      <c r="C329" s="9"/>
      <c r="D329" s="6"/>
      <c r="E329" s="9"/>
      <c r="F329" s="77" t="str">
        <f t="array" aca="1" ref="F329" ca="1">IF(ISNUMBER(MATCH(A329,ZL_Datum,0)),MIN(IF(ZL_Datum=Tagessummen!A329,ZL_von)),"")</f>
        <v/>
      </c>
      <c r="G329" s="77" t="str">
        <f t="array" aca="1" ref="G329" ca="1">IF(ISNUMBER(MATCH(A329,ZL_Datum,0)),MAX(IF(ZL_Datum=Tagessummen!A329,ZL_bis)),"")</f>
        <v/>
      </c>
      <c r="H329" s="50" t="str">
        <f ca="1">IF(AND(ISNUMBER(F329),ISNUMBER(G329)),SUMIF(ZL_gesamt,Tagessummen!A329,ZL_dez),"")</f>
        <v/>
      </c>
      <c r="I329" s="78" t="str">
        <f ca="1">IF(AND(ISNUMBER(F329),ISNUMBER(G329)),COUNTIF(ZL_Datum,Tagessummen!A329),"")</f>
        <v/>
      </c>
      <c r="J329" s="20"/>
      <c r="L329" s="82" t="str">
        <f t="shared" ca="1" si="30"/>
        <v/>
      </c>
      <c r="M329" s="14"/>
      <c r="N329" s="79" t="str">
        <f t="shared" ca="1" si="31"/>
        <v/>
      </c>
      <c r="O329" s="79" t="str">
        <f t="shared" ca="1" si="32"/>
        <v/>
      </c>
      <c r="P329" s="79" t="str">
        <f t="shared" ca="1" si="33"/>
        <v/>
      </c>
      <c r="Q329" s="79" t="str">
        <f t="shared" ca="1" si="28"/>
        <v/>
      </c>
      <c r="R329" s="79" t="str">
        <f t="shared" ca="1" si="34"/>
        <v/>
      </c>
    </row>
    <row r="330" spans="1:18" x14ac:dyDescent="0.25">
      <c r="A330" s="80" t="str">
        <f t="shared" si="29"/>
        <v/>
      </c>
      <c r="B330" s="6"/>
      <c r="C330" s="9"/>
      <c r="D330" s="6"/>
      <c r="E330" s="9"/>
      <c r="F330" s="77" t="str">
        <f t="array" aca="1" ref="F330" ca="1">IF(ISNUMBER(MATCH(A330,ZL_Datum,0)),MIN(IF(ZL_Datum=Tagessummen!A330,ZL_von)),"")</f>
        <v/>
      </c>
      <c r="G330" s="77" t="str">
        <f t="array" aca="1" ref="G330" ca="1">IF(ISNUMBER(MATCH(A330,ZL_Datum,0)),MAX(IF(ZL_Datum=Tagessummen!A330,ZL_bis)),"")</f>
        <v/>
      </c>
      <c r="H330" s="50" t="str">
        <f ca="1">IF(AND(ISNUMBER(F330),ISNUMBER(G330)),SUMIF(ZL_gesamt,Tagessummen!A330,ZL_dez),"")</f>
        <v/>
      </c>
      <c r="I330" s="78" t="str">
        <f ca="1">IF(AND(ISNUMBER(F330),ISNUMBER(G330)),COUNTIF(ZL_Datum,Tagessummen!A330),"")</f>
        <v/>
      </c>
      <c r="J330" s="20"/>
      <c r="L330" s="82" t="str">
        <f t="shared" ca="1" si="30"/>
        <v/>
      </c>
      <c r="M330" s="14"/>
      <c r="N330" s="79" t="str">
        <f t="shared" ca="1" si="31"/>
        <v/>
      </c>
      <c r="O330" s="79" t="str">
        <f t="shared" ca="1" si="32"/>
        <v/>
      </c>
      <c r="P330" s="79" t="str">
        <f t="shared" ca="1" si="33"/>
        <v/>
      </c>
      <c r="Q330" s="79" t="str">
        <f t="shared" ca="1" si="28"/>
        <v/>
      </c>
      <c r="R330" s="79" t="str">
        <f t="shared" ca="1" si="34"/>
        <v/>
      </c>
    </row>
    <row r="331" spans="1:18" x14ac:dyDescent="0.25">
      <c r="A331" s="80" t="str">
        <f t="shared" si="29"/>
        <v/>
      </c>
      <c r="B331" s="6"/>
      <c r="C331" s="9"/>
      <c r="D331" s="6"/>
      <c r="E331" s="9"/>
      <c r="F331" s="77" t="str">
        <f t="array" aca="1" ref="F331" ca="1">IF(ISNUMBER(MATCH(A331,ZL_Datum,0)),MIN(IF(ZL_Datum=Tagessummen!A331,ZL_von)),"")</f>
        <v/>
      </c>
      <c r="G331" s="77" t="str">
        <f t="array" aca="1" ref="G331" ca="1">IF(ISNUMBER(MATCH(A331,ZL_Datum,0)),MAX(IF(ZL_Datum=Tagessummen!A331,ZL_bis)),"")</f>
        <v/>
      </c>
      <c r="H331" s="50" t="str">
        <f ca="1">IF(AND(ISNUMBER(F331),ISNUMBER(G331)),SUMIF(ZL_gesamt,Tagessummen!A331,ZL_dez),"")</f>
        <v/>
      </c>
      <c r="I331" s="78" t="str">
        <f ca="1">IF(AND(ISNUMBER(F331),ISNUMBER(G331)),COUNTIF(ZL_Datum,Tagessummen!A331),"")</f>
        <v/>
      </c>
      <c r="J331" s="20"/>
      <c r="L331" s="82" t="str">
        <f t="shared" ca="1" si="30"/>
        <v/>
      </c>
      <c r="M331" s="14"/>
      <c r="N331" s="79" t="str">
        <f t="shared" ca="1" si="31"/>
        <v/>
      </c>
      <c r="O331" s="79" t="str">
        <f t="shared" ca="1" si="32"/>
        <v/>
      </c>
      <c r="P331" s="79" t="str">
        <f t="shared" ca="1" si="33"/>
        <v/>
      </c>
      <c r="Q331" s="79" t="str">
        <f t="shared" ca="1" si="28"/>
        <v/>
      </c>
      <c r="R331" s="79" t="str">
        <f t="shared" ca="1" si="34"/>
        <v/>
      </c>
    </row>
    <row r="332" spans="1:18" x14ac:dyDescent="0.25">
      <c r="A332" s="80" t="str">
        <f t="shared" si="29"/>
        <v/>
      </c>
      <c r="B332" s="6"/>
      <c r="C332" s="9"/>
      <c r="D332" s="6"/>
      <c r="E332" s="9"/>
      <c r="F332" s="77" t="str">
        <f t="array" aca="1" ref="F332" ca="1">IF(ISNUMBER(MATCH(A332,ZL_Datum,0)),MIN(IF(ZL_Datum=Tagessummen!A332,ZL_von)),"")</f>
        <v/>
      </c>
      <c r="G332" s="77" t="str">
        <f t="array" aca="1" ref="G332" ca="1">IF(ISNUMBER(MATCH(A332,ZL_Datum,0)),MAX(IF(ZL_Datum=Tagessummen!A332,ZL_bis)),"")</f>
        <v/>
      </c>
      <c r="H332" s="50" t="str">
        <f ca="1">IF(AND(ISNUMBER(F332),ISNUMBER(G332)),SUMIF(ZL_gesamt,Tagessummen!A332,ZL_dez),"")</f>
        <v/>
      </c>
      <c r="I332" s="78" t="str">
        <f ca="1">IF(AND(ISNUMBER(F332),ISNUMBER(G332)),COUNTIF(ZL_Datum,Tagessummen!A332),"")</f>
        <v/>
      </c>
      <c r="J332" s="20"/>
      <c r="L332" s="82" t="str">
        <f t="shared" ca="1" si="30"/>
        <v/>
      </c>
      <c r="M332" s="14"/>
      <c r="N332" s="79" t="str">
        <f t="shared" ca="1" si="31"/>
        <v/>
      </c>
      <c r="O332" s="79" t="str">
        <f t="shared" ca="1" si="32"/>
        <v/>
      </c>
      <c r="P332" s="79" t="str">
        <f t="shared" ca="1" si="33"/>
        <v/>
      </c>
      <c r="Q332" s="79" t="str">
        <f t="shared" ca="1" si="28"/>
        <v/>
      </c>
      <c r="R332" s="79" t="str">
        <f t="shared" ca="1" si="34"/>
        <v/>
      </c>
    </row>
    <row r="333" spans="1:18" x14ac:dyDescent="0.25">
      <c r="A333" s="80" t="str">
        <f t="shared" si="29"/>
        <v/>
      </c>
      <c r="B333" s="6"/>
      <c r="C333" s="9"/>
      <c r="D333" s="6"/>
      <c r="E333" s="9"/>
      <c r="F333" s="77" t="str">
        <f t="array" aca="1" ref="F333" ca="1">IF(ISNUMBER(MATCH(A333,ZL_Datum,0)),MIN(IF(ZL_Datum=Tagessummen!A333,ZL_von)),"")</f>
        <v/>
      </c>
      <c r="G333" s="77" t="str">
        <f t="array" aca="1" ref="G333" ca="1">IF(ISNUMBER(MATCH(A333,ZL_Datum,0)),MAX(IF(ZL_Datum=Tagessummen!A333,ZL_bis)),"")</f>
        <v/>
      </c>
      <c r="H333" s="50" t="str">
        <f ca="1">IF(AND(ISNUMBER(F333),ISNUMBER(G333)),SUMIF(ZL_gesamt,Tagessummen!A333,ZL_dez),"")</f>
        <v/>
      </c>
      <c r="I333" s="78" t="str">
        <f ca="1">IF(AND(ISNUMBER(F333),ISNUMBER(G333)),COUNTIF(ZL_Datum,Tagessummen!A333),"")</f>
        <v/>
      </c>
      <c r="J333" s="20"/>
      <c r="L333" s="82" t="str">
        <f t="shared" ca="1" si="30"/>
        <v/>
      </c>
      <c r="M333" s="14"/>
      <c r="N333" s="79" t="str">
        <f t="shared" ca="1" si="31"/>
        <v/>
      </c>
      <c r="O333" s="79" t="str">
        <f t="shared" ca="1" si="32"/>
        <v/>
      </c>
      <c r="P333" s="79" t="str">
        <f t="shared" ca="1" si="33"/>
        <v/>
      </c>
      <c r="Q333" s="79" t="str">
        <f t="shared" ca="1" si="28"/>
        <v/>
      </c>
      <c r="R333" s="79" t="str">
        <f t="shared" ca="1" si="34"/>
        <v/>
      </c>
    </row>
    <row r="334" spans="1:18" x14ac:dyDescent="0.25">
      <c r="A334" s="80" t="str">
        <f t="shared" si="29"/>
        <v/>
      </c>
      <c r="B334" s="6"/>
      <c r="C334" s="9"/>
      <c r="D334" s="6"/>
      <c r="E334" s="9"/>
      <c r="F334" s="77" t="str">
        <f t="array" aca="1" ref="F334" ca="1">IF(ISNUMBER(MATCH(A334,ZL_Datum,0)),MIN(IF(ZL_Datum=Tagessummen!A334,ZL_von)),"")</f>
        <v/>
      </c>
      <c r="G334" s="77" t="str">
        <f t="array" aca="1" ref="G334" ca="1">IF(ISNUMBER(MATCH(A334,ZL_Datum,0)),MAX(IF(ZL_Datum=Tagessummen!A334,ZL_bis)),"")</f>
        <v/>
      </c>
      <c r="H334" s="50" t="str">
        <f ca="1">IF(AND(ISNUMBER(F334),ISNUMBER(G334)),SUMIF(ZL_gesamt,Tagessummen!A334,ZL_dez),"")</f>
        <v/>
      </c>
      <c r="I334" s="78" t="str">
        <f ca="1">IF(AND(ISNUMBER(F334),ISNUMBER(G334)),COUNTIF(ZL_Datum,Tagessummen!A334),"")</f>
        <v/>
      </c>
      <c r="J334" s="20"/>
      <c r="L334" s="82" t="str">
        <f t="shared" ca="1" si="30"/>
        <v/>
      </c>
      <c r="M334" s="14"/>
      <c r="N334" s="79" t="str">
        <f t="shared" ca="1" si="31"/>
        <v/>
      </c>
      <c r="O334" s="79" t="str">
        <f t="shared" ca="1" si="32"/>
        <v/>
      </c>
      <c r="P334" s="79" t="str">
        <f t="shared" ca="1" si="33"/>
        <v/>
      </c>
      <c r="Q334" s="79" t="str">
        <f t="shared" ref="Q334:Q378" ca="1" si="35">IF(AND(ISNUMBER(A334),ISNUMBER(F334),ISNUMBER(G334),H334&gt;0),IF(WEEKDAY(A334)=1,"Projektarbeiten am Sonntag?",""),"")</f>
        <v/>
      </c>
      <c r="R334" s="79" t="str">
        <f t="shared" ca="1" si="34"/>
        <v/>
      </c>
    </row>
    <row r="335" spans="1:18" x14ac:dyDescent="0.25">
      <c r="A335" s="80" t="str">
        <f t="shared" ref="A335:A378" si="36">IF(ISNUMBER(ZU_Jahr),A334+1,"")</f>
        <v/>
      </c>
      <c r="B335" s="6"/>
      <c r="C335" s="9"/>
      <c r="D335" s="6"/>
      <c r="E335" s="9"/>
      <c r="F335" s="77" t="str">
        <f t="array" aca="1" ref="F335" ca="1">IF(ISNUMBER(MATCH(A335,ZL_Datum,0)),MIN(IF(ZL_Datum=Tagessummen!A335,ZL_von)),"")</f>
        <v/>
      </c>
      <c r="G335" s="77" t="str">
        <f t="array" aca="1" ref="G335" ca="1">IF(ISNUMBER(MATCH(A335,ZL_Datum,0)),MAX(IF(ZL_Datum=Tagessummen!A335,ZL_bis)),"")</f>
        <v/>
      </c>
      <c r="H335" s="50" t="str">
        <f ca="1">IF(AND(ISNUMBER(F335),ISNUMBER(G335)),SUMIF(ZL_gesamt,Tagessummen!A335,ZL_dez),"")</f>
        <v/>
      </c>
      <c r="I335" s="78" t="str">
        <f ca="1">IF(AND(ISNUMBER(F335),ISNUMBER(G335)),COUNTIF(ZL_Datum,Tagessummen!A335),"")</f>
        <v/>
      </c>
      <c r="J335" s="20"/>
      <c r="L335" s="82" t="str">
        <f t="shared" ref="L335:L379" ca="1" si="37">IF(N335&lt;&gt;"",N335,"")&amp;IF(O335&lt;&gt;"","   "&amp;O335,"")&amp;IF(P335&lt;&gt;"","   "&amp;P335,"")&amp;IF(Q335&lt;&gt;"","  "&amp;Q335,"")&amp;IF(R335&lt;&gt;"","  "&amp;R335,"")</f>
        <v/>
      </c>
      <c r="M335" s="14"/>
      <c r="N335" s="79" t="str">
        <f t="shared" ref="N335:N379" ca="1" si="38">IF(AND(ISNUMBER(B335),ISNUMBER(C335),ISNUMBER(D335),ISNUMBER(E335),ISNUMBER(F335),ISNUMBER(G335)),IF(TIME(B335,C335,0)&gt;F335,"Projektzeit vor Dienstbeginn?",""),"")</f>
        <v/>
      </c>
      <c r="O335" s="79" t="str">
        <f t="shared" ref="O335:O379" ca="1" si="39">IF(AND(ISNUMBER(B335),ISNUMBER(C335),ISNUMBER(D335),ISNUMBER(E335),ISNUMBER(F335),ISNUMBER(G335)),IF(TIME(D335,E335,0)&lt;G335,"Projektzeit nach Dienstende?",""),"")</f>
        <v/>
      </c>
      <c r="P335" s="79" t="str">
        <f t="shared" ref="P335:P379" ca="1" si="40">IF(AND(ISNUMBER(B335),ISNUMBER(C335),ISNUMBER(D335),ISNUMBER(E335),ISNUMBER(F335),ISNUMBER(G335),H335&gt;10),"Projektzeit größer 10 Stunden - Tageshöchstarbeitszeit?","")</f>
        <v/>
      </c>
      <c r="Q335" s="79" t="str">
        <f t="shared" ca="1" si="35"/>
        <v/>
      </c>
      <c r="R335" s="79" t="str">
        <f t="shared" ref="R335:R379" ca="1" si="41">IF(AND(ISNUMBER(A335),ISNUMBER(F335),ISNUMBER(G335),H335&gt;0),IF(WEEKDAY(A335)=7,"Projektarbeiten am Samstag?",""),"")</f>
        <v/>
      </c>
    </row>
    <row r="336" spans="1:18" x14ac:dyDescent="0.25">
      <c r="A336" s="80" t="str">
        <f t="shared" si="36"/>
        <v/>
      </c>
      <c r="B336" s="6"/>
      <c r="C336" s="9"/>
      <c r="D336" s="6"/>
      <c r="E336" s="9"/>
      <c r="F336" s="77" t="str">
        <f t="array" aca="1" ref="F336" ca="1">IF(ISNUMBER(MATCH(A336,ZL_Datum,0)),MIN(IF(ZL_Datum=Tagessummen!A336,ZL_von)),"")</f>
        <v/>
      </c>
      <c r="G336" s="77" t="str">
        <f t="array" aca="1" ref="G336" ca="1">IF(ISNUMBER(MATCH(A336,ZL_Datum,0)),MAX(IF(ZL_Datum=Tagessummen!A336,ZL_bis)),"")</f>
        <v/>
      </c>
      <c r="H336" s="50" t="str">
        <f ca="1">IF(AND(ISNUMBER(F336),ISNUMBER(G336)),SUMIF(ZL_gesamt,Tagessummen!A336,ZL_dez),"")</f>
        <v/>
      </c>
      <c r="I336" s="78" t="str">
        <f ca="1">IF(AND(ISNUMBER(F336),ISNUMBER(G336)),COUNTIF(ZL_Datum,Tagessummen!A336),"")</f>
        <v/>
      </c>
      <c r="J336" s="20"/>
      <c r="L336" s="82" t="str">
        <f t="shared" ca="1" si="37"/>
        <v/>
      </c>
      <c r="M336" s="14"/>
      <c r="N336" s="79" t="str">
        <f t="shared" ca="1" si="38"/>
        <v/>
      </c>
      <c r="O336" s="79" t="str">
        <f t="shared" ca="1" si="39"/>
        <v/>
      </c>
      <c r="P336" s="79" t="str">
        <f t="shared" ca="1" si="40"/>
        <v/>
      </c>
      <c r="Q336" s="79" t="str">
        <f t="shared" ca="1" si="35"/>
        <v/>
      </c>
      <c r="R336" s="79" t="str">
        <f t="shared" ca="1" si="41"/>
        <v/>
      </c>
    </row>
    <row r="337" spans="1:18" x14ac:dyDescent="0.25">
      <c r="A337" s="80" t="str">
        <f t="shared" si="36"/>
        <v/>
      </c>
      <c r="B337" s="6"/>
      <c r="C337" s="9"/>
      <c r="D337" s="6"/>
      <c r="E337" s="9"/>
      <c r="F337" s="77" t="str">
        <f t="array" aca="1" ref="F337" ca="1">IF(ISNUMBER(MATCH(A337,ZL_Datum,0)),MIN(IF(ZL_Datum=Tagessummen!A337,ZL_von)),"")</f>
        <v/>
      </c>
      <c r="G337" s="77" t="str">
        <f t="array" aca="1" ref="G337" ca="1">IF(ISNUMBER(MATCH(A337,ZL_Datum,0)),MAX(IF(ZL_Datum=Tagessummen!A337,ZL_bis)),"")</f>
        <v/>
      </c>
      <c r="H337" s="50" t="str">
        <f ca="1">IF(AND(ISNUMBER(F337),ISNUMBER(G337)),SUMIF(ZL_gesamt,Tagessummen!A337,ZL_dez),"")</f>
        <v/>
      </c>
      <c r="I337" s="78" t="str">
        <f ca="1">IF(AND(ISNUMBER(F337),ISNUMBER(G337)),COUNTIF(ZL_Datum,Tagessummen!A337),"")</f>
        <v/>
      </c>
      <c r="J337" s="20"/>
      <c r="L337" s="82" t="str">
        <f t="shared" ca="1" si="37"/>
        <v/>
      </c>
      <c r="M337" s="14"/>
      <c r="N337" s="79" t="str">
        <f t="shared" ca="1" si="38"/>
        <v/>
      </c>
      <c r="O337" s="79" t="str">
        <f t="shared" ca="1" si="39"/>
        <v/>
      </c>
      <c r="P337" s="79" t="str">
        <f t="shared" ca="1" si="40"/>
        <v/>
      </c>
      <c r="Q337" s="79" t="str">
        <f t="shared" ca="1" si="35"/>
        <v/>
      </c>
      <c r="R337" s="79" t="str">
        <f t="shared" ca="1" si="41"/>
        <v/>
      </c>
    </row>
    <row r="338" spans="1:18" x14ac:dyDescent="0.25">
      <c r="A338" s="80" t="str">
        <f t="shared" si="36"/>
        <v/>
      </c>
      <c r="B338" s="6"/>
      <c r="C338" s="9"/>
      <c r="D338" s="6"/>
      <c r="E338" s="9"/>
      <c r="F338" s="77" t="str">
        <f t="array" aca="1" ref="F338" ca="1">IF(ISNUMBER(MATCH(A338,ZL_Datum,0)),MIN(IF(ZL_Datum=Tagessummen!A338,ZL_von)),"")</f>
        <v/>
      </c>
      <c r="G338" s="77" t="str">
        <f t="array" aca="1" ref="G338" ca="1">IF(ISNUMBER(MATCH(A338,ZL_Datum,0)),MAX(IF(ZL_Datum=Tagessummen!A338,ZL_bis)),"")</f>
        <v/>
      </c>
      <c r="H338" s="50" t="str">
        <f ca="1">IF(AND(ISNUMBER(F338),ISNUMBER(G338)),SUMIF(ZL_gesamt,Tagessummen!A338,ZL_dez),"")</f>
        <v/>
      </c>
      <c r="I338" s="78" t="str">
        <f ca="1">IF(AND(ISNUMBER(F338),ISNUMBER(G338)),COUNTIF(ZL_Datum,Tagessummen!A338),"")</f>
        <v/>
      </c>
      <c r="J338" s="20"/>
      <c r="L338" s="82" t="str">
        <f t="shared" ca="1" si="37"/>
        <v/>
      </c>
      <c r="M338" s="14"/>
      <c r="N338" s="79" t="str">
        <f t="shared" ca="1" si="38"/>
        <v/>
      </c>
      <c r="O338" s="79" t="str">
        <f t="shared" ca="1" si="39"/>
        <v/>
      </c>
      <c r="P338" s="79" t="str">
        <f t="shared" ca="1" si="40"/>
        <v/>
      </c>
      <c r="Q338" s="79" t="str">
        <f t="shared" ca="1" si="35"/>
        <v/>
      </c>
      <c r="R338" s="79" t="str">
        <f t="shared" ca="1" si="41"/>
        <v/>
      </c>
    </row>
    <row r="339" spans="1:18" x14ac:dyDescent="0.25">
      <c r="A339" s="80" t="str">
        <f t="shared" si="36"/>
        <v/>
      </c>
      <c r="B339" s="6"/>
      <c r="C339" s="9"/>
      <c r="D339" s="6"/>
      <c r="E339" s="9"/>
      <c r="F339" s="77" t="str">
        <f t="array" aca="1" ref="F339" ca="1">IF(ISNUMBER(MATCH(A339,ZL_Datum,0)),MIN(IF(ZL_Datum=Tagessummen!A339,ZL_von)),"")</f>
        <v/>
      </c>
      <c r="G339" s="77" t="str">
        <f t="array" aca="1" ref="G339" ca="1">IF(ISNUMBER(MATCH(A339,ZL_Datum,0)),MAX(IF(ZL_Datum=Tagessummen!A339,ZL_bis)),"")</f>
        <v/>
      </c>
      <c r="H339" s="50" t="str">
        <f ca="1">IF(AND(ISNUMBER(F339),ISNUMBER(G339)),SUMIF(ZL_gesamt,Tagessummen!A339,ZL_dez),"")</f>
        <v/>
      </c>
      <c r="I339" s="78" t="str">
        <f ca="1">IF(AND(ISNUMBER(F339),ISNUMBER(G339)),COUNTIF(ZL_Datum,Tagessummen!A339),"")</f>
        <v/>
      </c>
      <c r="J339" s="20"/>
      <c r="L339" s="82" t="str">
        <f t="shared" ca="1" si="37"/>
        <v/>
      </c>
      <c r="M339" s="14"/>
      <c r="N339" s="79" t="str">
        <f t="shared" ca="1" si="38"/>
        <v/>
      </c>
      <c r="O339" s="79" t="str">
        <f t="shared" ca="1" si="39"/>
        <v/>
      </c>
      <c r="P339" s="79" t="str">
        <f t="shared" ca="1" si="40"/>
        <v/>
      </c>
      <c r="Q339" s="79" t="str">
        <f t="shared" ca="1" si="35"/>
        <v/>
      </c>
      <c r="R339" s="79" t="str">
        <f t="shared" ca="1" si="41"/>
        <v/>
      </c>
    </row>
    <row r="340" spans="1:18" x14ac:dyDescent="0.25">
      <c r="A340" s="80" t="str">
        <f t="shared" si="36"/>
        <v/>
      </c>
      <c r="B340" s="6"/>
      <c r="C340" s="9"/>
      <c r="D340" s="6"/>
      <c r="E340" s="9"/>
      <c r="F340" s="77" t="str">
        <f t="array" aca="1" ref="F340" ca="1">IF(ISNUMBER(MATCH(A340,ZL_Datum,0)),MIN(IF(ZL_Datum=Tagessummen!A340,ZL_von)),"")</f>
        <v/>
      </c>
      <c r="G340" s="77" t="str">
        <f t="array" aca="1" ref="G340" ca="1">IF(ISNUMBER(MATCH(A340,ZL_Datum,0)),MAX(IF(ZL_Datum=Tagessummen!A340,ZL_bis)),"")</f>
        <v/>
      </c>
      <c r="H340" s="50" t="str">
        <f ca="1">IF(AND(ISNUMBER(F340),ISNUMBER(G340)),SUMIF(ZL_gesamt,Tagessummen!A340,ZL_dez),"")</f>
        <v/>
      </c>
      <c r="I340" s="78" t="str">
        <f ca="1">IF(AND(ISNUMBER(F340),ISNUMBER(G340)),COUNTIF(ZL_Datum,Tagessummen!A340),"")</f>
        <v/>
      </c>
      <c r="J340" s="20"/>
      <c r="L340" s="82" t="str">
        <f t="shared" ca="1" si="37"/>
        <v/>
      </c>
      <c r="M340" s="14"/>
      <c r="N340" s="79" t="str">
        <f t="shared" ca="1" si="38"/>
        <v/>
      </c>
      <c r="O340" s="79" t="str">
        <f t="shared" ca="1" si="39"/>
        <v/>
      </c>
      <c r="P340" s="79" t="str">
        <f t="shared" ca="1" si="40"/>
        <v/>
      </c>
      <c r="Q340" s="79" t="str">
        <f t="shared" ca="1" si="35"/>
        <v/>
      </c>
      <c r="R340" s="79" t="str">
        <f t="shared" ca="1" si="41"/>
        <v/>
      </c>
    </row>
    <row r="341" spans="1:18" x14ac:dyDescent="0.25">
      <c r="A341" s="80" t="str">
        <f t="shared" si="36"/>
        <v/>
      </c>
      <c r="B341" s="6"/>
      <c r="C341" s="9"/>
      <c r="D341" s="6"/>
      <c r="E341" s="9"/>
      <c r="F341" s="77" t="str">
        <f t="array" aca="1" ref="F341" ca="1">IF(ISNUMBER(MATCH(A341,ZL_Datum,0)),MIN(IF(ZL_Datum=Tagessummen!A341,ZL_von)),"")</f>
        <v/>
      </c>
      <c r="G341" s="77" t="str">
        <f t="array" aca="1" ref="G341" ca="1">IF(ISNUMBER(MATCH(A341,ZL_Datum,0)),MAX(IF(ZL_Datum=Tagessummen!A341,ZL_bis)),"")</f>
        <v/>
      </c>
      <c r="H341" s="50" t="str">
        <f ca="1">IF(AND(ISNUMBER(F341),ISNUMBER(G341)),SUMIF(ZL_gesamt,Tagessummen!A341,ZL_dez),"")</f>
        <v/>
      </c>
      <c r="I341" s="78" t="str">
        <f ca="1">IF(AND(ISNUMBER(F341),ISNUMBER(G341)),COUNTIF(ZL_Datum,Tagessummen!A341),"")</f>
        <v/>
      </c>
      <c r="J341" s="20"/>
      <c r="L341" s="82" t="str">
        <f t="shared" ca="1" si="37"/>
        <v/>
      </c>
      <c r="M341" s="14"/>
      <c r="N341" s="79" t="str">
        <f t="shared" ca="1" si="38"/>
        <v/>
      </c>
      <c r="O341" s="79" t="str">
        <f t="shared" ca="1" si="39"/>
        <v/>
      </c>
      <c r="P341" s="79" t="str">
        <f t="shared" ca="1" si="40"/>
        <v/>
      </c>
      <c r="Q341" s="79" t="str">
        <f t="shared" ca="1" si="35"/>
        <v/>
      </c>
      <c r="R341" s="79" t="str">
        <f t="shared" ca="1" si="41"/>
        <v/>
      </c>
    </row>
    <row r="342" spans="1:18" x14ac:dyDescent="0.25">
      <c r="A342" s="80" t="str">
        <f t="shared" si="36"/>
        <v/>
      </c>
      <c r="B342" s="6"/>
      <c r="C342" s="9"/>
      <c r="D342" s="6"/>
      <c r="E342" s="9"/>
      <c r="F342" s="77" t="str">
        <f t="array" aca="1" ref="F342" ca="1">IF(ISNUMBER(MATCH(A342,ZL_Datum,0)),MIN(IF(ZL_Datum=Tagessummen!A342,ZL_von)),"")</f>
        <v/>
      </c>
      <c r="G342" s="77" t="str">
        <f t="array" aca="1" ref="G342" ca="1">IF(ISNUMBER(MATCH(A342,ZL_Datum,0)),MAX(IF(ZL_Datum=Tagessummen!A342,ZL_bis)),"")</f>
        <v/>
      </c>
      <c r="H342" s="50" t="str">
        <f ca="1">IF(AND(ISNUMBER(F342),ISNUMBER(G342)),SUMIF(ZL_gesamt,Tagessummen!A342,ZL_dez),"")</f>
        <v/>
      </c>
      <c r="I342" s="78" t="str">
        <f ca="1">IF(AND(ISNUMBER(F342),ISNUMBER(G342)),COUNTIF(ZL_Datum,Tagessummen!A342),"")</f>
        <v/>
      </c>
      <c r="J342" s="20"/>
      <c r="L342" s="82" t="str">
        <f t="shared" ca="1" si="37"/>
        <v/>
      </c>
      <c r="M342" s="14"/>
      <c r="N342" s="79" t="str">
        <f t="shared" ca="1" si="38"/>
        <v/>
      </c>
      <c r="O342" s="79" t="str">
        <f t="shared" ca="1" si="39"/>
        <v/>
      </c>
      <c r="P342" s="79" t="str">
        <f t="shared" ca="1" si="40"/>
        <v/>
      </c>
      <c r="Q342" s="79" t="str">
        <f t="shared" ca="1" si="35"/>
        <v/>
      </c>
      <c r="R342" s="79" t="str">
        <f t="shared" ca="1" si="41"/>
        <v/>
      </c>
    </row>
    <row r="343" spans="1:18" x14ac:dyDescent="0.25">
      <c r="A343" s="80" t="str">
        <f t="shared" si="36"/>
        <v/>
      </c>
      <c r="B343" s="6"/>
      <c r="C343" s="9"/>
      <c r="D343" s="6"/>
      <c r="E343" s="9"/>
      <c r="F343" s="77" t="str">
        <f t="array" aca="1" ref="F343" ca="1">IF(ISNUMBER(MATCH(A343,ZL_Datum,0)),MIN(IF(ZL_Datum=Tagessummen!A343,ZL_von)),"")</f>
        <v/>
      </c>
      <c r="G343" s="77" t="str">
        <f t="array" aca="1" ref="G343" ca="1">IF(ISNUMBER(MATCH(A343,ZL_Datum,0)),MAX(IF(ZL_Datum=Tagessummen!A343,ZL_bis)),"")</f>
        <v/>
      </c>
      <c r="H343" s="50" t="str">
        <f ca="1">IF(AND(ISNUMBER(F343),ISNUMBER(G343)),SUMIF(ZL_gesamt,Tagessummen!A343,ZL_dez),"")</f>
        <v/>
      </c>
      <c r="I343" s="78" t="str">
        <f ca="1">IF(AND(ISNUMBER(F343),ISNUMBER(G343)),COUNTIF(ZL_Datum,Tagessummen!A343),"")</f>
        <v/>
      </c>
      <c r="J343" s="20"/>
      <c r="L343" s="82" t="str">
        <f t="shared" ca="1" si="37"/>
        <v/>
      </c>
      <c r="M343" s="14"/>
      <c r="N343" s="79" t="str">
        <f t="shared" ca="1" si="38"/>
        <v/>
      </c>
      <c r="O343" s="79" t="str">
        <f t="shared" ca="1" si="39"/>
        <v/>
      </c>
      <c r="P343" s="79" t="str">
        <f t="shared" ca="1" si="40"/>
        <v/>
      </c>
      <c r="Q343" s="79" t="str">
        <f t="shared" ca="1" si="35"/>
        <v/>
      </c>
      <c r="R343" s="79" t="str">
        <f t="shared" ca="1" si="41"/>
        <v/>
      </c>
    </row>
    <row r="344" spans="1:18" x14ac:dyDescent="0.25">
      <c r="A344" s="80" t="str">
        <f t="shared" si="36"/>
        <v/>
      </c>
      <c r="B344" s="6"/>
      <c r="C344" s="9"/>
      <c r="D344" s="6"/>
      <c r="E344" s="9"/>
      <c r="F344" s="77" t="str">
        <f t="array" aca="1" ref="F344" ca="1">IF(ISNUMBER(MATCH(A344,ZL_Datum,0)),MIN(IF(ZL_Datum=Tagessummen!A344,ZL_von)),"")</f>
        <v/>
      </c>
      <c r="G344" s="77" t="str">
        <f t="array" aca="1" ref="G344" ca="1">IF(ISNUMBER(MATCH(A344,ZL_Datum,0)),MAX(IF(ZL_Datum=Tagessummen!A344,ZL_bis)),"")</f>
        <v/>
      </c>
      <c r="H344" s="50" t="str">
        <f ca="1">IF(AND(ISNUMBER(F344),ISNUMBER(G344)),SUMIF(ZL_gesamt,Tagessummen!A344,ZL_dez),"")</f>
        <v/>
      </c>
      <c r="I344" s="78" t="str">
        <f ca="1">IF(AND(ISNUMBER(F344),ISNUMBER(G344)),COUNTIF(ZL_Datum,Tagessummen!A344),"")</f>
        <v/>
      </c>
      <c r="J344" s="20"/>
      <c r="L344" s="82" t="str">
        <f t="shared" ca="1" si="37"/>
        <v/>
      </c>
      <c r="M344" s="14"/>
      <c r="N344" s="79" t="str">
        <f t="shared" ca="1" si="38"/>
        <v/>
      </c>
      <c r="O344" s="79" t="str">
        <f t="shared" ca="1" si="39"/>
        <v/>
      </c>
      <c r="P344" s="79" t="str">
        <f t="shared" ca="1" si="40"/>
        <v/>
      </c>
      <c r="Q344" s="79" t="str">
        <f t="shared" ca="1" si="35"/>
        <v/>
      </c>
      <c r="R344" s="79" t="str">
        <f t="shared" ca="1" si="41"/>
        <v/>
      </c>
    </row>
    <row r="345" spans="1:18" x14ac:dyDescent="0.25">
      <c r="A345" s="80" t="str">
        <f t="shared" si="36"/>
        <v/>
      </c>
      <c r="B345" s="6"/>
      <c r="C345" s="9"/>
      <c r="D345" s="6"/>
      <c r="E345" s="9"/>
      <c r="F345" s="77" t="str">
        <f t="array" aca="1" ref="F345" ca="1">IF(ISNUMBER(MATCH(A345,ZL_Datum,0)),MIN(IF(ZL_Datum=Tagessummen!A345,ZL_von)),"")</f>
        <v/>
      </c>
      <c r="G345" s="77" t="str">
        <f t="array" aca="1" ref="G345" ca="1">IF(ISNUMBER(MATCH(A345,ZL_Datum,0)),MAX(IF(ZL_Datum=Tagessummen!A345,ZL_bis)),"")</f>
        <v/>
      </c>
      <c r="H345" s="50" t="str">
        <f ca="1">IF(AND(ISNUMBER(F345),ISNUMBER(G345)),SUMIF(ZL_gesamt,Tagessummen!A345,ZL_dez),"")</f>
        <v/>
      </c>
      <c r="I345" s="78" t="str">
        <f ca="1">IF(AND(ISNUMBER(F345),ISNUMBER(G345)),COUNTIF(ZL_Datum,Tagessummen!A345),"")</f>
        <v/>
      </c>
      <c r="J345" s="20"/>
      <c r="L345" s="82" t="str">
        <f t="shared" ca="1" si="37"/>
        <v/>
      </c>
      <c r="M345" s="14"/>
      <c r="N345" s="79" t="str">
        <f t="shared" ca="1" si="38"/>
        <v/>
      </c>
      <c r="O345" s="79" t="str">
        <f t="shared" ca="1" si="39"/>
        <v/>
      </c>
      <c r="P345" s="79" t="str">
        <f t="shared" ca="1" si="40"/>
        <v/>
      </c>
      <c r="Q345" s="79" t="str">
        <f t="shared" ca="1" si="35"/>
        <v/>
      </c>
      <c r="R345" s="79" t="str">
        <f t="shared" ca="1" si="41"/>
        <v/>
      </c>
    </row>
    <row r="346" spans="1:18" x14ac:dyDescent="0.25">
      <c r="A346" s="80" t="str">
        <f t="shared" si="36"/>
        <v/>
      </c>
      <c r="B346" s="6"/>
      <c r="C346" s="9"/>
      <c r="D346" s="6"/>
      <c r="E346" s="9"/>
      <c r="F346" s="77" t="str">
        <f t="array" aca="1" ref="F346" ca="1">IF(ISNUMBER(MATCH(A346,ZL_Datum,0)),MIN(IF(ZL_Datum=Tagessummen!A346,ZL_von)),"")</f>
        <v/>
      </c>
      <c r="G346" s="77" t="str">
        <f t="array" aca="1" ref="G346" ca="1">IF(ISNUMBER(MATCH(A346,ZL_Datum,0)),MAX(IF(ZL_Datum=Tagessummen!A346,ZL_bis)),"")</f>
        <v/>
      </c>
      <c r="H346" s="50" t="str">
        <f ca="1">IF(AND(ISNUMBER(F346),ISNUMBER(G346)),SUMIF(ZL_gesamt,Tagessummen!A346,ZL_dez),"")</f>
        <v/>
      </c>
      <c r="I346" s="78" t="str">
        <f ca="1">IF(AND(ISNUMBER(F346),ISNUMBER(G346)),COUNTIF(ZL_Datum,Tagessummen!A346),"")</f>
        <v/>
      </c>
      <c r="J346" s="20"/>
      <c r="L346" s="82" t="str">
        <f t="shared" ca="1" si="37"/>
        <v/>
      </c>
      <c r="M346" s="14"/>
      <c r="N346" s="79" t="str">
        <f t="shared" ca="1" si="38"/>
        <v/>
      </c>
      <c r="O346" s="79" t="str">
        <f t="shared" ca="1" si="39"/>
        <v/>
      </c>
      <c r="P346" s="79" t="str">
        <f t="shared" ca="1" si="40"/>
        <v/>
      </c>
      <c r="Q346" s="79" t="str">
        <f t="shared" ca="1" si="35"/>
        <v/>
      </c>
      <c r="R346" s="79" t="str">
        <f t="shared" ca="1" si="41"/>
        <v/>
      </c>
    </row>
    <row r="347" spans="1:18" x14ac:dyDescent="0.25">
      <c r="A347" s="80" t="str">
        <f t="shared" si="36"/>
        <v/>
      </c>
      <c r="B347" s="6"/>
      <c r="C347" s="9"/>
      <c r="D347" s="6"/>
      <c r="E347" s="9"/>
      <c r="F347" s="77" t="str">
        <f t="array" aca="1" ref="F347" ca="1">IF(ISNUMBER(MATCH(A347,ZL_Datum,0)),MIN(IF(ZL_Datum=Tagessummen!A347,ZL_von)),"")</f>
        <v/>
      </c>
      <c r="G347" s="77" t="str">
        <f t="array" aca="1" ref="G347" ca="1">IF(ISNUMBER(MATCH(A347,ZL_Datum,0)),MAX(IF(ZL_Datum=Tagessummen!A347,ZL_bis)),"")</f>
        <v/>
      </c>
      <c r="H347" s="50" t="str">
        <f ca="1">IF(AND(ISNUMBER(F347),ISNUMBER(G347)),SUMIF(ZL_gesamt,Tagessummen!A347,ZL_dez),"")</f>
        <v/>
      </c>
      <c r="I347" s="78" t="str">
        <f ca="1">IF(AND(ISNUMBER(F347),ISNUMBER(G347)),COUNTIF(ZL_Datum,Tagessummen!A347),"")</f>
        <v/>
      </c>
      <c r="J347" s="20"/>
      <c r="L347" s="82" t="str">
        <f t="shared" ca="1" si="37"/>
        <v/>
      </c>
      <c r="M347" s="14"/>
      <c r="N347" s="79" t="str">
        <f t="shared" ca="1" si="38"/>
        <v/>
      </c>
      <c r="O347" s="79" t="str">
        <f t="shared" ca="1" si="39"/>
        <v/>
      </c>
      <c r="P347" s="79" t="str">
        <f t="shared" ca="1" si="40"/>
        <v/>
      </c>
      <c r="Q347" s="79" t="str">
        <f t="shared" ca="1" si="35"/>
        <v/>
      </c>
      <c r="R347" s="79" t="str">
        <f t="shared" ca="1" si="41"/>
        <v/>
      </c>
    </row>
    <row r="348" spans="1:18" x14ac:dyDescent="0.25">
      <c r="A348" s="80" t="str">
        <f t="shared" si="36"/>
        <v/>
      </c>
      <c r="B348" s="6"/>
      <c r="C348" s="9"/>
      <c r="D348" s="6"/>
      <c r="E348" s="9"/>
      <c r="F348" s="77" t="str">
        <f t="array" aca="1" ref="F348" ca="1">IF(ISNUMBER(MATCH(A348,ZL_Datum,0)),MIN(IF(ZL_Datum=Tagessummen!A348,ZL_von)),"")</f>
        <v/>
      </c>
      <c r="G348" s="77" t="str">
        <f t="array" aca="1" ref="G348" ca="1">IF(ISNUMBER(MATCH(A348,ZL_Datum,0)),MAX(IF(ZL_Datum=Tagessummen!A348,ZL_bis)),"")</f>
        <v/>
      </c>
      <c r="H348" s="50" t="str">
        <f ca="1">IF(AND(ISNUMBER(F348),ISNUMBER(G348)),SUMIF(ZL_gesamt,Tagessummen!A348,ZL_dez),"")</f>
        <v/>
      </c>
      <c r="I348" s="78" t="str">
        <f ca="1">IF(AND(ISNUMBER(F348),ISNUMBER(G348)),COUNTIF(ZL_Datum,Tagessummen!A348),"")</f>
        <v/>
      </c>
      <c r="J348" s="20"/>
      <c r="L348" s="82" t="str">
        <f t="shared" ca="1" si="37"/>
        <v/>
      </c>
      <c r="M348" s="14"/>
      <c r="N348" s="79" t="str">
        <f t="shared" ca="1" si="38"/>
        <v/>
      </c>
      <c r="O348" s="79" t="str">
        <f t="shared" ca="1" si="39"/>
        <v/>
      </c>
      <c r="P348" s="79" t="str">
        <f t="shared" ca="1" si="40"/>
        <v/>
      </c>
      <c r="Q348" s="79" t="str">
        <f t="shared" ca="1" si="35"/>
        <v/>
      </c>
      <c r="R348" s="79" t="str">
        <f t="shared" ca="1" si="41"/>
        <v/>
      </c>
    </row>
    <row r="349" spans="1:18" x14ac:dyDescent="0.25">
      <c r="A349" s="80" t="str">
        <f t="shared" si="36"/>
        <v/>
      </c>
      <c r="B349" s="6"/>
      <c r="C349" s="9"/>
      <c r="D349" s="6"/>
      <c r="E349" s="9"/>
      <c r="F349" s="77" t="str">
        <f t="array" aca="1" ref="F349" ca="1">IF(ISNUMBER(MATCH(A349,ZL_Datum,0)),MIN(IF(ZL_Datum=Tagessummen!A349,ZL_von)),"")</f>
        <v/>
      </c>
      <c r="G349" s="77" t="str">
        <f t="array" aca="1" ref="G349" ca="1">IF(ISNUMBER(MATCH(A349,ZL_Datum,0)),MAX(IF(ZL_Datum=Tagessummen!A349,ZL_bis)),"")</f>
        <v/>
      </c>
      <c r="H349" s="50" t="str">
        <f ca="1">IF(AND(ISNUMBER(F349),ISNUMBER(G349)),SUMIF(ZL_gesamt,Tagessummen!A349,ZL_dez),"")</f>
        <v/>
      </c>
      <c r="I349" s="78" t="str">
        <f ca="1">IF(AND(ISNUMBER(F349),ISNUMBER(G349)),COUNTIF(ZL_Datum,Tagessummen!A349),"")</f>
        <v/>
      </c>
      <c r="J349" s="20"/>
      <c r="L349" s="82" t="str">
        <f t="shared" ca="1" si="37"/>
        <v/>
      </c>
      <c r="M349" s="14"/>
      <c r="N349" s="79" t="str">
        <f t="shared" ca="1" si="38"/>
        <v/>
      </c>
      <c r="O349" s="79" t="str">
        <f t="shared" ca="1" si="39"/>
        <v/>
      </c>
      <c r="P349" s="79" t="str">
        <f t="shared" ca="1" si="40"/>
        <v/>
      </c>
      <c r="Q349" s="79" t="str">
        <f t="shared" ca="1" si="35"/>
        <v/>
      </c>
      <c r="R349" s="79" t="str">
        <f t="shared" ca="1" si="41"/>
        <v/>
      </c>
    </row>
    <row r="350" spans="1:18" x14ac:dyDescent="0.25">
      <c r="A350" s="80" t="str">
        <f t="shared" si="36"/>
        <v/>
      </c>
      <c r="B350" s="6"/>
      <c r="C350" s="9"/>
      <c r="D350" s="6"/>
      <c r="E350" s="9"/>
      <c r="F350" s="77" t="str">
        <f t="array" aca="1" ref="F350" ca="1">IF(ISNUMBER(MATCH(A350,ZL_Datum,0)),MIN(IF(ZL_Datum=Tagessummen!A350,ZL_von)),"")</f>
        <v/>
      </c>
      <c r="G350" s="77" t="str">
        <f t="array" aca="1" ref="G350" ca="1">IF(ISNUMBER(MATCH(A350,ZL_Datum,0)),MAX(IF(ZL_Datum=Tagessummen!A350,ZL_bis)),"")</f>
        <v/>
      </c>
      <c r="H350" s="50" t="str">
        <f ca="1">IF(AND(ISNUMBER(F350),ISNUMBER(G350)),SUMIF(ZL_gesamt,Tagessummen!A350,ZL_dez),"")</f>
        <v/>
      </c>
      <c r="I350" s="78" t="str">
        <f ca="1">IF(AND(ISNUMBER(F350),ISNUMBER(G350)),COUNTIF(ZL_Datum,Tagessummen!A350),"")</f>
        <v/>
      </c>
      <c r="J350" s="20"/>
      <c r="L350" s="82" t="str">
        <f t="shared" ca="1" si="37"/>
        <v/>
      </c>
      <c r="M350" s="14"/>
      <c r="N350" s="79" t="str">
        <f t="shared" ca="1" si="38"/>
        <v/>
      </c>
      <c r="O350" s="79" t="str">
        <f t="shared" ca="1" si="39"/>
        <v/>
      </c>
      <c r="P350" s="79" t="str">
        <f t="shared" ca="1" si="40"/>
        <v/>
      </c>
      <c r="Q350" s="79" t="str">
        <f t="shared" ca="1" si="35"/>
        <v/>
      </c>
      <c r="R350" s="79" t="str">
        <f t="shared" ca="1" si="41"/>
        <v/>
      </c>
    </row>
    <row r="351" spans="1:18" x14ac:dyDescent="0.25">
      <c r="A351" s="80" t="str">
        <f t="shared" si="36"/>
        <v/>
      </c>
      <c r="B351" s="6"/>
      <c r="C351" s="9"/>
      <c r="D351" s="6"/>
      <c r="E351" s="9"/>
      <c r="F351" s="77" t="str">
        <f t="array" aca="1" ref="F351" ca="1">IF(ISNUMBER(MATCH(A351,ZL_Datum,0)),MIN(IF(ZL_Datum=Tagessummen!A351,ZL_von)),"")</f>
        <v/>
      </c>
      <c r="G351" s="77" t="str">
        <f t="array" aca="1" ref="G351" ca="1">IF(ISNUMBER(MATCH(A351,ZL_Datum,0)),MAX(IF(ZL_Datum=Tagessummen!A351,ZL_bis)),"")</f>
        <v/>
      </c>
      <c r="H351" s="50" t="str">
        <f ca="1">IF(AND(ISNUMBER(F351),ISNUMBER(G351)),SUMIF(ZL_gesamt,Tagessummen!A351,ZL_dez),"")</f>
        <v/>
      </c>
      <c r="I351" s="78" t="str">
        <f ca="1">IF(AND(ISNUMBER(F351),ISNUMBER(G351)),COUNTIF(ZL_Datum,Tagessummen!A351),"")</f>
        <v/>
      </c>
      <c r="J351" s="20"/>
      <c r="L351" s="82" t="str">
        <f t="shared" ca="1" si="37"/>
        <v/>
      </c>
      <c r="M351" s="14"/>
      <c r="N351" s="79" t="str">
        <f t="shared" ca="1" si="38"/>
        <v/>
      </c>
      <c r="O351" s="79" t="str">
        <f t="shared" ca="1" si="39"/>
        <v/>
      </c>
      <c r="P351" s="79" t="str">
        <f t="shared" ca="1" si="40"/>
        <v/>
      </c>
      <c r="Q351" s="79" t="str">
        <f t="shared" ca="1" si="35"/>
        <v/>
      </c>
      <c r="R351" s="79" t="str">
        <f t="shared" ca="1" si="41"/>
        <v/>
      </c>
    </row>
    <row r="352" spans="1:18" x14ac:dyDescent="0.25">
      <c r="A352" s="80" t="str">
        <f t="shared" si="36"/>
        <v/>
      </c>
      <c r="B352" s="6"/>
      <c r="C352" s="9"/>
      <c r="D352" s="6"/>
      <c r="E352" s="9"/>
      <c r="F352" s="77" t="str">
        <f t="array" aca="1" ref="F352" ca="1">IF(ISNUMBER(MATCH(A352,ZL_Datum,0)),MIN(IF(ZL_Datum=Tagessummen!A352,ZL_von)),"")</f>
        <v/>
      </c>
      <c r="G352" s="77" t="str">
        <f t="array" aca="1" ref="G352" ca="1">IF(ISNUMBER(MATCH(A352,ZL_Datum,0)),MAX(IF(ZL_Datum=Tagessummen!A352,ZL_bis)),"")</f>
        <v/>
      </c>
      <c r="H352" s="50" t="str">
        <f ca="1">IF(AND(ISNUMBER(F352),ISNUMBER(G352)),SUMIF(ZL_gesamt,Tagessummen!A352,ZL_dez),"")</f>
        <v/>
      </c>
      <c r="I352" s="78" t="str">
        <f ca="1">IF(AND(ISNUMBER(F352),ISNUMBER(G352)),COUNTIF(ZL_Datum,Tagessummen!A352),"")</f>
        <v/>
      </c>
      <c r="J352" s="20"/>
      <c r="L352" s="82" t="str">
        <f t="shared" ca="1" si="37"/>
        <v/>
      </c>
      <c r="M352" s="14"/>
      <c r="N352" s="79" t="str">
        <f t="shared" ca="1" si="38"/>
        <v/>
      </c>
      <c r="O352" s="79" t="str">
        <f t="shared" ca="1" si="39"/>
        <v/>
      </c>
      <c r="P352" s="79" t="str">
        <f t="shared" ca="1" si="40"/>
        <v/>
      </c>
      <c r="Q352" s="79" t="str">
        <f t="shared" ca="1" si="35"/>
        <v/>
      </c>
      <c r="R352" s="79" t="str">
        <f t="shared" ca="1" si="41"/>
        <v/>
      </c>
    </row>
    <row r="353" spans="1:18" x14ac:dyDescent="0.25">
      <c r="A353" s="80" t="str">
        <f t="shared" si="36"/>
        <v/>
      </c>
      <c r="B353" s="6"/>
      <c r="C353" s="9"/>
      <c r="D353" s="6"/>
      <c r="E353" s="9"/>
      <c r="F353" s="77" t="str">
        <f t="array" aca="1" ref="F353" ca="1">IF(ISNUMBER(MATCH(A353,ZL_Datum,0)),MIN(IF(ZL_Datum=Tagessummen!A353,ZL_von)),"")</f>
        <v/>
      </c>
      <c r="G353" s="77" t="str">
        <f t="array" aca="1" ref="G353" ca="1">IF(ISNUMBER(MATCH(A353,ZL_Datum,0)),MAX(IF(ZL_Datum=Tagessummen!A353,ZL_bis)),"")</f>
        <v/>
      </c>
      <c r="H353" s="50" t="str">
        <f ca="1">IF(AND(ISNUMBER(F353),ISNUMBER(G353)),SUMIF(ZL_gesamt,Tagessummen!A353,ZL_dez),"")</f>
        <v/>
      </c>
      <c r="I353" s="78" t="str">
        <f ca="1">IF(AND(ISNUMBER(F353),ISNUMBER(G353)),COUNTIF(ZL_Datum,Tagessummen!A353),"")</f>
        <v/>
      </c>
      <c r="J353" s="20"/>
      <c r="L353" s="82" t="str">
        <f t="shared" ca="1" si="37"/>
        <v/>
      </c>
      <c r="M353" s="14"/>
      <c r="N353" s="79" t="str">
        <f t="shared" ca="1" si="38"/>
        <v/>
      </c>
      <c r="O353" s="79" t="str">
        <f t="shared" ca="1" si="39"/>
        <v/>
      </c>
      <c r="P353" s="79" t="str">
        <f t="shared" ca="1" si="40"/>
        <v/>
      </c>
      <c r="Q353" s="79" t="str">
        <f t="shared" ca="1" si="35"/>
        <v/>
      </c>
      <c r="R353" s="79" t="str">
        <f t="shared" ca="1" si="41"/>
        <v/>
      </c>
    </row>
    <row r="354" spans="1:18" x14ac:dyDescent="0.25">
      <c r="A354" s="80" t="str">
        <f t="shared" si="36"/>
        <v/>
      </c>
      <c r="B354" s="6"/>
      <c r="C354" s="9"/>
      <c r="D354" s="6"/>
      <c r="E354" s="9"/>
      <c r="F354" s="77" t="str">
        <f t="array" aca="1" ref="F354" ca="1">IF(ISNUMBER(MATCH(A354,ZL_Datum,0)),MIN(IF(ZL_Datum=Tagessummen!A354,ZL_von)),"")</f>
        <v/>
      </c>
      <c r="G354" s="77" t="str">
        <f t="array" aca="1" ref="G354" ca="1">IF(ISNUMBER(MATCH(A354,ZL_Datum,0)),MAX(IF(ZL_Datum=Tagessummen!A354,ZL_bis)),"")</f>
        <v/>
      </c>
      <c r="H354" s="50" t="str">
        <f ca="1">IF(AND(ISNUMBER(F354),ISNUMBER(G354)),SUMIF(ZL_gesamt,Tagessummen!A354,ZL_dez),"")</f>
        <v/>
      </c>
      <c r="I354" s="78" t="str">
        <f ca="1">IF(AND(ISNUMBER(F354),ISNUMBER(G354)),COUNTIF(ZL_Datum,Tagessummen!A354),"")</f>
        <v/>
      </c>
      <c r="J354" s="20"/>
      <c r="L354" s="82" t="str">
        <f t="shared" ca="1" si="37"/>
        <v/>
      </c>
      <c r="M354" s="14"/>
      <c r="N354" s="79" t="str">
        <f t="shared" ca="1" si="38"/>
        <v/>
      </c>
      <c r="O354" s="79" t="str">
        <f t="shared" ca="1" si="39"/>
        <v/>
      </c>
      <c r="P354" s="79" t="str">
        <f t="shared" ca="1" si="40"/>
        <v/>
      </c>
      <c r="Q354" s="79" t="str">
        <f t="shared" ca="1" si="35"/>
        <v/>
      </c>
      <c r="R354" s="79" t="str">
        <f t="shared" ca="1" si="41"/>
        <v/>
      </c>
    </row>
    <row r="355" spans="1:18" x14ac:dyDescent="0.25">
      <c r="A355" s="80" t="str">
        <f t="shared" si="36"/>
        <v/>
      </c>
      <c r="B355" s="6"/>
      <c r="C355" s="9"/>
      <c r="D355" s="6"/>
      <c r="E355" s="9"/>
      <c r="F355" s="77" t="str">
        <f t="array" aca="1" ref="F355" ca="1">IF(ISNUMBER(MATCH(A355,ZL_Datum,0)),MIN(IF(ZL_Datum=Tagessummen!A355,ZL_von)),"")</f>
        <v/>
      </c>
      <c r="G355" s="77" t="str">
        <f t="array" aca="1" ref="G355" ca="1">IF(ISNUMBER(MATCH(A355,ZL_Datum,0)),MAX(IF(ZL_Datum=Tagessummen!A355,ZL_bis)),"")</f>
        <v/>
      </c>
      <c r="H355" s="50" t="str">
        <f ca="1">IF(AND(ISNUMBER(F355),ISNUMBER(G355)),SUMIF(ZL_gesamt,Tagessummen!A355,ZL_dez),"")</f>
        <v/>
      </c>
      <c r="I355" s="78" t="str">
        <f ca="1">IF(AND(ISNUMBER(F355),ISNUMBER(G355)),COUNTIF(ZL_Datum,Tagessummen!A355),"")</f>
        <v/>
      </c>
      <c r="J355" s="20"/>
      <c r="L355" s="82" t="str">
        <f t="shared" ca="1" si="37"/>
        <v/>
      </c>
      <c r="M355" s="14"/>
      <c r="N355" s="79" t="str">
        <f t="shared" ca="1" si="38"/>
        <v/>
      </c>
      <c r="O355" s="79" t="str">
        <f t="shared" ca="1" si="39"/>
        <v/>
      </c>
      <c r="P355" s="79" t="str">
        <f t="shared" ca="1" si="40"/>
        <v/>
      </c>
      <c r="Q355" s="79" t="str">
        <f t="shared" ca="1" si="35"/>
        <v/>
      </c>
      <c r="R355" s="79" t="str">
        <f t="shared" ca="1" si="41"/>
        <v/>
      </c>
    </row>
    <row r="356" spans="1:18" x14ac:dyDescent="0.25">
      <c r="A356" s="80" t="str">
        <f t="shared" si="36"/>
        <v/>
      </c>
      <c r="B356" s="6"/>
      <c r="C356" s="9"/>
      <c r="D356" s="6"/>
      <c r="E356" s="9"/>
      <c r="F356" s="77" t="str">
        <f t="array" aca="1" ref="F356" ca="1">IF(ISNUMBER(MATCH(A356,ZL_Datum,0)),MIN(IF(ZL_Datum=Tagessummen!A356,ZL_von)),"")</f>
        <v/>
      </c>
      <c r="G356" s="77" t="str">
        <f t="array" aca="1" ref="G356" ca="1">IF(ISNUMBER(MATCH(A356,ZL_Datum,0)),MAX(IF(ZL_Datum=Tagessummen!A356,ZL_bis)),"")</f>
        <v/>
      </c>
      <c r="H356" s="50" t="str">
        <f ca="1">IF(AND(ISNUMBER(F356),ISNUMBER(G356)),SUMIF(ZL_gesamt,Tagessummen!A356,ZL_dez),"")</f>
        <v/>
      </c>
      <c r="I356" s="78" t="str">
        <f ca="1">IF(AND(ISNUMBER(F356),ISNUMBER(G356)),COUNTIF(ZL_Datum,Tagessummen!A356),"")</f>
        <v/>
      </c>
      <c r="J356" s="20"/>
      <c r="L356" s="82" t="str">
        <f t="shared" ca="1" si="37"/>
        <v/>
      </c>
      <c r="M356" s="14"/>
      <c r="N356" s="79" t="str">
        <f t="shared" ca="1" si="38"/>
        <v/>
      </c>
      <c r="O356" s="79" t="str">
        <f t="shared" ca="1" si="39"/>
        <v/>
      </c>
      <c r="P356" s="79" t="str">
        <f t="shared" ca="1" si="40"/>
        <v/>
      </c>
      <c r="Q356" s="79" t="str">
        <f t="shared" ca="1" si="35"/>
        <v/>
      </c>
      <c r="R356" s="79" t="str">
        <f t="shared" ca="1" si="41"/>
        <v/>
      </c>
    </row>
    <row r="357" spans="1:18" x14ac:dyDescent="0.25">
      <c r="A357" s="80" t="str">
        <f t="shared" si="36"/>
        <v/>
      </c>
      <c r="B357" s="6"/>
      <c r="C357" s="9"/>
      <c r="D357" s="6"/>
      <c r="E357" s="9"/>
      <c r="F357" s="77" t="str">
        <f t="array" aca="1" ref="F357" ca="1">IF(ISNUMBER(MATCH(A357,ZL_Datum,0)),MIN(IF(ZL_Datum=Tagessummen!A357,ZL_von)),"")</f>
        <v/>
      </c>
      <c r="G357" s="77" t="str">
        <f t="array" aca="1" ref="G357" ca="1">IF(ISNUMBER(MATCH(A357,ZL_Datum,0)),MAX(IF(ZL_Datum=Tagessummen!A357,ZL_bis)),"")</f>
        <v/>
      </c>
      <c r="H357" s="50" t="str">
        <f ca="1">IF(AND(ISNUMBER(F357),ISNUMBER(G357)),SUMIF(ZL_gesamt,Tagessummen!A357,ZL_dez),"")</f>
        <v/>
      </c>
      <c r="I357" s="78" t="str">
        <f ca="1">IF(AND(ISNUMBER(F357),ISNUMBER(G357)),COUNTIF(ZL_Datum,Tagessummen!A357),"")</f>
        <v/>
      </c>
      <c r="J357" s="20"/>
      <c r="L357" s="82" t="str">
        <f t="shared" ca="1" si="37"/>
        <v/>
      </c>
      <c r="M357" s="14"/>
      <c r="N357" s="79" t="str">
        <f t="shared" ca="1" si="38"/>
        <v/>
      </c>
      <c r="O357" s="79" t="str">
        <f t="shared" ca="1" si="39"/>
        <v/>
      </c>
      <c r="P357" s="79" t="str">
        <f t="shared" ca="1" si="40"/>
        <v/>
      </c>
      <c r="Q357" s="79" t="str">
        <f t="shared" ca="1" si="35"/>
        <v/>
      </c>
      <c r="R357" s="79" t="str">
        <f t="shared" ca="1" si="41"/>
        <v/>
      </c>
    </row>
    <row r="358" spans="1:18" x14ac:dyDescent="0.25">
      <c r="A358" s="80" t="str">
        <f t="shared" si="36"/>
        <v/>
      </c>
      <c r="B358" s="6"/>
      <c r="C358" s="9"/>
      <c r="D358" s="6"/>
      <c r="E358" s="9"/>
      <c r="F358" s="77" t="str">
        <f t="array" aca="1" ref="F358" ca="1">IF(ISNUMBER(MATCH(A358,ZL_Datum,0)),MIN(IF(ZL_Datum=Tagessummen!A358,ZL_von)),"")</f>
        <v/>
      </c>
      <c r="G358" s="77" t="str">
        <f t="array" aca="1" ref="G358" ca="1">IF(ISNUMBER(MATCH(A358,ZL_Datum,0)),MAX(IF(ZL_Datum=Tagessummen!A358,ZL_bis)),"")</f>
        <v/>
      </c>
      <c r="H358" s="50" t="str">
        <f ca="1">IF(AND(ISNUMBER(F358),ISNUMBER(G358)),SUMIF(ZL_gesamt,Tagessummen!A358,ZL_dez),"")</f>
        <v/>
      </c>
      <c r="I358" s="78" t="str">
        <f ca="1">IF(AND(ISNUMBER(F358),ISNUMBER(G358)),COUNTIF(ZL_Datum,Tagessummen!A358),"")</f>
        <v/>
      </c>
      <c r="J358" s="20"/>
      <c r="L358" s="82" t="str">
        <f t="shared" ca="1" si="37"/>
        <v/>
      </c>
      <c r="M358" s="14"/>
      <c r="N358" s="79" t="str">
        <f t="shared" ca="1" si="38"/>
        <v/>
      </c>
      <c r="O358" s="79" t="str">
        <f t="shared" ca="1" si="39"/>
        <v/>
      </c>
      <c r="P358" s="79" t="str">
        <f t="shared" ca="1" si="40"/>
        <v/>
      </c>
      <c r="Q358" s="79" t="str">
        <f t="shared" ca="1" si="35"/>
        <v/>
      </c>
      <c r="R358" s="79" t="str">
        <f t="shared" ca="1" si="41"/>
        <v/>
      </c>
    </row>
    <row r="359" spans="1:18" x14ac:dyDescent="0.25">
      <c r="A359" s="80" t="str">
        <f t="shared" si="36"/>
        <v/>
      </c>
      <c r="B359" s="6"/>
      <c r="C359" s="9"/>
      <c r="D359" s="6"/>
      <c r="E359" s="9"/>
      <c r="F359" s="77" t="str">
        <f t="array" aca="1" ref="F359" ca="1">IF(ISNUMBER(MATCH(A359,ZL_Datum,0)),MIN(IF(ZL_Datum=Tagessummen!A359,ZL_von)),"")</f>
        <v/>
      </c>
      <c r="G359" s="77" t="str">
        <f t="array" aca="1" ref="G359" ca="1">IF(ISNUMBER(MATCH(A359,ZL_Datum,0)),MAX(IF(ZL_Datum=Tagessummen!A359,ZL_bis)),"")</f>
        <v/>
      </c>
      <c r="H359" s="50" t="str">
        <f ca="1">IF(AND(ISNUMBER(F359),ISNUMBER(G359)),SUMIF(ZL_gesamt,Tagessummen!A359,ZL_dez),"")</f>
        <v/>
      </c>
      <c r="I359" s="78" t="str">
        <f ca="1">IF(AND(ISNUMBER(F359),ISNUMBER(G359)),COUNTIF(ZL_Datum,Tagessummen!A359),"")</f>
        <v/>
      </c>
      <c r="J359" s="20"/>
      <c r="L359" s="82" t="str">
        <f t="shared" ca="1" si="37"/>
        <v/>
      </c>
      <c r="M359" s="14"/>
      <c r="N359" s="79" t="str">
        <f t="shared" ca="1" si="38"/>
        <v/>
      </c>
      <c r="O359" s="79" t="str">
        <f t="shared" ca="1" si="39"/>
        <v/>
      </c>
      <c r="P359" s="79" t="str">
        <f t="shared" ca="1" si="40"/>
        <v/>
      </c>
      <c r="Q359" s="79" t="str">
        <f t="shared" ca="1" si="35"/>
        <v/>
      </c>
      <c r="R359" s="79" t="str">
        <f t="shared" ca="1" si="41"/>
        <v/>
      </c>
    </row>
    <row r="360" spans="1:18" x14ac:dyDescent="0.25">
      <c r="A360" s="80" t="str">
        <f t="shared" si="36"/>
        <v/>
      </c>
      <c r="B360" s="6"/>
      <c r="C360" s="9"/>
      <c r="D360" s="6"/>
      <c r="E360" s="9"/>
      <c r="F360" s="77" t="str">
        <f t="array" aca="1" ref="F360" ca="1">IF(ISNUMBER(MATCH(A360,ZL_Datum,0)),MIN(IF(ZL_Datum=Tagessummen!A360,ZL_von)),"")</f>
        <v/>
      </c>
      <c r="G360" s="77" t="str">
        <f t="array" aca="1" ref="G360" ca="1">IF(ISNUMBER(MATCH(A360,ZL_Datum,0)),MAX(IF(ZL_Datum=Tagessummen!A360,ZL_bis)),"")</f>
        <v/>
      </c>
      <c r="H360" s="50" t="str">
        <f ca="1">IF(AND(ISNUMBER(F360),ISNUMBER(G360)),SUMIF(ZL_gesamt,Tagessummen!A360,ZL_dez),"")</f>
        <v/>
      </c>
      <c r="I360" s="78" t="str">
        <f ca="1">IF(AND(ISNUMBER(F360),ISNUMBER(G360)),COUNTIF(ZL_Datum,Tagessummen!A360),"")</f>
        <v/>
      </c>
      <c r="J360" s="20"/>
      <c r="L360" s="82" t="str">
        <f t="shared" ca="1" si="37"/>
        <v/>
      </c>
      <c r="M360" s="14"/>
      <c r="N360" s="79" t="str">
        <f t="shared" ca="1" si="38"/>
        <v/>
      </c>
      <c r="O360" s="79" t="str">
        <f t="shared" ca="1" si="39"/>
        <v/>
      </c>
      <c r="P360" s="79" t="str">
        <f t="shared" ca="1" si="40"/>
        <v/>
      </c>
      <c r="Q360" s="79" t="str">
        <f t="shared" ca="1" si="35"/>
        <v/>
      </c>
      <c r="R360" s="79" t="str">
        <f t="shared" ca="1" si="41"/>
        <v/>
      </c>
    </row>
    <row r="361" spans="1:18" x14ac:dyDescent="0.25">
      <c r="A361" s="80" t="str">
        <f t="shared" si="36"/>
        <v/>
      </c>
      <c r="B361" s="6"/>
      <c r="C361" s="9"/>
      <c r="D361" s="6"/>
      <c r="E361" s="9"/>
      <c r="F361" s="77" t="str">
        <f t="array" aca="1" ref="F361" ca="1">IF(ISNUMBER(MATCH(A361,ZL_Datum,0)),MIN(IF(ZL_Datum=Tagessummen!A361,ZL_von)),"")</f>
        <v/>
      </c>
      <c r="G361" s="77" t="str">
        <f t="array" aca="1" ref="G361" ca="1">IF(ISNUMBER(MATCH(A361,ZL_Datum,0)),MAX(IF(ZL_Datum=Tagessummen!A361,ZL_bis)),"")</f>
        <v/>
      </c>
      <c r="H361" s="50" t="str">
        <f ca="1">IF(AND(ISNUMBER(F361),ISNUMBER(G361)),SUMIF(ZL_gesamt,Tagessummen!A361,ZL_dez),"")</f>
        <v/>
      </c>
      <c r="I361" s="78" t="str">
        <f ca="1">IF(AND(ISNUMBER(F361),ISNUMBER(G361)),COUNTIF(ZL_Datum,Tagessummen!A361),"")</f>
        <v/>
      </c>
      <c r="J361" s="20"/>
      <c r="L361" s="82" t="str">
        <f t="shared" ca="1" si="37"/>
        <v/>
      </c>
      <c r="M361" s="14"/>
      <c r="N361" s="79" t="str">
        <f t="shared" ca="1" si="38"/>
        <v/>
      </c>
      <c r="O361" s="79" t="str">
        <f t="shared" ca="1" si="39"/>
        <v/>
      </c>
      <c r="P361" s="79" t="str">
        <f t="shared" ca="1" si="40"/>
        <v/>
      </c>
      <c r="Q361" s="79" t="str">
        <f t="shared" ca="1" si="35"/>
        <v/>
      </c>
      <c r="R361" s="79" t="str">
        <f t="shared" ca="1" si="41"/>
        <v/>
      </c>
    </row>
    <row r="362" spans="1:18" x14ac:dyDescent="0.25">
      <c r="A362" s="80" t="str">
        <f t="shared" si="36"/>
        <v/>
      </c>
      <c r="B362" s="6"/>
      <c r="C362" s="9"/>
      <c r="D362" s="6"/>
      <c r="E362" s="9"/>
      <c r="F362" s="77" t="str">
        <f t="array" aca="1" ref="F362" ca="1">IF(ISNUMBER(MATCH(A362,ZL_Datum,0)),MIN(IF(ZL_Datum=Tagessummen!A362,ZL_von)),"")</f>
        <v/>
      </c>
      <c r="G362" s="77" t="str">
        <f t="array" aca="1" ref="G362" ca="1">IF(ISNUMBER(MATCH(A362,ZL_Datum,0)),MAX(IF(ZL_Datum=Tagessummen!A362,ZL_bis)),"")</f>
        <v/>
      </c>
      <c r="H362" s="50" t="str">
        <f ca="1">IF(AND(ISNUMBER(F362),ISNUMBER(G362)),SUMIF(ZL_gesamt,Tagessummen!A362,ZL_dez),"")</f>
        <v/>
      </c>
      <c r="I362" s="78" t="str">
        <f ca="1">IF(AND(ISNUMBER(F362),ISNUMBER(G362)),COUNTIF(ZL_Datum,Tagessummen!A362),"")</f>
        <v/>
      </c>
      <c r="J362" s="20"/>
      <c r="L362" s="82" t="str">
        <f t="shared" ca="1" si="37"/>
        <v/>
      </c>
      <c r="M362" s="14"/>
      <c r="N362" s="79" t="str">
        <f t="shared" ca="1" si="38"/>
        <v/>
      </c>
      <c r="O362" s="79" t="str">
        <f t="shared" ca="1" si="39"/>
        <v/>
      </c>
      <c r="P362" s="79" t="str">
        <f t="shared" ca="1" si="40"/>
        <v/>
      </c>
      <c r="Q362" s="79" t="str">
        <f t="shared" ca="1" si="35"/>
        <v/>
      </c>
      <c r="R362" s="79" t="str">
        <f t="shared" ca="1" si="41"/>
        <v/>
      </c>
    </row>
    <row r="363" spans="1:18" x14ac:dyDescent="0.25">
      <c r="A363" s="80" t="str">
        <f t="shared" si="36"/>
        <v/>
      </c>
      <c r="B363" s="6"/>
      <c r="C363" s="9"/>
      <c r="D363" s="6"/>
      <c r="E363" s="9"/>
      <c r="F363" s="77" t="str">
        <f t="array" aca="1" ref="F363" ca="1">IF(ISNUMBER(MATCH(A363,ZL_Datum,0)),MIN(IF(ZL_Datum=Tagessummen!A363,ZL_von)),"")</f>
        <v/>
      </c>
      <c r="G363" s="77" t="str">
        <f t="array" aca="1" ref="G363" ca="1">IF(ISNUMBER(MATCH(A363,ZL_Datum,0)),MAX(IF(ZL_Datum=Tagessummen!A363,ZL_bis)),"")</f>
        <v/>
      </c>
      <c r="H363" s="50" t="str">
        <f ca="1">IF(AND(ISNUMBER(F363),ISNUMBER(G363)),SUMIF(ZL_gesamt,Tagessummen!A363,ZL_dez),"")</f>
        <v/>
      </c>
      <c r="I363" s="78" t="str">
        <f ca="1">IF(AND(ISNUMBER(F363),ISNUMBER(G363)),COUNTIF(ZL_Datum,Tagessummen!A363),"")</f>
        <v/>
      </c>
      <c r="J363" s="20"/>
      <c r="L363" s="82" t="str">
        <f t="shared" ca="1" si="37"/>
        <v/>
      </c>
      <c r="M363" s="14"/>
      <c r="N363" s="79" t="str">
        <f t="shared" ca="1" si="38"/>
        <v/>
      </c>
      <c r="O363" s="79" t="str">
        <f t="shared" ca="1" si="39"/>
        <v/>
      </c>
      <c r="P363" s="79" t="str">
        <f t="shared" ca="1" si="40"/>
        <v/>
      </c>
      <c r="Q363" s="79" t="str">
        <f t="shared" ca="1" si="35"/>
        <v/>
      </c>
      <c r="R363" s="79" t="str">
        <f t="shared" ca="1" si="41"/>
        <v/>
      </c>
    </row>
    <row r="364" spans="1:18" x14ac:dyDescent="0.25">
      <c r="A364" s="80" t="str">
        <f t="shared" si="36"/>
        <v/>
      </c>
      <c r="B364" s="6"/>
      <c r="C364" s="9"/>
      <c r="D364" s="6"/>
      <c r="E364" s="9"/>
      <c r="F364" s="77" t="str">
        <f t="array" aca="1" ref="F364" ca="1">IF(ISNUMBER(MATCH(A364,ZL_Datum,0)),MIN(IF(ZL_Datum=Tagessummen!A364,ZL_von)),"")</f>
        <v/>
      </c>
      <c r="G364" s="77" t="str">
        <f t="array" aca="1" ref="G364" ca="1">IF(ISNUMBER(MATCH(A364,ZL_Datum,0)),MAX(IF(ZL_Datum=Tagessummen!A364,ZL_bis)),"")</f>
        <v/>
      </c>
      <c r="H364" s="50" t="str">
        <f ca="1">IF(AND(ISNUMBER(F364),ISNUMBER(G364)),SUMIF(ZL_gesamt,Tagessummen!A364,ZL_dez),"")</f>
        <v/>
      </c>
      <c r="I364" s="78" t="str">
        <f ca="1">IF(AND(ISNUMBER(F364),ISNUMBER(G364)),COUNTIF(ZL_Datum,Tagessummen!A364),"")</f>
        <v/>
      </c>
      <c r="J364" s="20"/>
      <c r="L364" s="82" t="str">
        <f t="shared" ca="1" si="37"/>
        <v/>
      </c>
      <c r="M364" s="14"/>
      <c r="N364" s="79" t="str">
        <f t="shared" ca="1" si="38"/>
        <v/>
      </c>
      <c r="O364" s="79" t="str">
        <f t="shared" ca="1" si="39"/>
        <v/>
      </c>
      <c r="P364" s="79" t="str">
        <f t="shared" ca="1" si="40"/>
        <v/>
      </c>
      <c r="Q364" s="79" t="str">
        <f t="shared" ca="1" si="35"/>
        <v/>
      </c>
      <c r="R364" s="79" t="str">
        <f t="shared" ca="1" si="41"/>
        <v/>
      </c>
    </row>
    <row r="365" spans="1:18" x14ac:dyDescent="0.25">
      <c r="A365" s="80" t="str">
        <f t="shared" si="36"/>
        <v/>
      </c>
      <c r="B365" s="6"/>
      <c r="C365" s="9"/>
      <c r="D365" s="6"/>
      <c r="E365" s="9"/>
      <c r="F365" s="77" t="str">
        <f t="array" aca="1" ref="F365" ca="1">IF(ISNUMBER(MATCH(A365,ZL_Datum,0)),MIN(IF(ZL_Datum=Tagessummen!A365,ZL_von)),"")</f>
        <v/>
      </c>
      <c r="G365" s="77" t="str">
        <f t="array" aca="1" ref="G365" ca="1">IF(ISNUMBER(MATCH(A365,ZL_Datum,0)),MAX(IF(ZL_Datum=Tagessummen!A365,ZL_bis)),"")</f>
        <v/>
      </c>
      <c r="H365" s="50" t="str">
        <f ca="1">IF(AND(ISNUMBER(F365),ISNUMBER(G365)),SUMIF(ZL_gesamt,Tagessummen!A365,ZL_dez),"")</f>
        <v/>
      </c>
      <c r="I365" s="78" t="str">
        <f ca="1">IF(AND(ISNUMBER(F365),ISNUMBER(G365)),COUNTIF(ZL_Datum,Tagessummen!A365),"")</f>
        <v/>
      </c>
      <c r="J365" s="20"/>
      <c r="L365" s="82" t="str">
        <f t="shared" ca="1" si="37"/>
        <v/>
      </c>
      <c r="M365" s="14"/>
      <c r="N365" s="79" t="str">
        <f t="shared" ca="1" si="38"/>
        <v/>
      </c>
      <c r="O365" s="79" t="str">
        <f t="shared" ca="1" si="39"/>
        <v/>
      </c>
      <c r="P365" s="79" t="str">
        <f t="shared" ca="1" si="40"/>
        <v/>
      </c>
      <c r="Q365" s="79" t="str">
        <f t="shared" ca="1" si="35"/>
        <v/>
      </c>
      <c r="R365" s="79" t="str">
        <f t="shared" ca="1" si="41"/>
        <v/>
      </c>
    </row>
    <row r="366" spans="1:18" x14ac:dyDescent="0.25">
      <c r="A366" s="80" t="str">
        <f t="shared" si="36"/>
        <v/>
      </c>
      <c r="B366" s="6"/>
      <c r="C366" s="9"/>
      <c r="D366" s="6"/>
      <c r="E366" s="9"/>
      <c r="F366" s="77" t="str">
        <f t="array" aca="1" ref="F366" ca="1">IF(ISNUMBER(MATCH(A366,ZL_Datum,0)),MIN(IF(ZL_Datum=Tagessummen!A366,ZL_von)),"")</f>
        <v/>
      </c>
      <c r="G366" s="77" t="str">
        <f t="array" aca="1" ref="G366" ca="1">IF(ISNUMBER(MATCH(A366,ZL_Datum,0)),MAX(IF(ZL_Datum=Tagessummen!A366,ZL_bis)),"")</f>
        <v/>
      </c>
      <c r="H366" s="50" t="str">
        <f ca="1">IF(AND(ISNUMBER(F366),ISNUMBER(G366)),SUMIF(ZL_gesamt,Tagessummen!A366,ZL_dez),"")</f>
        <v/>
      </c>
      <c r="I366" s="78" t="str">
        <f ca="1">IF(AND(ISNUMBER(F366),ISNUMBER(G366)),COUNTIF(ZL_Datum,Tagessummen!A366),"")</f>
        <v/>
      </c>
      <c r="J366" s="20"/>
      <c r="L366" s="82" t="str">
        <f t="shared" ca="1" si="37"/>
        <v/>
      </c>
      <c r="M366" s="14"/>
      <c r="N366" s="79" t="str">
        <f t="shared" ca="1" si="38"/>
        <v/>
      </c>
      <c r="O366" s="79" t="str">
        <f t="shared" ca="1" si="39"/>
        <v/>
      </c>
      <c r="P366" s="79" t="str">
        <f t="shared" ca="1" si="40"/>
        <v/>
      </c>
      <c r="Q366" s="79" t="str">
        <f t="shared" ca="1" si="35"/>
        <v/>
      </c>
      <c r="R366" s="79" t="str">
        <f t="shared" ca="1" si="41"/>
        <v/>
      </c>
    </row>
    <row r="367" spans="1:18" x14ac:dyDescent="0.25">
      <c r="A367" s="80" t="str">
        <f t="shared" si="36"/>
        <v/>
      </c>
      <c r="B367" s="6"/>
      <c r="C367" s="9"/>
      <c r="D367" s="6"/>
      <c r="E367" s="9"/>
      <c r="F367" s="77" t="str">
        <f t="array" aca="1" ref="F367" ca="1">IF(ISNUMBER(MATCH(A367,ZL_Datum,0)),MIN(IF(ZL_Datum=Tagessummen!A367,ZL_von)),"")</f>
        <v/>
      </c>
      <c r="G367" s="77" t="str">
        <f t="array" aca="1" ref="G367" ca="1">IF(ISNUMBER(MATCH(A367,ZL_Datum,0)),MAX(IF(ZL_Datum=Tagessummen!A367,ZL_bis)),"")</f>
        <v/>
      </c>
      <c r="H367" s="50" t="str">
        <f ca="1">IF(AND(ISNUMBER(F367),ISNUMBER(G367)),SUMIF(ZL_gesamt,Tagessummen!A367,ZL_dez),"")</f>
        <v/>
      </c>
      <c r="I367" s="78" t="str">
        <f ca="1">IF(AND(ISNUMBER(F367),ISNUMBER(G367)),COUNTIF(ZL_Datum,Tagessummen!A367),"")</f>
        <v/>
      </c>
      <c r="J367" s="20"/>
      <c r="L367" s="82" t="str">
        <f t="shared" ca="1" si="37"/>
        <v/>
      </c>
      <c r="M367" s="14"/>
      <c r="N367" s="79" t="str">
        <f t="shared" ca="1" si="38"/>
        <v/>
      </c>
      <c r="O367" s="79" t="str">
        <f t="shared" ca="1" si="39"/>
        <v/>
      </c>
      <c r="P367" s="79" t="str">
        <f t="shared" ca="1" si="40"/>
        <v/>
      </c>
      <c r="Q367" s="79" t="str">
        <f t="shared" ca="1" si="35"/>
        <v/>
      </c>
      <c r="R367" s="79" t="str">
        <f t="shared" ca="1" si="41"/>
        <v/>
      </c>
    </row>
    <row r="368" spans="1:18" x14ac:dyDescent="0.25">
      <c r="A368" s="80" t="str">
        <f t="shared" si="36"/>
        <v/>
      </c>
      <c r="B368" s="6"/>
      <c r="C368" s="9"/>
      <c r="D368" s="6"/>
      <c r="E368" s="9"/>
      <c r="F368" s="77" t="str">
        <f t="array" aca="1" ref="F368" ca="1">IF(ISNUMBER(MATCH(A368,ZL_Datum,0)),MIN(IF(ZL_Datum=Tagessummen!A368,ZL_von)),"")</f>
        <v/>
      </c>
      <c r="G368" s="77" t="str">
        <f t="array" aca="1" ref="G368" ca="1">IF(ISNUMBER(MATCH(A368,ZL_Datum,0)),MAX(IF(ZL_Datum=Tagessummen!A368,ZL_bis)),"")</f>
        <v/>
      </c>
      <c r="H368" s="50" t="str">
        <f ca="1">IF(AND(ISNUMBER(F368),ISNUMBER(G368)),SUMIF(ZL_gesamt,Tagessummen!A368,ZL_dez),"")</f>
        <v/>
      </c>
      <c r="I368" s="78" t="str">
        <f ca="1">IF(AND(ISNUMBER(F368),ISNUMBER(G368)),COUNTIF(ZL_Datum,Tagessummen!A368),"")</f>
        <v/>
      </c>
      <c r="J368" s="20"/>
      <c r="L368" s="82" t="str">
        <f t="shared" ca="1" si="37"/>
        <v/>
      </c>
      <c r="M368" s="14"/>
      <c r="N368" s="79" t="str">
        <f t="shared" ca="1" si="38"/>
        <v/>
      </c>
      <c r="O368" s="79" t="str">
        <f t="shared" ca="1" si="39"/>
        <v/>
      </c>
      <c r="P368" s="79" t="str">
        <f t="shared" ca="1" si="40"/>
        <v/>
      </c>
      <c r="Q368" s="79" t="str">
        <f t="shared" ca="1" si="35"/>
        <v/>
      </c>
      <c r="R368" s="79" t="str">
        <f t="shared" ca="1" si="41"/>
        <v/>
      </c>
    </row>
    <row r="369" spans="1:18" x14ac:dyDescent="0.25">
      <c r="A369" s="80" t="str">
        <f t="shared" si="36"/>
        <v/>
      </c>
      <c r="B369" s="6"/>
      <c r="C369" s="9"/>
      <c r="D369" s="6"/>
      <c r="E369" s="9"/>
      <c r="F369" s="77" t="str">
        <f t="array" aca="1" ref="F369" ca="1">IF(ISNUMBER(MATCH(A369,ZL_Datum,0)),MIN(IF(ZL_Datum=Tagessummen!A369,ZL_von)),"")</f>
        <v/>
      </c>
      <c r="G369" s="77" t="str">
        <f t="array" aca="1" ref="G369" ca="1">IF(ISNUMBER(MATCH(A369,ZL_Datum,0)),MAX(IF(ZL_Datum=Tagessummen!A369,ZL_bis)),"")</f>
        <v/>
      </c>
      <c r="H369" s="50" t="str">
        <f ca="1">IF(AND(ISNUMBER(F369),ISNUMBER(G369)),SUMIF(ZL_gesamt,Tagessummen!A369,ZL_dez),"")</f>
        <v/>
      </c>
      <c r="I369" s="78" t="str">
        <f ca="1">IF(AND(ISNUMBER(F369),ISNUMBER(G369)),COUNTIF(ZL_Datum,Tagessummen!A369),"")</f>
        <v/>
      </c>
      <c r="J369" s="20"/>
      <c r="L369" s="82" t="str">
        <f t="shared" ca="1" si="37"/>
        <v/>
      </c>
      <c r="M369" s="14"/>
      <c r="N369" s="79" t="str">
        <f t="shared" ca="1" si="38"/>
        <v/>
      </c>
      <c r="O369" s="79" t="str">
        <f t="shared" ca="1" si="39"/>
        <v/>
      </c>
      <c r="P369" s="79" t="str">
        <f t="shared" ca="1" si="40"/>
        <v/>
      </c>
      <c r="Q369" s="79" t="str">
        <f t="shared" ca="1" si="35"/>
        <v/>
      </c>
      <c r="R369" s="79" t="str">
        <f t="shared" ca="1" si="41"/>
        <v/>
      </c>
    </row>
    <row r="370" spans="1:18" x14ac:dyDescent="0.25">
      <c r="A370" s="80" t="str">
        <f t="shared" si="36"/>
        <v/>
      </c>
      <c r="B370" s="6"/>
      <c r="C370" s="9"/>
      <c r="D370" s="6"/>
      <c r="E370" s="9"/>
      <c r="F370" s="77" t="str">
        <f t="array" aca="1" ref="F370" ca="1">IF(ISNUMBER(MATCH(A370,ZL_Datum,0)),MIN(IF(ZL_Datum=Tagessummen!A370,ZL_von)),"")</f>
        <v/>
      </c>
      <c r="G370" s="77" t="str">
        <f t="array" aca="1" ref="G370" ca="1">IF(ISNUMBER(MATCH(A370,ZL_Datum,0)),MAX(IF(ZL_Datum=Tagessummen!A370,ZL_bis)),"")</f>
        <v/>
      </c>
      <c r="H370" s="50" t="str">
        <f ca="1">IF(AND(ISNUMBER(F370),ISNUMBER(G370)),SUMIF(ZL_gesamt,Tagessummen!A370,ZL_dez),"")</f>
        <v/>
      </c>
      <c r="I370" s="78" t="str">
        <f ca="1">IF(AND(ISNUMBER(F370),ISNUMBER(G370)),COUNTIF(ZL_Datum,Tagessummen!A370),"")</f>
        <v/>
      </c>
      <c r="J370" s="20"/>
      <c r="L370" s="82" t="str">
        <f t="shared" ca="1" si="37"/>
        <v/>
      </c>
      <c r="M370" s="14"/>
      <c r="N370" s="79" t="str">
        <f t="shared" ca="1" si="38"/>
        <v/>
      </c>
      <c r="O370" s="79" t="str">
        <f t="shared" ca="1" si="39"/>
        <v/>
      </c>
      <c r="P370" s="79" t="str">
        <f t="shared" ca="1" si="40"/>
        <v/>
      </c>
      <c r="Q370" s="79" t="str">
        <f t="shared" ca="1" si="35"/>
        <v/>
      </c>
      <c r="R370" s="79" t="str">
        <f t="shared" ca="1" si="41"/>
        <v/>
      </c>
    </row>
    <row r="371" spans="1:18" x14ac:dyDescent="0.25">
      <c r="A371" s="80" t="str">
        <f t="shared" si="36"/>
        <v/>
      </c>
      <c r="B371" s="6"/>
      <c r="C371" s="9"/>
      <c r="D371" s="6"/>
      <c r="E371" s="9"/>
      <c r="F371" s="77" t="str">
        <f t="array" aca="1" ref="F371" ca="1">IF(ISNUMBER(MATCH(A371,ZL_Datum,0)),MIN(IF(ZL_Datum=Tagessummen!A371,ZL_von)),"")</f>
        <v/>
      </c>
      <c r="G371" s="77" t="str">
        <f t="array" aca="1" ref="G371" ca="1">IF(ISNUMBER(MATCH(A371,ZL_Datum,0)),MAX(IF(ZL_Datum=Tagessummen!A371,ZL_bis)),"")</f>
        <v/>
      </c>
      <c r="H371" s="50" t="str">
        <f ca="1">IF(AND(ISNUMBER(F371),ISNUMBER(G371)),SUMIF(ZL_gesamt,Tagessummen!A371,ZL_dez),"")</f>
        <v/>
      </c>
      <c r="I371" s="78" t="str">
        <f ca="1">IF(AND(ISNUMBER(F371),ISNUMBER(G371)),COUNTIF(ZL_Datum,Tagessummen!A371),"")</f>
        <v/>
      </c>
      <c r="J371" s="20"/>
      <c r="L371" s="82" t="str">
        <f t="shared" ca="1" si="37"/>
        <v/>
      </c>
      <c r="M371" s="14"/>
      <c r="N371" s="79" t="str">
        <f t="shared" ca="1" si="38"/>
        <v/>
      </c>
      <c r="O371" s="79" t="str">
        <f t="shared" ca="1" si="39"/>
        <v/>
      </c>
      <c r="P371" s="79" t="str">
        <f t="shared" ca="1" si="40"/>
        <v/>
      </c>
      <c r="Q371" s="79" t="str">
        <f t="shared" ca="1" si="35"/>
        <v/>
      </c>
      <c r="R371" s="79" t="str">
        <f t="shared" ca="1" si="41"/>
        <v/>
      </c>
    </row>
    <row r="372" spans="1:18" x14ac:dyDescent="0.25">
      <c r="A372" s="80" t="str">
        <f t="shared" si="36"/>
        <v/>
      </c>
      <c r="B372" s="6"/>
      <c r="C372" s="9"/>
      <c r="D372" s="6"/>
      <c r="E372" s="9"/>
      <c r="F372" s="77" t="str">
        <f t="array" aca="1" ref="F372" ca="1">IF(ISNUMBER(MATCH(A372,ZL_Datum,0)),MIN(IF(ZL_Datum=Tagessummen!A372,ZL_von)),"")</f>
        <v/>
      </c>
      <c r="G372" s="77" t="str">
        <f t="array" aca="1" ref="G372" ca="1">IF(ISNUMBER(MATCH(A372,ZL_Datum,0)),MAX(IF(ZL_Datum=Tagessummen!A372,ZL_bis)),"")</f>
        <v/>
      </c>
      <c r="H372" s="50" t="str">
        <f ca="1">IF(AND(ISNUMBER(F372),ISNUMBER(G372)),SUMIF(ZL_gesamt,Tagessummen!A372,ZL_dez),"")</f>
        <v/>
      </c>
      <c r="I372" s="78" t="str">
        <f ca="1">IF(AND(ISNUMBER(F372),ISNUMBER(G372)),COUNTIF(ZL_Datum,Tagessummen!A372),"")</f>
        <v/>
      </c>
      <c r="J372" s="20"/>
      <c r="L372" s="82" t="str">
        <f t="shared" ca="1" si="37"/>
        <v/>
      </c>
      <c r="M372" s="14"/>
      <c r="N372" s="79" t="str">
        <f t="shared" ca="1" si="38"/>
        <v/>
      </c>
      <c r="O372" s="79" t="str">
        <f t="shared" ca="1" si="39"/>
        <v/>
      </c>
      <c r="P372" s="79" t="str">
        <f t="shared" ca="1" si="40"/>
        <v/>
      </c>
      <c r="Q372" s="79" t="str">
        <f t="shared" ca="1" si="35"/>
        <v/>
      </c>
      <c r="R372" s="79" t="str">
        <f t="shared" ca="1" si="41"/>
        <v/>
      </c>
    </row>
    <row r="373" spans="1:18" x14ac:dyDescent="0.25">
      <c r="A373" s="80" t="str">
        <f t="shared" si="36"/>
        <v/>
      </c>
      <c r="B373" s="6"/>
      <c r="C373" s="9"/>
      <c r="D373" s="6"/>
      <c r="E373" s="9"/>
      <c r="F373" s="77" t="str">
        <f t="array" aca="1" ref="F373" ca="1">IF(ISNUMBER(MATCH(A373,ZL_Datum,0)),MIN(IF(ZL_Datum=Tagessummen!A373,ZL_von)),"")</f>
        <v/>
      </c>
      <c r="G373" s="77" t="str">
        <f t="array" aca="1" ref="G373" ca="1">IF(ISNUMBER(MATCH(A373,ZL_Datum,0)),MAX(IF(ZL_Datum=Tagessummen!A373,ZL_bis)),"")</f>
        <v/>
      </c>
      <c r="H373" s="50" t="str">
        <f ca="1">IF(AND(ISNUMBER(F373),ISNUMBER(G373)),SUMIF(ZL_gesamt,Tagessummen!A373,ZL_dez),"")</f>
        <v/>
      </c>
      <c r="I373" s="78" t="str">
        <f ca="1">IF(AND(ISNUMBER(F373),ISNUMBER(G373)),COUNTIF(ZL_Datum,Tagessummen!A373),"")</f>
        <v/>
      </c>
      <c r="J373" s="20"/>
      <c r="L373" s="82" t="str">
        <f t="shared" ca="1" si="37"/>
        <v/>
      </c>
      <c r="M373" s="14"/>
      <c r="N373" s="79" t="str">
        <f t="shared" ca="1" si="38"/>
        <v/>
      </c>
      <c r="O373" s="79" t="str">
        <f t="shared" ca="1" si="39"/>
        <v/>
      </c>
      <c r="P373" s="79" t="str">
        <f t="shared" ca="1" si="40"/>
        <v/>
      </c>
      <c r="Q373" s="79" t="str">
        <f t="shared" ca="1" si="35"/>
        <v/>
      </c>
      <c r="R373" s="79" t="str">
        <f t="shared" ca="1" si="41"/>
        <v/>
      </c>
    </row>
    <row r="374" spans="1:18" x14ac:dyDescent="0.25">
      <c r="A374" s="80" t="str">
        <f t="shared" si="36"/>
        <v/>
      </c>
      <c r="B374" s="6"/>
      <c r="C374" s="9"/>
      <c r="D374" s="6"/>
      <c r="E374" s="9"/>
      <c r="F374" s="77" t="str">
        <f t="array" aca="1" ref="F374" ca="1">IF(ISNUMBER(MATCH(A374,ZL_Datum,0)),MIN(IF(ZL_Datum=Tagessummen!A374,ZL_von)),"")</f>
        <v/>
      </c>
      <c r="G374" s="77" t="str">
        <f t="array" aca="1" ref="G374" ca="1">IF(ISNUMBER(MATCH(A374,ZL_Datum,0)),MAX(IF(ZL_Datum=Tagessummen!A374,ZL_bis)),"")</f>
        <v/>
      </c>
      <c r="H374" s="50" t="str">
        <f ca="1">IF(AND(ISNUMBER(F374),ISNUMBER(G374)),SUMIF(ZL_gesamt,Tagessummen!A374,ZL_dez),"")</f>
        <v/>
      </c>
      <c r="I374" s="78" t="str">
        <f ca="1">IF(AND(ISNUMBER(F374),ISNUMBER(G374)),COUNTIF(ZL_Datum,Tagessummen!A374),"")</f>
        <v/>
      </c>
      <c r="J374" s="20"/>
      <c r="L374" s="82" t="str">
        <f t="shared" ca="1" si="37"/>
        <v/>
      </c>
      <c r="M374" s="14"/>
      <c r="N374" s="79" t="str">
        <f t="shared" ca="1" si="38"/>
        <v/>
      </c>
      <c r="O374" s="79" t="str">
        <f t="shared" ca="1" si="39"/>
        <v/>
      </c>
      <c r="P374" s="79" t="str">
        <f t="shared" ca="1" si="40"/>
        <v/>
      </c>
      <c r="Q374" s="79" t="str">
        <f t="shared" ca="1" si="35"/>
        <v/>
      </c>
      <c r="R374" s="79" t="str">
        <f t="shared" ca="1" si="41"/>
        <v/>
      </c>
    </row>
    <row r="375" spans="1:18" x14ac:dyDescent="0.25">
      <c r="A375" s="80" t="str">
        <f t="shared" si="36"/>
        <v/>
      </c>
      <c r="B375" s="6"/>
      <c r="C375" s="9"/>
      <c r="D375" s="6"/>
      <c r="E375" s="9"/>
      <c r="F375" s="77" t="str">
        <f t="array" aca="1" ref="F375" ca="1">IF(ISNUMBER(MATCH(A375,ZL_Datum,0)),MIN(IF(ZL_Datum=Tagessummen!A375,ZL_von)),"")</f>
        <v/>
      </c>
      <c r="G375" s="77" t="str">
        <f t="array" aca="1" ref="G375" ca="1">IF(ISNUMBER(MATCH(A375,ZL_Datum,0)),MAX(IF(ZL_Datum=Tagessummen!A375,ZL_bis)),"")</f>
        <v/>
      </c>
      <c r="H375" s="50" t="str">
        <f ca="1">IF(AND(ISNUMBER(F375),ISNUMBER(G375)),SUMIF(ZL_gesamt,Tagessummen!A375,ZL_dez),"")</f>
        <v/>
      </c>
      <c r="I375" s="78" t="str">
        <f ca="1">IF(AND(ISNUMBER(F375),ISNUMBER(G375)),COUNTIF(ZL_Datum,Tagessummen!A375),"")</f>
        <v/>
      </c>
      <c r="J375" s="20"/>
      <c r="L375" s="82" t="str">
        <f t="shared" ca="1" si="37"/>
        <v/>
      </c>
      <c r="M375" s="14"/>
      <c r="N375" s="79" t="str">
        <f t="shared" ca="1" si="38"/>
        <v/>
      </c>
      <c r="O375" s="79" t="str">
        <f t="shared" ca="1" si="39"/>
        <v/>
      </c>
      <c r="P375" s="79" t="str">
        <f t="shared" ca="1" si="40"/>
        <v/>
      </c>
      <c r="Q375" s="79" t="str">
        <f t="shared" ca="1" si="35"/>
        <v/>
      </c>
      <c r="R375" s="79" t="str">
        <f t="shared" ca="1" si="41"/>
        <v/>
      </c>
    </row>
    <row r="376" spans="1:18" x14ac:dyDescent="0.25">
      <c r="A376" s="80" t="str">
        <f t="shared" si="36"/>
        <v/>
      </c>
      <c r="B376" s="6"/>
      <c r="C376" s="9"/>
      <c r="D376" s="6"/>
      <c r="E376" s="9"/>
      <c r="F376" s="77" t="str">
        <f t="array" aca="1" ref="F376" ca="1">IF(ISNUMBER(MATCH(A376,ZL_Datum,0)),MIN(IF(ZL_Datum=Tagessummen!A376,ZL_von)),"")</f>
        <v/>
      </c>
      <c r="G376" s="77" t="str">
        <f t="array" aca="1" ref="G376" ca="1">IF(ISNUMBER(MATCH(A376,ZL_Datum,0)),MAX(IF(ZL_Datum=Tagessummen!A376,ZL_bis)),"")</f>
        <v/>
      </c>
      <c r="H376" s="50" t="str">
        <f ca="1">IF(AND(ISNUMBER(F376),ISNUMBER(G376)),SUMIF(ZL_gesamt,Tagessummen!A376,ZL_dez),"")</f>
        <v/>
      </c>
      <c r="I376" s="78" t="str">
        <f ca="1">IF(AND(ISNUMBER(F376),ISNUMBER(G376)),COUNTIF(ZL_Datum,Tagessummen!A376),"")</f>
        <v/>
      </c>
      <c r="J376" s="20"/>
      <c r="L376" s="82" t="str">
        <f t="shared" ca="1" si="37"/>
        <v/>
      </c>
      <c r="M376" s="14"/>
      <c r="N376" s="79" t="str">
        <f t="shared" ca="1" si="38"/>
        <v/>
      </c>
      <c r="O376" s="79" t="str">
        <f t="shared" ca="1" si="39"/>
        <v/>
      </c>
      <c r="P376" s="79" t="str">
        <f t="shared" ca="1" si="40"/>
        <v/>
      </c>
      <c r="Q376" s="79" t="str">
        <f t="shared" ca="1" si="35"/>
        <v/>
      </c>
      <c r="R376" s="79" t="str">
        <f t="shared" ca="1" si="41"/>
        <v/>
      </c>
    </row>
    <row r="377" spans="1:18" x14ac:dyDescent="0.25">
      <c r="A377" s="80" t="str">
        <f t="shared" si="36"/>
        <v/>
      </c>
      <c r="B377" s="6"/>
      <c r="C377" s="9"/>
      <c r="D377" s="6"/>
      <c r="E377" s="9"/>
      <c r="F377" s="77" t="str">
        <f t="array" aca="1" ref="F377" ca="1">IF(ISNUMBER(MATCH(A377,ZL_Datum,0)),MIN(IF(ZL_Datum=Tagessummen!A377,ZL_von)),"")</f>
        <v/>
      </c>
      <c r="G377" s="77" t="str">
        <f t="array" aca="1" ref="G377" ca="1">IF(ISNUMBER(MATCH(A377,ZL_Datum,0)),MAX(IF(ZL_Datum=Tagessummen!A377,ZL_bis)),"")</f>
        <v/>
      </c>
      <c r="H377" s="50" t="str">
        <f ca="1">IF(AND(ISNUMBER(F377),ISNUMBER(G377)),SUMIF(ZL_gesamt,Tagessummen!A377,ZL_dez),"")</f>
        <v/>
      </c>
      <c r="I377" s="78" t="str">
        <f ca="1">IF(AND(ISNUMBER(F377),ISNUMBER(G377)),COUNTIF(ZL_Datum,Tagessummen!A377),"")</f>
        <v/>
      </c>
      <c r="J377" s="20"/>
      <c r="L377" s="82" t="str">
        <f t="shared" ca="1" si="37"/>
        <v/>
      </c>
      <c r="M377" s="14"/>
      <c r="N377" s="79" t="str">
        <f t="shared" ca="1" si="38"/>
        <v/>
      </c>
      <c r="O377" s="79" t="str">
        <f t="shared" ca="1" si="39"/>
        <v/>
      </c>
      <c r="P377" s="79" t="str">
        <f t="shared" ca="1" si="40"/>
        <v/>
      </c>
      <c r="Q377" s="79" t="str">
        <f t="shared" ca="1" si="35"/>
        <v/>
      </c>
      <c r="R377" s="79" t="str">
        <f t="shared" ca="1" si="41"/>
        <v/>
      </c>
    </row>
    <row r="378" spans="1:18" x14ac:dyDescent="0.25">
      <c r="A378" s="80" t="str">
        <f t="shared" si="36"/>
        <v/>
      </c>
      <c r="B378" s="6"/>
      <c r="C378" s="9"/>
      <c r="D378" s="6"/>
      <c r="E378" s="9"/>
      <c r="F378" s="77" t="str">
        <f t="array" aca="1" ref="F378" ca="1">IF(ISNUMBER(MATCH(A378,ZL_Datum,0)),MIN(IF(ZL_Datum=Tagessummen!A378,ZL_von)),"")</f>
        <v/>
      </c>
      <c r="G378" s="77" t="str">
        <f t="array" aca="1" ref="G378" ca="1">IF(ISNUMBER(MATCH(A378,ZL_Datum,0)),MAX(IF(ZL_Datum=Tagessummen!A378,ZL_bis)),"")</f>
        <v/>
      </c>
      <c r="H378" s="50" t="str">
        <f ca="1">IF(AND(ISNUMBER(F378),ISNUMBER(G378)),SUMIF(ZL_gesamt,Tagessummen!A378,ZL_dez),"")</f>
        <v/>
      </c>
      <c r="I378" s="78" t="str">
        <f ca="1">IF(AND(ISNUMBER(F378),ISNUMBER(G378)),COUNTIF(ZL_Datum,Tagessummen!A378),"")</f>
        <v/>
      </c>
      <c r="J378" s="20"/>
      <c r="L378" s="82" t="str">
        <f t="shared" ca="1" si="37"/>
        <v/>
      </c>
      <c r="M378" s="14"/>
      <c r="N378" s="79" t="str">
        <f t="shared" ca="1" si="38"/>
        <v/>
      </c>
      <c r="O378" s="79" t="str">
        <f t="shared" ca="1" si="39"/>
        <v/>
      </c>
      <c r="P378" s="79" t="str">
        <f t="shared" ca="1" si="40"/>
        <v/>
      </c>
      <c r="Q378" s="79" t="str">
        <f t="shared" ca="1" si="35"/>
        <v/>
      </c>
      <c r="R378" s="79" t="str">
        <f t="shared" ca="1" si="41"/>
        <v/>
      </c>
    </row>
    <row r="379" spans="1:18" x14ac:dyDescent="0.25">
      <c r="A379" s="81" t="b">
        <f>IF(ISNUMBER(ZU_Jahr),IF(YEAR(A378)=YEAR(A378+1),A378+1,""))</f>
        <v>0</v>
      </c>
      <c r="B379" s="6"/>
      <c r="C379" s="9"/>
      <c r="D379" s="6"/>
      <c r="E379" s="9"/>
      <c r="F379" s="77" t="str">
        <f t="array" aca="1" ref="F379" ca="1">IF(ISNUMBER(MATCH(A379,ZL_Datum,0)),MIN(IF(ZL_Datum=Tagessummen!A379,ZL_von)),"")</f>
        <v/>
      </c>
      <c r="G379" s="77" t="str">
        <f t="array" aca="1" ref="G379" ca="1">IF(ISNUMBER(MATCH(A379,ZL_Datum,0)),MAX(IF(ZL_Datum=Tagessummen!A379,ZL_bis)),"")</f>
        <v/>
      </c>
      <c r="H379" s="50" t="str">
        <f ca="1">IF(AND(ISNUMBER(F379),ISNUMBER(G379)),SUMIF(ZL_gesamt,Tagessummen!A379,ZL_dez),"")</f>
        <v/>
      </c>
      <c r="I379" s="78" t="str">
        <f ca="1">IF(AND(ISNUMBER(F379),ISNUMBER(G379)),COUNTIF(ZL_Datum,Tagessummen!A379),"")</f>
        <v/>
      </c>
      <c r="J379" s="20"/>
      <c r="L379" s="82" t="str">
        <f t="shared" ca="1" si="37"/>
        <v/>
      </c>
      <c r="M379" s="14"/>
      <c r="N379" s="79" t="str">
        <f t="shared" ca="1" si="38"/>
        <v/>
      </c>
      <c r="O379" s="79" t="str">
        <f t="shared" ca="1" si="39"/>
        <v/>
      </c>
      <c r="P379" s="79" t="str">
        <f t="shared" ca="1" si="40"/>
        <v/>
      </c>
      <c r="Q379" s="79" t="str">
        <f ca="1">IF(AND(ISNUMBER(A379),ISNUMBER(F379),ISNUMBER(G379),H379&gt;0),IF(WEEKDAY(A379)=1,"Projektarbeiten am Sonntag?",""),"")</f>
        <v/>
      </c>
      <c r="R379" s="79" t="str">
        <f t="shared" ca="1" si="41"/>
        <v/>
      </c>
    </row>
    <row r="380" spans="1:18" s="14" customFormat="1" x14ac:dyDescent="0.25">
      <c r="A380" s="19"/>
    </row>
    <row r="381" spans="1:18" hidden="1" x14ac:dyDescent="0.25"/>
    <row r="382" spans="1:18" hidden="1" x14ac:dyDescent="0.25"/>
    <row r="383" spans="1:18" x14ac:dyDescent="0.25"/>
  </sheetData>
  <sheetProtection password="CA0D" sheet="1" objects="1" scenarios="1" selectLockedCells="1" autoFilter="0"/>
  <autoFilter ref="A13:J379" xr:uid="{00000000-0009-0000-0000-000004000000}"/>
  <conditionalFormatting sqref="A14:A379">
    <cfRule type="expression" dxfId="24" priority="8">
      <formula>IF(WEEKDAY(A14)=1,TRUE,FALSE)</formula>
    </cfRule>
  </conditionalFormatting>
  <conditionalFormatting sqref="D14:D379">
    <cfRule type="expression" dxfId="23" priority="7">
      <formula>IF(AND(ISNUMBER(F14),ISNUMBER(G14),ISBLANK(D14)),TRUE,FALSE)</formula>
    </cfRule>
  </conditionalFormatting>
  <conditionalFormatting sqref="E14">
    <cfRule type="expression" dxfId="22" priority="6">
      <formula>IF(AND(ISNUMBER(F14),ISNUMBER(G14),ISBLANK(E14)),TRUE,FALSE)</formula>
    </cfRule>
  </conditionalFormatting>
  <conditionalFormatting sqref="E15:E379">
    <cfRule type="expression" dxfId="21" priority="5">
      <formula>IF(AND(ISNUMBER(F15),ISNUMBER(G15),ISBLANK(E15)),TRUE,FALSE)</formula>
    </cfRule>
  </conditionalFormatting>
  <conditionalFormatting sqref="C14">
    <cfRule type="expression" dxfId="20" priority="4">
      <formula>IF(AND(ISNUMBER(F14),ISNUMBER(G14),ISBLANK(C14)),TRUE,FALSE)</formula>
    </cfRule>
  </conditionalFormatting>
  <conditionalFormatting sqref="C15:C379">
    <cfRule type="expression" dxfId="19" priority="3">
      <formula>IF(AND(ISNUMBER(F15),ISNUMBER(G15),ISBLANK(C15)),TRUE,FALSE)</formula>
    </cfRule>
  </conditionalFormatting>
  <conditionalFormatting sqref="B14">
    <cfRule type="expression" dxfId="18" priority="2">
      <formula>IF(AND(ISNUMBER(F14),ISNUMBER(G14),ISBLANK(B14)),TRUE,FALSE)</formula>
    </cfRule>
  </conditionalFormatting>
  <conditionalFormatting sqref="B15:B379">
    <cfRule type="expression" dxfId="17" priority="1">
      <formula>IF(AND(ISNUMBER(F15),ISNUMBER(G15),ISBLANK(B15)),TRUE,FALSE)</formula>
    </cfRule>
  </conditionalFormatting>
  <dataValidations count="4">
    <dataValidation type="whole" allowBlank="1" showErrorMessage="1" error="Bitte die korrekte Stunde eingeben (gültig 0 - 23)._x000a_Es sind keine tagesübergreifenden Zeitspannen zulässig." sqref="B14:B379" xr:uid="{00000000-0002-0000-0400-000000000000}">
      <formula1>0</formula1>
      <formula2>23</formula2>
    </dataValidation>
    <dataValidation type="whole" allowBlank="1" showInputMessage="1" showErrorMessage="1" error="Bitte die korrekten Minuten eingeben (zulässige Werte 0 - 59)" sqref="C14:C379" xr:uid="{00000000-0002-0000-0400-000001000000}">
      <formula1>0</formula1>
      <formula2>59</formula2>
    </dataValidation>
    <dataValidation type="whole" allowBlank="1" showErrorMessage="1" error="Bitte die korrekte Stunde eingeben (gültig 0 - 23)._x000a_Es sind keine tagesübergreifenden Zeitspannen zulässig." sqref="D14:D379" xr:uid="{00000000-0002-0000-0400-000002000000}">
      <formula1>B14</formula1>
      <formula2>23</formula2>
    </dataValidation>
    <dataValidation type="whole" allowBlank="1" showErrorMessage="1" error="Bitte die korrekten Minuten eingeben (zulässige Werte 0 - 59)._x000a_Tageshöchstwert beträgt somit 23:59." sqref="E14:E379" xr:uid="{00000000-0002-0000-0400-000003000000}">
      <formula1>0</formula1>
      <formula2>59</formula2>
    </dataValidation>
  </dataValidations>
  <printOptions horizontalCentered="1" gridLines="1"/>
  <pageMargins left="0.98425196850393704" right="0.39370078740157483" top="0.78740157480314965" bottom="0.78740157480314965" header="0.31496062992125984" footer="0.31496062992125984"/>
  <pageSetup paperSize="9" orientation="portrait" blackAndWhite="1" r:id="rId1"/>
  <headerFooter>
    <oddFooter>&amp;C&amp;F/&amp;A&amp;R&amp;P/&amp;N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1"/>
  <dimension ref="A1:AH386"/>
  <sheetViews>
    <sheetView zoomScale="96" zoomScaleNormal="96" workbookViewId="0">
      <pane ySplit="16" topLeftCell="A41" activePane="bottomLeft" state="frozen"/>
      <selection pane="bottomLeft" activeCell="B50" sqref="B50"/>
    </sheetView>
  </sheetViews>
  <sheetFormatPr baseColWidth="10" defaultColWidth="11.44140625" defaultRowHeight="13.8" zeroHeight="1" x14ac:dyDescent="0.25"/>
  <cols>
    <col min="1" max="1" width="11.44140625" style="4" customWidth="1"/>
    <col min="2" max="2" width="11.109375" style="4" customWidth="1"/>
    <col min="3" max="3" width="7.6640625" style="4" hidden="1" customWidth="1"/>
    <col min="4" max="4" width="7.6640625" style="4" customWidth="1"/>
    <col min="5" max="5" width="7.6640625" style="4" hidden="1" customWidth="1"/>
    <col min="6" max="6" width="7.6640625" style="4" customWidth="1"/>
    <col min="7" max="7" width="7.6640625" style="4" hidden="1" customWidth="1"/>
    <col min="8" max="8" width="7.6640625" style="4" customWidth="1"/>
    <col min="9" max="9" width="7.6640625" style="4" hidden="1" customWidth="1"/>
    <col min="10" max="10" width="7.6640625" style="4" customWidth="1"/>
    <col min="11" max="11" width="7.6640625" style="4" hidden="1" customWidth="1"/>
    <col min="12" max="12" width="7.6640625" style="4" customWidth="1"/>
    <col min="13" max="13" width="7.6640625" style="4" hidden="1" customWidth="1"/>
    <col min="14" max="14" width="7.6640625" style="4" customWidth="1"/>
    <col min="15" max="15" width="7.6640625" style="4" hidden="1" customWidth="1"/>
    <col min="16" max="16" width="7.6640625" style="4" customWidth="1"/>
    <col min="17" max="17" width="7.6640625" style="4" hidden="1" customWidth="1"/>
    <col min="18" max="18" width="7.6640625" style="4" customWidth="1"/>
    <col min="19" max="19" width="7.6640625" style="4" hidden="1" customWidth="1"/>
    <col min="20" max="20" width="7.6640625" style="4" customWidth="1"/>
    <col min="21" max="21" width="7.6640625" style="4" hidden="1" customWidth="1"/>
    <col min="22" max="22" width="7.6640625" style="4" customWidth="1"/>
    <col min="23" max="23" width="7.6640625" style="4" hidden="1" customWidth="1"/>
    <col min="24" max="24" width="7.6640625" style="4" customWidth="1"/>
    <col min="25" max="25" width="7.6640625" style="4" hidden="1" customWidth="1"/>
    <col min="26" max="26" width="7.6640625" style="4" customWidth="1"/>
    <col min="27" max="27" width="7.6640625" style="4" hidden="1" customWidth="1"/>
    <col min="28" max="28" width="7.6640625" style="4" customWidth="1"/>
    <col min="29" max="29" width="7.6640625" style="4" hidden="1" customWidth="1"/>
    <col min="30" max="30" width="7.6640625" style="4" customWidth="1"/>
    <col min="31" max="31" width="39.109375" style="4" customWidth="1"/>
    <col min="32" max="32" width="6.6640625" style="4" customWidth="1"/>
    <col min="33" max="33" width="6.5546875" style="4" customWidth="1"/>
    <col min="34" max="34" width="3.33203125" style="4" customWidth="1"/>
    <col min="35" max="697" width="11.44140625" style="4" customWidth="1"/>
    <col min="698" max="16384" width="11.44140625" style="4"/>
  </cols>
  <sheetData>
    <row r="1" spans="1:34" x14ac:dyDescent="0.25">
      <c r="A1" s="17" t="s">
        <v>387</v>
      </c>
      <c r="B1" s="14"/>
      <c r="C1" s="76"/>
      <c r="D1" s="76" t="str">
        <f>IF(ISBLANK(ZU_Jahr),"",ZU_Jahr)</f>
        <v/>
      </c>
      <c r="E1" s="76"/>
      <c r="F1" s="76" t="str">
        <f>D6&amp;" "&amp;D7</f>
        <v xml:space="preserve"> 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 t="s">
        <v>393</v>
      </c>
      <c r="AE1" s="14"/>
      <c r="AF1" s="221"/>
      <c r="AG1" s="221"/>
      <c r="AH1" s="221"/>
    </row>
    <row r="2" spans="1:34" hidden="1" x14ac:dyDescent="0.25">
      <c r="A2" s="220" t="s">
        <v>106</v>
      </c>
      <c r="B2" s="221"/>
      <c r="C2" s="222"/>
      <c r="D2" s="222" t="str">
        <f>IF(ISBLANK(ZU_Firma),"",ZU_Firma)</f>
        <v/>
      </c>
      <c r="E2" s="222"/>
      <c r="F2" s="222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 t="s">
        <v>394</v>
      </c>
      <c r="AE2" s="221"/>
      <c r="AF2" s="221"/>
      <c r="AG2" s="221"/>
      <c r="AH2" s="221"/>
    </row>
    <row r="3" spans="1:34" hidden="1" x14ac:dyDescent="0.25">
      <c r="A3" s="220" t="s">
        <v>42</v>
      </c>
      <c r="B3" s="221"/>
      <c r="C3" s="222"/>
      <c r="D3" s="222" t="str">
        <f>IF(ISBLANK(ZU_Projektbezeichnung),"",ZU_Projektbezeichnung)</f>
        <v/>
      </c>
      <c r="E3" s="222"/>
      <c r="F3" s="222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</row>
    <row r="4" spans="1:34" hidden="1" x14ac:dyDescent="0.25">
      <c r="A4" s="220" t="s">
        <v>41</v>
      </c>
      <c r="B4" s="221"/>
      <c r="C4" s="222"/>
      <c r="D4" s="222" t="str">
        <f>IF(ISBLANK(ZU_Produktnummer),"",ZU_Produktnummer)</f>
        <v/>
      </c>
      <c r="E4" s="222"/>
      <c r="F4" s="222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</row>
    <row r="5" spans="1:34" hidden="1" x14ac:dyDescent="0.25">
      <c r="A5" s="223" t="s">
        <v>43</v>
      </c>
      <c r="B5" s="221"/>
      <c r="C5" s="222"/>
      <c r="D5" s="222" t="str">
        <f>IF(ISBLANK(Zusammenfassung!E7),"",Zusammenfassung!E7)</f>
        <v/>
      </c>
      <c r="E5" s="222"/>
      <c r="F5" s="222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</row>
    <row r="6" spans="1:34" hidden="1" x14ac:dyDescent="0.25">
      <c r="A6" s="220" t="s">
        <v>40</v>
      </c>
      <c r="B6" s="221"/>
      <c r="C6" s="222"/>
      <c r="D6" s="222" t="str">
        <f>IF(ISBLANK(ZU_Nachname),"",ZU_Nachname)</f>
        <v/>
      </c>
      <c r="E6" s="222"/>
      <c r="F6" s="222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</row>
    <row r="7" spans="1:34" hidden="1" x14ac:dyDescent="0.25">
      <c r="A7" s="220" t="s">
        <v>39</v>
      </c>
      <c r="B7" s="221"/>
      <c r="C7" s="222"/>
      <c r="D7" s="222" t="str">
        <f>IF(ISBLANK(ZU_Vorname),"",ZU_Vorname)</f>
        <v/>
      </c>
      <c r="E7" s="222"/>
      <c r="F7" s="222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</row>
    <row r="8" spans="1:34" hidden="1" x14ac:dyDescent="0.25">
      <c r="A8" s="220" t="s">
        <v>45</v>
      </c>
      <c r="B8" s="221"/>
      <c r="C8" s="222"/>
      <c r="D8" s="222" t="str">
        <f>IF(ISBLANK(ZU_Kuerzel),"",ZU_Kuerzel)</f>
        <v/>
      </c>
      <c r="E8" s="222"/>
      <c r="F8" s="222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</row>
    <row r="9" spans="1:34" hidden="1" x14ac:dyDescent="0.25">
      <c r="A9" s="220" t="s">
        <v>107</v>
      </c>
      <c r="B9" s="221"/>
      <c r="C9" s="222"/>
      <c r="D9" s="222" t="str">
        <f>IF(ISBLANK(ZU_Personennummer),"",ZU_Personennummer)</f>
        <v/>
      </c>
      <c r="E9" s="222"/>
      <c r="F9" s="222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</row>
    <row r="10" spans="1:34" hidden="1" x14ac:dyDescent="0.25">
      <c r="A10" s="220" t="s">
        <v>44</v>
      </c>
      <c r="B10" s="221"/>
      <c r="C10" s="222"/>
      <c r="D10" s="222" t="str">
        <f>IF(ISBLANK(ZU_Stellenbezeichnung),"",ZU_Stellenbezeichnung)</f>
        <v/>
      </c>
      <c r="E10" s="222"/>
      <c r="F10" s="222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</row>
    <row r="11" spans="1:34" hidden="1" x14ac:dyDescent="0.25">
      <c r="A11" s="220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</row>
    <row r="12" spans="1:34" hidden="1" x14ac:dyDescent="0.25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</row>
    <row r="13" spans="1:34" ht="13.5" customHeight="1" x14ac:dyDescent="0.25">
      <c r="A13" s="32"/>
      <c r="B13" s="224" t="s">
        <v>390</v>
      </c>
      <c r="C13" s="244">
        <f>D13</f>
        <v>0</v>
      </c>
      <c r="D13" s="225"/>
      <c r="E13" s="244">
        <f>F13</f>
        <v>0</v>
      </c>
      <c r="F13" s="225"/>
      <c r="G13" s="244">
        <f>H13</f>
        <v>0</v>
      </c>
      <c r="H13" s="225"/>
      <c r="I13" s="244">
        <f>J13</f>
        <v>0</v>
      </c>
      <c r="J13" s="225"/>
      <c r="K13" s="244">
        <f>L13</f>
        <v>0</v>
      </c>
      <c r="L13" s="225"/>
      <c r="M13" s="244">
        <f>N13</f>
        <v>0</v>
      </c>
      <c r="N13" s="225"/>
      <c r="O13" s="244">
        <f>P13</f>
        <v>0</v>
      </c>
      <c r="P13" s="225"/>
      <c r="Q13" s="244">
        <f>R13</f>
        <v>0</v>
      </c>
      <c r="R13" s="225"/>
      <c r="S13" s="244">
        <f>T13</f>
        <v>0</v>
      </c>
      <c r="T13" s="225"/>
      <c r="U13" s="244">
        <f>V13</f>
        <v>0</v>
      </c>
      <c r="V13" s="225"/>
      <c r="W13" s="244">
        <f>X13</f>
        <v>0</v>
      </c>
      <c r="X13" s="225"/>
      <c r="Y13" s="244">
        <f>Z13</f>
        <v>0</v>
      </c>
      <c r="Z13" s="225"/>
      <c r="AA13" s="244">
        <f>AB13</f>
        <v>0</v>
      </c>
      <c r="AB13" s="225"/>
      <c r="AC13" s="244">
        <f>AD13</f>
        <v>0</v>
      </c>
      <c r="AD13" s="225"/>
      <c r="AE13" s="226"/>
      <c r="AF13" s="235"/>
      <c r="AG13" s="235"/>
      <c r="AH13" s="235"/>
    </row>
    <row r="14" spans="1:34" ht="31.5" customHeight="1" x14ac:dyDescent="0.25">
      <c r="A14" s="23"/>
      <c r="B14" s="175" t="s">
        <v>391</v>
      </c>
      <c r="C14" s="233">
        <f>Zusammenfassung!K6</f>
        <v>0</v>
      </c>
      <c r="D14" s="231">
        <f>Zusammenfassung!K6</f>
        <v>0</v>
      </c>
      <c r="E14" s="233">
        <f>Zusammenfassung!K7</f>
        <v>0</v>
      </c>
      <c r="F14" s="231">
        <f>E14</f>
        <v>0</v>
      </c>
      <c r="G14" s="233">
        <f>Zusammenfassung!K8</f>
        <v>0</v>
      </c>
      <c r="H14" s="231">
        <f>G14</f>
        <v>0</v>
      </c>
      <c r="I14" s="233">
        <f>Zusammenfassung!K9</f>
        <v>0</v>
      </c>
      <c r="J14" s="231">
        <f t="shared" ref="J14" si="0">I14</f>
        <v>0</v>
      </c>
      <c r="K14" s="233">
        <f>Zusammenfassung!K10</f>
        <v>0</v>
      </c>
      <c r="L14" s="231">
        <f t="shared" ref="L14" si="1">K14</f>
        <v>0</v>
      </c>
      <c r="M14" s="233">
        <f>Zusammenfassung!K11</f>
        <v>0</v>
      </c>
      <c r="N14" s="231">
        <f t="shared" ref="N14" si="2">M14</f>
        <v>0</v>
      </c>
      <c r="O14" s="233">
        <f>Zusammenfassung!K12</f>
        <v>0</v>
      </c>
      <c r="P14" s="231">
        <f t="shared" ref="P14" si="3">O14</f>
        <v>0</v>
      </c>
      <c r="Q14" s="233">
        <f>Zusammenfassung!P6</f>
        <v>0</v>
      </c>
      <c r="R14" s="231">
        <f>Q14</f>
        <v>0</v>
      </c>
      <c r="S14" s="233">
        <f>Zusammenfassung!P7</f>
        <v>0</v>
      </c>
      <c r="T14" s="231">
        <f t="shared" ref="T14" si="4">S14</f>
        <v>0</v>
      </c>
      <c r="U14" s="233">
        <f>Zusammenfassung!P8</f>
        <v>0</v>
      </c>
      <c r="V14" s="231">
        <f t="shared" ref="V14" si="5">U14</f>
        <v>0</v>
      </c>
      <c r="W14" s="233">
        <f>Zusammenfassung!P9</f>
        <v>0</v>
      </c>
      <c r="X14" s="231">
        <f t="shared" ref="X14" si="6">W14</f>
        <v>0</v>
      </c>
      <c r="Y14" s="233">
        <f>Zusammenfassung!P10</f>
        <v>0</v>
      </c>
      <c r="Z14" s="231">
        <f t="shared" ref="Z14" si="7">Y14</f>
        <v>0</v>
      </c>
      <c r="AA14" s="233">
        <f>Zusammenfassung!P11</f>
        <v>0</v>
      </c>
      <c r="AB14" s="231">
        <f t="shared" ref="AB14" si="8">AA14</f>
        <v>0</v>
      </c>
      <c r="AC14" s="233">
        <f>Zusammenfassung!P12</f>
        <v>0</v>
      </c>
      <c r="AD14" s="231">
        <f t="shared" ref="AD14" si="9">AC14</f>
        <v>0</v>
      </c>
      <c r="AE14" s="229"/>
      <c r="AF14" s="236" t="s">
        <v>383</v>
      </c>
      <c r="AG14" s="237" t="s">
        <v>384</v>
      </c>
      <c r="AH14" s="237" t="s">
        <v>385</v>
      </c>
    </row>
    <row r="15" spans="1:34" ht="16.5" customHeight="1" x14ac:dyDescent="0.25">
      <c r="A15" s="28"/>
      <c r="B15" s="227"/>
      <c r="C15" s="234" t="s">
        <v>388</v>
      </c>
      <c r="D15" s="243" t="s">
        <v>389</v>
      </c>
      <c r="E15" s="234" t="s">
        <v>388</v>
      </c>
      <c r="F15" s="243" t="s">
        <v>389</v>
      </c>
      <c r="G15" s="234" t="s">
        <v>388</v>
      </c>
      <c r="H15" s="243" t="s">
        <v>389</v>
      </c>
      <c r="I15" s="234" t="s">
        <v>388</v>
      </c>
      <c r="J15" s="243" t="s">
        <v>389</v>
      </c>
      <c r="K15" s="234" t="s">
        <v>388</v>
      </c>
      <c r="L15" s="243" t="s">
        <v>389</v>
      </c>
      <c r="M15" s="234" t="s">
        <v>388</v>
      </c>
      <c r="N15" s="243" t="s">
        <v>389</v>
      </c>
      <c r="O15" s="234" t="s">
        <v>388</v>
      </c>
      <c r="P15" s="243" t="s">
        <v>389</v>
      </c>
      <c r="Q15" s="234" t="s">
        <v>388</v>
      </c>
      <c r="R15" s="243" t="s">
        <v>389</v>
      </c>
      <c r="S15" s="234" t="s">
        <v>388</v>
      </c>
      <c r="T15" s="243" t="s">
        <v>389</v>
      </c>
      <c r="U15" s="234" t="s">
        <v>388</v>
      </c>
      <c r="V15" s="243" t="s">
        <v>389</v>
      </c>
      <c r="W15" s="234" t="s">
        <v>388</v>
      </c>
      <c r="X15" s="243" t="s">
        <v>389</v>
      </c>
      <c r="Y15" s="234" t="s">
        <v>388</v>
      </c>
      <c r="Z15" s="243" t="s">
        <v>389</v>
      </c>
      <c r="AA15" s="234" t="s">
        <v>388</v>
      </c>
      <c r="AB15" s="243" t="s">
        <v>389</v>
      </c>
      <c r="AC15" s="234" t="s">
        <v>388</v>
      </c>
      <c r="AD15" s="243" t="s">
        <v>389</v>
      </c>
      <c r="AE15" s="228"/>
      <c r="AF15" s="238"/>
      <c r="AG15" s="238"/>
      <c r="AH15" s="238"/>
    </row>
    <row r="16" spans="1:34" x14ac:dyDescent="0.25">
      <c r="A16" s="34"/>
      <c r="B16" s="34" t="s">
        <v>54</v>
      </c>
      <c r="C16" s="230" t="s">
        <v>48</v>
      </c>
      <c r="D16" s="232" t="str">
        <f>C16</f>
        <v>AP 1</v>
      </c>
      <c r="E16" s="230" t="s">
        <v>86</v>
      </c>
      <c r="F16" s="232" t="str">
        <f>E16</f>
        <v>AP 2</v>
      </c>
      <c r="G16" s="230" t="s">
        <v>49</v>
      </c>
      <c r="H16" s="232" t="str">
        <f>G16</f>
        <v>AP 3</v>
      </c>
      <c r="I16" s="230" t="s">
        <v>55</v>
      </c>
      <c r="J16" s="232" t="str">
        <f>I16</f>
        <v>AP 4</v>
      </c>
      <c r="K16" s="230" t="s">
        <v>87</v>
      </c>
      <c r="L16" s="232" t="str">
        <f>K16</f>
        <v>AP 5</v>
      </c>
      <c r="M16" s="230" t="s">
        <v>88</v>
      </c>
      <c r="N16" s="232" t="str">
        <f>M16</f>
        <v>AP 6</v>
      </c>
      <c r="O16" s="230" t="s">
        <v>89</v>
      </c>
      <c r="P16" s="232" t="str">
        <f>O16</f>
        <v>AP 7</v>
      </c>
      <c r="Q16" s="230" t="s">
        <v>90</v>
      </c>
      <c r="R16" s="232" t="str">
        <f>Q16</f>
        <v>AP 8</v>
      </c>
      <c r="S16" s="230" t="s">
        <v>91</v>
      </c>
      <c r="T16" s="232" t="str">
        <f>S16</f>
        <v>AP 9</v>
      </c>
      <c r="U16" s="230" t="s">
        <v>92</v>
      </c>
      <c r="V16" s="232" t="str">
        <f>U16</f>
        <v>AP 10</v>
      </c>
      <c r="W16" s="230" t="s">
        <v>93</v>
      </c>
      <c r="X16" s="232" t="str">
        <f>W16</f>
        <v>AP 11</v>
      </c>
      <c r="Y16" s="230" t="s">
        <v>94</v>
      </c>
      <c r="Z16" s="232" t="str">
        <f>Y16</f>
        <v>AP 12</v>
      </c>
      <c r="AA16" s="230" t="s">
        <v>95</v>
      </c>
      <c r="AB16" s="232" t="str">
        <f>AA16</f>
        <v>AP 13</v>
      </c>
      <c r="AC16" s="230" t="s">
        <v>96</v>
      </c>
      <c r="AD16" s="232" t="str">
        <f>AC16</f>
        <v>AP 14</v>
      </c>
      <c r="AE16" s="33" t="s">
        <v>392</v>
      </c>
      <c r="AF16" s="230"/>
      <c r="AG16" s="239"/>
      <c r="AH16" s="240"/>
    </row>
    <row r="17" spans="1:34" x14ac:dyDescent="0.25">
      <c r="A17" s="216" t="str">
        <f>IF(ISNUMBER(ZU_Jahr),DATE(ZU_Jahr,1,1),"")</f>
        <v/>
      </c>
      <c r="B17" s="217">
        <f ca="1">SUMIF(ZL_gesamt,Aufteilung!A17,ZL_dez)</f>
        <v>0</v>
      </c>
      <c r="C17" s="218">
        <f>SUMIFS(Zeitliste!$M$14:$M$1999,Zeitliste!$A$14:$A$1999,$A17,Zeitliste!$N$14:$N$1999,C$16)</f>
        <v>0</v>
      </c>
      <c r="D17" s="219" t="str">
        <f ca="1">IF(OR($B17=0,C17=0),"",ROUNDDOWN((C17/$B17)*100,0))</f>
        <v/>
      </c>
      <c r="E17" s="218">
        <f>SUMIFS(Zeitliste!$M$14:$M$1999,Zeitliste!$A$14:$A$1999,$A17,Zeitliste!$N$14:$N$1999,E$16)</f>
        <v>0</v>
      </c>
      <c r="F17" s="219" t="str">
        <f t="shared" ref="F17" ca="1" si="10">IF(OR($B17=0,E17=0),"",ROUNDDOWN((E17/$B17)*100,0))</f>
        <v/>
      </c>
      <c r="G17" s="218">
        <f>SUMIFS(Zeitliste!$M$14:$M$1999,Zeitliste!$A$14:$A$1999,$A17,Zeitliste!$N$14:$N$1999,G$16)</f>
        <v>0</v>
      </c>
      <c r="H17" s="219" t="str">
        <f t="shared" ref="H17" ca="1" si="11">IF(OR($B17=0,G17=0),"",ROUNDDOWN((G17/$B17)*100,0))</f>
        <v/>
      </c>
      <c r="I17" s="218">
        <f>SUMIFS(Zeitliste!$M$14:$M$1999,Zeitliste!$A$14:$A$1999,$A17,Zeitliste!$N$14:$N$1999,I$16)</f>
        <v>0</v>
      </c>
      <c r="J17" s="219" t="str">
        <f t="shared" ref="J17" ca="1" si="12">IF(OR($B17=0,I17=0),"",ROUNDDOWN((I17/$B17)*100,0))</f>
        <v/>
      </c>
      <c r="K17" s="218">
        <f>SUMIFS(Zeitliste!$M$14:$M$1999,Zeitliste!$A$14:$A$1999,$A17,Zeitliste!$N$14:$N$1999,K$16)</f>
        <v>0</v>
      </c>
      <c r="L17" s="219" t="str">
        <f t="shared" ref="L17" ca="1" si="13">IF(OR($B17=0,K17=0),"",ROUNDDOWN((K17/$B17)*100,0))</f>
        <v/>
      </c>
      <c r="M17" s="218">
        <f>SUMIFS(Zeitliste!$M$14:$M$1999,Zeitliste!$A$14:$A$1999,$A17,Zeitliste!$N$14:$N$1999,M$16)</f>
        <v>0</v>
      </c>
      <c r="N17" s="219" t="str">
        <f t="shared" ref="N17" ca="1" si="14">IF(OR($B17=0,M17=0),"",ROUNDDOWN((M17/$B17)*100,0))</f>
        <v/>
      </c>
      <c r="O17" s="218">
        <f>SUMIFS(Zeitliste!$M$14:$M$1999,Zeitliste!$A$14:$A$1999,$A17,Zeitliste!$N$14:$N$1999,O$16)</f>
        <v>0</v>
      </c>
      <c r="P17" s="219" t="str">
        <f t="shared" ref="P17" ca="1" si="15">IF(OR($B17=0,O17=0),"",ROUNDDOWN((O17/$B17)*100,0))</f>
        <v/>
      </c>
      <c r="Q17" s="218">
        <f>SUMIFS(Zeitliste!$M$14:$M$1999,Zeitliste!$A$14:$A$1999,$A17,Zeitliste!$N$14:$N$1999,Q$16)</f>
        <v>0</v>
      </c>
      <c r="R17" s="219" t="str">
        <f t="shared" ref="R17" ca="1" si="16">IF(OR($B17=0,Q17=0),"",ROUNDDOWN((Q17/$B17)*100,0))</f>
        <v/>
      </c>
      <c r="S17" s="218">
        <f>SUMIFS(Zeitliste!$M$14:$M$1999,Zeitliste!$A$14:$A$1999,$A17,Zeitliste!$N$14:$N$1999,S$16)</f>
        <v>0</v>
      </c>
      <c r="T17" s="219" t="str">
        <f t="shared" ref="T17" ca="1" si="17">IF(OR($B17=0,S17=0),"",ROUNDDOWN((S17/$B17)*100,0))</f>
        <v/>
      </c>
      <c r="U17" s="218">
        <f>SUMIFS(Zeitliste!$M$14:$M$1999,Zeitliste!$A$14:$A$1999,$A17,Zeitliste!$N$14:$N$1999,U$16)</f>
        <v>0</v>
      </c>
      <c r="V17" s="219" t="str">
        <f t="shared" ref="V17" ca="1" si="18">IF(OR($B17=0,U17=0),"",ROUNDDOWN((U17/$B17)*100,0))</f>
        <v/>
      </c>
      <c r="W17" s="218">
        <f>SUMIFS(Zeitliste!$M$14:$M$1999,Zeitliste!$A$14:$A$1999,$A17,Zeitliste!$N$14:$N$1999,W$16)</f>
        <v>0</v>
      </c>
      <c r="X17" s="219" t="str">
        <f t="shared" ref="X17" ca="1" si="19">IF(OR($B17=0,W17=0),"",ROUNDDOWN((W17/$B17)*100,0))</f>
        <v/>
      </c>
      <c r="Y17" s="218">
        <f>SUMIFS(Zeitliste!$M$14:$M$1999,Zeitliste!$A$14:$A$1999,$A17,Zeitliste!$N$14:$N$1999,Y$16)</f>
        <v>0</v>
      </c>
      <c r="Z17" s="219" t="str">
        <f t="shared" ref="Z17" ca="1" si="20">IF(OR($B17=0,Y17=0),"",ROUNDDOWN((Y17/$B17)*100,0))</f>
        <v/>
      </c>
      <c r="AA17" s="218">
        <f>SUMIFS(Zeitliste!$M$14:$M$1999,Zeitliste!$A$14:$A$1999,$A17,Zeitliste!$N$14:$N$1999,AA$16)</f>
        <v>0</v>
      </c>
      <c r="AB17" s="219" t="str">
        <f t="shared" ref="AB17" ca="1" si="21">IF(OR($B17=0,AA17=0),"",ROUNDDOWN((AA17/$B17)*100,0))</f>
        <v/>
      </c>
      <c r="AC17" s="218">
        <f>SUMIFS(Zeitliste!$M$14:$M$1999,Zeitliste!$A$14:$A$1999,$A17,Zeitliste!$N$14:$N$1999,AC$16)</f>
        <v>0</v>
      </c>
      <c r="AD17" s="219" t="str">
        <f t="shared" ref="AD17:AD18" ca="1" si="22">IF(OR($B17=0,AC17=0),"",100-SUM(D17,F17,H17,J17,L17,N17,P17,R17,T17,V17,X17,Z17,AB17))</f>
        <v/>
      </c>
      <c r="AE17" s="20"/>
      <c r="AF17" s="241">
        <f t="shared" ref="AF17:AF19" ca="1" si="23">B17-SUM(C17,E17,G17,I17,K17,M17,O17,Q17,S17,U17,W17,Y17,AA17,AC17)</f>
        <v>0</v>
      </c>
      <c r="AG17" s="241">
        <f t="shared" ref="AG17:AG19" ca="1" si="24">IF(B17=0,0,100-SUM(D17,F17,H17,J17,L17,N17,P17,R17,T17,V17,X17,Z17,AB17,AD17))</f>
        <v>0</v>
      </c>
      <c r="AH17" s="242" t="e">
        <f>WEEKDAY(A17)</f>
        <v>#VALUE!</v>
      </c>
    </row>
    <row r="18" spans="1:34" x14ac:dyDescent="0.25">
      <c r="A18" s="216" t="str">
        <f t="shared" ref="A18:A81" si="25">IF(ISNUMBER(ZU_Jahr),A17+1,"")</f>
        <v/>
      </c>
      <c r="B18" s="217">
        <f ca="1">SUMIF(ZL_gesamt,Aufteilung!A18,ZL_dez)</f>
        <v>0</v>
      </c>
      <c r="C18" s="218">
        <f>SUMIFS(Zeitliste!$M$14:$M$1999,Zeitliste!$A$14:$A$1999,$A18,Zeitliste!$N$14:$N$1999,C$16)</f>
        <v>0</v>
      </c>
      <c r="D18" s="219" t="str">
        <f t="shared" ref="D18:D81" ca="1" si="26">IF(OR($B18=0,C18=0),"",ROUNDDOWN((C18/$B18)*100,0))</f>
        <v/>
      </c>
      <c r="E18" s="218">
        <f>SUMIFS(Zeitliste!$M$14:$M$1999,Zeitliste!$A$14:$A$1999,$A18,Zeitliste!$N$14:$N$1999,E$16)</f>
        <v>0</v>
      </c>
      <c r="F18" s="219" t="str">
        <f t="shared" ref="F18" ca="1" si="27">IF(OR($B18=0,E18=0),"",ROUNDDOWN((E18/$B18)*100,0))</f>
        <v/>
      </c>
      <c r="G18" s="218">
        <f>SUMIFS(Zeitliste!$M$14:$M$1999,Zeitliste!$A$14:$A$1999,$A18,Zeitliste!$N$14:$N$1999,G$16)</f>
        <v>0</v>
      </c>
      <c r="H18" s="219" t="str">
        <f t="shared" ref="H18" ca="1" si="28">IF(OR($B18=0,G18=0),"",ROUNDDOWN((G18/$B18)*100,0))</f>
        <v/>
      </c>
      <c r="I18" s="218">
        <f>SUMIFS(Zeitliste!$M$14:$M$1999,Zeitliste!$A$14:$A$1999,$A18,Zeitliste!$N$14:$N$1999,I$16)</f>
        <v>0</v>
      </c>
      <c r="J18" s="219" t="str">
        <f t="shared" ref="J18" ca="1" si="29">IF(OR($B18=0,I18=0),"",ROUNDDOWN((I18/$B18)*100,0))</f>
        <v/>
      </c>
      <c r="K18" s="218">
        <f>SUMIFS(Zeitliste!$M$14:$M$1999,Zeitliste!$A$14:$A$1999,$A18,Zeitliste!$N$14:$N$1999,K$16)</f>
        <v>0</v>
      </c>
      <c r="L18" s="219" t="str">
        <f t="shared" ref="L18" ca="1" si="30">IF(OR($B18=0,K18=0),"",ROUNDDOWN((K18/$B18)*100,0))</f>
        <v/>
      </c>
      <c r="M18" s="218">
        <f>SUMIFS(Zeitliste!$M$14:$M$1999,Zeitliste!$A$14:$A$1999,$A18,Zeitliste!$N$14:$N$1999,M$16)</f>
        <v>0</v>
      </c>
      <c r="N18" s="219" t="str">
        <f t="shared" ref="N18" ca="1" si="31">IF(OR($B18=0,M18=0),"",ROUNDDOWN((M18/$B18)*100,0))</f>
        <v/>
      </c>
      <c r="O18" s="218">
        <f>SUMIFS(Zeitliste!$M$14:$M$1999,Zeitliste!$A$14:$A$1999,$A18,Zeitliste!$N$14:$N$1999,O$16)</f>
        <v>0</v>
      </c>
      <c r="P18" s="219" t="str">
        <f t="shared" ref="P18" ca="1" si="32">IF(OR($B18=0,O18=0),"",ROUNDDOWN((O18/$B18)*100,0))</f>
        <v/>
      </c>
      <c r="Q18" s="218">
        <f>SUMIFS(Zeitliste!$M$14:$M$1999,Zeitliste!$A$14:$A$1999,$A18,Zeitliste!$N$14:$N$1999,Q$16)</f>
        <v>0</v>
      </c>
      <c r="R18" s="219" t="str">
        <f t="shared" ref="R18" ca="1" si="33">IF(OR($B18=0,Q18=0),"",ROUNDDOWN((Q18/$B18)*100,0))</f>
        <v/>
      </c>
      <c r="S18" s="218">
        <f>SUMIFS(Zeitliste!$M$14:$M$1999,Zeitliste!$A$14:$A$1999,$A18,Zeitliste!$N$14:$N$1999,S$16)</f>
        <v>0</v>
      </c>
      <c r="T18" s="219" t="str">
        <f t="shared" ref="T18" ca="1" si="34">IF(OR($B18=0,S18=0),"",ROUNDDOWN((S18/$B18)*100,0))</f>
        <v/>
      </c>
      <c r="U18" s="218">
        <f>SUMIFS(Zeitliste!$M$14:$M$1999,Zeitliste!$A$14:$A$1999,$A18,Zeitliste!$N$14:$N$1999,U$16)</f>
        <v>0</v>
      </c>
      <c r="V18" s="219" t="str">
        <f t="shared" ref="V18" ca="1" si="35">IF(OR($B18=0,U18=0),"",ROUNDDOWN((U18/$B18)*100,0))</f>
        <v/>
      </c>
      <c r="W18" s="218">
        <f>SUMIFS(Zeitliste!$M$14:$M$1999,Zeitliste!$A$14:$A$1999,$A18,Zeitliste!$N$14:$N$1999,W$16)</f>
        <v>0</v>
      </c>
      <c r="X18" s="219" t="str">
        <f t="shared" ref="X18" ca="1" si="36">IF(OR($B18=0,W18=0),"",ROUNDDOWN((W18/$B18)*100,0))</f>
        <v/>
      </c>
      <c r="Y18" s="218">
        <f>SUMIFS(Zeitliste!$M$14:$M$1999,Zeitliste!$A$14:$A$1999,$A18,Zeitliste!$N$14:$N$1999,Y$16)</f>
        <v>0</v>
      </c>
      <c r="Z18" s="219" t="str">
        <f t="shared" ref="Z18" ca="1" si="37">IF(OR($B18=0,Y18=0),"",ROUNDDOWN((Y18/$B18)*100,0))</f>
        <v/>
      </c>
      <c r="AA18" s="218">
        <f>SUMIFS(Zeitliste!$M$14:$M$1999,Zeitliste!$A$14:$A$1999,$A18,Zeitliste!$N$14:$N$1999,AA$16)</f>
        <v>0</v>
      </c>
      <c r="AB18" s="219" t="str">
        <f t="shared" ref="AB18" ca="1" si="38">IF(OR($B18=0,AA18=0),"",ROUNDDOWN((AA18/$B18)*100,0))</f>
        <v/>
      </c>
      <c r="AC18" s="218">
        <f>SUMIFS(Zeitliste!$M$14:$M$1999,Zeitliste!$A$14:$A$1999,$A18,Zeitliste!$N$14:$N$1999,AC$16)</f>
        <v>0</v>
      </c>
      <c r="AD18" s="219" t="str">
        <f t="shared" ca="1" si="22"/>
        <v/>
      </c>
      <c r="AE18" s="20"/>
      <c r="AF18" s="241">
        <f t="shared" ca="1" si="23"/>
        <v>0</v>
      </c>
      <c r="AG18" s="241">
        <f t="shared" ca="1" si="24"/>
        <v>0</v>
      </c>
      <c r="AH18" s="242" t="e">
        <f t="shared" ref="AH18:AH21" si="39">WEEKDAY(A18)</f>
        <v>#VALUE!</v>
      </c>
    </row>
    <row r="19" spans="1:34" x14ac:dyDescent="0.25">
      <c r="A19" s="216" t="str">
        <f t="shared" si="25"/>
        <v/>
      </c>
      <c r="B19" s="217">
        <f ca="1">SUMIF(ZL_gesamt,Aufteilung!A19,ZL_dez)</f>
        <v>0</v>
      </c>
      <c r="C19" s="218">
        <f>SUMIFS(Zeitliste!$M$14:$M$1999,Zeitliste!$A$14:$A$1999,$A19,Zeitliste!$N$14:$N$1999,C$16)</f>
        <v>0</v>
      </c>
      <c r="D19" s="219" t="str">
        <f t="shared" ca="1" si="26"/>
        <v/>
      </c>
      <c r="E19" s="218">
        <f>SUMIFS(Zeitliste!$M$14:$M$1999,Zeitliste!$A$14:$A$1999,$A19,Zeitliste!$N$14:$N$1999,E$16)</f>
        <v>0</v>
      </c>
      <c r="F19" s="219" t="str">
        <f t="shared" ref="F19" ca="1" si="40">IF(OR($B19=0,E19=0),"",ROUNDDOWN((E19/$B19)*100,0))</f>
        <v/>
      </c>
      <c r="G19" s="218">
        <f>SUMIFS(Zeitliste!$M$14:$M$1999,Zeitliste!$A$14:$A$1999,$A19,Zeitliste!$N$14:$N$1999,G$16)</f>
        <v>0</v>
      </c>
      <c r="H19" s="219" t="str">
        <f t="shared" ref="H19" ca="1" si="41">IF(OR($B19=0,G19=0),"",ROUNDDOWN((G19/$B19)*100,0))</f>
        <v/>
      </c>
      <c r="I19" s="218">
        <f>SUMIFS(Zeitliste!$M$14:$M$1999,Zeitliste!$A$14:$A$1999,$A19,Zeitliste!$N$14:$N$1999,I$16)</f>
        <v>0</v>
      </c>
      <c r="J19" s="219" t="str">
        <f t="shared" ref="J19" ca="1" si="42">IF(OR($B19=0,I19=0),"",ROUNDDOWN((I19/$B19)*100,0))</f>
        <v/>
      </c>
      <c r="K19" s="218">
        <f>SUMIFS(Zeitliste!$M$14:$M$1999,Zeitliste!$A$14:$A$1999,$A19,Zeitliste!$N$14:$N$1999,K$16)</f>
        <v>0</v>
      </c>
      <c r="L19" s="219" t="str">
        <f t="shared" ref="L19" ca="1" si="43">IF(OR($B19=0,K19=0),"",ROUNDDOWN((K19/$B19)*100,0))</f>
        <v/>
      </c>
      <c r="M19" s="218">
        <f>SUMIFS(Zeitliste!$M$14:$M$1999,Zeitliste!$A$14:$A$1999,$A19,Zeitliste!$N$14:$N$1999,M$16)</f>
        <v>0</v>
      </c>
      <c r="N19" s="219" t="str">
        <f t="shared" ref="N19" ca="1" si="44">IF(OR($B19=0,M19=0),"",ROUNDDOWN((M19/$B19)*100,0))</f>
        <v/>
      </c>
      <c r="O19" s="218">
        <f>SUMIFS(Zeitliste!$M$14:$M$1999,Zeitliste!$A$14:$A$1999,$A19,Zeitliste!$N$14:$N$1999,O$16)</f>
        <v>0</v>
      </c>
      <c r="P19" s="219" t="str">
        <f t="shared" ref="P19" ca="1" si="45">IF(OR($B19=0,O19=0),"",ROUNDDOWN((O19/$B19)*100,0))</f>
        <v/>
      </c>
      <c r="Q19" s="218">
        <f>SUMIFS(Zeitliste!$M$14:$M$1999,Zeitliste!$A$14:$A$1999,$A19,Zeitliste!$N$14:$N$1999,Q$16)</f>
        <v>0</v>
      </c>
      <c r="R19" s="219" t="str">
        <f t="shared" ref="R19" ca="1" si="46">IF(OR($B19=0,Q19=0),"",ROUNDDOWN((Q19/$B19)*100,0))</f>
        <v/>
      </c>
      <c r="S19" s="218">
        <f>SUMIFS(Zeitliste!$M$14:$M$1999,Zeitliste!$A$14:$A$1999,$A19,Zeitliste!$N$14:$N$1999,S$16)</f>
        <v>0</v>
      </c>
      <c r="T19" s="219" t="str">
        <f t="shared" ref="T19" ca="1" si="47">IF(OR($B19=0,S19=0),"",ROUNDDOWN((S19/$B19)*100,0))</f>
        <v/>
      </c>
      <c r="U19" s="218">
        <f>SUMIFS(Zeitliste!$M$14:$M$1999,Zeitliste!$A$14:$A$1999,$A19,Zeitliste!$N$14:$N$1999,U$16)</f>
        <v>0</v>
      </c>
      <c r="V19" s="219" t="str">
        <f t="shared" ref="V19" ca="1" si="48">IF(OR($B19=0,U19=0),"",ROUNDDOWN((U19/$B19)*100,0))</f>
        <v/>
      </c>
      <c r="W19" s="218">
        <f>SUMIFS(Zeitliste!$M$14:$M$1999,Zeitliste!$A$14:$A$1999,$A19,Zeitliste!$N$14:$N$1999,W$16)</f>
        <v>0</v>
      </c>
      <c r="X19" s="219" t="str">
        <f t="shared" ref="X19" ca="1" si="49">IF(OR($B19=0,W19=0),"",ROUNDDOWN((W19/$B19)*100,0))</f>
        <v/>
      </c>
      <c r="Y19" s="218">
        <f>SUMIFS(Zeitliste!$M$14:$M$1999,Zeitliste!$A$14:$A$1999,$A19,Zeitliste!$N$14:$N$1999,Y$16)</f>
        <v>0</v>
      </c>
      <c r="Z19" s="219" t="str">
        <f t="shared" ref="Z19" ca="1" si="50">IF(OR($B19=0,Y19=0),"",ROUNDDOWN((Y19/$B19)*100,0))</f>
        <v/>
      </c>
      <c r="AA19" s="218">
        <f>SUMIFS(Zeitliste!$M$14:$M$1999,Zeitliste!$A$14:$A$1999,$A19,Zeitliste!$N$14:$N$1999,AA$16)</f>
        <v>0</v>
      </c>
      <c r="AB19" s="219" t="str">
        <f t="shared" ref="AB19" ca="1" si="51">IF(OR($B19=0,AA19=0),"",ROUNDDOWN((AA19/$B19)*100,0))</f>
        <v/>
      </c>
      <c r="AC19" s="218">
        <f>SUMIFS(Zeitliste!$M$14:$M$1999,Zeitliste!$A$14:$A$1999,$A19,Zeitliste!$N$14:$N$1999,AC$16)</f>
        <v>0</v>
      </c>
      <c r="AD19" s="219" t="str">
        <f ca="1">IF(OR($B19=0,AC19=0),"",100-SUM(D19,F19,H19,J19,L19,N19,P19,R19,T19,V19,X19,Z19,AB19))</f>
        <v/>
      </c>
      <c r="AE19" s="20"/>
      <c r="AF19" s="241">
        <f t="shared" ca="1" si="23"/>
        <v>0</v>
      </c>
      <c r="AG19" s="241">
        <f t="shared" ca="1" si="24"/>
        <v>0</v>
      </c>
      <c r="AH19" s="242" t="e">
        <f t="shared" si="39"/>
        <v>#VALUE!</v>
      </c>
    </row>
    <row r="20" spans="1:34" x14ac:dyDescent="0.25">
      <c r="A20" s="216" t="str">
        <f t="shared" si="25"/>
        <v/>
      </c>
      <c r="B20" s="217">
        <f ca="1">SUMIF(ZL_gesamt,Aufteilung!A20,ZL_dez)</f>
        <v>0</v>
      </c>
      <c r="C20" s="218">
        <f>SUMIFS(Zeitliste!$M$14:$M$1999,Zeitliste!$A$14:$A$1999,$A20,Zeitliste!$N$14:$N$1999,C$16)</f>
        <v>0</v>
      </c>
      <c r="D20" s="219" t="str">
        <f t="shared" ca="1" si="26"/>
        <v/>
      </c>
      <c r="E20" s="218">
        <f>SUMIFS(Zeitliste!$M$14:$M$1999,Zeitliste!$A$14:$A$1999,$A20,Zeitliste!$N$14:$N$1999,E$16)</f>
        <v>0</v>
      </c>
      <c r="F20" s="219" t="str">
        <f t="shared" ref="F20" ca="1" si="52">IF(OR($B20=0,E20=0),"",ROUNDDOWN((E20/$B20)*100,0))</f>
        <v/>
      </c>
      <c r="G20" s="218">
        <f>SUMIFS(Zeitliste!$M$14:$M$1999,Zeitliste!$A$14:$A$1999,$A20,Zeitliste!$N$14:$N$1999,G$16)</f>
        <v>0</v>
      </c>
      <c r="H20" s="219" t="str">
        <f t="shared" ref="H20" ca="1" si="53">IF(OR($B20=0,G20=0),"",ROUNDDOWN((G20/$B20)*100,0))</f>
        <v/>
      </c>
      <c r="I20" s="218">
        <f>SUMIFS(Zeitliste!$M$14:$M$1999,Zeitliste!$A$14:$A$1999,$A20,Zeitliste!$N$14:$N$1999,I$16)</f>
        <v>0</v>
      </c>
      <c r="J20" s="219" t="str">
        <f t="shared" ref="J20" ca="1" si="54">IF(OR($B20=0,I20=0),"",ROUNDDOWN((I20/$B20)*100,0))</f>
        <v/>
      </c>
      <c r="K20" s="218">
        <f>SUMIFS(Zeitliste!$M$14:$M$1999,Zeitliste!$A$14:$A$1999,$A20,Zeitliste!$N$14:$N$1999,K$16)</f>
        <v>0</v>
      </c>
      <c r="L20" s="219" t="str">
        <f t="shared" ref="L20" ca="1" si="55">IF(OR($B20=0,K20=0),"",ROUNDDOWN((K20/$B20)*100,0))</f>
        <v/>
      </c>
      <c r="M20" s="218">
        <f>SUMIFS(Zeitliste!$M$14:$M$1999,Zeitliste!$A$14:$A$1999,$A20,Zeitliste!$N$14:$N$1999,M$16)</f>
        <v>0</v>
      </c>
      <c r="N20" s="219" t="str">
        <f t="shared" ref="N20" ca="1" si="56">IF(OR($B20=0,M20=0),"",ROUNDDOWN((M20/$B20)*100,0))</f>
        <v/>
      </c>
      <c r="O20" s="218">
        <f>SUMIFS(Zeitliste!$M$14:$M$1999,Zeitliste!$A$14:$A$1999,$A20,Zeitliste!$N$14:$N$1999,O$16)</f>
        <v>0</v>
      </c>
      <c r="P20" s="219" t="str">
        <f t="shared" ref="P20" ca="1" si="57">IF(OR($B20=0,O20=0),"",ROUNDDOWN((O20/$B20)*100,0))</f>
        <v/>
      </c>
      <c r="Q20" s="218">
        <f>SUMIFS(Zeitliste!$M$14:$M$1999,Zeitliste!$A$14:$A$1999,$A20,Zeitliste!$N$14:$N$1999,Q$16)</f>
        <v>0</v>
      </c>
      <c r="R20" s="219" t="str">
        <f t="shared" ref="R20" ca="1" si="58">IF(OR($B20=0,Q20=0),"",ROUNDDOWN((Q20/$B20)*100,0))</f>
        <v/>
      </c>
      <c r="S20" s="218">
        <f>SUMIFS(Zeitliste!$M$14:$M$1999,Zeitliste!$A$14:$A$1999,$A20,Zeitliste!$N$14:$N$1999,S$16)</f>
        <v>0</v>
      </c>
      <c r="T20" s="219" t="str">
        <f t="shared" ref="T20" ca="1" si="59">IF(OR($B20=0,S20=0),"",ROUNDDOWN((S20/$B20)*100,0))</f>
        <v/>
      </c>
      <c r="U20" s="218">
        <f>SUMIFS(Zeitliste!$M$14:$M$1999,Zeitliste!$A$14:$A$1999,$A20,Zeitliste!$N$14:$N$1999,U$16)</f>
        <v>0</v>
      </c>
      <c r="V20" s="219" t="str">
        <f t="shared" ref="V20" ca="1" si="60">IF(OR($B20=0,U20=0),"",ROUNDDOWN((U20/$B20)*100,0))</f>
        <v/>
      </c>
      <c r="W20" s="218">
        <f>SUMIFS(Zeitliste!$M$14:$M$1999,Zeitliste!$A$14:$A$1999,$A20,Zeitliste!$N$14:$N$1999,W$16)</f>
        <v>0</v>
      </c>
      <c r="X20" s="219" t="str">
        <f t="shared" ref="X20" ca="1" si="61">IF(OR($B20=0,W20=0),"",ROUNDDOWN((W20/$B20)*100,0))</f>
        <v/>
      </c>
      <c r="Y20" s="218">
        <f>SUMIFS(Zeitliste!$M$14:$M$1999,Zeitliste!$A$14:$A$1999,$A20,Zeitliste!$N$14:$N$1999,Y$16)</f>
        <v>0</v>
      </c>
      <c r="Z20" s="219" t="str">
        <f t="shared" ref="Z20" ca="1" si="62">IF(OR($B20=0,Y20=0),"",ROUNDDOWN((Y20/$B20)*100,0))</f>
        <v/>
      </c>
      <c r="AA20" s="218">
        <f>SUMIFS(Zeitliste!$M$14:$M$1999,Zeitliste!$A$14:$A$1999,$A20,Zeitliste!$N$14:$N$1999,AA$16)</f>
        <v>0</v>
      </c>
      <c r="AB20" s="219" t="str">
        <f t="shared" ref="AB20" ca="1" si="63">IF(OR($B20=0,AA20=0),"",ROUNDDOWN((AA20/$B20)*100,0))</f>
        <v/>
      </c>
      <c r="AC20" s="218">
        <f>SUMIFS(Zeitliste!$M$14:$M$1999,Zeitliste!$A$14:$A$1999,$A20,Zeitliste!$N$14:$N$1999,AC$16)</f>
        <v>0</v>
      </c>
      <c r="AD20" s="219" t="str">
        <f t="shared" ref="AD20:AD83" ca="1" si="64">IF(OR($B20=0,AC20=0),"",100-SUM(D20,F20,H20,J20,L20,N20,P20,R20,T20,V20,X20,Z20,AB20))</f>
        <v/>
      </c>
      <c r="AE20" s="20"/>
      <c r="AF20" s="241">
        <f t="shared" ref="AF20" ca="1" si="65">B20-SUM(C20,E20,G20,I20,K20,M20,O20,Q20,S20,U20,W20,Y20,AA20,AC20)</f>
        <v>0</v>
      </c>
      <c r="AG20" s="241">
        <f t="shared" ref="AG20" ca="1" si="66">IF(B20=0,0,100-SUM(D20,F20,H20,J20,L20,N20,P20,R20,T20,V20,X20,Z20,AB20,AD20))</f>
        <v>0</v>
      </c>
      <c r="AH20" s="242" t="e">
        <f t="shared" si="39"/>
        <v>#VALUE!</v>
      </c>
    </row>
    <row r="21" spans="1:34" x14ac:dyDescent="0.25">
      <c r="A21" s="216" t="str">
        <f t="shared" si="25"/>
        <v/>
      </c>
      <c r="B21" s="217">
        <f ca="1">SUMIF(ZL_gesamt,Aufteilung!A21,ZL_dez)</f>
        <v>0</v>
      </c>
      <c r="C21" s="218">
        <f>SUMIFS(Zeitliste!$M$14:$M$1999,Zeitliste!$A$14:$A$1999,$A21,Zeitliste!$N$14:$N$1999,C$16)</f>
        <v>0</v>
      </c>
      <c r="D21" s="219" t="str">
        <f t="shared" ca="1" si="26"/>
        <v/>
      </c>
      <c r="E21" s="218">
        <f>SUMIFS(Zeitliste!$M$14:$M$1999,Zeitliste!$A$14:$A$1999,$A21,Zeitliste!$N$14:$N$1999,E$16)</f>
        <v>0</v>
      </c>
      <c r="F21" s="219" t="str">
        <f t="shared" ref="F21" ca="1" si="67">IF(OR($B21=0,E21=0),"",ROUNDDOWN((E21/$B21)*100,0))</f>
        <v/>
      </c>
      <c r="G21" s="218">
        <f>SUMIFS(Zeitliste!$M$14:$M$1999,Zeitliste!$A$14:$A$1999,$A21,Zeitliste!$N$14:$N$1999,G$16)</f>
        <v>0</v>
      </c>
      <c r="H21" s="219" t="str">
        <f t="shared" ref="H21" ca="1" si="68">IF(OR($B21=0,G21=0),"",ROUNDDOWN((G21/$B21)*100,0))</f>
        <v/>
      </c>
      <c r="I21" s="218">
        <f>SUMIFS(Zeitliste!$M$14:$M$1999,Zeitliste!$A$14:$A$1999,$A21,Zeitliste!$N$14:$N$1999,I$16)</f>
        <v>0</v>
      </c>
      <c r="J21" s="219" t="str">
        <f t="shared" ref="J21" ca="1" si="69">IF(OR($B21=0,I21=0),"",ROUNDDOWN((I21/$B21)*100,0))</f>
        <v/>
      </c>
      <c r="K21" s="218">
        <f>SUMIFS(Zeitliste!$M$14:$M$1999,Zeitliste!$A$14:$A$1999,$A21,Zeitliste!$N$14:$N$1999,K$16)</f>
        <v>0</v>
      </c>
      <c r="L21" s="219" t="str">
        <f t="shared" ref="L21" ca="1" si="70">IF(OR($B21=0,K21=0),"",ROUNDDOWN((K21/$B21)*100,0))</f>
        <v/>
      </c>
      <c r="M21" s="218">
        <f>SUMIFS(Zeitliste!$M$14:$M$1999,Zeitliste!$A$14:$A$1999,$A21,Zeitliste!$N$14:$N$1999,M$16)</f>
        <v>0</v>
      </c>
      <c r="N21" s="219" t="str">
        <f t="shared" ref="N21" ca="1" si="71">IF(OR($B21=0,M21=0),"",ROUNDDOWN((M21/$B21)*100,0))</f>
        <v/>
      </c>
      <c r="O21" s="218">
        <f>SUMIFS(Zeitliste!$M$14:$M$1999,Zeitliste!$A$14:$A$1999,$A21,Zeitliste!$N$14:$N$1999,O$16)</f>
        <v>0</v>
      </c>
      <c r="P21" s="219" t="str">
        <f t="shared" ref="P21" ca="1" si="72">IF(OR($B21=0,O21=0),"",ROUNDDOWN((O21/$B21)*100,0))</f>
        <v/>
      </c>
      <c r="Q21" s="218">
        <f>SUMIFS(Zeitliste!$M$14:$M$1999,Zeitliste!$A$14:$A$1999,$A21,Zeitliste!$N$14:$N$1999,Q$16)</f>
        <v>0</v>
      </c>
      <c r="R21" s="219" t="str">
        <f t="shared" ref="R21" ca="1" si="73">IF(OR($B21=0,Q21=0),"",ROUNDDOWN((Q21/$B21)*100,0))</f>
        <v/>
      </c>
      <c r="S21" s="218">
        <f>SUMIFS(Zeitliste!$M$14:$M$1999,Zeitliste!$A$14:$A$1999,$A21,Zeitliste!$N$14:$N$1999,S$16)</f>
        <v>0</v>
      </c>
      <c r="T21" s="219" t="str">
        <f t="shared" ref="T21" ca="1" si="74">IF(OR($B21=0,S21=0),"",ROUNDDOWN((S21/$B21)*100,0))</f>
        <v/>
      </c>
      <c r="U21" s="218">
        <f>SUMIFS(Zeitliste!$M$14:$M$1999,Zeitliste!$A$14:$A$1999,$A21,Zeitliste!$N$14:$N$1999,U$16)</f>
        <v>0</v>
      </c>
      <c r="V21" s="219" t="str">
        <f t="shared" ref="V21" ca="1" si="75">IF(OR($B21=0,U21=0),"",ROUNDDOWN((U21/$B21)*100,0))</f>
        <v/>
      </c>
      <c r="W21" s="218">
        <f>SUMIFS(Zeitliste!$M$14:$M$1999,Zeitliste!$A$14:$A$1999,$A21,Zeitliste!$N$14:$N$1999,W$16)</f>
        <v>0</v>
      </c>
      <c r="X21" s="219" t="str">
        <f t="shared" ref="X21" ca="1" si="76">IF(OR($B21=0,W21=0),"",ROUNDDOWN((W21/$B21)*100,0))</f>
        <v/>
      </c>
      <c r="Y21" s="218">
        <f>SUMIFS(Zeitliste!$M$14:$M$1999,Zeitliste!$A$14:$A$1999,$A21,Zeitliste!$N$14:$N$1999,Y$16)</f>
        <v>0</v>
      </c>
      <c r="Z21" s="219" t="str">
        <f t="shared" ref="Z21" ca="1" si="77">IF(OR($B21=0,Y21=0),"",ROUNDDOWN((Y21/$B21)*100,0))</f>
        <v/>
      </c>
      <c r="AA21" s="218">
        <f>SUMIFS(Zeitliste!$M$14:$M$1999,Zeitliste!$A$14:$A$1999,$A21,Zeitliste!$N$14:$N$1999,AA$16)</f>
        <v>0</v>
      </c>
      <c r="AB21" s="219" t="str">
        <f t="shared" ref="AB21" ca="1" si="78">IF(OR($B21=0,AA21=0),"",ROUNDDOWN((AA21/$B21)*100,0))</f>
        <v/>
      </c>
      <c r="AC21" s="218">
        <f>SUMIFS(Zeitliste!$M$14:$M$1999,Zeitliste!$A$14:$A$1999,$A21,Zeitliste!$N$14:$N$1999,AC$16)</f>
        <v>0</v>
      </c>
      <c r="AD21" s="219" t="str">
        <f t="shared" ca="1" si="64"/>
        <v/>
      </c>
      <c r="AE21" s="20"/>
      <c r="AF21" s="241">
        <f t="shared" ref="AF21:AF84" ca="1" si="79">B21-SUM(C21,E21,G21,I21,K21,M21,O21,Q21,S21,U21,W21,Y21,AA21,AC21)</f>
        <v>0</v>
      </c>
      <c r="AG21" s="241">
        <f t="shared" ref="AG21:AG84" ca="1" si="80">IF(B21=0,0,100-SUM(D21,F21,H21,J21,L21,N21,P21,R21,T21,V21,X21,Z21,AB21,AD21))</f>
        <v>0</v>
      </c>
      <c r="AH21" s="242" t="e">
        <f t="shared" si="39"/>
        <v>#VALUE!</v>
      </c>
    </row>
    <row r="22" spans="1:34" x14ac:dyDescent="0.25">
      <c r="A22" s="216" t="str">
        <f t="shared" si="25"/>
        <v/>
      </c>
      <c r="B22" s="217">
        <f ca="1">SUMIF(ZL_gesamt,Aufteilung!A22,ZL_dez)</f>
        <v>0</v>
      </c>
      <c r="C22" s="218">
        <f>SUMIFS(Zeitliste!$M$14:$M$1999,Zeitliste!$A$14:$A$1999,$A22,Zeitliste!$N$14:$N$1999,C$16)</f>
        <v>0</v>
      </c>
      <c r="D22" s="219" t="str">
        <f t="shared" ca="1" si="26"/>
        <v/>
      </c>
      <c r="E22" s="218">
        <f>SUMIFS(Zeitliste!$M$14:$M$1999,Zeitliste!$A$14:$A$1999,$A22,Zeitliste!$N$14:$N$1999,E$16)</f>
        <v>0</v>
      </c>
      <c r="F22" s="219" t="str">
        <f t="shared" ref="F22" ca="1" si="81">IF(OR($B22=0,E22=0),"",ROUNDDOWN((E22/$B22)*100,0))</f>
        <v/>
      </c>
      <c r="G22" s="218">
        <f>SUMIFS(Zeitliste!$M$14:$M$1999,Zeitliste!$A$14:$A$1999,$A22,Zeitliste!$N$14:$N$1999,G$16)</f>
        <v>0</v>
      </c>
      <c r="H22" s="219" t="str">
        <f t="shared" ref="H22" ca="1" si="82">IF(OR($B22=0,G22=0),"",ROUNDDOWN((G22/$B22)*100,0))</f>
        <v/>
      </c>
      <c r="I22" s="218">
        <f>SUMIFS(Zeitliste!$M$14:$M$1999,Zeitliste!$A$14:$A$1999,$A22,Zeitliste!$N$14:$N$1999,I$16)</f>
        <v>0</v>
      </c>
      <c r="J22" s="219" t="str">
        <f t="shared" ref="J22" ca="1" si="83">IF(OR($B22=0,I22=0),"",ROUNDDOWN((I22/$B22)*100,0))</f>
        <v/>
      </c>
      <c r="K22" s="218">
        <f>SUMIFS(Zeitliste!$M$14:$M$1999,Zeitliste!$A$14:$A$1999,$A22,Zeitliste!$N$14:$N$1999,K$16)</f>
        <v>0</v>
      </c>
      <c r="L22" s="219" t="str">
        <f t="shared" ref="L22" ca="1" si="84">IF(OR($B22=0,K22=0),"",ROUNDDOWN((K22/$B22)*100,0))</f>
        <v/>
      </c>
      <c r="M22" s="218">
        <f>SUMIFS(Zeitliste!$M$14:$M$1999,Zeitliste!$A$14:$A$1999,$A22,Zeitliste!$N$14:$N$1999,M$16)</f>
        <v>0</v>
      </c>
      <c r="N22" s="219" t="str">
        <f t="shared" ref="N22" ca="1" si="85">IF(OR($B22=0,M22=0),"",ROUNDDOWN((M22/$B22)*100,0))</f>
        <v/>
      </c>
      <c r="O22" s="218">
        <f>SUMIFS(Zeitliste!$M$14:$M$1999,Zeitliste!$A$14:$A$1999,$A22,Zeitliste!$N$14:$N$1999,O$16)</f>
        <v>0</v>
      </c>
      <c r="P22" s="219" t="str">
        <f t="shared" ref="P22" ca="1" si="86">IF(OR($B22=0,O22=0),"",ROUNDDOWN((O22/$B22)*100,0))</f>
        <v/>
      </c>
      <c r="Q22" s="218">
        <f>SUMIFS(Zeitliste!$M$14:$M$1999,Zeitliste!$A$14:$A$1999,$A22,Zeitliste!$N$14:$N$1999,Q$16)</f>
        <v>0</v>
      </c>
      <c r="R22" s="219" t="str">
        <f t="shared" ref="R22" ca="1" si="87">IF(OR($B22=0,Q22=0),"",ROUNDDOWN((Q22/$B22)*100,0))</f>
        <v/>
      </c>
      <c r="S22" s="218">
        <f>SUMIFS(Zeitliste!$M$14:$M$1999,Zeitliste!$A$14:$A$1999,$A22,Zeitliste!$N$14:$N$1999,S$16)</f>
        <v>0</v>
      </c>
      <c r="T22" s="219" t="str">
        <f t="shared" ref="T22" ca="1" si="88">IF(OR($B22=0,S22=0),"",ROUNDDOWN((S22/$B22)*100,0))</f>
        <v/>
      </c>
      <c r="U22" s="218">
        <f>SUMIFS(Zeitliste!$M$14:$M$1999,Zeitliste!$A$14:$A$1999,$A22,Zeitliste!$N$14:$N$1999,U$16)</f>
        <v>0</v>
      </c>
      <c r="V22" s="219" t="str">
        <f t="shared" ref="V22" ca="1" si="89">IF(OR($B22=0,U22=0),"",ROUNDDOWN((U22/$B22)*100,0))</f>
        <v/>
      </c>
      <c r="W22" s="218">
        <f>SUMIFS(Zeitliste!$M$14:$M$1999,Zeitliste!$A$14:$A$1999,$A22,Zeitliste!$N$14:$N$1999,W$16)</f>
        <v>0</v>
      </c>
      <c r="X22" s="219" t="str">
        <f t="shared" ref="X22" ca="1" si="90">IF(OR($B22=0,W22=0),"",ROUNDDOWN((W22/$B22)*100,0))</f>
        <v/>
      </c>
      <c r="Y22" s="218">
        <f>SUMIFS(Zeitliste!$M$14:$M$1999,Zeitliste!$A$14:$A$1999,$A22,Zeitliste!$N$14:$N$1999,Y$16)</f>
        <v>0</v>
      </c>
      <c r="Z22" s="219" t="str">
        <f t="shared" ref="Z22" ca="1" si="91">IF(OR($B22=0,Y22=0),"",ROUNDDOWN((Y22/$B22)*100,0))</f>
        <v/>
      </c>
      <c r="AA22" s="218">
        <f>SUMIFS(Zeitliste!$M$14:$M$1999,Zeitliste!$A$14:$A$1999,$A22,Zeitliste!$N$14:$N$1999,AA$16)</f>
        <v>0</v>
      </c>
      <c r="AB22" s="219" t="str">
        <f t="shared" ref="AB22" ca="1" si="92">IF(OR($B22=0,AA22=0),"",ROUNDDOWN((AA22/$B22)*100,0))</f>
        <v/>
      </c>
      <c r="AC22" s="218">
        <f>SUMIFS(Zeitliste!$M$14:$M$1999,Zeitliste!$A$14:$A$1999,$A22,Zeitliste!$N$14:$N$1999,AC$16)</f>
        <v>0</v>
      </c>
      <c r="AD22" s="219" t="str">
        <f t="shared" ca="1" si="64"/>
        <v/>
      </c>
      <c r="AE22" s="20"/>
      <c r="AF22" s="241">
        <f t="shared" ca="1" si="79"/>
        <v>0</v>
      </c>
      <c r="AG22" s="241">
        <f t="shared" ca="1" si="80"/>
        <v>0</v>
      </c>
      <c r="AH22" s="242" t="e">
        <f t="shared" ref="AH22:AH85" si="93">WEEKDAY(A22)</f>
        <v>#VALUE!</v>
      </c>
    </row>
    <row r="23" spans="1:34" x14ac:dyDescent="0.25">
      <c r="A23" s="216" t="str">
        <f t="shared" si="25"/>
        <v/>
      </c>
      <c r="B23" s="217">
        <f ca="1">SUMIF(ZL_gesamt,Aufteilung!A23,ZL_dez)</f>
        <v>0</v>
      </c>
      <c r="C23" s="218">
        <f>SUMIFS(Zeitliste!$M$14:$M$1999,Zeitliste!$A$14:$A$1999,$A23,Zeitliste!$N$14:$N$1999,C$16)</f>
        <v>0</v>
      </c>
      <c r="D23" s="219" t="str">
        <f t="shared" ca="1" si="26"/>
        <v/>
      </c>
      <c r="E23" s="218">
        <f>SUMIFS(Zeitliste!$M$14:$M$1999,Zeitliste!$A$14:$A$1999,$A23,Zeitliste!$N$14:$N$1999,E$16)</f>
        <v>0</v>
      </c>
      <c r="F23" s="219" t="str">
        <f t="shared" ref="F23" ca="1" si="94">IF(OR($B23=0,E23=0),"",ROUNDDOWN((E23/$B23)*100,0))</f>
        <v/>
      </c>
      <c r="G23" s="218">
        <f>SUMIFS(Zeitliste!$M$14:$M$1999,Zeitliste!$A$14:$A$1999,$A23,Zeitliste!$N$14:$N$1999,G$16)</f>
        <v>0</v>
      </c>
      <c r="H23" s="219" t="str">
        <f t="shared" ref="H23" ca="1" si="95">IF(OR($B23=0,G23=0),"",ROUNDDOWN((G23/$B23)*100,0))</f>
        <v/>
      </c>
      <c r="I23" s="218">
        <f>SUMIFS(Zeitliste!$M$14:$M$1999,Zeitliste!$A$14:$A$1999,$A23,Zeitliste!$N$14:$N$1999,I$16)</f>
        <v>0</v>
      </c>
      <c r="J23" s="219" t="str">
        <f t="shared" ref="J23" ca="1" si="96">IF(OR($B23=0,I23=0),"",ROUNDDOWN((I23/$B23)*100,0))</f>
        <v/>
      </c>
      <c r="K23" s="218">
        <f>SUMIFS(Zeitliste!$M$14:$M$1999,Zeitliste!$A$14:$A$1999,$A23,Zeitliste!$N$14:$N$1999,K$16)</f>
        <v>0</v>
      </c>
      <c r="L23" s="219" t="str">
        <f t="shared" ref="L23" ca="1" si="97">IF(OR($B23=0,K23=0),"",ROUNDDOWN((K23/$B23)*100,0))</f>
        <v/>
      </c>
      <c r="M23" s="218">
        <f>SUMIFS(Zeitliste!$M$14:$M$1999,Zeitliste!$A$14:$A$1999,$A23,Zeitliste!$N$14:$N$1999,M$16)</f>
        <v>0</v>
      </c>
      <c r="N23" s="219" t="str">
        <f t="shared" ref="N23" ca="1" si="98">IF(OR($B23=0,M23=0),"",ROUNDDOWN((M23/$B23)*100,0))</f>
        <v/>
      </c>
      <c r="O23" s="218">
        <f>SUMIFS(Zeitliste!$M$14:$M$1999,Zeitliste!$A$14:$A$1999,$A23,Zeitliste!$N$14:$N$1999,O$16)</f>
        <v>0</v>
      </c>
      <c r="P23" s="219" t="str">
        <f t="shared" ref="P23" ca="1" si="99">IF(OR($B23=0,O23=0),"",ROUNDDOWN((O23/$B23)*100,0))</f>
        <v/>
      </c>
      <c r="Q23" s="218">
        <f>SUMIFS(Zeitliste!$M$14:$M$1999,Zeitliste!$A$14:$A$1999,$A23,Zeitliste!$N$14:$N$1999,Q$16)</f>
        <v>0</v>
      </c>
      <c r="R23" s="219" t="str">
        <f t="shared" ref="R23" ca="1" si="100">IF(OR($B23=0,Q23=0),"",ROUNDDOWN((Q23/$B23)*100,0))</f>
        <v/>
      </c>
      <c r="S23" s="218">
        <f>SUMIFS(Zeitliste!$M$14:$M$1999,Zeitliste!$A$14:$A$1999,$A23,Zeitliste!$N$14:$N$1999,S$16)</f>
        <v>0</v>
      </c>
      <c r="T23" s="219" t="str">
        <f t="shared" ref="T23" ca="1" si="101">IF(OR($B23=0,S23=0),"",ROUNDDOWN((S23/$B23)*100,0))</f>
        <v/>
      </c>
      <c r="U23" s="218">
        <f>SUMIFS(Zeitliste!$M$14:$M$1999,Zeitliste!$A$14:$A$1999,$A23,Zeitliste!$N$14:$N$1999,U$16)</f>
        <v>0</v>
      </c>
      <c r="V23" s="219" t="str">
        <f t="shared" ref="V23" ca="1" si="102">IF(OR($B23=0,U23=0),"",ROUNDDOWN((U23/$B23)*100,0))</f>
        <v/>
      </c>
      <c r="W23" s="218">
        <f>SUMIFS(Zeitliste!$M$14:$M$1999,Zeitliste!$A$14:$A$1999,$A23,Zeitliste!$N$14:$N$1999,W$16)</f>
        <v>0</v>
      </c>
      <c r="X23" s="219" t="str">
        <f t="shared" ref="X23" ca="1" si="103">IF(OR($B23=0,W23=0),"",ROUNDDOWN((W23/$B23)*100,0))</f>
        <v/>
      </c>
      <c r="Y23" s="218">
        <f>SUMIFS(Zeitliste!$M$14:$M$1999,Zeitliste!$A$14:$A$1999,$A23,Zeitliste!$N$14:$N$1999,Y$16)</f>
        <v>0</v>
      </c>
      <c r="Z23" s="219" t="str">
        <f t="shared" ref="Z23" ca="1" si="104">IF(OR($B23=0,Y23=0),"",ROUNDDOWN((Y23/$B23)*100,0))</f>
        <v/>
      </c>
      <c r="AA23" s="218">
        <f>SUMIFS(Zeitliste!$M$14:$M$1999,Zeitliste!$A$14:$A$1999,$A23,Zeitliste!$N$14:$N$1999,AA$16)</f>
        <v>0</v>
      </c>
      <c r="AB23" s="219" t="str">
        <f t="shared" ref="AB23" ca="1" si="105">IF(OR($B23=0,AA23=0),"",ROUNDDOWN((AA23/$B23)*100,0))</f>
        <v/>
      </c>
      <c r="AC23" s="218">
        <f>SUMIFS(Zeitliste!$M$14:$M$1999,Zeitliste!$A$14:$A$1999,$A23,Zeitliste!$N$14:$N$1999,AC$16)</f>
        <v>0</v>
      </c>
      <c r="AD23" s="219" t="str">
        <f t="shared" ca="1" si="64"/>
        <v/>
      </c>
      <c r="AE23" s="20"/>
      <c r="AF23" s="241">
        <f t="shared" ca="1" si="79"/>
        <v>0</v>
      </c>
      <c r="AG23" s="241">
        <f t="shared" ca="1" si="80"/>
        <v>0</v>
      </c>
      <c r="AH23" s="242" t="e">
        <f t="shared" si="93"/>
        <v>#VALUE!</v>
      </c>
    </row>
    <row r="24" spans="1:34" x14ac:dyDescent="0.25">
      <c r="A24" s="216" t="str">
        <f t="shared" si="25"/>
        <v/>
      </c>
      <c r="B24" s="217">
        <f ca="1">SUMIF(ZL_gesamt,Aufteilung!A24,ZL_dez)</f>
        <v>0</v>
      </c>
      <c r="C24" s="218">
        <f>SUMIFS(Zeitliste!$M$14:$M$1999,Zeitliste!$A$14:$A$1999,$A24,Zeitliste!$N$14:$N$1999,C$16)</f>
        <v>0</v>
      </c>
      <c r="D24" s="219" t="str">
        <f t="shared" ca="1" si="26"/>
        <v/>
      </c>
      <c r="E24" s="218">
        <f>SUMIFS(Zeitliste!$M$14:$M$1999,Zeitliste!$A$14:$A$1999,$A24,Zeitliste!$N$14:$N$1999,E$16)</f>
        <v>0</v>
      </c>
      <c r="F24" s="219" t="str">
        <f t="shared" ref="F24" ca="1" si="106">IF(OR($B24=0,E24=0),"",ROUNDDOWN((E24/$B24)*100,0))</f>
        <v/>
      </c>
      <c r="G24" s="218">
        <f>SUMIFS(Zeitliste!$M$14:$M$1999,Zeitliste!$A$14:$A$1999,$A24,Zeitliste!$N$14:$N$1999,G$16)</f>
        <v>0</v>
      </c>
      <c r="H24" s="219" t="str">
        <f t="shared" ref="H24" ca="1" si="107">IF(OR($B24=0,G24=0),"",ROUNDDOWN((G24/$B24)*100,0))</f>
        <v/>
      </c>
      <c r="I24" s="218">
        <f>SUMIFS(Zeitliste!$M$14:$M$1999,Zeitliste!$A$14:$A$1999,$A24,Zeitliste!$N$14:$N$1999,I$16)</f>
        <v>0</v>
      </c>
      <c r="J24" s="219" t="str">
        <f t="shared" ref="J24" ca="1" si="108">IF(OR($B24=0,I24=0),"",ROUNDDOWN((I24/$B24)*100,0))</f>
        <v/>
      </c>
      <c r="K24" s="218">
        <f>SUMIFS(Zeitliste!$M$14:$M$1999,Zeitliste!$A$14:$A$1999,$A24,Zeitliste!$N$14:$N$1999,K$16)</f>
        <v>0</v>
      </c>
      <c r="L24" s="219" t="str">
        <f t="shared" ref="L24" ca="1" si="109">IF(OR($B24=0,K24=0),"",ROUNDDOWN((K24/$B24)*100,0))</f>
        <v/>
      </c>
      <c r="M24" s="218">
        <f>SUMIFS(Zeitliste!$M$14:$M$1999,Zeitliste!$A$14:$A$1999,$A24,Zeitliste!$N$14:$N$1999,M$16)</f>
        <v>0</v>
      </c>
      <c r="N24" s="219" t="str">
        <f t="shared" ref="N24" ca="1" si="110">IF(OR($B24=0,M24=0),"",ROUNDDOWN((M24/$B24)*100,0))</f>
        <v/>
      </c>
      <c r="O24" s="218">
        <f>SUMIFS(Zeitliste!$M$14:$M$1999,Zeitliste!$A$14:$A$1999,$A24,Zeitliste!$N$14:$N$1999,O$16)</f>
        <v>0</v>
      </c>
      <c r="P24" s="219" t="str">
        <f t="shared" ref="P24" ca="1" si="111">IF(OR($B24=0,O24=0),"",ROUNDDOWN((O24/$B24)*100,0))</f>
        <v/>
      </c>
      <c r="Q24" s="218">
        <f>SUMIFS(Zeitliste!$M$14:$M$1999,Zeitliste!$A$14:$A$1999,$A24,Zeitliste!$N$14:$N$1999,Q$16)</f>
        <v>0</v>
      </c>
      <c r="R24" s="219" t="str">
        <f t="shared" ref="R24" ca="1" si="112">IF(OR($B24=0,Q24=0),"",ROUNDDOWN((Q24/$B24)*100,0))</f>
        <v/>
      </c>
      <c r="S24" s="218">
        <f>SUMIFS(Zeitliste!$M$14:$M$1999,Zeitliste!$A$14:$A$1999,$A24,Zeitliste!$N$14:$N$1999,S$16)</f>
        <v>0</v>
      </c>
      <c r="T24" s="219" t="str">
        <f t="shared" ref="T24" ca="1" si="113">IF(OR($B24=0,S24=0),"",ROUNDDOWN((S24/$B24)*100,0))</f>
        <v/>
      </c>
      <c r="U24" s="218">
        <f>SUMIFS(Zeitliste!$M$14:$M$1999,Zeitliste!$A$14:$A$1999,$A24,Zeitliste!$N$14:$N$1999,U$16)</f>
        <v>0</v>
      </c>
      <c r="V24" s="219" t="str">
        <f t="shared" ref="V24" ca="1" si="114">IF(OR($B24=0,U24=0),"",ROUNDDOWN((U24/$B24)*100,0))</f>
        <v/>
      </c>
      <c r="W24" s="218">
        <f>SUMIFS(Zeitliste!$M$14:$M$1999,Zeitliste!$A$14:$A$1999,$A24,Zeitliste!$N$14:$N$1999,W$16)</f>
        <v>0</v>
      </c>
      <c r="X24" s="219" t="str">
        <f t="shared" ref="X24" ca="1" si="115">IF(OR($B24=0,W24=0),"",ROUNDDOWN((W24/$B24)*100,0))</f>
        <v/>
      </c>
      <c r="Y24" s="218">
        <f>SUMIFS(Zeitliste!$M$14:$M$1999,Zeitliste!$A$14:$A$1999,$A24,Zeitliste!$N$14:$N$1999,Y$16)</f>
        <v>0</v>
      </c>
      <c r="Z24" s="219" t="str">
        <f t="shared" ref="Z24" ca="1" si="116">IF(OR($B24=0,Y24=0),"",ROUNDDOWN((Y24/$B24)*100,0))</f>
        <v/>
      </c>
      <c r="AA24" s="218">
        <f>SUMIFS(Zeitliste!$M$14:$M$1999,Zeitliste!$A$14:$A$1999,$A24,Zeitliste!$N$14:$N$1999,AA$16)</f>
        <v>0</v>
      </c>
      <c r="AB24" s="219" t="str">
        <f t="shared" ref="AB24" ca="1" si="117">IF(OR($B24=0,AA24=0),"",ROUNDDOWN((AA24/$B24)*100,0))</f>
        <v/>
      </c>
      <c r="AC24" s="218">
        <f>SUMIFS(Zeitliste!$M$14:$M$1999,Zeitliste!$A$14:$A$1999,$A24,Zeitliste!$N$14:$N$1999,AC$16)</f>
        <v>0</v>
      </c>
      <c r="AD24" s="219" t="str">
        <f t="shared" ca="1" si="64"/>
        <v/>
      </c>
      <c r="AE24" s="20"/>
      <c r="AF24" s="241">
        <f t="shared" ca="1" si="79"/>
        <v>0</v>
      </c>
      <c r="AG24" s="241">
        <f t="shared" ca="1" si="80"/>
        <v>0</v>
      </c>
      <c r="AH24" s="242" t="e">
        <f t="shared" si="93"/>
        <v>#VALUE!</v>
      </c>
    </row>
    <row r="25" spans="1:34" x14ac:dyDescent="0.25">
      <c r="A25" s="216" t="str">
        <f t="shared" si="25"/>
        <v/>
      </c>
      <c r="B25" s="217">
        <f ca="1">SUMIF(ZL_gesamt,Aufteilung!A25,ZL_dez)</f>
        <v>0</v>
      </c>
      <c r="C25" s="218">
        <f>SUMIFS(Zeitliste!$M$14:$M$1999,Zeitliste!$A$14:$A$1999,$A25,Zeitliste!$N$14:$N$1999,C$16)</f>
        <v>0</v>
      </c>
      <c r="D25" s="219" t="str">
        <f t="shared" ca="1" si="26"/>
        <v/>
      </c>
      <c r="E25" s="218">
        <f>SUMIFS(Zeitliste!$M$14:$M$1999,Zeitliste!$A$14:$A$1999,$A25,Zeitliste!$N$14:$N$1999,E$16)</f>
        <v>0</v>
      </c>
      <c r="F25" s="219" t="str">
        <f t="shared" ref="F25" ca="1" si="118">IF(OR($B25=0,E25=0),"",ROUNDDOWN((E25/$B25)*100,0))</f>
        <v/>
      </c>
      <c r="G25" s="218">
        <f>SUMIFS(Zeitliste!$M$14:$M$1999,Zeitliste!$A$14:$A$1999,$A25,Zeitliste!$N$14:$N$1999,G$16)</f>
        <v>0</v>
      </c>
      <c r="H25" s="219" t="str">
        <f t="shared" ref="H25" ca="1" si="119">IF(OR($B25=0,G25=0),"",ROUNDDOWN((G25/$B25)*100,0))</f>
        <v/>
      </c>
      <c r="I25" s="218">
        <f>SUMIFS(Zeitliste!$M$14:$M$1999,Zeitliste!$A$14:$A$1999,$A25,Zeitliste!$N$14:$N$1999,I$16)</f>
        <v>0</v>
      </c>
      <c r="J25" s="219" t="str">
        <f t="shared" ref="J25" ca="1" si="120">IF(OR($B25=0,I25=0),"",ROUNDDOWN((I25/$B25)*100,0))</f>
        <v/>
      </c>
      <c r="K25" s="218">
        <f>SUMIFS(Zeitliste!$M$14:$M$1999,Zeitliste!$A$14:$A$1999,$A25,Zeitliste!$N$14:$N$1999,K$16)</f>
        <v>0</v>
      </c>
      <c r="L25" s="219" t="str">
        <f t="shared" ref="L25" ca="1" si="121">IF(OR($B25=0,K25=0),"",ROUNDDOWN((K25/$B25)*100,0))</f>
        <v/>
      </c>
      <c r="M25" s="218">
        <f>SUMIFS(Zeitliste!$M$14:$M$1999,Zeitliste!$A$14:$A$1999,$A25,Zeitliste!$N$14:$N$1999,M$16)</f>
        <v>0</v>
      </c>
      <c r="N25" s="219" t="str">
        <f t="shared" ref="N25" ca="1" si="122">IF(OR($B25=0,M25=0),"",ROUNDDOWN((M25/$B25)*100,0))</f>
        <v/>
      </c>
      <c r="O25" s="218">
        <f>SUMIFS(Zeitliste!$M$14:$M$1999,Zeitliste!$A$14:$A$1999,$A25,Zeitliste!$N$14:$N$1999,O$16)</f>
        <v>0</v>
      </c>
      <c r="P25" s="219" t="str">
        <f t="shared" ref="P25" ca="1" si="123">IF(OR($B25=0,O25=0),"",ROUNDDOWN((O25/$B25)*100,0))</f>
        <v/>
      </c>
      <c r="Q25" s="218">
        <f>SUMIFS(Zeitliste!$M$14:$M$1999,Zeitliste!$A$14:$A$1999,$A25,Zeitliste!$N$14:$N$1999,Q$16)</f>
        <v>0</v>
      </c>
      <c r="R25" s="219" t="str">
        <f t="shared" ref="R25" ca="1" si="124">IF(OR($B25=0,Q25=0),"",ROUNDDOWN((Q25/$B25)*100,0))</f>
        <v/>
      </c>
      <c r="S25" s="218">
        <f>SUMIFS(Zeitliste!$M$14:$M$1999,Zeitliste!$A$14:$A$1999,$A25,Zeitliste!$N$14:$N$1999,S$16)</f>
        <v>0</v>
      </c>
      <c r="T25" s="219" t="str">
        <f t="shared" ref="T25" ca="1" si="125">IF(OR($B25=0,S25=0),"",ROUNDDOWN((S25/$B25)*100,0))</f>
        <v/>
      </c>
      <c r="U25" s="218">
        <f>SUMIFS(Zeitliste!$M$14:$M$1999,Zeitliste!$A$14:$A$1999,$A25,Zeitliste!$N$14:$N$1999,U$16)</f>
        <v>0</v>
      </c>
      <c r="V25" s="219" t="str">
        <f t="shared" ref="V25" ca="1" si="126">IF(OR($B25=0,U25=0),"",ROUNDDOWN((U25/$B25)*100,0))</f>
        <v/>
      </c>
      <c r="W25" s="218">
        <f>SUMIFS(Zeitliste!$M$14:$M$1999,Zeitliste!$A$14:$A$1999,$A25,Zeitliste!$N$14:$N$1999,W$16)</f>
        <v>0</v>
      </c>
      <c r="X25" s="219" t="str">
        <f t="shared" ref="X25" ca="1" si="127">IF(OR($B25=0,W25=0),"",ROUNDDOWN((W25/$B25)*100,0))</f>
        <v/>
      </c>
      <c r="Y25" s="218">
        <f>SUMIFS(Zeitliste!$M$14:$M$1999,Zeitliste!$A$14:$A$1999,$A25,Zeitliste!$N$14:$N$1999,Y$16)</f>
        <v>0</v>
      </c>
      <c r="Z25" s="219" t="str">
        <f t="shared" ref="Z25" ca="1" si="128">IF(OR($B25=0,Y25=0),"",ROUNDDOWN((Y25/$B25)*100,0))</f>
        <v/>
      </c>
      <c r="AA25" s="218">
        <f>SUMIFS(Zeitliste!$M$14:$M$1999,Zeitliste!$A$14:$A$1999,$A25,Zeitliste!$N$14:$N$1999,AA$16)</f>
        <v>0</v>
      </c>
      <c r="AB25" s="219" t="str">
        <f t="shared" ref="AB25" ca="1" si="129">IF(OR($B25=0,AA25=0),"",ROUNDDOWN((AA25/$B25)*100,0))</f>
        <v/>
      </c>
      <c r="AC25" s="218">
        <f>SUMIFS(Zeitliste!$M$14:$M$1999,Zeitliste!$A$14:$A$1999,$A25,Zeitliste!$N$14:$N$1999,AC$16)</f>
        <v>0</v>
      </c>
      <c r="AD25" s="219" t="str">
        <f t="shared" ca="1" si="64"/>
        <v/>
      </c>
      <c r="AE25" s="20"/>
      <c r="AF25" s="241">
        <f t="shared" ca="1" si="79"/>
        <v>0</v>
      </c>
      <c r="AG25" s="241">
        <f t="shared" ca="1" si="80"/>
        <v>0</v>
      </c>
      <c r="AH25" s="242" t="e">
        <f t="shared" si="93"/>
        <v>#VALUE!</v>
      </c>
    </row>
    <row r="26" spans="1:34" x14ac:dyDescent="0.25">
      <c r="A26" s="216" t="str">
        <f t="shared" si="25"/>
        <v/>
      </c>
      <c r="B26" s="217">
        <f ca="1">SUMIF(ZL_gesamt,Aufteilung!A26,ZL_dez)</f>
        <v>0</v>
      </c>
      <c r="C26" s="218">
        <f>SUMIFS(Zeitliste!$M$14:$M$1999,Zeitliste!$A$14:$A$1999,$A26,Zeitliste!$N$14:$N$1999,C$16)</f>
        <v>0</v>
      </c>
      <c r="D26" s="219" t="str">
        <f t="shared" ca="1" si="26"/>
        <v/>
      </c>
      <c r="E26" s="218">
        <f>SUMIFS(Zeitliste!$M$14:$M$1999,Zeitliste!$A$14:$A$1999,$A26,Zeitliste!$N$14:$N$1999,E$16)</f>
        <v>0</v>
      </c>
      <c r="F26" s="219" t="str">
        <f t="shared" ref="F26" ca="1" si="130">IF(OR($B26=0,E26=0),"",ROUNDDOWN((E26/$B26)*100,0))</f>
        <v/>
      </c>
      <c r="G26" s="218">
        <f>SUMIFS(Zeitliste!$M$14:$M$1999,Zeitliste!$A$14:$A$1999,$A26,Zeitliste!$N$14:$N$1999,G$16)</f>
        <v>0</v>
      </c>
      <c r="H26" s="219" t="str">
        <f t="shared" ref="H26" ca="1" si="131">IF(OR($B26=0,G26=0),"",ROUNDDOWN((G26/$B26)*100,0))</f>
        <v/>
      </c>
      <c r="I26" s="218">
        <f>SUMIFS(Zeitliste!$M$14:$M$1999,Zeitliste!$A$14:$A$1999,$A26,Zeitliste!$N$14:$N$1999,I$16)</f>
        <v>0</v>
      </c>
      <c r="J26" s="219" t="str">
        <f t="shared" ref="J26" ca="1" si="132">IF(OR($B26=0,I26=0),"",ROUNDDOWN((I26/$B26)*100,0))</f>
        <v/>
      </c>
      <c r="K26" s="218">
        <f>SUMIFS(Zeitliste!$M$14:$M$1999,Zeitliste!$A$14:$A$1999,$A26,Zeitliste!$N$14:$N$1999,K$16)</f>
        <v>0</v>
      </c>
      <c r="L26" s="219" t="str">
        <f t="shared" ref="L26" ca="1" si="133">IF(OR($B26=0,K26=0),"",ROUNDDOWN((K26/$B26)*100,0))</f>
        <v/>
      </c>
      <c r="M26" s="218">
        <f>SUMIFS(Zeitliste!$M$14:$M$1999,Zeitliste!$A$14:$A$1999,$A26,Zeitliste!$N$14:$N$1999,M$16)</f>
        <v>0</v>
      </c>
      <c r="N26" s="219" t="str">
        <f t="shared" ref="N26" ca="1" si="134">IF(OR($B26=0,M26=0),"",ROUNDDOWN((M26/$B26)*100,0))</f>
        <v/>
      </c>
      <c r="O26" s="218">
        <f>SUMIFS(Zeitliste!$M$14:$M$1999,Zeitliste!$A$14:$A$1999,$A26,Zeitliste!$N$14:$N$1999,O$16)</f>
        <v>0</v>
      </c>
      <c r="P26" s="219" t="str">
        <f t="shared" ref="P26" ca="1" si="135">IF(OR($B26=0,O26=0),"",ROUNDDOWN((O26/$B26)*100,0))</f>
        <v/>
      </c>
      <c r="Q26" s="218">
        <f>SUMIFS(Zeitliste!$M$14:$M$1999,Zeitliste!$A$14:$A$1999,$A26,Zeitliste!$N$14:$N$1999,Q$16)</f>
        <v>0</v>
      </c>
      <c r="R26" s="219" t="str">
        <f t="shared" ref="R26" ca="1" si="136">IF(OR($B26=0,Q26=0),"",ROUNDDOWN((Q26/$B26)*100,0))</f>
        <v/>
      </c>
      <c r="S26" s="218">
        <f>SUMIFS(Zeitliste!$M$14:$M$1999,Zeitliste!$A$14:$A$1999,$A26,Zeitliste!$N$14:$N$1999,S$16)</f>
        <v>0</v>
      </c>
      <c r="T26" s="219" t="str">
        <f t="shared" ref="T26" ca="1" si="137">IF(OR($B26=0,S26=0),"",ROUNDDOWN((S26/$B26)*100,0))</f>
        <v/>
      </c>
      <c r="U26" s="218">
        <f>SUMIFS(Zeitliste!$M$14:$M$1999,Zeitliste!$A$14:$A$1999,$A26,Zeitliste!$N$14:$N$1999,U$16)</f>
        <v>0</v>
      </c>
      <c r="V26" s="219" t="str">
        <f t="shared" ref="V26" ca="1" si="138">IF(OR($B26=0,U26=0),"",ROUNDDOWN((U26/$B26)*100,0))</f>
        <v/>
      </c>
      <c r="W26" s="218">
        <f>SUMIFS(Zeitliste!$M$14:$M$1999,Zeitliste!$A$14:$A$1999,$A26,Zeitliste!$N$14:$N$1999,W$16)</f>
        <v>0</v>
      </c>
      <c r="X26" s="219" t="str">
        <f t="shared" ref="X26" ca="1" si="139">IF(OR($B26=0,W26=0),"",ROUNDDOWN((W26/$B26)*100,0))</f>
        <v/>
      </c>
      <c r="Y26" s="218">
        <f>SUMIFS(Zeitliste!$M$14:$M$1999,Zeitliste!$A$14:$A$1999,$A26,Zeitliste!$N$14:$N$1999,Y$16)</f>
        <v>0</v>
      </c>
      <c r="Z26" s="219" t="str">
        <f t="shared" ref="Z26" ca="1" si="140">IF(OR($B26=0,Y26=0),"",ROUNDDOWN((Y26/$B26)*100,0))</f>
        <v/>
      </c>
      <c r="AA26" s="218">
        <f>SUMIFS(Zeitliste!$M$14:$M$1999,Zeitliste!$A$14:$A$1999,$A26,Zeitliste!$N$14:$N$1999,AA$16)</f>
        <v>0</v>
      </c>
      <c r="AB26" s="219" t="str">
        <f t="shared" ref="AB26" ca="1" si="141">IF(OR($B26=0,AA26=0),"",ROUNDDOWN((AA26/$B26)*100,0))</f>
        <v/>
      </c>
      <c r="AC26" s="218">
        <f>SUMIFS(Zeitliste!$M$14:$M$1999,Zeitliste!$A$14:$A$1999,$A26,Zeitliste!$N$14:$N$1999,AC$16)</f>
        <v>0</v>
      </c>
      <c r="AD26" s="219" t="str">
        <f t="shared" ca="1" si="64"/>
        <v/>
      </c>
      <c r="AE26" s="20"/>
      <c r="AF26" s="241">
        <f t="shared" ca="1" si="79"/>
        <v>0</v>
      </c>
      <c r="AG26" s="241">
        <f t="shared" ca="1" si="80"/>
        <v>0</v>
      </c>
      <c r="AH26" s="242" t="e">
        <f t="shared" si="93"/>
        <v>#VALUE!</v>
      </c>
    </row>
    <row r="27" spans="1:34" x14ac:dyDescent="0.25">
      <c r="A27" s="216" t="str">
        <f t="shared" si="25"/>
        <v/>
      </c>
      <c r="B27" s="217">
        <f ca="1">SUMIF(ZL_gesamt,Aufteilung!A27,ZL_dez)</f>
        <v>0</v>
      </c>
      <c r="C27" s="218">
        <f>SUMIFS(Zeitliste!$M$14:$M$1999,Zeitliste!$A$14:$A$1999,$A27,Zeitliste!$N$14:$N$1999,C$16)</f>
        <v>0</v>
      </c>
      <c r="D27" s="219" t="str">
        <f t="shared" ca="1" si="26"/>
        <v/>
      </c>
      <c r="E27" s="218">
        <f>SUMIFS(Zeitliste!$M$14:$M$1999,Zeitliste!$A$14:$A$1999,$A27,Zeitliste!$N$14:$N$1999,E$16)</f>
        <v>0</v>
      </c>
      <c r="F27" s="219" t="str">
        <f t="shared" ref="F27" ca="1" si="142">IF(OR($B27=0,E27=0),"",ROUNDDOWN((E27/$B27)*100,0))</f>
        <v/>
      </c>
      <c r="G27" s="218">
        <f>SUMIFS(Zeitliste!$M$14:$M$1999,Zeitliste!$A$14:$A$1999,$A27,Zeitliste!$N$14:$N$1999,G$16)</f>
        <v>0</v>
      </c>
      <c r="H27" s="219" t="str">
        <f t="shared" ref="H27" ca="1" si="143">IF(OR($B27=0,G27=0),"",ROUNDDOWN((G27/$B27)*100,0))</f>
        <v/>
      </c>
      <c r="I27" s="218">
        <f>SUMIFS(Zeitliste!$M$14:$M$1999,Zeitliste!$A$14:$A$1999,$A27,Zeitliste!$N$14:$N$1999,I$16)</f>
        <v>0</v>
      </c>
      <c r="J27" s="219" t="str">
        <f t="shared" ref="J27" ca="1" si="144">IF(OR($B27=0,I27=0),"",ROUNDDOWN((I27/$B27)*100,0))</f>
        <v/>
      </c>
      <c r="K27" s="218">
        <f>SUMIFS(Zeitliste!$M$14:$M$1999,Zeitliste!$A$14:$A$1999,$A27,Zeitliste!$N$14:$N$1999,K$16)</f>
        <v>0</v>
      </c>
      <c r="L27" s="219" t="str">
        <f t="shared" ref="L27" ca="1" si="145">IF(OR($B27=0,K27=0),"",ROUNDDOWN((K27/$B27)*100,0))</f>
        <v/>
      </c>
      <c r="M27" s="218">
        <f>SUMIFS(Zeitliste!$M$14:$M$1999,Zeitliste!$A$14:$A$1999,$A27,Zeitliste!$N$14:$N$1999,M$16)</f>
        <v>0</v>
      </c>
      <c r="N27" s="219" t="str">
        <f t="shared" ref="N27" ca="1" si="146">IF(OR($B27=0,M27=0),"",ROUNDDOWN((M27/$B27)*100,0))</f>
        <v/>
      </c>
      <c r="O27" s="218">
        <f>SUMIFS(Zeitliste!$M$14:$M$1999,Zeitliste!$A$14:$A$1999,$A27,Zeitliste!$N$14:$N$1999,O$16)</f>
        <v>0</v>
      </c>
      <c r="P27" s="219" t="str">
        <f t="shared" ref="P27" ca="1" si="147">IF(OR($B27=0,O27=0),"",ROUNDDOWN((O27/$B27)*100,0))</f>
        <v/>
      </c>
      <c r="Q27" s="218">
        <f>SUMIFS(Zeitliste!$M$14:$M$1999,Zeitliste!$A$14:$A$1999,$A27,Zeitliste!$N$14:$N$1999,Q$16)</f>
        <v>0</v>
      </c>
      <c r="R27" s="219" t="str">
        <f t="shared" ref="R27" ca="1" si="148">IF(OR($B27=0,Q27=0),"",ROUNDDOWN((Q27/$B27)*100,0))</f>
        <v/>
      </c>
      <c r="S27" s="218">
        <f>SUMIFS(Zeitliste!$M$14:$M$1999,Zeitliste!$A$14:$A$1999,$A27,Zeitliste!$N$14:$N$1999,S$16)</f>
        <v>0</v>
      </c>
      <c r="T27" s="219" t="str">
        <f t="shared" ref="T27" ca="1" si="149">IF(OR($B27=0,S27=0),"",ROUNDDOWN((S27/$B27)*100,0))</f>
        <v/>
      </c>
      <c r="U27" s="218">
        <f>SUMIFS(Zeitliste!$M$14:$M$1999,Zeitliste!$A$14:$A$1999,$A27,Zeitliste!$N$14:$N$1999,U$16)</f>
        <v>0</v>
      </c>
      <c r="V27" s="219" t="str">
        <f t="shared" ref="V27" ca="1" si="150">IF(OR($B27=0,U27=0),"",ROUNDDOWN((U27/$B27)*100,0))</f>
        <v/>
      </c>
      <c r="W27" s="218">
        <f>SUMIFS(Zeitliste!$M$14:$M$1999,Zeitliste!$A$14:$A$1999,$A27,Zeitliste!$N$14:$N$1999,W$16)</f>
        <v>0</v>
      </c>
      <c r="X27" s="219" t="str">
        <f t="shared" ref="X27" ca="1" si="151">IF(OR($B27=0,W27=0),"",ROUNDDOWN((W27/$B27)*100,0))</f>
        <v/>
      </c>
      <c r="Y27" s="218">
        <f>SUMIFS(Zeitliste!$M$14:$M$1999,Zeitliste!$A$14:$A$1999,$A27,Zeitliste!$N$14:$N$1999,Y$16)</f>
        <v>0</v>
      </c>
      <c r="Z27" s="219" t="str">
        <f t="shared" ref="Z27" ca="1" si="152">IF(OR($B27=0,Y27=0),"",ROUNDDOWN((Y27/$B27)*100,0))</f>
        <v/>
      </c>
      <c r="AA27" s="218">
        <f>SUMIFS(Zeitliste!$M$14:$M$1999,Zeitliste!$A$14:$A$1999,$A27,Zeitliste!$N$14:$N$1999,AA$16)</f>
        <v>0</v>
      </c>
      <c r="AB27" s="219" t="str">
        <f t="shared" ref="AB27" ca="1" si="153">IF(OR($B27=0,AA27=0),"",ROUNDDOWN((AA27/$B27)*100,0))</f>
        <v/>
      </c>
      <c r="AC27" s="218">
        <f>SUMIFS(Zeitliste!$M$14:$M$1999,Zeitliste!$A$14:$A$1999,$A27,Zeitliste!$N$14:$N$1999,AC$16)</f>
        <v>0</v>
      </c>
      <c r="AD27" s="219" t="str">
        <f t="shared" ca="1" si="64"/>
        <v/>
      </c>
      <c r="AE27" s="20"/>
      <c r="AF27" s="241">
        <f t="shared" ca="1" si="79"/>
        <v>0</v>
      </c>
      <c r="AG27" s="241">
        <f t="shared" ca="1" si="80"/>
        <v>0</v>
      </c>
      <c r="AH27" s="242" t="e">
        <f t="shared" si="93"/>
        <v>#VALUE!</v>
      </c>
    </row>
    <row r="28" spans="1:34" x14ac:dyDescent="0.25">
      <c r="A28" s="216" t="str">
        <f t="shared" si="25"/>
        <v/>
      </c>
      <c r="B28" s="217">
        <f ca="1">SUMIF(ZL_gesamt,Aufteilung!A28,ZL_dez)</f>
        <v>0</v>
      </c>
      <c r="C28" s="218">
        <f>SUMIFS(Zeitliste!$M$14:$M$1999,Zeitliste!$A$14:$A$1999,$A28,Zeitliste!$N$14:$N$1999,C$16)</f>
        <v>0</v>
      </c>
      <c r="D28" s="219" t="str">
        <f t="shared" ca="1" si="26"/>
        <v/>
      </c>
      <c r="E28" s="218">
        <f>SUMIFS(Zeitliste!$M$14:$M$1999,Zeitliste!$A$14:$A$1999,$A28,Zeitliste!$N$14:$N$1999,E$16)</f>
        <v>0</v>
      </c>
      <c r="F28" s="219" t="str">
        <f t="shared" ref="F28" ca="1" si="154">IF(OR($B28=0,E28=0),"",ROUNDDOWN((E28/$B28)*100,0))</f>
        <v/>
      </c>
      <c r="G28" s="218">
        <f>SUMIFS(Zeitliste!$M$14:$M$1999,Zeitliste!$A$14:$A$1999,$A28,Zeitliste!$N$14:$N$1999,G$16)</f>
        <v>0</v>
      </c>
      <c r="H28" s="219" t="str">
        <f t="shared" ref="H28" ca="1" si="155">IF(OR($B28=0,G28=0),"",ROUNDDOWN((G28/$B28)*100,0))</f>
        <v/>
      </c>
      <c r="I28" s="218">
        <f>SUMIFS(Zeitliste!$M$14:$M$1999,Zeitliste!$A$14:$A$1999,$A28,Zeitliste!$N$14:$N$1999,I$16)</f>
        <v>0</v>
      </c>
      <c r="J28" s="219" t="str">
        <f t="shared" ref="J28" ca="1" si="156">IF(OR($B28=0,I28=0),"",ROUNDDOWN((I28/$B28)*100,0))</f>
        <v/>
      </c>
      <c r="K28" s="218">
        <f>SUMIFS(Zeitliste!$M$14:$M$1999,Zeitliste!$A$14:$A$1999,$A28,Zeitliste!$N$14:$N$1999,K$16)</f>
        <v>0</v>
      </c>
      <c r="L28" s="219" t="str">
        <f t="shared" ref="L28" ca="1" si="157">IF(OR($B28=0,K28=0),"",ROUNDDOWN((K28/$B28)*100,0))</f>
        <v/>
      </c>
      <c r="M28" s="218">
        <f>SUMIFS(Zeitliste!$M$14:$M$1999,Zeitliste!$A$14:$A$1999,$A28,Zeitliste!$N$14:$N$1999,M$16)</f>
        <v>0</v>
      </c>
      <c r="N28" s="219" t="str">
        <f t="shared" ref="N28" ca="1" si="158">IF(OR($B28=0,M28=0),"",ROUNDDOWN((M28/$B28)*100,0))</f>
        <v/>
      </c>
      <c r="O28" s="218">
        <f>SUMIFS(Zeitliste!$M$14:$M$1999,Zeitliste!$A$14:$A$1999,$A28,Zeitliste!$N$14:$N$1999,O$16)</f>
        <v>0</v>
      </c>
      <c r="P28" s="219" t="str">
        <f t="shared" ref="P28" ca="1" si="159">IF(OR($B28=0,O28=0),"",ROUNDDOWN((O28/$B28)*100,0))</f>
        <v/>
      </c>
      <c r="Q28" s="218">
        <f>SUMIFS(Zeitliste!$M$14:$M$1999,Zeitliste!$A$14:$A$1999,$A28,Zeitliste!$N$14:$N$1999,Q$16)</f>
        <v>0</v>
      </c>
      <c r="R28" s="219" t="str">
        <f t="shared" ref="R28" ca="1" si="160">IF(OR($B28=0,Q28=0),"",ROUNDDOWN((Q28/$B28)*100,0))</f>
        <v/>
      </c>
      <c r="S28" s="218">
        <f>SUMIFS(Zeitliste!$M$14:$M$1999,Zeitliste!$A$14:$A$1999,$A28,Zeitliste!$N$14:$N$1999,S$16)</f>
        <v>0</v>
      </c>
      <c r="T28" s="219" t="str">
        <f t="shared" ref="T28" ca="1" si="161">IF(OR($B28=0,S28=0),"",ROUNDDOWN((S28/$B28)*100,0))</f>
        <v/>
      </c>
      <c r="U28" s="218">
        <f>SUMIFS(Zeitliste!$M$14:$M$1999,Zeitliste!$A$14:$A$1999,$A28,Zeitliste!$N$14:$N$1999,U$16)</f>
        <v>0</v>
      </c>
      <c r="V28" s="219" t="str">
        <f t="shared" ref="V28" ca="1" si="162">IF(OR($B28=0,U28=0),"",ROUNDDOWN((U28/$B28)*100,0))</f>
        <v/>
      </c>
      <c r="W28" s="218">
        <f>SUMIFS(Zeitliste!$M$14:$M$1999,Zeitliste!$A$14:$A$1999,$A28,Zeitliste!$N$14:$N$1999,W$16)</f>
        <v>0</v>
      </c>
      <c r="X28" s="219" t="str">
        <f t="shared" ref="X28" ca="1" si="163">IF(OR($B28=0,W28=0),"",ROUNDDOWN((W28/$B28)*100,0))</f>
        <v/>
      </c>
      <c r="Y28" s="218">
        <f>SUMIFS(Zeitliste!$M$14:$M$1999,Zeitliste!$A$14:$A$1999,$A28,Zeitliste!$N$14:$N$1999,Y$16)</f>
        <v>0</v>
      </c>
      <c r="Z28" s="219" t="str">
        <f t="shared" ref="Z28" ca="1" si="164">IF(OR($B28=0,Y28=0),"",ROUNDDOWN((Y28/$B28)*100,0))</f>
        <v/>
      </c>
      <c r="AA28" s="218">
        <f>SUMIFS(Zeitliste!$M$14:$M$1999,Zeitliste!$A$14:$A$1999,$A28,Zeitliste!$N$14:$N$1999,AA$16)</f>
        <v>0</v>
      </c>
      <c r="AB28" s="219" t="str">
        <f t="shared" ref="AB28" ca="1" si="165">IF(OR($B28=0,AA28=0),"",ROUNDDOWN((AA28/$B28)*100,0))</f>
        <v/>
      </c>
      <c r="AC28" s="218">
        <f>SUMIFS(Zeitliste!$M$14:$M$1999,Zeitliste!$A$14:$A$1999,$A28,Zeitliste!$N$14:$N$1999,AC$16)</f>
        <v>0</v>
      </c>
      <c r="AD28" s="219" t="str">
        <f t="shared" ca="1" si="64"/>
        <v/>
      </c>
      <c r="AE28" s="20"/>
      <c r="AF28" s="241">
        <f t="shared" ca="1" si="79"/>
        <v>0</v>
      </c>
      <c r="AG28" s="241">
        <f t="shared" ca="1" si="80"/>
        <v>0</v>
      </c>
      <c r="AH28" s="242" t="e">
        <f t="shared" si="93"/>
        <v>#VALUE!</v>
      </c>
    </row>
    <row r="29" spans="1:34" x14ac:dyDescent="0.25">
      <c r="A29" s="216" t="str">
        <f t="shared" si="25"/>
        <v/>
      </c>
      <c r="B29" s="217">
        <f ca="1">SUMIF(ZL_gesamt,Aufteilung!A29,ZL_dez)</f>
        <v>0</v>
      </c>
      <c r="C29" s="218">
        <f>SUMIFS(Zeitliste!$M$14:$M$1999,Zeitliste!$A$14:$A$1999,$A29,Zeitliste!$N$14:$N$1999,C$16)</f>
        <v>0</v>
      </c>
      <c r="D29" s="219" t="str">
        <f t="shared" ca="1" si="26"/>
        <v/>
      </c>
      <c r="E29" s="218">
        <f>SUMIFS(Zeitliste!$M$14:$M$1999,Zeitliste!$A$14:$A$1999,$A29,Zeitliste!$N$14:$N$1999,E$16)</f>
        <v>0</v>
      </c>
      <c r="F29" s="219" t="str">
        <f t="shared" ref="F29" ca="1" si="166">IF(OR($B29=0,E29=0),"",ROUNDDOWN((E29/$B29)*100,0))</f>
        <v/>
      </c>
      <c r="G29" s="218">
        <f>SUMIFS(Zeitliste!$M$14:$M$1999,Zeitliste!$A$14:$A$1999,$A29,Zeitliste!$N$14:$N$1999,G$16)</f>
        <v>0</v>
      </c>
      <c r="H29" s="219" t="str">
        <f t="shared" ref="H29" ca="1" si="167">IF(OR($B29=0,G29=0),"",ROUNDDOWN((G29/$B29)*100,0))</f>
        <v/>
      </c>
      <c r="I29" s="218">
        <f>SUMIFS(Zeitliste!$M$14:$M$1999,Zeitliste!$A$14:$A$1999,$A29,Zeitliste!$N$14:$N$1999,I$16)</f>
        <v>0</v>
      </c>
      <c r="J29" s="219" t="str">
        <f t="shared" ref="J29" ca="1" si="168">IF(OR($B29=0,I29=0),"",ROUNDDOWN((I29/$B29)*100,0))</f>
        <v/>
      </c>
      <c r="K29" s="218">
        <f>SUMIFS(Zeitliste!$M$14:$M$1999,Zeitliste!$A$14:$A$1999,$A29,Zeitliste!$N$14:$N$1999,K$16)</f>
        <v>0</v>
      </c>
      <c r="L29" s="219" t="str">
        <f t="shared" ref="L29" ca="1" si="169">IF(OR($B29=0,K29=0),"",ROUNDDOWN((K29/$B29)*100,0))</f>
        <v/>
      </c>
      <c r="M29" s="218">
        <f>SUMIFS(Zeitliste!$M$14:$M$1999,Zeitliste!$A$14:$A$1999,$A29,Zeitliste!$N$14:$N$1999,M$16)</f>
        <v>0</v>
      </c>
      <c r="N29" s="219" t="str">
        <f t="shared" ref="N29" ca="1" si="170">IF(OR($B29=0,M29=0),"",ROUNDDOWN((M29/$B29)*100,0))</f>
        <v/>
      </c>
      <c r="O29" s="218">
        <f>SUMIFS(Zeitliste!$M$14:$M$1999,Zeitliste!$A$14:$A$1999,$A29,Zeitliste!$N$14:$N$1999,O$16)</f>
        <v>0</v>
      </c>
      <c r="P29" s="219" t="str">
        <f t="shared" ref="P29" ca="1" si="171">IF(OR($B29=0,O29=0),"",ROUNDDOWN((O29/$B29)*100,0))</f>
        <v/>
      </c>
      <c r="Q29" s="218">
        <f>SUMIFS(Zeitliste!$M$14:$M$1999,Zeitliste!$A$14:$A$1999,$A29,Zeitliste!$N$14:$N$1999,Q$16)</f>
        <v>0</v>
      </c>
      <c r="R29" s="219" t="str">
        <f t="shared" ref="R29" ca="1" si="172">IF(OR($B29=0,Q29=0),"",ROUNDDOWN((Q29/$B29)*100,0))</f>
        <v/>
      </c>
      <c r="S29" s="218">
        <f>SUMIFS(Zeitliste!$M$14:$M$1999,Zeitliste!$A$14:$A$1999,$A29,Zeitliste!$N$14:$N$1999,S$16)</f>
        <v>0</v>
      </c>
      <c r="T29" s="219" t="str">
        <f t="shared" ref="T29" ca="1" si="173">IF(OR($B29=0,S29=0),"",ROUNDDOWN((S29/$B29)*100,0))</f>
        <v/>
      </c>
      <c r="U29" s="218">
        <f>SUMIFS(Zeitliste!$M$14:$M$1999,Zeitliste!$A$14:$A$1999,$A29,Zeitliste!$N$14:$N$1999,U$16)</f>
        <v>0</v>
      </c>
      <c r="V29" s="219" t="str">
        <f t="shared" ref="V29" ca="1" si="174">IF(OR($B29=0,U29=0),"",ROUNDDOWN((U29/$B29)*100,0))</f>
        <v/>
      </c>
      <c r="W29" s="218">
        <f>SUMIFS(Zeitliste!$M$14:$M$1999,Zeitliste!$A$14:$A$1999,$A29,Zeitliste!$N$14:$N$1999,W$16)</f>
        <v>0</v>
      </c>
      <c r="X29" s="219" t="str">
        <f t="shared" ref="X29" ca="1" si="175">IF(OR($B29=0,W29=0),"",ROUNDDOWN((W29/$B29)*100,0))</f>
        <v/>
      </c>
      <c r="Y29" s="218">
        <f>SUMIFS(Zeitliste!$M$14:$M$1999,Zeitliste!$A$14:$A$1999,$A29,Zeitliste!$N$14:$N$1999,Y$16)</f>
        <v>0</v>
      </c>
      <c r="Z29" s="219" t="str">
        <f t="shared" ref="Z29" ca="1" si="176">IF(OR($B29=0,Y29=0),"",ROUNDDOWN((Y29/$B29)*100,0))</f>
        <v/>
      </c>
      <c r="AA29" s="218">
        <f>SUMIFS(Zeitliste!$M$14:$M$1999,Zeitliste!$A$14:$A$1999,$A29,Zeitliste!$N$14:$N$1999,AA$16)</f>
        <v>0</v>
      </c>
      <c r="AB29" s="219" t="str">
        <f t="shared" ref="AB29" ca="1" si="177">IF(OR($B29=0,AA29=0),"",ROUNDDOWN((AA29/$B29)*100,0))</f>
        <v/>
      </c>
      <c r="AC29" s="218">
        <f>SUMIFS(Zeitliste!$M$14:$M$1999,Zeitliste!$A$14:$A$1999,$A29,Zeitliste!$N$14:$N$1999,AC$16)</f>
        <v>0</v>
      </c>
      <c r="AD29" s="219" t="str">
        <f t="shared" ca="1" si="64"/>
        <v/>
      </c>
      <c r="AE29" s="20"/>
      <c r="AF29" s="241">
        <f t="shared" ca="1" si="79"/>
        <v>0</v>
      </c>
      <c r="AG29" s="241">
        <f t="shared" ca="1" si="80"/>
        <v>0</v>
      </c>
      <c r="AH29" s="242" t="e">
        <f t="shared" si="93"/>
        <v>#VALUE!</v>
      </c>
    </row>
    <row r="30" spans="1:34" x14ac:dyDescent="0.25">
      <c r="A30" s="216" t="str">
        <f t="shared" si="25"/>
        <v/>
      </c>
      <c r="B30" s="217">
        <f ca="1">SUMIF(ZL_gesamt,Aufteilung!A30,ZL_dez)</f>
        <v>0</v>
      </c>
      <c r="C30" s="218">
        <f>SUMIFS(Zeitliste!$M$14:$M$1999,Zeitliste!$A$14:$A$1999,$A30,Zeitliste!$N$14:$N$1999,C$16)</f>
        <v>0</v>
      </c>
      <c r="D30" s="219" t="str">
        <f t="shared" ca="1" si="26"/>
        <v/>
      </c>
      <c r="E30" s="218">
        <f>SUMIFS(Zeitliste!$M$14:$M$1999,Zeitliste!$A$14:$A$1999,$A30,Zeitliste!$N$14:$N$1999,E$16)</f>
        <v>0</v>
      </c>
      <c r="F30" s="219" t="str">
        <f t="shared" ref="F30" ca="1" si="178">IF(OR($B30=0,E30=0),"",ROUNDDOWN((E30/$B30)*100,0))</f>
        <v/>
      </c>
      <c r="G30" s="218">
        <f>SUMIFS(Zeitliste!$M$14:$M$1999,Zeitliste!$A$14:$A$1999,$A30,Zeitliste!$N$14:$N$1999,G$16)</f>
        <v>0</v>
      </c>
      <c r="H30" s="219" t="str">
        <f t="shared" ref="H30" ca="1" si="179">IF(OR($B30=0,G30=0),"",ROUNDDOWN((G30/$B30)*100,0))</f>
        <v/>
      </c>
      <c r="I30" s="218">
        <f>SUMIFS(Zeitliste!$M$14:$M$1999,Zeitliste!$A$14:$A$1999,$A30,Zeitliste!$N$14:$N$1999,I$16)</f>
        <v>0</v>
      </c>
      <c r="J30" s="219" t="str">
        <f t="shared" ref="J30" ca="1" si="180">IF(OR($B30=0,I30=0),"",ROUNDDOWN((I30/$B30)*100,0))</f>
        <v/>
      </c>
      <c r="K30" s="218">
        <f>SUMIFS(Zeitliste!$M$14:$M$1999,Zeitliste!$A$14:$A$1999,$A30,Zeitliste!$N$14:$N$1999,K$16)</f>
        <v>0</v>
      </c>
      <c r="L30" s="219" t="str">
        <f t="shared" ref="L30" ca="1" si="181">IF(OR($B30=0,K30=0),"",ROUNDDOWN((K30/$B30)*100,0))</f>
        <v/>
      </c>
      <c r="M30" s="218">
        <f>SUMIFS(Zeitliste!$M$14:$M$1999,Zeitliste!$A$14:$A$1999,$A30,Zeitliste!$N$14:$N$1999,M$16)</f>
        <v>0</v>
      </c>
      <c r="N30" s="219" t="str">
        <f t="shared" ref="N30" ca="1" si="182">IF(OR($B30=0,M30=0),"",ROUNDDOWN((M30/$B30)*100,0))</f>
        <v/>
      </c>
      <c r="O30" s="218">
        <f>SUMIFS(Zeitliste!$M$14:$M$1999,Zeitliste!$A$14:$A$1999,$A30,Zeitliste!$N$14:$N$1999,O$16)</f>
        <v>0</v>
      </c>
      <c r="P30" s="219" t="str">
        <f t="shared" ref="P30" ca="1" si="183">IF(OR($B30=0,O30=0),"",ROUNDDOWN((O30/$B30)*100,0))</f>
        <v/>
      </c>
      <c r="Q30" s="218">
        <f>SUMIFS(Zeitliste!$M$14:$M$1999,Zeitliste!$A$14:$A$1999,$A30,Zeitliste!$N$14:$N$1999,Q$16)</f>
        <v>0</v>
      </c>
      <c r="R30" s="219" t="str">
        <f t="shared" ref="R30" ca="1" si="184">IF(OR($B30=0,Q30=0),"",ROUNDDOWN((Q30/$B30)*100,0))</f>
        <v/>
      </c>
      <c r="S30" s="218">
        <f>SUMIFS(Zeitliste!$M$14:$M$1999,Zeitliste!$A$14:$A$1999,$A30,Zeitliste!$N$14:$N$1999,S$16)</f>
        <v>0</v>
      </c>
      <c r="T30" s="219" t="str">
        <f t="shared" ref="T30" ca="1" si="185">IF(OR($B30=0,S30=0),"",ROUNDDOWN((S30/$B30)*100,0))</f>
        <v/>
      </c>
      <c r="U30" s="218">
        <f>SUMIFS(Zeitliste!$M$14:$M$1999,Zeitliste!$A$14:$A$1999,$A30,Zeitliste!$N$14:$N$1999,U$16)</f>
        <v>0</v>
      </c>
      <c r="V30" s="219" t="str">
        <f t="shared" ref="V30" ca="1" si="186">IF(OR($B30=0,U30=0),"",ROUNDDOWN((U30/$B30)*100,0))</f>
        <v/>
      </c>
      <c r="W30" s="218">
        <f>SUMIFS(Zeitliste!$M$14:$M$1999,Zeitliste!$A$14:$A$1999,$A30,Zeitliste!$N$14:$N$1999,W$16)</f>
        <v>0</v>
      </c>
      <c r="X30" s="219" t="str">
        <f t="shared" ref="X30" ca="1" si="187">IF(OR($B30=0,W30=0),"",ROUNDDOWN((W30/$B30)*100,0))</f>
        <v/>
      </c>
      <c r="Y30" s="218">
        <f>SUMIFS(Zeitliste!$M$14:$M$1999,Zeitliste!$A$14:$A$1999,$A30,Zeitliste!$N$14:$N$1999,Y$16)</f>
        <v>0</v>
      </c>
      <c r="Z30" s="219" t="str">
        <f t="shared" ref="Z30" ca="1" si="188">IF(OR($B30=0,Y30=0),"",ROUNDDOWN((Y30/$B30)*100,0))</f>
        <v/>
      </c>
      <c r="AA30" s="218">
        <f>SUMIFS(Zeitliste!$M$14:$M$1999,Zeitliste!$A$14:$A$1999,$A30,Zeitliste!$N$14:$N$1999,AA$16)</f>
        <v>0</v>
      </c>
      <c r="AB30" s="219" t="str">
        <f t="shared" ref="AB30" ca="1" si="189">IF(OR($B30=0,AA30=0),"",ROUNDDOWN((AA30/$B30)*100,0))</f>
        <v/>
      </c>
      <c r="AC30" s="218">
        <f>SUMIFS(Zeitliste!$M$14:$M$1999,Zeitliste!$A$14:$A$1999,$A30,Zeitliste!$N$14:$N$1999,AC$16)</f>
        <v>0</v>
      </c>
      <c r="AD30" s="219" t="str">
        <f t="shared" ca="1" si="64"/>
        <v/>
      </c>
      <c r="AE30" s="20"/>
      <c r="AF30" s="241">
        <f t="shared" ca="1" si="79"/>
        <v>0</v>
      </c>
      <c r="AG30" s="241">
        <f t="shared" ca="1" si="80"/>
        <v>0</v>
      </c>
      <c r="AH30" s="242" t="e">
        <f t="shared" si="93"/>
        <v>#VALUE!</v>
      </c>
    </row>
    <row r="31" spans="1:34" x14ac:dyDescent="0.25">
      <c r="A31" s="216" t="str">
        <f t="shared" si="25"/>
        <v/>
      </c>
      <c r="B31" s="217">
        <f ca="1">SUMIF(ZL_gesamt,Aufteilung!A31,ZL_dez)</f>
        <v>0</v>
      </c>
      <c r="C31" s="218">
        <f>SUMIFS(Zeitliste!$M$14:$M$1999,Zeitliste!$A$14:$A$1999,$A31,Zeitliste!$N$14:$N$1999,C$16)</f>
        <v>0</v>
      </c>
      <c r="D31" s="219" t="str">
        <f t="shared" ca="1" si="26"/>
        <v/>
      </c>
      <c r="E31" s="218">
        <f>SUMIFS(Zeitliste!$M$14:$M$1999,Zeitliste!$A$14:$A$1999,$A31,Zeitliste!$N$14:$N$1999,E$16)</f>
        <v>0</v>
      </c>
      <c r="F31" s="219" t="str">
        <f t="shared" ref="F31" ca="1" si="190">IF(OR($B31=0,E31=0),"",ROUNDDOWN((E31/$B31)*100,0))</f>
        <v/>
      </c>
      <c r="G31" s="218">
        <f>SUMIFS(Zeitliste!$M$14:$M$1999,Zeitliste!$A$14:$A$1999,$A31,Zeitliste!$N$14:$N$1999,G$16)</f>
        <v>0</v>
      </c>
      <c r="H31" s="219" t="str">
        <f t="shared" ref="H31" ca="1" si="191">IF(OR($B31=0,G31=0),"",ROUNDDOWN((G31/$B31)*100,0))</f>
        <v/>
      </c>
      <c r="I31" s="218">
        <f>SUMIFS(Zeitliste!$M$14:$M$1999,Zeitliste!$A$14:$A$1999,$A31,Zeitliste!$N$14:$N$1999,I$16)</f>
        <v>0</v>
      </c>
      <c r="J31" s="219" t="str">
        <f t="shared" ref="J31" ca="1" si="192">IF(OR($B31=0,I31=0),"",ROUNDDOWN((I31/$B31)*100,0))</f>
        <v/>
      </c>
      <c r="K31" s="218">
        <f>SUMIFS(Zeitliste!$M$14:$M$1999,Zeitliste!$A$14:$A$1999,$A31,Zeitliste!$N$14:$N$1999,K$16)</f>
        <v>0</v>
      </c>
      <c r="L31" s="219" t="str">
        <f t="shared" ref="L31" ca="1" si="193">IF(OR($B31=0,K31=0),"",ROUNDDOWN((K31/$B31)*100,0))</f>
        <v/>
      </c>
      <c r="M31" s="218">
        <f>SUMIFS(Zeitliste!$M$14:$M$1999,Zeitliste!$A$14:$A$1999,$A31,Zeitliste!$N$14:$N$1999,M$16)</f>
        <v>0</v>
      </c>
      <c r="N31" s="219" t="str">
        <f t="shared" ref="N31" ca="1" si="194">IF(OR($B31=0,M31=0),"",ROUNDDOWN((M31/$B31)*100,0))</f>
        <v/>
      </c>
      <c r="O31" s="218">
        <f>SUMIFS(Zeitliste!$M$14:$M$1999,Zeitliste!$A$14:$A$1999,$A31,Zeitliste!$N$14:$N$1999,O$16)</f>
        <v>0</v>
      </c>
      <c r="P31" s="219" t="str">
        <f t="shared" ref="P31" ca="1" si="195">IF(OR($B31=0,O31=0),"",ROUNDDOWN((O31/$B31)*100,0))</f>
        <v/>
      </c>
      <c r="Q31" s="218">
        <f>SUMIFS(Zeitliste!$M$14:$M$1999,Zeitliste!$A$14:$A$1999,$A31,Zeitliste!$N$14:$N$1999,Q$16)</f>
        <v>0</v>
      </c>
      <c r="R31" s="219" t="str">
        <f t="shared" ref="R31" ca="1" si="196">IF(OR($B31=0,Q31=0),"",ROUNDDOWN((Q31/$B31)*100,0))</f>
        <v/>
      </c>
      <c r="S31" s="218">
        <f>SUMIFS(Zeitliste!$M$14:$M$1999,Zeitliste!$A$14:$A$1999,$A31,Zeitliste!$N$14:$N$1999,S$16)</f>
        <v>0</v>
      </c>
      <c r="T31" s="219" t="str">
        <f t="shared" ref="T31" ca="1" si="197">IF(OR($B31=0,S31=0),"",ROUNDDOWN((S31/$B31)*100,0))</f>
        <v/>
      </c>
      <c r="U31" s="218">
        <f>SUMIFS(Zeitliste!$M$14:$M$1999,Zeitliste!$A$14:$A$1999,$A31,Zeitliste!$N$14:$N$1999,U$16)</f>
        <v>0</v>
      </c>
      <c r="V31" s="219" t="str">
        <f t="shared" ref="V31" ca="1" si="198">IF(OR($B31=0,U31=0),"",ROUNDDOWN((U31/$B31)*100,0))</f>
        <v/>
      </c>
      <c r="W31" s="218">
        <f>SUMIFS(Zeitliste!$M$14:$M$1999,Zeitliste!$A$14:$A$1999,$A31,Zeitliste!$N$14:$N$1999,W$16)</f>
        <v>0</v>
      </c>
      <c r="X31" s="219" t="str">
        <f t="shared" ref="X31" ca="1" si="199">IF(OR($B31=0,W31=0),"",ROUNDDOWN((W31/$B31)*100,0))</f>
        <v/>
      </c>
      <c r="Y31" s="218">
        <f>SUMIFS(Zeitliste!$M$14:$M$1999,Zeitliste!$A$14:$A$1999,$A31,Zeitliste!$N$14:$N$1999,Y$16)</f>
        <v>0</v>
      </c>
      <c r="Z31" s="219" t="str">
        <f t="shared" ref="Z31" ca="1" si="200">IF(OR($B31=0,Y31=0),"",ROUNDDOWN((Y31/$B31)*100,0))</f>
        <v/>
      </c>
      <c r="AA31" s="218">
        <f>SUMIFS(Zeitliste!$M$14:$M$1999,Zeitliste!$A$14:$A$1999,$A31,Zeitliste!$N$14:$N$1999,AA$16)</f>
        <v>0</v>
      </c>
      <c r="AB31" s="219" t="str">
        <f t="shared" ref="AB31" ca="1" si="201">IF(OR($B31=0,AA31=0),"",ROUNDDOWN((AA31/$B31)*100,0))</f>
        <v/>
      </c>
      <c r="AC31" s="218">
        <f>SUMIFS(Zeitliste!$M$14:$M$1999,Zeitliste!$A$14:$A$1999,$A31,Zeitliste!$N$14:$N$1999,AC$16)</f>
        <v>0</v>
      </c>
      <c r="AD31" s="219" t="str">
        <f t="shared" ca="1" si="64"/>
        <v/>
      </c>
      <c r="AE31" s="20"/>
      <c r="AF31" s="241">
        <f t="shared" ca="1" si="79"/>
        <v>0</v>
      </c>
      <c r="AG31" s="241">
        <f t="shared" ca="1" si="80"/>
        <v>0</v>
      </c>
      <c r="AH31" s="242" t="e">
        <f t="shared" si="93"/>
        <v>#VALUE!</v>
      </c>
    </row>
    <row r="32" spans="1:34" x14ac:dyDescent="0.25">
      <c r="A32" s="216" t="str">
        <f t="shared" si="25"/>
        <v/>
      </c>
      <c r="B32" s="217">
        <f ca="1">SUMIF(ZL_gesamt,Aufteilung!A32,ZL_dez)</f>
        <v>0</v>
      </c>
      <c r="C32" s="218">
        <f>SUMIFS(Zeitliste!$M$14:$M$1999,Zeitliste!$A$14:$A$1999,$A32,Zeitliste!$N$14:$N$1999,C$16)</f>
        <v>0</v>
      </c>
      <c r="D32" s="219" t="str">
        <f t="shared" ca="1" si="26"/>
        <v/>
      </c>
      <c r="E32" s="218">
        <f>SUMIFS(Zeitliste!$M$14:$M$1999,Zeitliste!$A$14:$A$1999,$A32,Zeitliste!$N$14:$N$1999,E$16)</f>
        <v>0</v>
      </c>
      <c r="F32" s="219" t="str">
        <f t="shared" ref="F32" ca="1" si="202">IF(OR($B32=0,E32=0),"",ROUNDDOWN((E32/$B32)*100,0))</f>
        <v/>
      </c>
      <c r="G32" s="218">
        <f>SUMIFS(Zeitliste!$M$14:$M$1999,Zeitliste!$A$14:$A$1999,$A32,Zeitliste!$N$14:$N$1999,G$16)</f>
        <v>0</v>
      </c>
      <c r="H32" s="219" t="str">
        <f t="shared" ref="H32" ca="1" si="203">IF(OR($B32=0,G32=0),"",ROUNDDOWN((G32/$B32)*100,0))</f>
        <v/>
      </c>
      <c r="I32" s="218">
        <f>SUMIFS(Zeitliste!$M$14:$M$1999,Zeitliste!$A$14:$A$1999,$A32,Zeitliste!$N$14:$N$1999,I$16)</f>
        <v>0</v>
      </c>
      <c r="J32" s="219" t="str">
        <f t="shared" ref="J32" ca="1" si="204">IF(OR($B32=0,I32=0),"",ROUNDDOWN((I32/$B32)*100,0))</f>
        <v/>
      </c>
      <c r="K32" s="218">
        <f>SUMIFS(Zeitliste!$M$14:$M$1999,Zeitliste!$A$14:$A$1999,$A32,Zeitliste!$N$14:$N$1999,K$16)</f>
        <v>0</v>
      </c>
      <c r="L32" s="219" t="str">
        <f t="shared" ref="L32" ca="1" si="205">IF(OR($B32=0,K32=0),"",ROUNDDOWN((K32/$B32)*100,0))</f>
        <v/>
      </c>
      <c r="M32" s="218">
        <f>SUMIFS(Zeitliste!$M$14:$M$1999,Zeitliste!$A$14:$A$1999,$A32,Zeitliste!$N$14:$N$1999,M$16)</f>
        <v>0</v>
      </c>
      <c r="N32" s="219" t="str">
        <f t="shared" ref="N32" ca="1" si="206">IF(OR($B32=0,M32=0),"",ROUNDDOWN((M32/$B32)*100,0))</f>
        <v/>
      </c>
      <c r="O32" s="218">
        <f>SUMIFS(Zeitliste!$M$14:$M$1999,Zeitliste!$A$14:$A$1999,$A32,Zeitliste!$N$14:$N$1999,O$16)</f>
        <v>0</v>
      </c>
      <c r="P32" s="219" t="str">
        <f t="shared" ref="P32" ca="1" si="207">IF(OR($B32=0,O32=0),"",ROUNDDOWN((O32/$B32)*100,0))</f>
        <v/>
      </c>
      <c r="Q32" s="218">
        <f>SUMIFS(Zeitliste!$M$14:$M$1999,Zeitliste!$A$14:$A$1999,$A32,Zeitliste!$N$14:$N$1999,Q$16)</f>
        <v>0</v>
      </c>
      <c r="R32" s="219" t="str">
        <f t="shared" ref="R32" ca="1" si="208">IF(OR($B32=0,Q32=0),"",ROUNDDOWN((Q32/$B32)*100,0))</f>
        <v/>
      </c>
      <c r="S32" s="218">
        <f>SUMIFS(Zeitliste!$M$14:$M$1999,Zeitliste!$A$14:$A$1999,$A32,Zeitliste!$N$14:$N$1999,S$16)</f>
        <v>0</v>
      </c>
      <c r="T32" s="219" t="str">
        <f t="shared" ref="T32" ca="1" si="209">IF(OR($B32=0,S32=0),"",ROUNDDOWN((S32/$B32)*100,0))</f>
        <v/>
      </c>
      <c r="U32" s="218">
        <f>SUMIFS(Zeitliste!$M$14:$M$1999,Zeitliste!$A$14:$A$1999,$A32,Zeitliste!$N$14:$N$1999,U$16)</f>
        <v>0</v>
      </c>
      <c r="V32" s="219" t="str">
        <f t="shared" ref="V32" ca="1" si="210">IF(OR($B32=0,U32=0),"",ROUNDDOWN((U32/$B32)*100,0))</f>
        <v/>
      </c>
      <c r="W32" s="218">
        <f>SUMIFS(Zeitliste!$M$14:$M$1999,Zeitliste!$A$14:$A$1999,$A32,Zeitliste!$N$14:$N$1999,W$16)</f>
        <v>0</v>
      </c>
      <c r="X32" s="219" t="str">
        <f t="shared" ref="X32" ca="1" si="211">IF(OR($B32=0,W32=0),"",ROUNDDOWN((W32/$B32)*100,0))</f>
        <v/>
      </c>
      <c r="Y32" s="218">
        <f>SUMIFS(Zeitliste!$M$14:$M$1999,Zeitliste!$A$14:$A$1999,$A32,Zeitliste!$N$14:$N$1999,Y$16)</f>
        <v>0</v>
      </c>
      <c r="Z32" s="219" t="str">
        <f t="shared" ref="Z32" ca="1" si="212">IF(OR($B32=0,Y32=0),"",ROUNDDOWN((Y32/$B32)*100,0))</f>
        <v/>
      </c>
      <c r="AA32" s="218">
        <f>SUMIFS(Zeitliste!$M$14:$M$1999,Zeitliste!$A$14:$A$1999,$A32,Zeitliste!$N$14:$N$1999,AA$16)</f>
        <v>0</v>
      </c>
      <c r="AB32" s="219" t="str">
        <f t="shared" ref="AB32" ca="1" si="213">IF(OR($B32=0,AA32=0),"",ROUNDDOWN((AA32/$B32)*100,0))</f>
        <v/>
      </c>
      <c r="AC32" s="218">
        <f>SUMIFS(Zeitliste!$M$14:$M$1999,Zeitliste!$A$14:$A$1999,$A32,Zeitliste!$N$14:$N$1999,AC$16)</f>
        <v>0</v>
      </c>
      <c r="AD32" s="219" t="str">
        <f t="shared" ca="1" si="64"/>
        <v/>
      </c>
      <c r="AE32" s="20"/>
      <c r="AF32" s="241">
        <f t="shared" ca="1" si="79"/>
        <v>0</v>
      </c>
      <c r="AG32" s="241">
        <f t="shared" ca="1" si="80"/>
        <v>0</v>
      </c>
      <c r="AH32" s="242" t="e">
        <f t="shared" si="93"/>
        <v>#VALUE!</v>
      </c>
    </row>
    <row r="33" spans="1:34" x14ac:dyDescent="0.25">
      <c r="A33" s="216" t="str">
        <f t="shared" si="25"/>
        <v/>
      </c>
      <c r="B33" s="217">
        <f ca="1">SUMIF(ZL_gesamt,Aufteilung!A33,ZL_dez)</f>
        <v>0</v>
      </c>
      <c r="C33" s="218">
        <f>SUMIFS(Zeitliste!$M$14:$M$1999,Zeitliste!$A$14:$A$1999,$A33,Zeitliste!$N$14:$N$1999,C$16)</f>
        <v>0</v>
      </c>
      <c r="D33" s="219" t="str">
        <f t="shared" ca="1" si="26"/>
        <v/>
      </c>
      <c r="E33" s="218">
        <f>SUMIFS(Zeitliste!$M$14:$M$1999,Zeitliste!$A$14:$A$1999,$A33,Zeitliste!$N$14:$N$1999,E$16)</f>
        <v>0</v>
      </c>
      <c r="F33" s="219" t="str">
        <f t="shared" ref="F33" ca="1" si="214">IF(OR($B33=0,E33=0),"",ROUNDDOWN((E33/$B33)*100,0))</f>
        <v/>
      </c>
      <c r="G33" s="218">
        <f>SUMIFS(Zeitliste!$M$14:$M$1999,Zeitliste!$A$14:$A$1999,$A33,Zeitliste!$N$14:$N$1999,G$16)</f>
        <v>0</v>
      </c>
      <c r="H33" s="219" t="str">
        <f t="shared" ref="H33" ca="1" si="215">IF(OR($B33=0,G33=0),"",ROUNDDOWN((G33/$B33)*100,0))</f>
        <v/>
      </c>
      <c r="I33" s="218">
        <f>SUMIFS(Zeitliste!$M$14:$M$1999,Zeitliste!$A$14:$A$1999,$A33,Zeitliste!$N$14:$N$1999,I$16)</f>
        <v>0</v>
      </c>
      <c r="J33" s="219" t="str">
        <f t="shared" ref="J33" ca="1" si="216">IF(OR($B33=0,I33=0),"",ROUNDDOWN((I33/$B33)*100,0))</f>
        <v/>
      </c>
      <c r="K33" s="218">
        <f>SUMIFS(Zeitliste!$M$14:$M$1999,Zeitliste!$A$14:$A$1999,$A33,Zeitliste!$N$14:$N$1999,K$16)</f>
        <v>0</v>
      </c>
      <c r="L33" s="219" t="str">
        <f t="shared" ref="L33" ca="1" si="217">IF(OR($B33=0,K33=0),"",ROUNDDOWN((K33/$B33)*100,0))</f>
        <v/>
      </c>
      <c r="M33" s="218">
        <f>SUMIFS(Zeitliste!$M$14:$M$1999,Zeitliste!$A$14:$A$1999,$A33,Zeitliste!$N$14:$N$1999,M$16)</f>
        <v>0</v>
      </c>
      <c r="N33" s="219" t="str">
        <f t="shared" ref="N33" ca="1" si="218">IF(OR($B33=0,M33=0),"",ROUNDDOWN((M33/$B33)*100,0))</f>
        <v/>
      </c>
      <c r="O33" s="218">
        <f>SUMIFS(Zeitliste!$M$14:$M$1999,Zeitliste!$A$14:$A$1999,$A33,Zeitliste!$N$14:$N$1999,O$16)</f>
        <v>0</v>
      </c>
      <c r="P33" s="219" t="str">
        <f t="shared" ref="P33" ca="1" si="219">IF(OR($B33=0,O33=0),"",ROUNDDOWN((O33/$B33)*100,0))</f>
        <v/>
      </c>
      <c r="Q33" s="218">
        <f>SUMIFS(Zeitliste!$M$14:$M$1999,Zeitliste!$A$14:$A$1999,$A33,Zeitliste!$N$14:$N$1999,Q$16)</f>
        <v>0</v>
      </c>
      <c r="R33" s="219" t="str">
        <f t="shared" ref="R33" ca="1" si="220">IF(OR($B33=0,Q33=0),"",ROUNDDOWN((Q33/$B33)*100,0))</f>
        <v/>
      </c>
      <c r="S33" s="218">
        <f>SUMIFS(Zeitliste!$M$14:$M$1999,Zeitliste!$A$14:$A$1999,$A33,Zeitliste!$N$14:$N$1999,S$16)</f>
        <v>0</v>
      </c>
      <c r="T33" s="219" t="str">
        <f t="shared" ref="T33" ca="1" si="221">IF(OR($B33=0,S33=0),"",ROUNDDOWN((S33/$B33)*100,0))</f>
        <v/>
      </c>
      <c r="U33" s="218">
        <f>SUMIFS(Zeitliste!$M$14:$M$1999,Zeitliste!$A$14:$A$1999,$A33,Zeitliste!$N$14:$N$1999,U$16)</f>
        <v>0</v>
      </c>
      <c r="V33" s="219" t="str">
        <f t="shared" ref="V33" ca="1" si="222">IF(OR($B33=0,U33=0),"",ROUNDDOWN((U33/$B33)*100,0))</f>
        <v/>
      </c>
      <c r="W33" s="218">
        <f>SUMIFS(Zeitliste!$M$14:$M$1999,Zeitliste!$A$14:$A$1999,$A33,Zeitliste!$N$14:$N$1999,W$16)</f>
        <v>0</v>
      </c>
      <c r="X33" s="219" t="str">
        <f t="shared" ref="X33" ca="1" si="223">IF(OR($B33=0,W33=0),"",ROUNDDOWN((W33/$B33)*100,0))</f>
        <v/>
      </c>
      <c r="Y33" s="218">
        <f>SUMIFS(Zeitliste!$M$14:$M$1999,Zeitliste!$A$14:$A$1999,$A33,Zeitliste!$N$14:$N$1999,Y$16)</f>
        <v>0</v>
      </c>
      <c r="Z33" s="219" t="str">
        <f t="shared" ref="Z33" ca="1" si="224">IF(OR($B33=0,Y33=0),"",ROUNDDOWN((Y33/$B33)*100,0))</f>
        <v/>
      </c>
      <c r="AA33" s="218">
        <f>SUMIFS(Zeitliste!$M$14:$M$1999,Zeitliste!$A$14:$A$1999,$A33,Zeitliste!$N$14:$N$1999,AA$16)</f>
        <v>0</v>
      </c>
      <c r="AB33" s="219" t="str">
        <f t="shared" ref="AB33" ca="1" si="225">IF(OR($B33=0,AA33=0),"",ROUNDDOWN((AA33/$B33)*100,0))</f>
        <v/>
      </c>
      <c r="AC33" s="218">
        <f>SUMIFS(Zeitliste!$M$14:$M$1999,Zeitliste!$A$14:$A$1999,$A33,Zeitliste!$N$14:$N$1999,AC$16)</f>
        <v>0</v>
      </c>
      <c r="AD33" s="219" t="str">
        <f t="shared" ca="1" si="64"/>
        <v/>
      </c>
      <c r="AE33" s="20"/>
      <c r="AF33" s="241">
        <f t="shared" ca="1" si="79"/>
        <v>0</v>
      </c>
      <c r="AG33" s="241">
        <f t="shared" ca="1" si="80"/>
        <v>0</v>
      </c>
      <c r="AH33" s="242" t="e">
        <f t="shared" si="93"/>
        <v>#VALUE!</v>
      </c>
    </row>
    <row r="34" spans="1:34" x14ac:dyDescent="0.25">
      <c r="A34" s="216" t="str">
        <f t="shared" si="25"/>
        <v/>
      </c>
      <c r="B34" s="217">
        <f ca="1">SUMIF(ZL_gesamt,Aufteilung!A34,ZL_dez)</f>
        <v>0</v>
      </c>
      <c r="C34" s="218">
        <f>SUMIFS(Zeitliste!$M$14:$M$1999,Zeitliste!$A$14:$A$1999,$A34,Zeitliste!$N$14:$N$1999,C$16)</f>
        <v>0</v>
      </c>
      <c r="D34" s="219" t="str">
        <f t="shared" ca="1" si="26"/>
        <v/>
      </c>
      <c r="E34" s="218">
        <f>SUMIFS(Zeitliste!$M$14:$M$1999,Zeitliste!$A$14:$A$1999,$A34,Zeitliste!$N$14:$N$1999,E$16)</f>
        <v>0</v>
      </c>
      <c r="F34" s="219" t="str">
        <f t="shared" ref="F34" ca="1" si="226">IF(OR($B34=0,E34=0),"",ROUNDDOWN((E34/$B34)*100,0))</f>
        <v/>
      </c>
      <c r="G34" s="218">
        <f>SUMIFS(Zeitliste!$M$14:$M$1999,Zeitliste!$A$14:$A$1999,$A34,Zeitliste!$N$14:$N$1999,G$16)</f>
        <v>0</v>
      </c>
      <c r="H34" s="219" t="str">
        <f t="shared" ref="H34" ca="1" si="227">IF(OR($B34=0,G34=0),"",ROUNDDOWN((G34/$B34)*100,0))</f>
        <v/>
      </c>
      <c r="I34" s="218">
        <f>SUMIFS(Zeitliste!$M$14:$M$1999,Zeitliste!$A$14:$A$1999,$A34,Zeitliste!$N$14:$N$1999,I$16)</f>
        <v>0</v>
      </c>
      <c r="J34" s="219" t="str">
        <f t="shared" ref="J34" ca="1" si="228">IF(OR($B34=0,I34=0),"",ROUNDDOWN((I34/$B34)*100,0))</f>
        <v/>
      </c>
      <c r="K34" s="218">
        <f>SUMIFS(Zeitliste!$M$14:$M$1999,Zeitliste!$A$14:$A$1999,$A34,Zeitliste!$N$14:$N$1999,K$16)</f>
        <v>0</v>
      </c>
      <c r="L34" s="219" t="str">
        <f t="shared" ref="L34" ca="1" si="229">IF(OR($B34=0,K34=0),"",ROUNDDOWN((K34/$B34)*100,0))</f>
        <v/>
      </c>
      <c r="M34" s="218">
        <f>SUMIFS(Zeitliste!$M$14:$M$1999,Zeitliste!$A$14:$A$1999,$A34,Zeitliste!$N$14:$N$1999,M$16)</f>
        <v>0</v>
      </c>
      <c r="N34" s="219" t="str">
        <f t="shared" ref="N34" ca="1" si="230">IF(OR($B34=0,M34=0),"",ROUNDDOWN((M34/$B34)*100,0))</f>
        <v/>
      </c>
      <c r="O34" s="218">
        <f>SUMIFS(Zeitliste!$M$14:$M$1999,Zeitliste!$A$14:$A$1999,$A34,Zeitliste!$N$14:$N$1999,O$16)</f>
        <v>0</v>
      </c>
      <c r="P34" s="219" t="str">
        <f t="shared" ref="P34" ca="1" si="231">IF(OR($B34=0,O34=0),"",ROUNDDOWN((O34/$B34)*100,0))</f>
        <v/>
      </c>
      <c r="Q34" s="218">
        <f>SUMIFS(Zeitliste!$M$14:$M$1999,Zeitliste!$A$14:$A$1999,$A34,Zeitliste!$N$14:$N$1999,Q$16)</f>
        <v>0</v>
      </c>
      <c r="R34" s="219" t="str">
        <f t="shared" ref="R34" ca="1" si="232">IF(OR($B34=0,Q34=0),"",ROUNDDOWN((Q34/$B34)*100,0))</f>
        <v/>
      </c>
      <c r="S34" s="218">
        <f>SUMIFS(Zeitliste!$M$14:$M$1999,Zeitliste!$A$14:$A$1999,$A34,Zeitliste!$N$14:$N$1999,S$16)</f>
        <v>0</v>
      </c>
      <c r="T34" s="219" t="str">
        <f t="shared" ref="T34" ca="1" si="233">IF(OR($B34=0,S34=0),"",ROUNDDOWN((S34/$B34)*100,0))</f>
        <v/>
      </c>
      <c r="U34" s="218">
        <f>SUMIFS(Zeitliste!$M$14:$M$1999,Zeitliste!$A$14:$A$1999,$A34,Zeitliste!$N$14:$N$1999,U$16)</f>
        <v>0</v>
      </c>
      <c r="V34" s="219" t="str">
        <f t="shared" ref="V34" ca="1" si="234">IF(OR($B34=0,U34=0),"",ROUNDDOWN((U34/$B34)*100,0))</f>
        <v/>
      </c>
      <c r="W34" s="218">
        <f>SUMIFS(Zeitliste!$M$14:$M$1999,Zeitliste!$A$14:$A$1999,$A34,Zeitliste!$N$14:$N$1999,W$16)</f>
        <v>0</v>
      </c>
      <c r="X34" s="219" t="str">
        <f t="shared" ref="X34" ca="1" si="235">IF(OR($B34=0,W34=0),"",ROUNDDOWN((W34/$B34)*100,0))</f>
        <v/>
      </c>
      <c r="Y34" s="218">
        <f>SUMIFS(Zeitliste!$M$14:$M$1999,Zeitliste!$A$14:$A$1999,$A34,Zeitliste!$N$14:$N$1999,Y$16)</f>
        <v>0</v>
      </c>
      <c r="Z34" s="219" t="str">
        <f t="shared" ref="Z34" ca="1" si="236">IF(OR($B34=0,Y34=0),"",ROUNDDOWN((Y34/$B34)*100,0))</f>
        <v/>
      </c>
      <c r="AA34" s="218">
        <f>SUMIFS(Zeitliste!$M$14:$M$1999,Zeitliste!$A$14:$A$1999,$A34,Zeitliste!$N$14:$N$1999,AA$16)</f>
        <v>0</v>
      </c>
      <c r="AB34" s="219" t="str">
        <f t="shared" ref="AB34" ca="1" si="237">IF(OR($B34=0,AA34=0),"",ROUNDDOWN((AA34/$B34)*100,0))</f>
        <v/>
      </c>
      <c r="AC34" s="218">
        <f>SUMIFS(Zeitliste!$M$14:$M$1999,Zeitliste!$A$14:$A$1999,$A34,Zeitliste!$N$14:$N$1999,AC$16)</f>
        <v>0</v>
      </c>
      <c r="AD34" s="219" t="str">
        <f t="shared" ca="1" si="64"/>
        <v/>
      </c>
      <c r="AE34" s="20"/>
      <c r="AF34" s="241">
        <f t="shared" ca="1" si="79"/>
        <v>0</v>
      </c>
      <c r="AG34" s="241">
        <f t="shared" ca="1" si="80"/>
        <v>0</v>
      </c>
      <c r="AH34" s="242" t="e">
        <f t="shared" si="93"/>
        <v>#VALUE!</v>
      </c>
    </row>
    <row r="35" spans="1:34" x14ac:dyDescent="0.25">
      <c r="A35" s="216" t="str">
        <f t="shared" si="25"/>
        <v/>
      </c>
      <c r="B35" s="217">
        <f ca="1">SUMIF(ZL_gesamt,Aufteilung!A35,ZL_dez)</f>
        <v>0</v>
      </c>
      <c r="C35" s="218">
        <f>SUMIFS(Zeitliste!$M$14:$M$1999,Zeitliste!$A$14:$A$1999,$A35,Zeitliste!$N$14:$N$1999,C$16)</f>
        <v>0</v>
      </c>
      <c r="D35" s="219" t="str">
        <f t="shared" ca="1" si="26"/>
        <v/>
      </c>
      <c r="E35" s="218">
        <f>SUMIFS(Zeitliste!$M$14:$M$1999,Zeitliste!$A$14:$A$1999,$A35,Zeitliste!$N$14:$N$1999,E$16)</f>
        <v>0</v>
      </c>
      <c r="F35" s="219" t="str">
        <f t="shared" ref="F35" ca="1" si="238">IF(OR($B35=0,E35=0),"",ROUNDDOWN((E35/$B35)*100,0))</f>
        <v/>
      </c>
      <c r="G35" s="218">
        <f>SUMIFS(Zeitliste!$M$14:$M$1999,Zeitliste!$A$14:$A$1999,$A35,Zeitliste!$N$14:$N$1999,G$16)</f>
        <v>0</v>
      </c>
      <c r="H35" s="219" t="str">
        <f t="shared" ref="H35" ca="1" si="239">IF(OR($B35=0,G35=0),"",ROUNDDOWN((G35/$B35)*100,0))</f>
        <v/>
      </c>
      <c r="I35" s="218">
        <f>SUMIFS(Zeitliste!$M$14:$M$1999,Zeitliste!$A$14:$A$1999,$A35,Zeitliste!$N$14:$N$1999,I$16)</f>
        <v>0</v>
      </c>
      <c r="J35" s="219" t="str">
        <f t="shared" ref="J35" ca="1" si="240">IF(OR($B35=0,I35=0),"",ROUNDDOWN((I35/$B35)*100,0))</f>
        <v/>
      </c>
      <c r="K35" s="218">
        <f>SUMIFS(Zeitliste!$M$14:$M$1999,Zeitliste!$A$14:$A$1999,$A35,Zeitliste!$N$14:$N$1999,K$16)</f>
        <v>0</v>
      </c>
      <c r="L35" s="219" t="str">
        <f t="shared" ref="L35" ca="1" si="241">IF(OR($B35=0,K35=0),"",ROUNDDOWN((K35/$B35)*100,0))</f>
        <v/>
      </c>
      <c r="M35" s="218">
        <f>SUMIFS(Zeitliste!$M$14:$M$1999,Zeitliste!$A$14:$A$1999,$A35,Zeitliste!$N$14:$N$1999,M$16)</f>
        <v>0</v>
      </c>
      <c r="N35" s="219" t="str">
        <f t="shared" ref="N35" ca="1" si="242">IF(OR($B35=0,M35=0),"",ROUNDDOWN((M35/$B35)*100,0))</f>
        <v/>
      </c>
      <c r="O35" s="218">
        <f>SUMIFS(Zeitliste!$M$14:$M$1999,Zeitliste!$A$14:$A$1999,$A35,Zeitliste!$N$14:$N$1999,O$16)</f>
        <v>0</v>
      </c>
      <c r="P35" s="219" t="str">
        <f t="shared" ref="P35" ca="1" si="243">IF(OR($B35=0,O35=0),"",ROUNDDOWN((O35/$B35)*100,0))</f>
        <v/>
      </c>
      <c r="Q35" s="218">
        <f>SUMIFS(Zeitliste!$M$14:$M$1999,Zeitliste!$A$14:$A$1999,$A35,Zeitliste!$N$14:$N$1999,Q$16)</f>
        <v>0</v>
      </c>
      <c r="R35" s="219" t="str">
        <f t="shared" ref="R35" ca="1" si="244">IF(OR($B35=0,Q35=0),"",ROUNDDOWN((Q35/$B35)*100,0))</f>
        <v/>
      </c>
      <c r="S35" s="218">
        <f>SUMIFS(Zeitliste!$M$14:$M$1999,Zeitliste!$A$14:$A$1999,$A35,Zeitliste!$N$14:$N$1999,S$16)</f>
        <v>0</v>
      </c>
      <c r="T35" s="219" t="str">
        <f t="shared" ref="T35" ca="1" si="245">IF(OR($B35=0,S35=0),"",ROUNDDOWN((S35/$B35)*100,0))</f>
        <v/>
      </c>
      <c r="U35" s="218">
        <f>SUMIFS(Zeitliste!$M$14:$M$1999,Zeitliste!$A$14:$A$1999,$A35,Zeitliste!$N$14:$N$1999,U$16)</f>
        <v>0</v>
      </c>
      <c r="V35" s="219" t="str">
        <f t="shared" ref="V35" ca="1" si="246">IF(OR($B35=0,U35=0),"",ROUNDDOWN((U35/$B35)*100,0))</f>
        <v/>
      </c>
      <c r="W35" s="218">
        <f>SUMIFS(Zeitliste!$M$14:$M$1999,Zeitliste!$A$14:$A$1999,$A35,Zeitliste!$N$14:$N$1999,W$16)</f>
        <v>0</v>
      </c>
      <c r="X35" s="219" t="str">
        <f t="shared" ref="X35" ca="1" si="247">IF(OR($B35=0,W35=0),"",ROUNDDOWN((W35/$B35)*100,0))</f>
        <v/>
      </c>
      <c r="Y35" s="218">
        <f>SUMIFS(Zeitliste!$M$14:$M$1999,Zeitliste!$A$14:$A$1999,$A35,Zeitliste!$N$14:$N$1999,Y$16)</f>
        <v>0</v>
      </c>
      <c r="Z35" s="219" t="str">
        <f t="shared" ref="Z35" ca="1" si="248">IF(OR($B35=0,Y35=0),"",ROUNDDOWN((Y35/$B35)*100,0))</f>
        <v/>
      </c>
      <c r="AA35" s="218">
        <f>SUMIFS(Zeitliste!$M$14:$M$1999,Zeitliste!$A$14:$A$1999,$A35,Zeitliste!$N$14:$N$1999,AA$16)</f>
        <v>0</v>
      </c>
      <c r="AB35" s="219" t="str">
        <f t="shared" ref="AB35" ca="1" si="249">IF(OR($B35=0,AA35=0),"",ROUNDDOWN((AA35/$B35)*100,0))</f>
        <v/>
      </c>
      <c r="AC35" s="218">
        <f>SUMIFS(Zeitliste!$M$14:$M$1999,Zeitliste!$A$14:$A$1999,$A35,Zeitliste!$N$14:$N$1999,AC$16)</f>
        <v>0</v>
      </c>
      <c r="AD35" s="219" t="str">
        <f t="shared" ca="1" si="64"/>
        <v/>
      </c>
      <c r="AE35" s="20"/>
      <c r="AF35" s="241">
        <f t="shared" ca="1" si="79"/>
        <v>0</v>
      </c>
      <c r="AG35" s="241">
        <f t="shared" ca="1" si="80"/>
        <v>0</v>
      </c>
      <c r="AH35" s="242" t="e">
        <f t="shared" si="93"/>
        <v>#VALUE!</v>
      </c>
    </row>
    <row r="36" spans="1:34" x14ac:dyDescent="0.25">
      <c r="A36" s="216" t="str">
        <f t="shared" si="25"/>
        <v/>
      </c>
      <c r="B36" s="217">
        <f ca="1">SUMIF(ZL_gesamt,Aufteilung!A36,ZL_dez)</f>
        <v>0</v>
      </c>
      <c r="C36" s="218">
        <f>SUMIFS(Zeitliste!$M$14:$M$1999,Zeitliste!$A$14:$A$1999,$A36,Zeitliste!$N$14:$N$1999,C$16)</f>
        <v>0</v>
      </c>
      <c r="D36" s="219" t="str">
        <f t="shared" ca="1" si="26"/>
        <v/>
      </c>
      <c r="E36" s="218">
        <f>SUMIFS(Zeitliste!$M$14:$M$1999,Zeitliste!$A$14:$A$1999,$A36,Zeitliste!$N$14:$N$1999,E$16)</f>
        <v>0</v>
      </c>
      <c r="F36" s="219" t="str">
        <f t="shared" ref="F36" ca="1" si="250">IF(OR($B36=0,E36=0),"",ROUNDDOWN((E36/$B36)*100,0))</f>
        <v/>
      </c>
      <c r="G36" s="218">
        <f>SUMIFS(Zeitliste!$M$14:$M$1999,Zeitliste!$A$14:$A$1999,$A36,Zeitliste!$N$14:$N$1999,G$16)</f>
        <v>0</v>
      </c>
      <c r="H36" s="219" t="str">
        <f t="shared" ref="H36" ca="1" si="251">IF(OR($B36=0,G36=0),"",ROUNDDOWN((G36/$B36)*100,0))</f>
        <v/>
      </c>
      <c r="I36" s="218">
        <f>SUMIFS(Zeitliste!$M$14:$M$1999,Zeitliste!$A$14:$A$1999,$A36,Zeitliste!$N$14:$N$1999,I$16)</f>
        <v>0</v>
      </c>
      <c r="J36" s="219" t="str">
        <f t="shared" ref="J36" ca="1" si="252">IF(OR($B36=0,I36=0),"",ROUNDDOWN((I36/$B36)*100,0))</f>
        <v/>
      </c>
      <c r="K36" s="218">
        <f>SUMIFS(Zeitliste!$M$14:$M$1999,Zeitliste!$A$14:$A$1999,$A36,Zeitliste!$N$14:$N$1999,K$16)</f>
        <v>0</v>
      </c>
      <c r="L36" s="219" t="str">
        <f t="shared" ref="L36" ca="1" si="253">IF(OR($B36=0,K36=0),"",ROUNDDOWN((K36/$B36)*100,0))</f>
        <v/>
      </c>
      <c r="M36" s="218">
        <f>SUMIFS(Zeitliste!$M$14:$M$1999,Zeitliste!$A$14:$A$1999,$A36,Zeitliste!$N$14:$N$1999,M$16)</f>
        <v>0</v>
      </c>
      <c r="N36" s="219" t="str">
        <f t="shared" ref="N36" ca="1" si="254">IF(OR($B36=0,M36=0),"",ROUNDDOWN((M36/$B36)*100,0))</f>
        <v/>
      </c>
      <c r="O36" s="218">
        <f>SUMIFS(Zeitliste!$M$14:$M$1999,Zeitliste!$A$14:$A$1999,$A36,Zeitliste!$N$14:$N$1999,O$16)</f>
        <v>0</v>
      </c>
      <c r="P36" s="219" t="str">
        <f t="shared" ref="P36" ca="1" si="255">IF(OR($B36=0,O36=0),"",ROUNDDOWN((O36/$B36)*100,0))</f>
        <v/>
      </c>
      <c r="Q36" s="218">
        <f>SUMIFS(Zeitliste!$M$14:$M$1999,Zeitliste!$A$14:$A$1999,$A36,Zeitliste!$N$14:$N$1999,Q$16)</f>
        <v>0</v>
      </c>
      <c r="R36" s="219" t="str">
        <f t="shared" ref="R36" ca="1" si="256">IF(OR($B36=0,Q36=0),"",ROUNDDOWN((Q36/$B36)*100,0))</f>
        <v/>
      </c>
      <c r="S36" s="218">
        <f>SUMIFS(Zeitliste!$M$14:$M$1999,Zeitliste!$A$14:$A$1999,$A36,Zeitliste!$N$14:$N$1999,S$16)</f>
        <v>0</v>
      </c>
      <c r="T36" s="219" t="str">
        <f t="shared" ref="T36" ca="1" si="257">IF(OR($B36=0,S36=0),"",ROUNDDOWN((S36/$B36)*100,0))</f>
        <v/>
      </c>
      <c r="U36" s="218">
        <f>SUMIFS(Zeitliste!$M$14:$M$1999,Zeitliste!$A$14:$A$1999,$A36,Zeitliste!$N$14:$N$1999,U$16)</f>
        <v>0</v>
      </c>
      <c r="V36" s="219" t="str">
        <f t="shared" ref="V36" ca="1" si="258">IF(OR($B36=0,U36=0),"",ROUNDDOWN((U36/$B36)*100,0))</f>
        <v/>
      </c>
      <c r="W36" s="218">
        <f>SUMIFS(Zeitliste!$M$14:$M$1999,Zeitliste!$A$14:$A$1999,$A36,Zeitliste!$N$14:$N$1999,W$16)</f>
        <v>0</v>
      </c>
      <c r="X36" s="219" t="str">
        <f t="shared" ref="X36" ca="1" si="259">IF(OR($B36=0,W36=0),"",ROUNDDOWN((W36/$B36)*100,0))</f>
        <v/>
      </c>
      <c r="Y36" s="218">
        <f>SUMIFS(Zeitliste!$M$14:$M$1999,Zeitliste!$A$14:$A$1999,$A36,Zeitliste!$N$14:$N$1999,Y$16)</f>
        <v>0</v>
      </c>
      <c r="Z36" s="219" t="str">
        <f t="shared" ref="Z36" ca="1" si="260">IF(OR($B36=0,Y36=0),"",ROUNDDOWN((Y36/$B36)*100,0))</f>
        <v/>
      </c>
      <c r="AA36" s="218">
        <f>SUMIFS(Zeitliste!$M$14:$M$1999,Zeitliste!$A$14:$A$1999,$A36,Zeitliste!$N$14:$N$1999,AA$16)</f>
        <v>0</v>
      </c>
      <c r="AB36" s="219" t="str">
        <f t="shared" ref="AB36" ca="1" si="261">IF(OR($B36=0,AA36=0),"",ROUNDDOWN((AA36/$B36)*100,0))</f>
        <v/>
      </c>
      <c r="AC36" s="218">
        <f>SUMIFS(Zeitliste!$M$14:$M$1999,Zeitliste!$A$14:$A$1999,$A36,Zeitliste!$N$14:$N$1999,AC$16)</f>
        <v>0</v>
      </c>
      <c r="AD36" s="219" t="str">
        <f t="shared" ca="1" si="64"/>
        <v/>
      </c>
      <c r="AE36" s="20"/>
      <c r="AF36" s="241">
        <f t="shared" ca="1" si="79"/>
        <v>0</v>
      </c>
      <c r="AG36" s="241">
        <f t="shared" ca="1" si="80"/>
        <v>0</v>
      </c>
      <c r="AH36" s="242" t="e">
        <f t="shared" si="93"/>
        <v>#VALUE!</v>
      </c>
    </row>
    <row r="37" spans="1:34" x14ac:dyDescent="0.25">
      <c r="A37" s="216" t="str">
        <f t="shared" si="25"/>
        <v/>
      </c>
      <c r="B37" s="217">
        <f ca="1">SUMIF(ZL_gesamt,Aufteilung!A37,ZL_dez)</f>
        <v>0</v>
      </c>
      <c r="C37" s="218">
        <f>SUMIFS(Zeitliste!$M$14:$M$1999,Zeitliste!$A$14:$A$1999,$A37,Zeitliste!$N$14:$N$1999,C$16)</f>
        <v>0</v>
      </c>
      <c r="D37" s="219" t="str">
        <f t="shared" ca="1" si="26"/>
        <v/>
      </c>
      <c r="E37" s="218">
        <f>SUMIFS(Zeitliste!$M$14:$M$1999,Zeitliste!$A$14:$A$1999,$A37,Zeitliste!$N$14:$N$1999,E$16)</f>
        <v>0</v>
      </c>
      <c r="F37" s="219" t="str">
        <f t="shared" ref="F37" ca="1" si="262">IF(OR($B37=0,E37=0),"",ROUNDDOWN((E37/$B37)*100,0))</f>
        <v/>
      </c>
      <c r="G37" s="218">
        <f>SUMIFS(Zeitliste!$M$14:$M$1999,Zeitliste!$A$14:$A$1999,$A37,Zeitliste!$N$14:$N$1999,G$16)</f>
        <v>0</v>
      </c>
      <c r="H37" s="219" t="str">
        <f t="shared" ref="H37" ca="1" si="263">IF(OR($B37=0,G37=0),"",ROUNDDOWN((G37/$B37)*100,0))</f>
        <v/>
      </c>
      <c r="I37" s="218">
        <f>SUMIFS(Zeitliste!$M$14:$M$1999,Zeitliste!$A$14:$A$1999,$A37,Zeitliste!$N$14:$N$1999,I$16)</f>
        <v>0</v>
      </c>
      <c r="J37" s="219" t="str">
        <f t="shared" ref="J37" ca="1" si="264">IF(OR($B37=0,I37=0),"",ROUNDDOWN((I37/$B37)*100,0))</f>
        <v/>
      </c>
      <c r="K37" s="218">
        <f>SUMIFS(Zeitliste!$M$14:$M$1999,Zeitliste!$A$14:$A$1999,$A37,Zeitliste!$N$14:$N$1999,K$16)</f>
        <v>0</v>
      </c>
      <c r="L37" s="219" t="str">
        <f t="shared" ref="L37" ca="1" si="265">IF(OR($B37=0,K37=0),"",ROUNDDOWN((K37/$B37)*100,0))</f>
        <v/>
      </c>
      <c r="M37" s="218">
        <f>SUMIFS(Zeitliste!$M$14:$M$1999,Zeitliste!$A$14:$A$1999,$A37,Zeitliste!$N$14:$N$1999,M$16)</f>
        <v>0</v>
      </c>
      <c r="N37" s="219" t="str">
        <f t="shared" ref="N37" ca="1" si="266">IF(OR($B37=0,M37=0),"",ROUNDDOWN((M37/$B37)*100,0))</f>
        <v/>
      </c>
      <c r="O37" s="218">
        <f>SUMIFS(Zeitliste!$M$14:$M$1999,Zeitliste!$A$14:$A$1999,$A37,Zeitliste!$N$14:$N$1999,O$16)</f>
        <v>0</v>
      </c>
      <c r="P37" s="219" t="str">
        <f t="shared" ref="P37" ca="1" si="267">IF(OR($B37=0,O37=0),"",ROUNDDOWN((O37/$B37)*100,0))</f>
        <v/>
      </c>
      <c r="Q37" s="218">
        <f>SUMIFS(Zeitliste!$M$14:$M$1999,Zeitliste!$A$14:$A$1999,$A37,Zeitliste!$N$14:$N$1999,Q$16)</f>
        <v>0</v>
      </c>
      <c r="R37" s="219" t="str">
        <f t="shared" ref="R37" ca="1" si="268">IF(OR($B37=0,Q37=0),"",ROUNDDOWN((Q37/$B37)*100,0))</f>
        <v/>
      </c>
      <c r="S37" s="218">
        <f>SUMIFS(Zeitliste!$M$14:$M$1999,Zeitliste!$A$14:$A$1999,$A37,Zeitliste!$N$14:$N$1999,S$16)</f>
        <v>0</v>
      </c>
      <c r="T37" s="219" t="str">
        <f t="shared" ref="T37" ca="1" si="269">IF(OR($B37=0,S37=0),"",ROUNDDOWN((S37/$B37)*100,0))</f>
        <v/>
      </c>
      <c r="U37" s="218">
        <f>SUMIFS(Zeitliste!$M$14:$M$1999,Zeitliste!$A$14:$A$1999,$A37,Zeitliste!$N$14:$N$1999,U$16)</f>
        <v>0</v>
      </c>
      <c r="V37" s="219" t="str">
        <f t="shared" ref="V37" ca="1" si="270">IF(OR($B37=0,U37=0),"",ROUNDDOWN((U37/$B37)*100,0))</f>
        <v/>
      </c>
      <c r="W37" s="218">
        <f>SUMIFS(Zeitliste!$M$14:$M$1999,Zeitliste!$A$14:$A$1999,$A37,Zeitliste!$N$14:$N$1999,W$16)</f>
        <v>0</v>
      </c>
      <c r="X37" s="219" t="str">
        <f t="shared" ref="X37" ca="1" si="271">IF(OR($B37=0,W37=0),"",ROUNDDOWN((W37/$B37)*100,0))</f>
        <v/>
      </c>
      <c r="Y37" s="218">
        <f>SUMIFS(Zeitliste!$M$14:$M$1999,Zeitliste!$A$14:$A$1999,$A37,Zeitliste!$N$14:$N$1999,Y$16)</f>
        <v>0</v>
      </c>
      <c r="Z37" s="219" t="str">
        <f t="shared" ref="Z37" ca="1" si="272">IF(OR($B37=0,Y37=0),"",ROUNDDOWN((Y37/$B37)*100,0))</f>
        <v/>
      </c>
      <c r="AA37" s="218">
        <f>SUMIFS(Zeitliste!$M$14:$M$1999,Zeitliste!$A$14:$A$1999,$A37,Zeitliste!$N$14:$N$1999,AA$16)</f>
        <v>0</v>
      </c>
      <c r="AB37" s="219" t="str">
        <f t="shared" ref="AB37" ca="1" si="273">IF(OR($B37=0,AA37=0),"",ROUNDDOWN((AA37/$B37)*100,0))</f>
        <v/>
      </c>
      <c r="AC37" s="218">
        <f>SUMIFS(Zeitliste!$M$14:$M$1999,Zeitliste!$A$14:$A$1999,$A37,Zeitliste!$N$14:$N$1999,AC$16)</f>
        <v>0</v>
      </c>
      <c r="AD37" s="219" t="str">
        <f t="shared" ca="1" si="64"/>
        <v/>
      </c>
      <c r="AE37" s="20"/>
      <c r="AF37" s="241">
        <f t="shared" ca="1" si="79"/>
        <v>0</v>
      </c>
      <c r="AG37" s="241">
        <f t="shared" ca="1" si="80"/>
        <v>0</v>
      </c>
      <c r="AH37" s="242" t="e">
        <f t="shared" si="93"/>
        <v>#VALUE!</v>
      </c>
    </row>
    <row r="38" spans="1:34" x14ac:dyDescent="0.25">
      <c r="A38" s="216" t="str">
        <f t="shared" si="25"/>
        <v/>
      </c>
      <c r="B38" s="217">
        <f ca="1">SUMIF(ZL_gesamt,Aufteilung!A38,ZL_dez)</f>
        <v>0</v>
      </c>
      <c r="C38" s="218">
        <f>SUMIFS(Zeitliste!$M$14:$M$1999,Zeitliste!$A$14:$A$1999,$A38,Zeitliste!$N$14:$N$1999,C$16)</f>
        <v>0</v>
      </c>
      <c r="D38" s="219" t="str">
        <f t="shared" ca="1" si="26"/>
        <v/>
      </c>
      <c r="E38" s="218">
        <f>SUMIFS(Zeitliste!$M$14:$M$1999,Zeitliste!$A$14:$A$1999,$A38,Zeitliste!$N$14:$N$1999,E$16)</f>
        <v>0</v>
      </c>
      <c r="F38" s="219" t="str">
        <f t="shared" ref="F38" ca="1" si="274">IF(OR($B38=0,E38=0),"",ROUNDDOWN((E38/$B38)*100,0))</f>
        <v/>
      </c>
      <c r="G38" s="218">
        <f>SUMIFS(Zeitliste!$M$14:$M$1999,Zeitliste!$A$14:$A$1999,$A38,Zeitliste!$N$14:$N$1999,G$16)</f>
        <v>0</v>
      </c>
      <c r="H38" s="219" t="str">
        <f t="shared" ref="H38" ca="1" si="275">IF(OR($B38=0,G38=0),"",ROUNDDOWN((G38/$B38)*100,0))</f>
        <v/>
      </c>
      <c r="I38" s="218">
        <f>SUMIFS(Zeitliste!$M$14:$M$1999,Zeitliste!$A$14:$A$1999,$A38,Zeitliste!$N$14:$N$1999,I$16)</f>
        <v>0</v>
      </c>
      <c r="J38" s="219" t="str">
        <f t="shared" ref="J38" ca="1" si="276">IF(OR($B38=0,I38=0),"",ROUNDDOWN((I38/$B38)*100,0))</f>
        <v/>
      </c>
      <c r="K38" s="218">
        <f>SUMIFS(Zeitliste!$M$14:$M$1999,Zeitliste!$A$14:$A$1999,$A38,Zeitliste!$N$14:$N$1999,K$16)</f>
        <v>0</v>
      </c>
      <c r="L38" s="219" t="str">
        <f t="shared" ref="L38" ca="1" si="277">IF(OR($B38=0,K38=0),"",ROUNDDOWN((K38/$B38)*100,0))</f>
        <v/>
      </c>
      <c r="M38" s="218">
        <f>SUMIFS(Zeitliste!$M$14:$M$1999,Zeitliste!$A$14:$A$1999,$A38,Zeitliste!$N$14:$N$1999,M$16)</f>
        <v>0</v>
      </c>
      <c r="N38" s="219" t="str">
        <f t="shared" ref="N38" ca="1" si="278">IF(OR($B38=0,M38=0),"",ROUNDDOWN((M38/$B38)*100,0))</f>
        <v/>
      </c>
      <c r="O38" s="218">
        <f>SUMIFS(Zeitliste!$M$14:$M$1999,Zeitliste!$A$14:$A$1999,$A38,Zeitliste!$N$14:$N$1999,O$16)</f>
        <v>0</v>
      </c>
      <c r="P38" s="219" t="str">
        <f t="shared" ref="P38" ca="1" si="279">IF(OR($B38=0,O38=0),"",ROUNDDOWN((O38/$B38)*100,0))</f>
        <v/>
      </c>
      <c r="Q38" s="218">
        <f>SUMIFS(Zeitliste!$M$14:$M$1999,Zeitliste!$A$14:$A$1999,$A38,Zeitliste!$N$14:$N$1999,Q$16)</f>
        <v>0</v>
      </c>
      <c r="R38" s="219" t="str">
        <f t="shared" ref="R38" ca="1" si="280">IF(OR($B38=0,Q38=0),"",ROUNDDOWN((Q38/$B38)*100,0))</f>
        <v/>
      </c>
      <c r="S38" s="218">
        <f>SUMIFS(Zeitliste!$M$14:$M$1999,Zeitliste!$A$14:$A$1999,$A38,Zeitliste!$N$14:$N$1999,S$16)</f>
        <v>0</v>
      </c>
      <c r="T38" s="219" t="str">
        <f t="shared" ref="T38" ca="1" si="281">IF(OR($B38=0,S38=0),"",ROUNDDOWN((S38/$B38)*100,0))</f>
        <v/>
      </c>
      <c r="U38" s="218">
        <f>SUMIFS(Zeitliste!$M$14:$M$1999,Zeitliste!$A$14:$A$1999,$A38,Zeitliste!$N$14:$N$1999,U$16)</f>
        <v>0</v>
      </c>
      <c r="V38" s="219" t="str">
        <f t="shared" ref="V38" ca="1" si="282">IF(OR($B38=0,U38=0),"",ROUNDDOWN((U38/$B38)*100,0))</f>
        <v/>
      </c>
      <c r="W38" s="218">
        <f>SUMIFS(Zeitliste!$M$14:$M$1999,Zeitliste!$A$14:$A$1999,$A38,Zeitliste!$N$14:$N$1999,W$16)</f>
        <v>0</v>
      </c>
      <c r="X38" s="219" t="str">
        <f t="shared" ref="X38" ca="1" si="283">IF(OR($B38=0,W38=0),"",ROUNDDOWN((W38/$B38)*100,0))</f>
        <v/>
      </c>
      <c r="Y38" s="218">
        <f>SUMIFS(Zeitliste!$M$14:$M$1999,Zeitliste!$A$14:$A$1999,$A38,Zeitliste!$N$14:$N$1999,Y$16)</f>
        <v>0</v>
      </c>
      <c r="Z38" s="219" t="str">
        <f t="shared" ref="Z38" ca="1" si="284">IF(OR($B38=0,Y38=0),"",ROUNDDOWN((Y38/$B38)*100,0))</f>
        <v/>
      </c>
      <c r="AA38" s="218">
        <f>SUMIFS(Zeitliste!$M$14:$M$1999,Zeitliste!$A$14:$A$1999,$A38,Zeitliste!$N$14:$N$1999,AA$16)</f>
        <v>0</v>
      </c>
      <c r="AB38" s="219" t="str">
        <f t="shared" ref="AB38" ca="1" si="285">IF(OR($B38=0,AA38=0),"",ROUNDDOWN((AA38/$B38)*100,0))</f>
        <v/>
      </c>
      <c r="AC38" s="218">
        <f>SUMIFS(Zeitliste!$M$14:$M$1999,Zeitliste!$A$14:$A$1999,$A38,Zeitliste!$N$14:$N$1999,AC$16)</f>
        <v>0</v>
      </c>
      <c r="AD38" s="219" t="str">
        <f t="shared" ca="1" si="64"/>
        <v/>
      </c>
      <c r="AE38" s="20"/>
      <c r="AF38" s="241">
        <f t="shared" ca="1" si="79"/>
        <v>0</v>
      </c>
      <c r="AG38" s="241">
        <f t="shared" ca="1" si="80"/>
        <v>0</v>
      </c>
      <c r="AH38" s="242" t="e">
        <f t="shared" si="93"/>
        <v>#VALUE!</v>
      </c>
    </row>
    <row r="39" spans="1:34" x14ac:dyDescent="0.25">
      <c r="A39" s="216" t="str">
        <f t="shared" si="25"/>
        <v/>
      </c>
      <c r="B39" s="217">
        <f ca="1">SUMIF(ZL_gesamt,Aufteilung!A39,ZL_dez)</f>
        <v>0</v>
      </c>
      <c r="C39" s="218">
        <f>SUMIFS(Zeitliste!$M$14:$M$1999,Zeitliste!$A$14:$A$1999,$A39,Zeitliste!$N$14:$N$1999,C$16)</f>
        <v>0</v>
      </c>
      <c r="D39" s="219" t="str">
        <f t="shared" ca="1" si="26"/>
        <v/>
      </c>
      <c r="E39" s="218">
        <f>SUMIFS(Zeitliste!$M$14:$M$1999,Zeitliste!$A$14:$A$1999,$A39,Zeitliste!$N$14:$N$1999,E$16)</f>
        <v>0</v>
      </c>
      <c r="F39" s="219" t="str">
        <f t="shared" ref="F39" ca="1" si="286">IF(OR($B39=0,E39=0),"",ROUNDDOWN((E39/$B39)*100,0))</f>
        <v/>
      </c>
      <c r="G39" s="218">
        <f>SUMIFS(Zeitliste!$M$14:$M$1999,Zeitliste!$A$14:$A$1999,$A39,Zeitliste!$N$14:$N$1999,G$16)</f>
        <v>0</v>
      </c>
      <c r="H39" s="219" t="str">
        <f t="shared" ref="H39" ca="1" si="287">IF(OR($B39=0,G39=0),"",ROUNDDOWN((G39/$B39)*100,0))</f>
        <v/>
      </c>
      <c r="I39" s="218">
        <f>SUMIFS(Zeitliste!$M$14:$M$1999,Zeitliste!$A$14:$A$1999,$A39,Zeitliste!$N$14:$N$1999,I$16)</f>
        <v>0</v>
      </c>
      <c r="J39" s="219" t="str">
        <f t="shared" ref="J39" ca="1" si="288">IF(OR($B39=0,I39=0),"",ROUNDDOWN((I39/$B39)*100,0))</f>
        <v/>
      </c>
      <c r="K39" s="218">
        <f>SUMIFS(Zeitliste!$M$14:$M$1999,Zeitliste!$A$14:$A$1999,$A39,Zeitliste!$N$14:$N$1999,K$16)</f>
        <v>0</v>
      </c>
      <c r="L39" s="219" t="str">
        <f t="shared" ref="L39" ca="1" si="289">IF(OR($B39=0,K39=0),"",ROUNDDOWN((K39/$B39)*100,0))</f>
        <v/>
      </c>
      <c r="M39" s="218">
        <f>SUMIFS(Zeitliste!$M$14:$M$1999,Zeitliste!$A$14:$A$1999,$A39,Zeitliste!$N$14:$N$1999,M$16)</f>
        <v>0</v>
      </c>
      <c r="N39" s="219" t="str">
        <f t="shared" ref="N39" ca="1" si="290">IF(OR($B39=0,M39=0),"",ROUNDDOWN((M39/$B39)*100,0))</f>
        <v/>
      </c>
      <c r="O39" s="218">
        <f>SUMIFS(Zeitliste!$M$14:$M$1999,Zeitliste!$A$14:$A$1999,$A39,Zeitliste!$N$14:$N$1999,O$16)</f>
        <v>0</v>
      </c>
      <c r="P39" s="219" t="str">
        <f t="shared" ref="P39" ca="1" si="291">IF(OR($B39=0,O39=0),"",ROUNDDOWN((O39/$B39)*100,0))</f>
        <v/>
      </c>
      <c r="Q39" s="218">
        <f>SUMIFS(Zeitliste!$M$14:$M$1999,Zeitliste!$A$14:$A$1999,$A39,Zeitliste!$N$14:$N$1999,Q$16)</f>
        <v>0</v>
      </c>
      <c r="R39" s="219" t="str">
        <f t="shared" ref="R39" ca="1" si="292">IF(OR($B39=0,Q39=0),"",ROUNDDOWN((Q39/$B39)*100,0))</f>
        <v/>
      </c>
      <c r="S39" s="218">
        <f>SUMIFS(Zeitliste!$M$14:$M$1999,Zeitliste!$A$14:$A$1999,$A39,Zeitliste!$N$14:$N$1999,S$16)</f>
        <v>0</v>
      </c>
      <c r="T39" s="219" t="str">
        <f t="shared" ref="T39" ca="1" si="293">IF(OR($B39=0,S39=0),"",ROUNDDOWN((S39/$B39)*100,0))</f>
        <v/>
      </c>
      <c r="U39" s="218">
        <f>SUMIFS(Zeitliste!$M$14:$M$1999,Zeitliste!$A$14:$A$1999,$A39,Zeitliste!$N$14:$N$1999,U$16)</f>
        <v>0</v>
      </c>
      <c r="V39" s="219" t="str">
        <f t="shared" ref="V39" ca="1" si="294">IF(OR($B39=0,U39=0),"",ROUNDDOWN((U39/$B39)*100,0))</f>
        <v/>
      </c>
      <c r="W39" s="218">
        <f>SUMIFS(Zeitliste!$M$14:$M$1999,Zeitliste!$A$14:$A$1999,$A39,Zeitliste!$N$14:$N$1999,W$16)</f>
        <v>0</v>
      </c>
      <c r="X39" s="219" t="str">
        <f t="shared" ref="X39" ca="1" si="295">IF(OR($B39=0,W39=0),"",ROUNDDOWN((W39/$B39)*100,0))</f>
        <v/>
      </c>
      <c r="Y39" s="218">
        <f>SUMIFS(Zeitliste!$M$14:$M$1999,Zeitliste!$A$14:$A$1999,$A39,Zeitliste!$N$14:$N$1999,Y$16)</f>
        <v>0</v>
      </c>
      <c r="Z39" s="219" t="str">
        <f t="shared" ref="Z39" ca="1" si="296">IF(OR($B39=0,Y39=0),"",ROUNDDOWN((Y39/$B39)*100,0))</f>
        <v/>
      </c>
      <c r="AA39" s="218">
        <f>SUMIFS(Zeitliste!$M$14:$M$1999,Zeitliste!$A$14:$A$1999,$A39,Zeitliste!$N$14:$N$1999,AA$16)</f>
        <v>0</v>
      </c>
      <c r="AB39" s="219" t="str">
        <f t="shared" ref="AB39" ca="1" si="297">IF(OR($B39=0,AA39=0),"",ROUNDDOWN((AA39/$B39)*100,0))</f>
        <v/>
      </c>
      <c r="AC39" s="218">
        <f>SUMIFS(Zeitliste!$M$14:$M$1999,Zeitliste!$A$14:$A$1999,$A39,Zeitliste!$N$14:$N$1999,AC$16)</f>
        <v>0</v>
      </c>
      <c r="AD39" s="219" t="str">
        <f t="shared" ca="1" si="64"/>
        <v/>
      </c>
      <c r="AE39" s="20"/>
      <c r="AF39" s="241">
        <f t="shared" ca="1" si="79"/>
        <v>0</v>
      </c>
      <c r="AG39" s="241">
        <f t="shared" ca="1" si="80"/>
        <v>0</v>
      </c>
      <c r="AH39" s="242" t="e">
        <f t="shared" si="93"/>
        <v>#VALUE!</v>
      </c>
    </row>
    <row r="40" spans="1:34" x14ac:dyDescent="0.25">
      <c r="A40" s="216" t="str">
        <f t="shared" si="25"/>
        <v/>
      </c>
      <c r="B40" s="217">
        <f ca="1">SUMIF(ZL_gesamt,Aufteilung!A40,ZL_dez)</f>
        <v>0</v>
      </c>
      <c r="C40" s="218">
        <f>SUMIFS(Zeitliste!$M$14:$M$1999,Zeitliste!$A$14:$A$1999,$A40,Zeitliste!$N$14:$N$1999,C$16)</f>
        <v>0</v>
      </c>
      <c r="D40" s="219" t="str">
        <f t="shared" ca="1" si="26"/>
        <v/>
      </c>
      <c r="E40" s="218">
        <f>SUMIFS(Zeitliste!$M$14:$M$1999,Zeitliste!$A$14:$A$1999,$A40,Zeitliste!$N$14:$N$1999,E$16)</f>
        <v>0</v>
      </c>
      <c r="F40" s="219" t="str">
        <f t="shared" ref="F40" ca="1" si="298">IF(OR($B40=0,E40=0),"",ROUNDDOWN((E40/$B40)*100,0))</f>
        <v/>
      </c>
      <c r="G40" s="218">
        <f>SUMIFS(Zeitliste!$M$14:$M$1999,Zeitliste!$A$14:$A$1999,$A40,Zeitliste!$N$14:$N$1999,G$16)</f>
        <v>0</v>
      </c>
      <c r="H40" s="219" t="str">
        <f t="shared" ref="H40" ca="1" si="299">IF(OR($B40=0,G40=0),"",ROUNDDOWN((G40/$B40)*100,0))</f>
        <v/>
      </c>
      <c r="I40" s="218">
        <f>SUMIFS(Zeitliste!$M$14:$M$1999,Zeitliste!$A$14:$A$1999,$A40,Zeitliste!$N$14:$N$1999,I$16)</f>
        <v>0</v>
      </c>
      <c r="J40" s="219" t="str">
        <f t="shared" ref="J40" ca="1" si="300">IF(OR($B40=0,I40=0),"",ROUNDDOWN((I40/$B40)*100,0))</f>
        <v/>
      </c>
      <c r="K40" s="218">
        <f>SUMIFS(Zeitliste!$M$14:$M$1999,Zeitliste!$A$14:$A$1999,$A40,Zeitliste!$N$14:$N$1999,K$16)</f>
        <v>0</v>
      </c>
      <c r="L40" s="219" t="str">
        <f t="shared" ref="L40" ca="1" si="301">IF(OR($B40=0,K40=0),"",ROUNDDOWN((K40/$B40)*100,0))</f>
        <v/>
      </c>
      <c r="M40" s="218">
        <f>SUMIFS(Zeitliste!$M$14:$M$1999,Zeitliste!$A$14:$A$1999,$A40,Zeitliste!$N$14:$N$1999,M$16)</f>
        <v>0</v>
      </c>
      <c r="N40" s="219" t="str">
        <f t="shared" ref="N40" ca="1" si="302">IF(OR($B40=0,M40=0),"",ROUNDDOWN((M40/$B40)*100,0))</f>
        <v/>
      </c>
      <c r="O40" s="218">
        <f>SUMIFS(Zeitliste!$M$14:$M$1999,Zeitliste!$A$14:$A$1999,$A40,Zeitliste!$N$14:$N$1999,O$16)</f>
        <v>0</v>
      </c>
      <c r="P40" s="219" t="str">
        <f t="shared" ref="P40" ca="1" si="303">IF(OR($B40=0,O40=0),"",ROUNDDOWN((O40/$B40)*100,0))</f>
        <v/>
      </c>
      <c r="Q40" s="218">
        <f>SUMIFS(Zeitliste!$M$14:$M$1999,Zeitliste!$A$14:$A$1999,$A40,Zeitliste!$N$14:$N$1999,Q$16)</f>
        <v>0</v>
      </c>
      <c r="R40" s="219" t="str">
        <f t="shared" ref="R40" ca="1" si="304">IF(OR($B40=0,Q40=0),"",ROUNDDOWN((Q40/$B40)*100,0))</f>
        <v/>
      </c>
      <c r="S40" s="218">
        <f>SUMIFS(Zeitliste!$M$14:$M$1999,Zeitliste!$A$14:$A$1999,$A40,Zeitliste!$N$14:$N$1999,S$16)</f>
        <v>0</v>
      </c>
      <c r="T40" s="219" t="str">
        <f t="shared" ref="T40" ca="1" si="305">IF(OR($B40=0,S40=0),"",ROUNDDOWN((S40/$B40)*100,0))</f>
        <v/>
      </c>
      <c r="U40" s="218">
        <f>SUMIFS(Zeitliste!$M$14:$M$1999,Zeitliste!$A$14:$A$1999,$A40,Zeitliste!$N$14:$N$1999,U$16)</f>
        <v>0</v>
      </c>
      <c r="V40" s="219" t="str">
        <f t="shared" ref="V40" ca="1" si="306">IF(OR($B40=0,U40=0),"",ROUNDDOWN((U40/$B40)*100,0))</f>
        <v/>
      </c>
      <c r="W40" s="218">
        <f>SUMIFS(Zeitliste!$M$14:$M$1999,Zeitliste!$A$14:$A$1999,$A40,Zeitliste!$N$14:$N$1999,W$16)</f>
        <v>0</v>
      </c>
      <c r="X40" s="219" t="str">
        <f t="shared" ref="X40" ca="1" si="307">IF(OR($B40=0,W40=0),"",ROUNDDOWN((W40/$B40)*100,0))</f>
        <v/>
      </c>
      <c r="Y40" s="218">
        <f>SUMIFS(Zeitliste!$M$14:$M$1999,Zeitliste!$A$14:$A$1999,$A40,Zeitliste!$N$14:$N$1999,Y$16)</f>
        <v>0</v>
      </c>
      <c r="Z40" s="219" t="str">
        <f t="shared" ref="Z40" ca="1" si="308">IF(OR($B40=0,Y40=0),"",ROUNDDOWN((Y40/$B40)*100,0))</f>
        <v/>
      </c>
      <c r="AA40" s="218">
        <f>SUMIFS(Zeitliste!$M$14:$M$1999,Zeitliste!$A$14:$A$1999,$A40,Zeitliste!$N$14:$N$1999,AA$16)</f>
        <v>0</v>
      </c>
      <c r="AB40" s="219" t="str">
        <f t="shared" ref="AB40" ca="1" si="309">IF(OR($B40=0,AA40=0),"",ROUNDDOWN((AA40/$B40)*100,0))</f>
        <v/>
      </c>
      <c r="AC40" s="218">
        <f>SUMIFS(Zeitliste!$M$14:$M$1999,Zeitliste!$A$14:$A$1999,$A40,Zeitliste!$N$14:$N$1999,AC$16)</f>
        <v>0</v>
      </c>
      <c r="AD40" s="219" t="str">
        <f t="shared" ca="1" si="64"/>
        <v/>
      </c>
      <c r="AE40" s="20"/>
      <c r="AF40" s="241">
        <f t="shared" ca="1" si="79"/>
        <v>0</v>
      </c>
      <c r="AG40" s="241">
        <f t="shared" ca="1" si="80"/>
        <v>0</v>
      </c>
      <c r="AH40" s="242" t="e">
        <f t="shared" si="93"/>
        <v>#VALUE!</v>
      </c>
    </row>
    <row r="41" spans="1:34" x14ac:dyDescent="0.25">
      <c r="A41" s="216" t="str">
        <f t="shared" si="25"/>
        <v/>
      </c>
      <c r="B41" s="217">
        <f ca="1">SUMIF(ZL_gesamt,Aufteilung!A41,ZL_dez)</f>
        <v>0</v>
      </c>
      <c r="C41" s="218">
        <f>SUMIFS(Zeitliste!$M$14:$M$1999,Zeitliste!$A$14:$A$1999,$A41,Zeitliste!$N$14:$N$1999,C$16)</f>
        <v>0</v>
      </c>
      <c r="D41" s="219" t="str">
        <f t="shared" ca="1" si="26"/>
        <v/>
      </c>
      <c r="E41" s="218">
        <f>SUMIFS(Zeitliste!$M$14:$M$1999,Zeitliste!$A$14:$A$1999,$A41,Zeitliste!$N$14:$N$1999,E$16)</f>
        <v>0</v>
      </c>
      <c r="F41" s="219" t="str">
        <f t="shared" ref="F41" ca="1" si="310">IF(OR($B41=0,E41=0),"",ROUNDDOWN((E41/$B41)*100,0))</f>
        <v/>
      </c>
      <c r="G41" s="218">
        <f>SUMIFS(Zeitliste!$M$14:$M$1999,Zeitliste!$A$14:$A$1999,$A41,Zeitliste!$N$14:$N$1999,G$16)</f>
        <v>0</v>
      </c>
      <c r="H41" s="219" t="str">
        <f t="shared" ref="H41" ca="1" si="311">IF(OR($B41=0,G41=0),"",ROUNDDOWN((G41/$B41)*100,0))</f>
        <v/>
      </c>
      <c r="I41" s="218">
        <f>SUMIFS(Zeitliste!$M$14:$M$1999,Zeitliste!$A$14:$A$1999,$A41,Zeitliste!$N$14:$N$1999,I$16)</f>
        <v>0</v>
      </c>
      <c r="J41" s="219" t="str">
        <f t="shared" ref="J41" ca="1" si="312">IF(OR($B41=0,I41=0),"",ROUNDDOWN((I41/$B41)*100,0))</f>
        <v/>
      </c>
      <c r="K41" s="218">
        <f>SUMIFS(Zeitliste!$M$14:$M$1999,Zeitliste!$A$14:$A$1999,$A41,Zeitliste!$N$14:$N$1999,K$16)</f>
        <v>0</v>
      </c>
      <c r="L41" s="219" t="str">
        <f t="shared" ref="L41" ca="1" si="313">IF(OR($B41=0,K41=0),"",ROUNDDOWN((K41/$B41)*100,0))</f>
        <v/>
      </c>
      <c r="M41" s="218">
        <f>SUMIFS(Zeitliste!$M$14:$M$1999,Zeitliste!$A$14:$A$1999,$A41,Zeitliste!$N$14:$N$1999,M$16)</f>
        <v>0</v>
      </c>
      <c r="N41" s="219" t="str">
        <f t="shared" ref="N41" ca="1" si="314">IF(OR($B41=0,M41=0),"",ROUNDDOWN((M41/$B41)*100,0))</f>
        <v/>
      </c>
      <c r="O41" s="218">
        <f>SUMIFS(Zeitliste!$M$14:$M$1999,Zeitliste!$A$14:$A$1999,$A41,Zeitliste!$N$14:$N$1999,O$16)</f>
        <v>0</v>
      </c>
      <c r="P41" s="219" t="str">
        <f t="shared" ref="P41" ca="1" si="315">IF(OR($B41=0,O41=0),"",ROUNDDOWN((O41/$B41)*100,0))</f>
        <v/>
      </c>
      <c r="Q41" s="218">
        <f>SUMIFS(Zeitliste!$M$14:$M$1999,Zeitliste!$A$14:$A$1999,$A41,Zeitliste!$N$14:$N$1999,Q$16)</f>
        <v>0</v>
      </c>
      <c r="R41" s="219" t="str">
        <f t="shared" ref="R41" ca="1" si="316">IF(OR($B41=0,Q41=0),"",ROUNDDOWN((Q41/$B41)*100,0))</f>
        <v/>
      </c>
      <c r="S41" s="218">
        <f>SUMIFS(Zeitliste!$M$14:$M$1999,Zeitliste!$A$14:$A$1999,$A41,Zeitliste!$N$14:$N$1999,S$16)</f>
        <v>0</v>
      </c>
      <c r="T41" s="219" t="str">
        <f t="shared" ref="T41" ca="1" si="317">IF(OR($B41=0,S41=0),"",ROUNDDOWN((S41/$B41)*100,0))</f>
        <v/>
      </c>
      <c r="U41" s="218">
        <f>SUMIFS(Zeitliste!$M$14:$M$1999,Zeitliste!$A$14:$A$1999,$A41,Zeitliste!$N$14:$N$1999,U$16)</f>
        <v>0</v>
      </c>
      <c r="V41" s="219" t="str">
        <f t="shared" ref="V41" ca="1" si="318">IF(OR($B41=0,U41=0),"",ROUNDDOWN((U41/$B41)*100,0))</f>
        <v/>
      </c>
      <c r="W41" s="218">
        <f>SUMIFS(Zeitliste!$M$14:$M$1999,Zeitliste!$A$14:$A$1999,$A41,Zeitliste!$N$14:$N$1999,W$16)</f>
        <v>0</v>
      </c>
      <c r="X41" s="219" t="str">
        <f t="shared" ref="X41" ca="1" si="319">IF(OR($B41=0,W41=0),"",ROUNDDOWN((W41/$B41)*100,0))</f>
        <v/>
      </c>
      <c r="Y41" s="218">
        <f>SUMIFS(Zeitliste!$M$14:$M$1999,Zeitliste!$A$14:$A$1999,$A41,Zeitliste!$N$14:$N$1999,Y$16)</f>
        <v>0</v>
      </c>
      <c r="Z41" s="219" t="str">
        <f t="shared" ref="Z41" ca="1" si="320">IF(OR($B41=0,Y41=0),"",ROUNDDOWN((Y41/$B41)*100,0))</f>
        <v/>
      </c>
      <c r="AA41" s="218">
        <f>SUMIFS(Zeitliste!$M$14:$M$1999,Zeitliste!$A$14:$A$1999,$A41,Zeitliste!$N$14:$N$1999,AA$16)</f>
        <v>0</v>
      </c>
      <c r="AB41" s="219" t="str">
        <f t="shared" ref="AB41" ca="1" si="321">IF(OR($B41=0,AA41=0),"",ROUNDDOWN((AA41/$B41)*100,0))</f>
        <v/>
      </c>
      <c r="AC41" s="218">
        <f>SUMIFS(Zeitliste!$M$14:$M$1999,Zeitliste!$A$14:$A$1999,$A41,Zeitliste!$N$14:$N$1999,AC$16)</f>
        <v>0</v>
      </c>
      <c r="AD41" s="219" t="str">
        <f t="shared" ca="1" si="64"/>
        <v/>
      </c>
      <c r="AE41" s="20"/>
      <c r="AF41" s="241">
        <f t="shared" ca="1" si="79"/>
        <v>0</v>
      </c>
      <c r="AG41" s="241">
        <f t="shared" ca="1" si="80"/>
        <v>0</v>
      </c>
      <c r="AH41" s="242" t="e">
        <f t="shared" si="93"/>
        <v>#VALUE!</v>
      </c>
    </row>
    <row r="42" spans="1:34" x14ac:dyDescent="0.25">
      <c r="A42" s="216" t="str">
        <f t="shared" si="25"/>
        <v/>
      </c>
      <c r="B42" s="217">
        <f ca="1">SUMIF(ZL_gesamt,Aufteilung!A42,ZL_dez)</f>
        <v>0</v>
      </c>
      <c r="C42" s="218">
        <f>SUMIFS(Zeitliste!$M$14:$M$1999,Zeitliste!$A$14:$A$1999,$A42,Zeitliste!$N$14:$N$1999,C$16)</f>
        <v>0</v>
      </c>
      <c r="D42" s="219" t="str">
        <f t="shared" ca="1" si="26"/>
        <v/>
      </c>
      <c r="E42" s="218">
        <f>SUMIFS(Zeitliste!$M$14:$M$1999,Zeitliste!$A$14:$A$1999,$A42,Zeitliste!$N$14:$N$1999,E$16)</f>
        <v>0</v>
      </c>
      <c r="F42" s="219" t="str">
        <f t="shared" ref="F42" ca="1" si="322">IF(OR($B42=0,E42=0),"",ROUNDDOWN((E42/$B42)*100,0))</f>
        <v/>
      </c>
      <c r="G42" s="218">
        <f>SUMIFS(Zeitliste!$M$14:$M$1999,Zeitliste!$A$14:$A$1999,$A42,Zeitliste!$N$14:$N$1999,G$16)</f>
        <v>0</v>
      </c>
      <c r="H42" s="219" t="str">
        <f t="shared" ref="H42" ca="1" si="323">IF(OR($B42=0,G42=0),"",ROUNDDOWN((G42/$B42)*100,0))</f>
        <v/>
      </c>
      <c r="I42" s="218">
        <f>SUMIFS(Zeitliste!$M$14:$M$1999,Zeitliste!$A$14:$A$1999,$A42,Zeitliste!$N$14:$N$1999,I$16)</f>
        <v>0</v>
      </c>
      <c r="J42" s="219" t="str">
        <f t="shared" ref="J42" ca="1" si="324">IF(OR($B42=0,I42=0),"",ROUNDDOWN((I42/$B42)*100,0))</f>
        <v/>
      </c>
      <c r="K42" s="218">
        <f>SUMIFS(Zeitliste!$M$14:$M$1999,Zeitliste!$A$14:$A$1999,$A42,Zeitliste!$N$14:$N$1999,K$16)</f>
        <v>0</v>
      </c>
      <c r="L42" s="219" t="str">
        <f t="shared" ref="L42" ca="1" si="325">IF(OR($B42=0,K42=0),"",ROUNDDOWN((K42/$B42)*100,0))</f>
        <v/>
      </c>
      <c r="M42" s="218">
        <f>SUMIFS(Zeitliste!$M$14:$M$1999,Zeitliste!$A$14:$A$1999,$A42,Zeitliste!$N$14:$N$1999,M$16)</f>
        <v>0</v>
      </c>
      <c r="N42" s="219" t="str">
        <f t="shared" ref="N42" ca="1" si="326">IF(OR($B42=0,M42=0),"",ROUNDDOWN((M42/$B42)*100,0))</f>
        <v/>
      </c>
      <c r="O42" s="218">
        <f>SUMIFS(Zeitliste!$M$14:$M$1999,Zeitliste!$A$14:$A$1999,$A42,Zeitliste!$N$14:$N$1999,O$16)</f>
        <v>0</v>
      </c>
      <c r="P42" s="219" t="str">
        <f t="shared" ref="P42" ca="1" si="327">IF(OR($B42=0,O42=0),"",ROUNDDOWN((O42/$B42)*100,0))</f>
        <v/>
      </c>
      <c r="Q42" s="218">
        <f>SUMIFS(Zeitliste!$M$14:$M$1999,Zeitliste!$A$14:$A$1999,$A42,Zeitliste!$N$14:$N$1999,Q$16)</f>
        <v>0</v>
      </c>
      <c r="R42" s="219" t="str">
        <f t="shared" ref="R42" ca="1" si="328">IF(OR($B42=0,Q42=0),"",ROUNDDOWN((Q42/$B42)*100,0))</f>
        <v/>
      </c>
      <c r="S42" s="218">
        <f>SUMIFS(Zeitliste!$M$14:$M$1999,Zeitliste!$A$14:$A$1999,$A42,Zeitliste!$N$14:$N$1999,S$16)</f>
        <v>0</v>
      </c>
      <c r="T42" s="219" t="str">
        <f t="shared" ref="T42" ca="1" si="329">IF(OR($B42=0,S42=0),"",ROUNDDOWN((S42/$B42)*100,0))</f>
        <v/>
      </c>
      <c r="U42" s="218">
        <f>SUMIFS(Zeitliste!$M$14:$M$1999,Zeitliste!$A$14:$A$1999,$A42,Zeitliste!$N$14:$N$1999,U$16)</f>
        <v>0</v>
      </c>
      <c r="V42" s="219" t="str">
        <f t="shared" ref="V42" ca="1" si="330">IF(OR($B42=0,U42=0),"",ROUNDDOWN((U42/$B42)*100,0))</f>
        <v/>
      </c>
      <c r="W42" s="218">
        <f>SUMIFS(Zeitliste!$M$14:$M$1999,Zeitliste!$A$14:$A$1999,$A42,Zeitliste!$N$14:$N$1999,W$16)</f>
        <v>0</v>
      </c>
      <c r="X42" s="219" t="str">
        <f t="shared" ref="X42" ca="1" si="331">IF(OR($B42=0,W42=0),"",ROUNDDOWN((W42/$B42)*100,0))</f>
        <v/>
      </c>
      <c r="Y42" s="218">
        <f>SUMIFS(Zeitliste!$M$14:$M$1999,Zeitliste!$A$14:$A$1999,$A42,Zeitliste!$N$14:$N$1999,Y$16)</f>
        <v>0</v>
      </c>
      <c r="Z42" s="219" t="str">
        <f t="shared" ref="Z42" ca="1" si="332">IF(OR($B42=0,Y42=0),"",ROUNDDOWN((Y42/$B42)*100,0))</f>
        <v/>
      </c>
      <c r="AA42" s="218">
        <f>SUMIFS(Zeitliste!$M$14:$M$1999,Zeitliste!$A$14:$A$1999,$A42,Zeitliste!$N$14:$N$1999,AA$16)</f>
        <v>0</v>
      </c>
      <c r="AB42" s="219" t="str">
        <f t="shared" ref="AB42" ca="1" si="333">IF(OR($B42=0,AA42=0),"",ROUNDDOWN((AA42/$B42)*100,0))</f>
        <v/>
      </c>
      <c r="AC42" s="218">
        <f>SUMIFS(Zeitliste!$M$14:$M$1999,Zeitliste!$A$14:$A$1999,$A42,Zeitliste!$N$14:$N$1999,AC$16)</f>
        <v>0</v>
      </c>
      <c r="AD42" s="219" t="str">
        <f t="shared" ca="1" si="64"/>
        <v/>
      </c>
      <c r="AE42" s="20"/>
      <c r="AF42" s="241">
        <f t="shared" ca="1" si="79"/>
        <v>0</v>
      </c>
      <c r="AG42" s="241">
        <f t="shared" ca="1" si="80"/>
        <v>0</v>
      </c>
      <c r="AH42" s="242" t="e">
        <f t="shared" si="93"/>
        <v>#VALUE!</v>
      </c>
    </row>
    <row r="43" spans="1:34" x14ac:dyDescent="0.25">
      <c r="A43" s="216" t="str">
        <f t="shared" si="25"/>
        <v/>
      </c>
      <c r="B43" s="217">
        <f ca="1">SUMIF(ZL_gesamt,Aufteilung!A43,ZL_dez)</f>
        <v>0</v>
      </c>
      <c r="C43" s="218">
        <f>SUMIFS(Zeitliste!$M$14:$M$1999,Zeitliste!$A$14:$A$1999,$A43,Zeitliste!$N$14:$N$1999,C$16)</f>
        <v>0</v>
      </c>
      <c r="D43" s="219" t="str">
        <f t="shared" ca="1" si="26"/>
        <v/>
      </c>
      <c r="E43" s="218">
        <f>SUMIFS(Zeitliste!$M$14:$M$1999,Zeitliste!$A$14:$A$1999,$A43,Zeitliste!$N$14:$N$1999,E$16)</f>
        <v>0</v>
      </c>
      <c r="F43" s="219" t="str">
        <f t="shared" ref="F43" ca="1" si="334">IF(OR($B43=0,E43=0),"",ROUNDDOWN((E43/$B43)*100,0))</f>
        <v/>
      </c>
      <c r="G43" s="218">
        <f>SUMIFS(Zeitliste!$M$14:$M$1999,Zeitliste!$A$14:$A$1999,$A43,Zeitliste!$N$14:$N$1999,G$16)</f>
        <v>0</v>
      </c>
      <c r="H43" s="219" t="str">
        <f t="shared" ref="H43" ca="1" si="335">IF(OR($B43=0,G43=0),"",ROUNDDOWN((G43/$B43)*100,0))</f>
        <v/>
      </c>
      <c r="I43" s="218">
        <f>SUMIFS(Zeitliste!$M$14:$M$1999,Zeitliste!$A$14:$A$1999,$A43,Zeitliste!$N$14:$N$1999,I$16)</f>
        <v>0</v>
      </c>
      <c r="J43" s="219" t="str">
        <f t="shared" ref="J43" ca="1" si="336">IF(OR($B43=0,I43=0),"",ROUNDDOWN((I43/$B43)*100,0))</f>
        <v/>
      </c>
      <c r="K43" s="218">
        <f>SUMIFS(Zeitliste!$M$14:$M$1999,Zeitliste!$A$14:$A$1999,$A43,Zeitliste!$N$14:$N$1999,K$16)</f>
        <v>0</v>
      </c>
      <c r="L43" s="219" t="str">
        <f t="shared" ref="L43" ca="1" si="337">IF(OR($B43=0,K43=0),"",ROUNDDOWN((K43/$B43)*100,0))</f>
        <v/>
      </c>
      <c r="M43" s="218">
        <f>SUMIFS(Zeitliste!$M$14:$M$1999,Zeitliste!$A$14:$A$1999,$A43,Zeitliste!$N$14:$N$1999,M$16)</f>
        <v>0</v>
      </c>
      <c r="N43" s="219" t="str">
        <f t="shared" ref="N43" ca="1" si="338">IF(OR($B43=0,M43=0),"",ROUNDDOWN((M43/$B43)*100,0))</f>
        <v/>
      </c>
      <c r="O43" s="218">
        <f>SUMIFS(Zeitliste!$M$14:$M$1999,Zeitliste!$A$14:$A$1999,$A43,Zeitliste!$N$14:$N$1999,O$16)</f>
        <v>0</v>
      </c>
      <c r="P43" s="219" t="str">
        <f t="shared" ref="P43" ca="1" si="339">IF(OR($B43=0,O43=0),"",ROUNDDOWN((O43/$B43)*100,0))</f>
        <v/>
      </c>
      <c r="Q43" s="218">
        <f>SUMIFS(Zeitliste!$M$14:$M$1999,Zeitliste!$A$14:$A$1999,$A43,Zeitliste!$N$14:$N$1999,Q$16)</f>
        <v>0</v>
      </c>
      <c r="R43" s="219" t="str">
        <f t="shared" ref="R43" ca="1" si="340">IF(OR($B43=0,Q43=0),"",ROUNDDOWN((Q43/$B43)*100,0))</f>
        <v/>
      </c>
      <c r="S43" s="218">
        <f>SUMIFS(Zeitliste!$M$14:$M$1999,Zeitliste!$A$14:$A$1999,$A43,Zeitliste!$N$14:$N$1999,S$16)</f>
        <v>0</v>
      </c>
      <c r="T43" s="219" t="str">
        <f t="shared" ref="T43" ca="1" si="341">IF(OR($B43=0,S43=0),"",ROUNDDOWN((S43/$B43)*100,0))</f>
        <v/>
      </c>
      <c r="U43" s="218">
        <f>SUMIFS(Zeitliste!$M$14:$M$1999,Zeitliste!$A$14:$A$1999,$A43,Zeitliste!$N$14:$N$1999,U$16)</f>
        <v>0</v>
      </c>
      <c r="V43" s="219" t="str">
        <f t="shared" ref="V43" ca="1" si="342">IF(OR($B43=0,U43=0),"",ROUNDDOWN((U43/$B43)*100,0))</f>
        <v/>
      </c>
      <c r="W43" s="218">
        <f>SUMIFS(Zeitliste!$M$14:$M$1999,Zeitliste!$A$14:$A$1999,$A43,Zeitliste!$N$14:$N$1999,W$16)</f>
        <v>0</v>
      </c>
      <c r="X43" s="219" t="str">
        <f t="shared" ref="X43" ca="1" si="343">IF(OR($B43=0,W43=0),"",ROUNDDOWN((W43/$B43)*100,0))</f>
        <v/>
      </c>
      <c r="Y43" s="218">
        <f>SUMIFS(Zeitliste!$M$14:$M$1999,Zeitliste!$A$14:$A$1999,$A43,Zeitliste!$N$14:$N$1999,Y$16)</f>
        <v>0</v>
      </c>
      <c r="Z43" s="219" t="str">
        <f t="shared" ref="Z43" ca="1" si="344">IF(OR($B43=0,Y43=0),"",ROUNDDOWN((Y43/$B43)*100,0))</f>
        <v/>
      </c>
      <c r="AA43" s="218">
        <f>SUMIFS(Zeitliste!$M$14:$M$1999,Zeitliste!$A$14:$A$1999,$A43,Zeitliste!$N$14:$N$1999,AA$16)</f>
        <v>0</v>
      </c>
      <c r="AB43" s="219" t="str">
        <f t="shared" ref="AB43" ca="1" si="345">IF(OR($B43=0,AA43=0),"",ROUNDDOWN((AA43/$B43)*100,0))</f>
        <v/>
      </c>
      <c r="AC43" s="218">
        <f>SUMIFS(Zeitliste!$M$14:$M$1999,Zeitliste!$A$14:$A$1999,$A43,Zeitliste!$N$14:$N$1999,AC$16)</f>
        <v>0</v>
      </c>
      <c r="AD43" s="219" t="str">
        <f t="shared" ca="1" si="64"/>
        <v/>
      </c>
      <c r="AE43" s="20"/>
      <c r="AF43" s="241">
        <f t="shared" ca="1" si="79"/>
        <v>0</v>
      </c>
      <c r="AG43" s="241">
        <f t="shared" ca="1" si="80"/>
        <v>0</v>
      </c>
      <c r="AH43" s="242" t="e">
        <f t="shared" si="93"/>
        <v>#VALUE!</v>
      </c>
    </row>
    <row r="44" spans="1:34" x14ac:dyDescent="0.25">
      <c r="A44" s="216" t="str">
        <f t="shared" si="25"/>
        <v/>
      </c>
      <c r="B44" s="217">
        <f ca="1">SUMIF(ZL_gesamt,Aufteilung!A44,ZL_dez)</f>
        <v>0</v>
      </c>
      <c r="C44" s="218">
        <f>SUMIFS(Zeitliste!$M$14:$M$1999,Zeitliste!$A$14:$A$1999,$A44,Zeitliste!$N$14:$N$1999,C$16)</f>
        <v>0</v>
      </c>
      <c r="D44" s="219" t="str">
        <f t="shared" ca="1" si="26"/>
        <v/>
      </c>
      <c r="E44" s="218">
        <f>SUMIFS(Zeitliste!$M$14:$M$1999,Zeitliste!$A$14:$A$1999,$A44,Zeitliste!$N$14:$N$1999,E$16)</f>
        <v>0</v>
      </c>
      <c r="F44" s="219" t="str">
        <f t="shared" ref="F44" ca="1" si="346">IF(OR($B44=0,E44=0),"",ROUNDDOWN((E44/$B44)*100,0))</f>
        <v/>
      </c>
      <c r="G44" s="218">
        <f>SUMIFS(Zeitliste!$M$14:$M$1999,Zeitliste!$A$14:$A$1999,$A44,Zeitliste!$N$14:$N$1999,G$16)</f>
        <v>0</v>
      </c>
      <c r="H44" s="219" t="str">
        <f t="shared" ref="H44" ca="1" si="347">IF(OR($B44=0,G44=0),"",ROUNDDOWN((G44/$B44)*100,0))</f>
        <v/>
      </c>
      <c r="I44" s="218">
        <f>SUMIFS(Zeitliste!$M$14:$M$1999,Zeitliste!$A$14:$A$1999,$A44,Zeitliste!$N$14:$N$1999,I$16)</f>
        <v>0</v>
      </c>
      <c r="J44" s="219" t="str">
        <f t="shared" ref="J44" ca="1" si="348">IF(OR($B44=0,I44=0),"",ROUNDDOWN((I44/$B44)*100,0))</f>
        <v/>
      </c>
      <c r="K44" s="218">
        <f>SUMIFS(Zeitliste!$M$14:$M$1999,Zeitliste!$A$14:$A$1999,$A44,Zeitliste!$N$14:$N$1999,K$16)</f>
        <v>0</v>
      </c>
      <c r="L44" s="219" t="str">
        <f t="shared" ref="L44" ca="1" si="349">IF(OR($B44=0,K44=0),"",ROUNDDOWN((K44/$B44)*100,0))</f>
        <v/>
      </c>
      <c r="M44" s="218">
        <f>SUMIFS(Zeitliste!$M$14:$M$1999,Zeitliste!$A$14:$A$1999,$A44,Zeitliste!$N$14:$N$1999,M$16)</f>
        <v>0</v>
      </c>
      <c r="N44" s="219" t="str">
        <f t="shared" ref="N44" ca="1" si="350">IF(OR($B44=0,M44=0),"",ROUNDDOWN((M44/$B44)*100,0))</f>
        <v/>
      </c>
      <c r="O44" s="218">
        <f>SUMIFS(Zeitliste!$M$14:$M$1999,Zeitliste!$A$14:$A$1999,$A44,Zeitliste!$N$14:$N$1999,O$16)</f>
        <v>0</v>
      </c>
      <c r="P44" s="219" t="str">
        <f t="shared" ref="P44" ca="1" si="351">IF(OR($B44=0,O44=0),"",ROUNDDOWN((O44/$B44)*100,0))</f>
        <v/>
      </c>
      <c r="Q44" s="218">
        <f>SUMIFS(Zeitliste!$M$14:$M$1999,Zeitliste!$A$14:$A$1999,$A44,Zeitliste!$N$14:$N$1999,Q$16)</f>
        <v>0</v>
      </c>
      <c r="R44" s="219" t="str">
        <f t="shared" ref="R44" ca="1" si="352">IF(OR($B44=0,Q44=0),"",ROUNDDOWN((Q44/$B44)*100,0))</f>
        <v/>
      </c>
      <c r="S44" s="218">
        <f>SUMIFS(Zeitliste!$M$14:$M$1999,Zeitliste!$A$14:$A$1999,$A44,Zeitliste!$N$14:$N$1999,S$16)</f>
        <v>0</v>
      </c>
      <c r="T44" s="219" t="str">
        <f t="shared" ref="T44" ca="1" si="353">IF(OR($B44=0,S44=0),"",ROUNDDOWN((S44/$B44)*100,0))</f>
        <v/>
      </c>
      <c r="U44" s="218">
        <f>SUMIFS(Zeitliste!$M$14:$M$1999,Zeitliste!$A$14:$A$1999,$A44,Zeitliste!$N$14:$N$1999,U$16)</f>
        <v>0</v>
      </c>
      <c r="V44" s="219" t="str">
        <f t="shared" ref="V44" ca="1" si="354">IF(OR($B44=0,U44=0),"",ROUNDDOWN((U44/$B44)*100,0))</f>
        <v/>
      </c>
      <c r="W44" s="218">
        <f>SUMIFS(Zeitliste!$M$14:$M$1999,Zeitliste!$A$14:$A$1999,$A44,Zeitliste!$N$14:$N$1999,W$16)</f>
        <v>0</v>
      </c>
      <c r="X44" s="219" t="str">
        <f t="shared" ref="X44" ca="1" si="355">IF(OR($B44=0,W44=0),"",ROUNDDOWN((W44/$B44)*100,0))</f>
        <v/>
      </c>
      <c r="Y44" s="218">
        <f>SUMIFS(Zeitliste!$M$14:$M$1999,Zeitliste!$A$14:$A$1999,$A44,Zeitliste!$N$14:$N$1999,Y$16)</f>
        <v>0</v>
      </c>
      <c r="Z44" s="219" t="str">
        <f t="shared" ref="Z44" ca="1" si="356">IF(OR($B44=0,Y44=0),"",ROUNDDOWN((Y44/$B44)*100,0))</f>
        <v/>
      </c>
      <c r="AA44" s="218">
        <f>SUMIFS(Zeitliste!$M$14:$M$1999,Zeitliste!$A$14:$A$1999,$A44,Zeitliste!$N$14:$N$1999,AA$16)</f>
        <v>0</v>
      </c>
      <c r="AB44" s="219" t="str">
        <f t="shared" ref="AB44" ca="1" si="357">IF(OR($B44=0,AA44=0),"",ROUNDDOWN((AA44/$B44)*100,0))</f>
        <v/>
      </c>
      <c r="AC44" s="218">
        <f>SUMIFS(Zeitliste!$M$14:$M$1999,Zeitliste!$A$14:$A$1999,$A44,Zeitliste!$N$14:$N$1999,AC$16)</f>
        <v>0</v>
      </c>
      <c r="AD44" s="219" t="str">
        <f t="shared" ca="1" si="64"/>
        <v/>
      </c>
      <c r="AE44" s="20"/>
      <c r="AF44" s="241">
        <f t="shared" ca="1" si="79"/>
        <v>0</v>
      </c>
      <c r="AG44" s="241">
        <f t="shared" ca="1" si="80"/>
        <v>0</v>
      </c>
      <c r="AH44" s="242" t="e">
        <f t="shared" si="93"/>
        <v>#VALUE!</v>
      </c>
    </row>
    <row r="45" spans="1:34" x14ac:dyDescent="0.25">
      <c r="A45" s="216" t="str">
        <f t="shared" si="25"/>
        <v/>
      </c>
      <c r="B45" s="217">
        <f ca="1">SUMIF(ZL_gesamt,Aufteilung!A45,ZL_dez)</f>
        <v>0</v>
      </c>
      <c r="C45" s="218">
        <f>SUMIFS(Zeitliste!$M$14:$M$1999,Zeitliste!$A$14:$A$1999,$A45,Zeitliste!$N$14:$N$1999,C$16)</f>
        <v>0</v>
      </c>
      <c r="D45" s="219" t="str">
        <f t="shared" ca="1" si="26"/>
        <v/>
      </c>
      <c r="E45" s="218">
        <f>SUMIFS(Zeitliste!$M$14:$M$1999,Zeitliste!$A$14:$A$1999,$A45,Zeitliste!$N$14:$N$1999,E$16)</f>
        <v>0</v>
      </c>
      <c r="F45" s="219" t="str">
        <f t="shared" ref="F45" ca="1" si="358">IF(OR($B45=0,E45=0),"",ROUNDDOWN((E45/$B45)*100,0))</f>
        <v/>
      </c>
      <c r="G45" s="218">
        <f>SUMIFS(Zeitliste!$M$14:$M$1999,Zeitliste!$A$14:$A$1999,$A45,Zeitliste!$N$14:$N$1999,G$16)</f>
        <v>0</v>
      </c>
      <c r="H45" s="219" t="str">
        <f t="shared" ref="H45" ca="1" si="359">IF(OR($B45=0,G45=0),"",ROUNDDOWN((G45/$B45)*100,0))</f>
        <v/>
      </c>
      <c r="I45" s="218">
        <f>SUMIFS(Zeitliste!$M$14:$M$1999,Zeitliste!$A$14:$A$1999,$A45,Zeitliste!$N$14:$N$1999,I$16)</f>
        <v>0</v>
      </c>
      <c r="J45" s="219" t="str">
        <f t="shared" ref="J45" ca="1" si="360">IF(OR($B45=0,I45=0),"",ROUNDDOWN((I45/$B45)*100,0))</f>
        <v/>
      </c>
      <c r="K45" s="218">
        <f>SUMIFS(Zeitliste!$M$14:$M$1999,Zeitliste!$A$14:$A$1999,$A45,Zeitliste!$N$14:$N$1999,K$16)</f>
        <v>0</v>
      </c>
      <c r="L45" s="219" t="str">
        <f t="shared" ref="L45" ca="1" si="361">IF(OR($B45=0,K45=0),"",ROUNDDOWN((K45/$B45)*100,0))</f>
        <v/>
      </c>
      <c r="M45" s="218">
        <f>SUMIFS(Zeitliste!$M$14:$M$1999,Zeitliste!$A$14:$A$1999,$A45,Zeitliste!$N$14:$N$1999,M$16)</f>
        <v>0</v>
      </c>
      <c r="N45" s="219" t="str">
        <f t="shared" ref="N45" ca="1" si="362">IF(OR($B45=0,M45=0),"",ROUNDDOWN((M45/$B45)*100,0))</f>
        <v/>
      </c>
      <c r="O45" s="218">
        <f>SUMIFS(Zeitliste!$M$14:$M$1999,Zeitliste!$A$14:$A$1999,$A45,Zeitliste!$N$14:$N$1999,O$16)</f>
        <v>0</v>
      </c>
      <c r="P45" s="219" t="str">
        <f t="shared" ref="P45" ca="1" si="363">IF(OR($B45=0,O45=0),"",ROUNDDOWN((O45/$B45)*100,0))</f>
        <v/>
      </c>
      <c r="Q45" s="218">
        <f>SUMIFS(Zeitliste!$M$14:$M$1999,Zeitliste!$A$14:$A$1999,$A45,Zeitliste!$N$14:$N$1999,Q$16)</f>
        <v>0</v>
      </c>
      <c r="R45" s="219" t="str">
        <f t="shared" ref="R45" ca="1" si="364">IF(OR($B45=0,Q45=0),"",ROUNDDOWN((Q45/$B45)*100,0))</f>
        <v/>
      </c>
      <c r="S45" s="218">
        <f>SUMIFS(Zeitliste!$M$14:$M$1999,Zeitliste!$A$14:$A$1999,$A45,Zeitliste!$N$14:$N$1999,S$16)</f>
        <v>0</v>
      </c>
      <c r="T45" s="219" t="str">
        <f t="shared" ref="T45" ca="1" si="365">IF(OR($B45=0,S45=0),"",ROUNDDOWN((S45/$B45)*100,0))</f>
        <v/>
      </c>
      <c r="U45" s="218">
        <f>SUMIFS(Zeitliste!$M$14:$M$1999,Zeitliste!$A$14:$A$1999,$A45,Zeitliste!$N$14:$N$1999,U$16)</f>
        <v>0</v>
      </c>
      <c r="V45" s="219" t="str">
        <f t="shared" ref="V45" ca="1" si="366">IF(OR($B45=0,U45=0),"",ROUNDDOWN((U45/$B45)*100,0))</f>
        <v/>
      </c>
      <c r="W45" s="218">
        <f>SUMIFS(Zeitliste!$M$14:$M$1999,Zeitliste!$A$14:$A$1999,$A45,Zeitliste!$N$14:$N$1999,W$16)</f>
        <v>0</v>
      </c>
      <c r="X45" s="219" t="str">
        <f t="shared" ref="X45" ca="1" si="367">IF(OR($B45=0,W45=0),"",ROUNDDOWN((W45/$B45)*100,0))</f>
        <v/>
      </c>
      <c r="Y45" s="218">
        <f>SUMIFS(Zeitliste!$M$14:$M$1999,Zeitliste!$A$14:$A$1999,$A45,Zeitliste!$N$14:$N$1999,Y$16)</f>
        <v>0</v>
      </c>
      <c r="Z45" s="219" t="str">
        <f t="shared" ref="Z45" ca="1" si="368">IF(OR($B45=0,Y45=0),"",ROUNDDOWN((Y45/$B45)*100,0))</f>
        <v/>
      </c>
      <c r="AA45" s="218">
        <f>SUMIFS(Zeitliste!$M$14:$M$1999,Zeitliste!$A$14:$A$1999,$A45,Zeitliste!$N$14:$N$1999,AA$16)</f>
        <v>0</v>
      </c>
      <c r="AB45" s="219" t="str">
        <f t="shared" ref="AB45" ca="1" si="369">IF(OR($B45=0,AA45=0),"",ROUNDDOWN((AA45/$B45)*100,0))</f>
        <v/>
      </c>
      <c r="AC45" s="218">
        <f>SUMIFS(Zeitliste!$M$14:$M$1999,Zeitliste!$A$14:$A$1999,$A45,Zeitliste!$N$14:$N$1999,AC$16)</f>
        <v>0</v>
      </c>
      <c r="AD45" s="219" t="str">
        <f t="shared" ca="1" si="64"/>
        <v/>
      </c>
      <c r="AE45" s="20"/>
      <c r="AF45" s="241">
        <f t="shared" ca="1" si="79"/>
        <v>0</v>
      </c>
      <c r="AG45" s="241">
        <f t="shared" ca="1" si="80"/>
        <v>0</v>
      </c>
      <c r="AH45" s="242" t="e">
        <f t="shared" si="93"/>
        <v>#VALUE!</v>
      </c>
    </row>
    <row r="46" spans="1:34" x14ac:dyDescent="0.25">
      <c r="A46" s="216" t="str">
        <f t="shared" si="25"/>
        <v/>
      </c>
      <c r="B46" s="217">
        <f ca="1">SUMIF(ZL_gesamt,Aufteilung!A46,ZL_dez)</f>
        <v>0</v>
      </c>
      <c r="C46" s="218">
        <f>SUMIFS(Zeitliste!$M$14:$M$1999,Zeitliste!$A$14:$A$1999,$A46,Zeitliste!$N$14:$N$1999,C$16)</f>
        <v>0</v>
      </c>
      <c r="D46" s="219" t="str">
        <f t="shared" ca="1" si="26"/>
        <v/>
      </c>
      <c r="E46" s="218">
        <f>SUMIFS(Zeitliste!$M$14:$M$1999,Zeitliste!$A$14:$A$1999,$A46,Zeitliste!$N$14:$N$1999,E$16)</f>
        <v>0</v>
      </c>
      <c r="F46" s="219" t="str">
        <f t="shared" ref="F46" ca="1" si="370">IF(OR($B46=0,E46=0),"",ROUNDDOWN((E46/$B46)*100,0))</f>
        <v/>
      </c>
      <c r="G46" s="218">
        <f>SUMIFS(Zeitliste!$M$14:$M$1999,Zeitliste!$A$14:$A$1999,$A46,Zeitliste!$N$14:$N$1999,G$16)</f>
        <v>0</v>
      </c>
      <c r="H46" s="219" t="str">
        <f t="shared" ref="H46" ca="1" si="371">IF(OR($B46=0,G46=0),"",ROUNDDOWN((G46/$B46)*100,0))</f>
        <v/>
      </c>
      <c r="I46" s="218">
        <f>SUMIFS(Zeitliste!$M$14:$M$1999,Zeitliste!$A$14:$A$1999,$A46,Zeitliste!$N$14:$N$1999,I$16)</f>
        <v>0</v>
      </c>
      <c r="J46" s="219" t="str">
        <f t="shared" ref="J46" ca="1" si="372">IF(OR($B46=0,I46=0),"",ROUNDDOWN((I46/$B46)*100,0))</f>
        <v/>
      </c>
      <c r="K46" s="218">
        <f>SUMIFS(Zeitliste!$M$14:$M$1999,Zeitliste!$A$14:$A$1999,$A46,Zeitliste!$N$14:$N$1999,K$16)</f>
        <v>0</v>
      </c>
      <c r="L46" s="219" t="str">
        <f t="shared" ref="L46" ca="1" si="373">IF(OR($B46=0,K46=0),"",ROUNDDOWN((K46/$B46)*100,0))</f>
        <v/>
      </c>
      <c r="M46" s="218">
        <f>SUMIFS(Zeitliste!$M$14:$M$1999,Zeitliste!$A$14:$A$1999,$A46,Zeitliste!$N$14:$N$1999,M$16)</f>
        <v>0</v>
      </c>
      <c r="N46" s="219" t="str">
        <f t="shared" ref="N46" ca="1" si="374">IF(OR($B46=0,M46=0),"",ROUNDDOWN((M46/$B46)*100,0))</f>
        <v/>
      </c>
      <c r="O46" s="218">
        <f>SUMIFS(Zeitliste!$M$14:$M$1999,Zeitliste!$A$14:$A$1999,$A46,Zeitliste!$N$14:$N$1999,O$16)</f>
        <v>0</v>
      </c>
      <c r="P46" s="219" t="str">
        <f t="shared" ref="P46" ca="1" si="375">IF(OR($B46=0,O46=0),"",ROUNDDOWN((O46/$B46)*100,0))</f>
        <v/>
      </c>
      <c r="Q46" s="218">
        <f>SUMIFS(Zeitliste!$M$14:$M$1999,Zeitliste!$A$14:$A$1999,$A46,Zeitliste!$N$14:$N$1999,Q$16)</f>
        <v>0</v>
      </c>
      <c r="R46" s="219" t="str">
        <f t="shared" ref="R46" ca="1" si="376">IF(OR($B46=0,Q46=0),"",ROUNDDOWN((Q46/$B46)*100,0))</f>
        <v/>
      </c>
      <c r="S46" s="218">
        <f>SUMIFS(Zeitliste!$M$14:$M$1999,Zeitliste!$A$14:$A$1999,$A46,Zeitliste!$N$14:$N$1999,S$16)</f>
        <v>0</v>
      </c>
      <c r="T46" s="219" t="str">
        <f t="shared" ref="T46" ca="1" si="377">IF(OR($B46=0,S46=0),"",ROUNDDOWN((S46/$B46)*100,0))</f>
        <v/>
      </c>
      <c r="U46" s="218">
        <f>SUMIFS(Zeitliste!$M$14:$M$1999,Zeitliste!$A$14:$A$1999,$A46,Zeitliste!$N$14:$N$1999,U$16)</f>
        <v>0</v>
      </c>
      <c r="V46" s="219" t="str">
        <f t="shared" ref="V46" ca="1" si="378">IF(OR($B46=0,U46=0),"",ROUNDDOWN((U46/$B46)*100,0))</f>
        <v/>
      </c>
      <c r="W46" s="218">
        <f>SUMIFS(Zeitliste!$M$14:$M$1999,Zeitliste!$A$14:$A$1999,$A46,Zeitliste!$N$14:$N$1999,W$16)</f>
        <v>0</v>
      </c>
      <c r="X46" s="219" t="str">
        <f t="shared" ref="X46" ca="1" si="379">IF(OR($B46=0,W46=0),"",ROUNDDOWN((W46/$B46)*100,0))</f>
        <v/>
      </c>
      <c r="Y46" s="218">
        <f>SUMIFS(Zeitliste!$M$14:$M$1999,Zeitliste!$A$14:$A$1999,$A46,Zeitliste!$N$14:$N$1999,Y$16)</f>
        <v>0</v>
      </c>
      <c r="Z46" s="219" t="str">
        <f t="shared" ref="Z46" ca="1" si="380">IF(OR($B46=0,Y46=0),"",ROUNDDOWN((Y46/$B46)*100,0))</f>
        <v/>
      </c>
      <c r="AA46" s="218">
        <f>SUMIFS(Zeitliste!$M$14:$M$1999,Zeitliste!$A$14:$A$1999,$A46,Zeitliste!$N$14:$N$1999,AA$16)</f>
        <v>0</v>
      </c>
      <c r="AB46" s="219" t="str">
        <f t="shared" ref="AB46" ca="1" si="381">IF(OR($B46=0,AA46=0),"",ROUNDDOWN((AA46/$B46)*100,0))</f>
        <v/>
      </c>
      <c r="AC46" s="218">
        <f>SUMIFS(Zeitliste!$M$14:$M$1999,Zeitliste!$A$14:$A$1999,$A46,Zeitliste!$N$14:$N$1999,AC$16)</f>
        <v>0</v>
      </c>
      <c r="AD46" s="219" t="str">
        <f t="shared" ca="1" si="64"/>
        <v/>
      </c>
      <c r="AE46" s="20"/>
      <c r="AF46" s="241">
        <f t="shared" ca="1" si="79"/>
        <v>0</v>
      </c>
      <c r="AG46" s="241">
        <f t="shared" ca="1" si="80"/>
        <v>0</v>
      </c>
      <c r="AH46" s="242" t="e">
        <f t="shared" si="93"/>
        <v>#VALUE!</v>
      </c>
    </row>
    <row r="47" spans="1:34" x14ac:dyDescent="0.25">
      <c r="A47" s="216" t="str">
        <f t="shared" si="25"/>
        <v/>
      </c>
      <c r="B47" s="217">
        <f ca="1">SUMIF(ZL_gesamt,Aufteilung!A47,ZL_dez)</f>
        <v>0</v>
      </c>
      <c r="C47" s="218">
        <f>SUMIFS(Zeitliste!$M$14:$M$1999,Zeitliste!$A$14:$A$1999,$A47,Zeitliste!$N$14:$N$1999,C$16)</f>
        <v>0</v>
      </c>
      <c r="D47" s="219" t="str">
        <f t="shared" ca="1" si="26"/>
        <v/>
      </c>
      <c r="E47" s="218">
        <f>SUMIFS(Zeitliste!$M$14:$M$1999,Zeitliste!$A$14:$A$1999,$A47,Zeitliste!$N$14:$N$1999,E$16)</f>
        <v>0</v>
      </c>
      <c r="F47" s="219" t="str">
        <f t="shared" ref="F47" ca="1" si="382">IF(OR($B47=0,E47=0),"",ROUNDDOWN((E47/$B47)*100,0))</f>
        <v/>
      </c>
      <c r="G47" s="218">
        <f>SUMIFS(Zeitliste!$M$14:$M$1999,Zeitliste!$A$14:$A$1999,$A47,Zeitliste!$N$14:$N$1999,G$16)</f>
        <v>0</v>
      </c>
      <c r="H47" s="219" t="str">
        <f t="shared" ref="H47" ca="1" si="383">IF(OR($B47=0,G47=0),"",ROUNDDOWN((G47/$B47)*100,0))</f>
        <v/>
      </c>
      <c r="I47" s="218">
        <f>SUMIFS(Zeitliste!$M$14:$M$1999,Zeitliste!$A$14:$A$1999,$A47,Zeitliste!$N$14:$N$1999,I$16)</f>
        <v>0</v>
      </c>
      <c r="J47" s="219" t="str">
        <f t="shared" ref="J47" ca="1" si="384">IF(OR($B47=0,I47=0),"",ROUNDDOWN((I47/$B47)*100,0))</f>
        <v/>
      </c>
      <c r="K47" s="218">
        <f>SUMIFS(Zeitliste!$M$14:$M$1999,Zeitliste!$A$14:$A$1999,$A47,Zeitliste!$N$14:$N$1999,K$16)</f>
        <v>0</v>
      </c>
      <c r="L47" s="219" t="str">
        <f t="shared" ref="L47" ca="1" si="385">IF(OR($B47=0,K47=0),"",ROUNDDOWN((K47/$B47)*100,0))</f>
        <v/>
      </c>
      <c r="M47" s="218">
        <f>SUMIFS(Zeitliste!$M$14:$M$1999,Zeitliste!$A$14:$A$1999,$A47,Zeitliste!$N$14:$N$1999,M$16)</f>
        <v>0</v>
      </c>
      <c r="N47" s="219" t="str">
        <f t="shared" ref="N47" ca="1" si="386">IF(OR($B47=0,M47=0),"",ROUNDDOWN((M47/$B47)*100,0))</f>
        <v/>
      </c>
      <c r="O47" s="218">
        <f>SUMIFS(Zeitliste!$M$14:$M$1999,Zeitliste!$A$14:$A$1999,$A47,Zeitliste!$N$14:$N$1999,O$16)</f>
        <v>0</v>
      </c>
      <c r="P47" s="219" t="str">
        <f t="shared" ref="P47" ca="1" si="387">IF(OR($B47=0,O47=0),"",ROUNDDOWN((O47/$B47)*100,0))</f>
        <v/>
      </c>
      <c r="Q47" s="218">
        <f>SUMIFS(Zeitliste!$M$14:$M$1999,Zeitliste!$A$14:$A$1999,$A47,Zeitliste!$N$14:$N$1999,Q$16)</f>
        <v>0</v>
      </c>
      <c r="R47" s="219" t="str">
        <f t="shared" ref="R47" ca="1" si="388">IF(OR($B47=0,Q47=0),"",ROUNDDOWN((Q47/$B47)*100,0))</f>
        <v/>
      </c>
      <c r="S47" s="218">
        <f>SUMIFS(Zeitliste!$M$14:$M$1999,Zeitliste!$A$14:$A$1999,$A47,Zeitliste!$N$14:$N$1999,S$16)</f>
        <v>0</v>
      </c>
      <c r="T47" s="219" t="str">
        <f t="shared" ref="T47" ca="1" si="389">IF(OR($B47=0,S47=0),"",ROUNDDOWN((S47/$B47)*100,0))</f>
        <v/>
      </c>
      <c r="U47" s="218">
        <f>SUMIFS(Zeitliste!$M$14:$M$1999,Zeitliste!$A$14:$A$1999,$A47,Zeitliste!$N$14:$N$1999,U$16)</f>
        <v>0</v>
      </c>
      <c r="V47" s="219" t="str">
        <f t="shared" ref="V47" ca="1" si="390">IF(OR($B47=0,U47=0),"",ROUNDDOWN((U47/$B47)*100,0))</f>
        <v/>
      </c>
      <c r="W47" s="218">
        <f>SUMIFS(Zeitliste!$M$14:$M$1999,Zeitliste!$A$14:$A$1999,$A47,Zeitliste!$N$14:$N$1999,W$16)</f>
        <v>0</v>
      </c>
      <c r="X47" s="219" t="str">
        <f t="shared" ref="X47" ca="1" si="391">IF(OR($B47=0,W47=0),"",ROUNDDOWN((W47/$B47)*100,0))</f>
        <v/>
      </c>
      <c r="Y47" s="218">
        <f>SUMIFS(Zeitliste!$M$14:$M$1999,Zeitliste!$A$14:$A$1999,$A47,Zeitliste!$N$14:$N$1999,Y$16)</f>
        <v>0</v>
      </c>
      <c r="Z47" s="219" t="str">
        <f t="shared" ref="Z47" ca="1" si="392">IF(OR($B47=0,Y47=0),"",ROUNDDOWN((Y47/$B47)*100,0))</f>
        <v/>
      </c>
      <c r="AA47" s="218">
        <f>SUMIFS(Zeitliste!$M$14:$M$1999,Zeitliste!$A$14:$A$1999,$A47,Zeitliste!$N$14:$N$1999,AA$16)</f>
        <v>0</v>
      </c>
      <c r="AB47" s="219" t="str">
        <f t="shared" ref="AB47" ca="1" si="393">IF(OR($B47=0,AA47=0),"",ROUNDDOWN((AA47/$B47)*100,0))</f>
        <v/>
      </c>
      <c r="AC47" s="218">
        <f>SUMIFS(Zeitliste!$M$14:$M$1999,Zeitliste!$A$14:$A$1999,$A47,Zeitliste!$N$14:$N$1999,AC$16)</f>
        <v>0</v>
      </c>
      <c r="AD47" s="219" t="str">
        <f t="shared" ca="1" si="64"/>
        <v/>
      </c>
      <c r="AE47" s="20"/>
      <c r="AF47" s="241">
        <f t="shared" ca="1" si="79"/>
        <v>0</v>
      </c>
      <c r="AG47" s="241">
        <f t="shared" ca="1" si="80"/>
        <v>0</v>
      </c>
      <c r="AH47" s="242" t="e">
        <f t="shared" si="93"/>
        <v>#VALUE!</v>
      </c>
    </row>
    <row r="48" spans="1:34" x14ac:dyDescent="0.25">
      <c r="A48" s="216" t="str">
        <f t="shared" si="25"/>
        <v/>
      </c>
      <c r="B48" s="217">
        <f ca="1">SUMIF(ZL_gesamt,Aufteilung!A48,ZL_dez)</f>
        <v>0</v>
      </c>
      <c r="C48" s="218">
        <f>SUMIFS(Zeitliste!$M$14:$M$1999,Zeitliste!$A$14:$A$1999,$A48,Zeitliste!$N$14:$N$1999,C$16)</f>
        <v>0</v>
      </c>
      <c r="D48" s="219" t="str">
        <f t="shared" ca="1" si="26"/>
        <v/>
      </c>
      <c r="E48" s="218">
        <f>SUMIFS(Zeitliste!$M$14:$M$1999,Zeitliste!$A$14:$A$1999,$A48,Zeitliste!$N$14:$N$1999,E$16)</f>
        <v>0</v>
      </c>
      <c r="F48" s="219" t="str">
        <f t="shared" ref="F48" ca="1" si="394">IF(OR($B48=0,E48=0),"",ROUNDDOWN((E48/$B48)*100,0))</f>
        <v/>
      </c>
      <c r="G48" s="218">
        <f>SUMIFS(Zeitliste!$M$14:$M$1999,Zeitliste!$A$14:$A$1999,$A48,Zeitliste!$N$14:$N$1999,G$16)</f>
        <v>0</v>
      </c>
      <c r="H48" s="219" t="str">
        <f t="shared" ref="H48" ca="1" si="395">IF(OR($B48=0,G48=0),"",ROUNDDOWN((G48/$B48)*100,0))</f>
        <v/>
      </c>
      <c r="I48" s="218">
        <f>SUMIFS(Zeitliste!$M$14:$M$1999,Zeitliste!$A$14:$A$1999,$A48,Zeitliste!$N$14:$N$1999,I$16)</f>
        <v>0</v>
      </c>
      <c r="J48" s="219" t="str">
        <f t="shared" ref="J48" ca="1" si="396">IF(OR($B48=0,I48=0),"",ROUNDDOWN((I48/$B48)*100,0))</f>
        <v/>
      </c>
      <c r="K48" s="218">
        <f>SUMIFS(Zeitliste!$M$14:$M$1999,Zeitliste!$A$14:$A$1999,$A48,Zeitliste!$N$14:$N$1999,K$16)</f>
        <v>0</v>
      </c>
      <c r="L48" s="219" t="str">
        <f t="shared" ref="L48" ca="1" si="397">IF(OR($B48=0,K48=0),"",ROUNDDOWN((K48/$B48)*100,0))</f>
        <v/>
      </c>
      <c r="M48" s="218">
        <f>SUMIFS(Zeitliste!$M$14:$M$1999,Zeitliste!$A$14:$A$1999,$A48,Zeitliste!$N$14:$N$1999,M$16)</f>
        <v>0</v>
      </c>
      <c r="N48" s="219" t="str">
        <f t="shared" ref="N48" ca="1" si="398">IF(OR($B48=0,M48=0),"",ROUNDDOWN((M48/$B48)*100,0))</f>
        <v/>
      </c>
      <c r="O48" s="218">
        <f>SUMIFS(Zeitliste!$M$14:$M$1999,Zeitliste!$A$14:$A$1999,$A48,Zeitliste!$N$14:$N$1999,O$16)</f>
        <v>0</v>
      </c>
      <c r="P48" s="219" t="str">
        <f t="shared" ref="P48" ca="1" si="399">IF(OR($B48=0,O48=0),"",ROUNDDOWN((O48/$B48)*100,0))</f>
        <v/>
      </c>
      <c r="Q48" s="218">
        <f>SUMIFS(Zeitliste!$M$14:$M$1999,Zeitliste!$A$14:$A$1999,$A48,Zeitliste!$N$14:$N$1999,Q$16)</f>
        <v>0</v>
      </c>
      <c r="R48" s="219" t="str">
        <f t="shared" ref="R48" ca="1" si="400">IF(OR($B48=0,Q48=0),"",ROUNDDOWN((Q48/$B48)*100,0))</f>
        <v/>
      </c>
      <c r="S48" s="218">
        <f>SUMIFS(Zeitliste!$M$14:$M$1999,Zeitliste!$A$14:$A$1999,$A48,Zeitliste!$N$14:$N$1999,S$16)</f>
        <v>0</v>
      </c>
      <c r="T48" s="219" t="str">
        <f t="shared" ref="T48" ca="1" si="401">IF(OR($B48=0,S48=0),"",ROUNDDOWN((S48/$B48)*100,0))</f>
        <v/>
      </c>
      <c r="U48" s="218">
        <f>SUMIFS(Zeitliste!$M$14:$M$1999,Zeitliste!$A$14:$A$1999,$A48,Zeitliste!$N$14:$N$1999,U$16)</f>
        <v>0</v>
      </c>
      <c r="V48" s="219" t="str">
        <f t="shared" ref="V48" ca="1" si="402">IF(OR($B48=0,U48=0),"",ROUNDDOWN((U48/$B48)*100,0))</f>
        <v/>
      </c>
      <c r="W48" s="218">
        <f>SUMIFS(Zeitliste!$M$14:$M$1999,Zeitliste!$A$14:$A$1999,$A48,Zeitliste!$N$14:$N$1999,W$16)</f>
        <v>0</v>
      </c>
      <c r="X48" s="219" t="str">
        <f t="shared" ref="X48" ca="1" si="403">IF(OR($B48=0,W48=0),"",ROUNDDOWN((W48/$B48)*100,0))</f>
        <v/>
      </c>
      <c r="Y48" s="218">
        <f>SUMIFS(Zeitliste!$M$14:$M$1999,Zeitliste!$A$14:$A$1999,$A48,Zeitliste!$N$14:$N$1999,Y$16)</f>
        <v>0</v>
      </c>
      <c r="Z48" s="219" t="str">
        <f t="shared" ref="Z48" ca="1" si="404">IF(OR($B48=0,Y48=0),"",ROUNDDOWN((Y48/$B48)*100,0))</f>
        <v/>
      </c>
      <c r="AA48" s="218">
        <f>SUMIFS(Zeitliste!$M$14:$M$1999,Zeitliste!$A$14:$A$1999,$A48,Zeitliste!$N$14:$N$1999,AA$16)</f>
        <v>0</v>
      </c>
      <c r="AB48" s="219" t="str">
        <f t="shared" ref="AB48" ca="1" si="405">IF(OR($B48=0,AA48=0),"",ROUNDDOWN((AA48/$B48)*100,0))</f>
        <v/>
      </c>
      <c r="AC48" s="218">
        <f>SUMIFS(Zeitliste!$M$14:$M$1999,Zeitliste!$A$14:$A$1999,$A48,Zeitliste!$N$14:$N$1999,AC$16)</f>
        <v>0</v>
      </c>
      <c r="AD48" s="219" t="str">
        <f t="shared" ca="1" si="64"/>
        <v/>
      </c>
      <c r="AE48" s="20"/>
      <c r="AF48" s="241">
        <f t="shared" ca="1" si="79"/>
        <v>0</v>
      </c>
      <c r="AG48" s="241">
        <f t="shared" ca="1" si="80"/>
        <v>0</v>
      </c>
      <c r="AH48" s="242" t="e">
        <f t="shared" si="93"/>
        <v>#VALUE!</v>
      </c>
    </row>
    <row r="49" spans="1:34" x14ac:dyDescent="0.25">
      <c r="A49" s="216" t="str">
        <f t="shared" si="25"/>
        <v/>
      </c>
      <c r="B49" s="217">
        <f ca="1">SUMIF(ZL_gesamt,Aufteilung!A49,ZL_dez)</f>
        <v>0</v>
      </c>
      <c r="C49" s="218">
        <f>SUMIFS(Zeitliste!$M$14:$M$1999,Zeitliste!$A$14:$A$1999,$A49,Zeitliste!$N$14:$N$1999,C$16)</f>
        <v>0</v>
      </c>
      <c r="D49" s="219" t="str">
        <f t="shared" ca="1" si="26"/>
        <v/>
      </c>
      <c r="E49" s="218">
        <f>SUMIFS(Zeitliste!$M$14:$M$1999,Zeitliste!$A$14:$A$1999,$A49,Zeitliste!$N$14:$N$1999,E$16)</f>
        <v>0</v>
      </c>
      <c r="F49" s="219" t="str">
        <f t="shared" ref="F49" ca="1" si="406">IF(OR($B49=0,E49=0),"",ROUNDDOWN((E49/$B49)*100,0))</f>
        <v/>
      </c>
      <c r="G49" s="218">
        <f>SUMIFS(Zeitliste!$M$14:$M$1999,Zeitliste!$A$14:$A$1999,$A49,Zeitliste!$N$14:$N$1999,G$16)</f>
        <v>0</v>
      </c>
      <c r="H49" s="219" t="str">
        <f t="shared" ref="H49" ca="1" si="407">IF(OR($B49=0,G49=0),"",ROUNDDOWN((G49/$B49)*100,0))</f>
        <v/>
      </c>
      <c r="I49" s="218">
        <f>SUMIFS(Zeitliste!$M$14:$M$1999,Zeitliste!$A$14:$A$1999,$A49,Zeitliste!$N$14:$N$1999,I$16)</f>
        <v>0</v>
      </c>
      <c r="J49" s="219" t="str">
        <f t="shared" ref="J49" ca="1" si="408">IF(OR($B49=0,I49=0),"",ROUNDDOWN((I49/$B49)*100,0))</f>
        <v/>
      </c>
      <c r="K49" s="218">
        <f>SUMIFS(Zeitliste!$M$14:$M$1999,Zeitliste!$A$14:$A$1999,$A49,Zeitliste!$N$14:$N$1999,K$16)</f>
        <v>0</v>
      </c>
      <c r="L49" s="219" t="str">
        <f t="shared" ref="L49" ca="1" si="409">IF(OR($B49=0,K49=0),"",ROUNDDOWN((K49/$B49)*100,0))</f>
        <v/>
      </c>
      <c r="M49" s="218">
        <f>SUMIFS(Zeitliste!$M$14:$M$1999,Zeitliste!$A$14:$A$1999,$A49,Zeitliste!$N$14:$N$1999,M$16)</f>
        <v>0</v>
      </c>
      <c r="N49" s="219" t="str">
        <f t="shared" ref="N49" ca="1" si="410">IF(OR($B49=0,M49=0),"",ROUNDDOWN((M49/$B49)*100,0))</f>
        <v/>
      </c>
      <c r="O49" s="218">
        <f>SUMIFS(Zeitliste!$M$14:$M$1999,Zeitliste!$A$14:$A$1999,$A49,Zeitliste!$N$14:$N$1999,O$16)</f>
        <v>0</v>
      </c>
      <c r="P49" s="219" t="str">
        <f t="shared" ref="P49" ca="1" si="411">IF(OR($B49=0,O49=0),"",ROUNDDOWN((O49/$B49)*100,0))</f>
        <v/>
      </c>
      <c r="Q49" s="218">
        <f>SUMIFS(Zeitliste!$M$14:$M$1999,Zeitliste!$A$14:$A$1999,$A49,Zeitliste!$N$14:$N$1999,Q$16)</f>
        <v>0</v>
      </c>
      <c r="R49" s="219" t="str">
        <f t="shared" ref="R49" ca="1" si="412">IF(OR($B49=0,Q49=0),"",ROUNDDOWN((Q49/$B49)*100,0))</f>
        <v/>
      </c>
      <c r="S49" s="218">
        <f>SUMIFS(Zeitliste!$M$14:$M$1999,Zeitliste!$A$14:$A$1999,$A49,Zeitliste!$N$14:$N$1999,S$16)</f>
        <v>0</v>
      </c>
      <c r="T49" s="219" t="str">
        <f t="shared" ref="T49" ca="1" si="413">IF(OR($B49=0,S49=0),"",ROUNDDOWN((S49/$B49)*100,0))</f>
        <v/>
      </c>
      <c r="U49" s="218">
        <f>SUMIFS(Zeitliste!$M$14:$M$1999,Zeitliste!$A$14:$A$1999,$A49,Zeitliste!$N$14:$N$1999,U$16)</f>
        <v>0</v>
      </c>
      <c r="V49" s="219" t="str">
        <f t="shared" ref="V49" ca="1" si="414">IF(OR($B49=0,U49=0),"",ROUNDDOWN((U49/$B49)*100,0))</f>
        <v/>
      </c>
      <c r="W49" s="218">
        <f>SUMIFS(Zeitliste!$M$14:$M$1999,Zeitliste!$A$14:$A$1999,$A49,Zeitliste!$N$14:$N$1999,W$16)</f>
        <v>0</v>
      </c>
      <c r="X49" s="219" t="str">
        <f t="shared" ref="X49" ca="1" si="415">IF(OR($B49=0,W49=0),"",ROUNDDOWN((W49/$B49)*100,0))</f>
        <v/>
      </c>
      <c r="Y49" s="218">
        <f>SUMIFS(Zeitliste!$M$14:$M$1999,Zeitliste!$A$14:$A$1999,$A49,Zeitliste!$N$14:$N$1999,Y$16)</f>
        <v>0</v>
      </c>
      <c r="Z49" s="219" t="str">
        <f t="shared" ref="Z49" ca="1" si="416">IF(OR($B49=0,Y49=0),"",ROUNDDOWN((Y49/$B49)*100,0))</f>
        <v/>
      </c>
      <c r="AA49" s="218">
        <f>SUMIFS(Zeitliste!$M$14:$M$1999,Zeitliste!$A$14:$A$1999,$A49,Zeitliste!$N$14:$N$1999,AA$16)</f>
        <v>0</v>
      </c>
      <c r="AB49" s="219" t="str">
        <f t="shared" ref="AB49" ca="1" si="417">IF(OR($B49=0,AA49=0),"",ROUNDDOWN((AA49/$B49)*100,0))</f>
        <v/>
      </c>
      <c r="AC49" s="218">
        <f>SUMIFS(Zeitliste!$M$14:$M$1999,Zeitliste!$A$14:$A$1999,$A49,Zeitliste!$N$14:$N$1999,AC$16)</f>
        <v>0</v>
      </c>
      <c r="AD49" s="219" t="str">
        <f t="shared" ca="1" si="64"/>
        <v/>
      </c>
      <c r="AE49" s="20"/>
      <c r="AF49" s="241">
        <f t="shared" ca="1" si="79"/>
        <v>0</v>
      </c>
      <c r="AG49" s="241">
        <f t="shared" ca="1" si="80"/>
        <v>0</v>
      </c>
      <c r="AH49" s="242" t="e">
        <f t="shared" si="93"/>
        <v>#VALUE!</v>
      </c>
    </row>
    <row r="50" spans="1:34" x14ac:dyDescent="0.25">
      <c r="A50" s="216" t="str">
        <f t="shared" si="25"/>
        <v/>
      </c>
      <c r="B50" s="217">
        <f ca="1">SUMIF(ZL_gesamt,Aufteilung!A50,ZL_dez)</f>
        <v>0</v>
      </c>
      <c r="C50" s="218">
        <f>SUMIFS(Zeitliste!$M$14:$M$1999,Zeitliste!$A$14:$A$1999,$A50,Zeitliste!$N$14:$N$1999,C$16)</f>
        <v>0</v>
      </c>
      <c r="D50" s="219" t="str">
        <f t="shared" ca="1" si="26"/>
        <v/>
      </c>
      <c r="E50" s="218">
        <f>SUMIFS(Zeitliste!$M$14:$M$1999,Zeitliste!$A$14:$A$1999,$A50,Zeitliste!$N$14:$N$1999,E$16)</f>
        <v>0</v>
      </c>
      <c r="F50" s="219" t="str">
        <f t="shared" ref="F50" ca="1" si="418">IF(OR($B50=0,E50=0),"",ROUNDDOWN((E50/$B50)*100,0))</f>
        <v/>
      </c>
      <c r="G50" s="218">
        <f>SUMIFS(Zeitliste!$M$14:$M$1999,Zeitliste!$A$14:$A$1999,$A50,Zeitliste!$N$14:$N$1999,G$16)</f>
        <v>0</v>
      </c>
      <c r="H50" s="219" t="str">
        <f t="shared" ref="H50" ca="1" si="419">IF(OR($B50=0,G50=0),"",ROUNDDOWN((G50/$B50)*100,0))</f>
        <v/>
      </c>
      <c r="I50" s="218">
        <f>SUMIFS(Zeitliste!$M$14:$M$1999,Zeitliste!$A$14:$A$1999,$A50,Zeitliste!$N$14:$N$1999,I$16)</f>
        <v>0</v>
      </c>
      <c r="J50" s="219" t="str">
        <f t="shared" ref="J50" ca="1" si="420">IF(OR($B50=0,I50=0),"",ROUNDDOWN((I50/$B50)*100,0))</f>
        <v/>
      </c>
      <c r="K50" s="218">
        <f>SUMIFS(Zeitliste!$M$14:$M$1999,Zeitliste!$A$14:$A$1999,$A50,Zeitliste!$N$14:$N$1999,K$16)</f>
        <v>0</v>
      </c>
      <c r="L50" s="219" t="str">
        <f t="shared" ref="L50" ca="1" si="421">IF(OR($B50=0,K50=0),"",ROUNDDOWN((K50/$B50)*100,0))</f>
        <v/>
      </c>
      <c r="M50" s="218">
        <f>SUMIFS(Zeitliste!$M$14:$M$1999,Zeitliste!$A$14:$A$1999,$A50,Zeitliste!$N$14:$N$1999,M$16)</f>
        <v>0</v>
      </c>
      <c r="N50" s="219" t="str">
        <f t="shared" ref="N50" ca="1" si="422">IF(OR($B50=0,M50=0),"",ROUNDDOWN((M50/$B50)*100,0))</f>
        <v/>
      </c>
      <c r="O50" s="218">
        <f>SUMIFS(Zeitliste!$M$14:$M$1999,Zeitliste!$A$14:$A$1999,$A50,Zeitliste!$N$14:$N$1999,O$16)</f>
        <v>0</v>
      </c>
      <c r="P50" s="219" t="str">
        <f t="shared" ref="P50" ca="1" si="423">IF(OR($B50=0,O50=0),"",ROUNDDOWN((O50/$B50)*100,0))</f>
        <v/>
      </c>
      <c r="Q50" s="218">
        <f>SUMIFS(Zeitliste!$M$14:$M$1999,Zeitliste!$A$14:$A$1999,$A50,Zeitliste!$N$14:$N$1999,Q$16)</f>
        <v>0</v>
      </c>
      <c r="R50" s="219" t="str">
        <f t="shared" ref="R50" ca="1" si="424">IF(OR($B50=0,Q50=0),"",ROUNDDOWN((Q50/$B50)*100,0))</f>
        <v/>
      </c>
      <c r="S50" s="218">
        <f>SUMIFS(Zeitliste!$M$14:$M$1999,Zeitliste!$A$14:$A$1999,$A50,Zeitliste!$N$14:$N$1999,S$16)</f>
        <v>0</v>
      </c>
      <c r="T50" s="219" t="str">
        <f t="shared" ref="T50" ca="1" si="425">IF(OR($B50=0,S50=0),"",ROUNDDOWN((S50/$B50)*100,0))</f>
        <v/>
      </c>
      <c r="U50" s="218">
        <f>SUMIFS(Zeitliste!$M$14:$M$1999,Zeitliste!$A$14:$A$1999,$A50,Zeitliste!$N$14:$N$1999,U$16)</f>
        <v>0</v>
      </c>
      <c r="V50" s="219" t="str">
        <f t="shared" ref="V50" ca="1" si="426">IF(OR($B50=0,U50=0),"",ROUNDDOWN((U50/$B50)*100,0))</f>
        <v/>
      </c>
      <c r="W50" s="218">
        <f>SUMIFS(Zeitliste!$M$14:$M$1999,Zeitliste!$A$14:$A$1999,$A50,Zeitliste!$N$14:$N$1999,W$16)</f>
        <v>0</v>
      </c>
      <c r="X50" s="219" t="str">
        <f t="shared" ref="X50" ca="1" si="427">IF(OR($B50=0,W50=0),"",ROUNDDOWN((W50/$B50)*100,0))</f>
        <v/>
      </c>
      <c r="Y50" s="218">
        <f>SUMIFS(Zeitliste!$M$14:$M$1999,Zeitliste!$A$14:$A$1999,$A50,Zeitliste!$N$14:$N$1999,Y$16)</f>
        <v>0</v>
      </c>
      <c r="Z50" s="219" t="str">
        <f t="shared" ref="Z50" ca="1" si="428">IF(OR($B50=0,Y50=0),"",ROUNDDOWN((Y50/$B50)*100,0))</f>
        <v/>
      </c>
      <c r="AA50" s="218">
        <f>SUMIFS(Zeitliste!$M$14:$M$1999,Zeitliste!$A$14:$A$1999,$A50,Zeitliste!$N$14:$N$1999,AA$16)</f>
        <v>0</v>
      </c>
      <c r="AB50" s="219" t="str">
        <f t="shared" ref="AB50" ca="1" si="429">IF(OR($B50=0,AA50=0),"",ROUNDDOWN((AA50/$B50)*100,0))</f>
        <v/>
      </c>
      <c r="AC50" s="218">
        <f>SUMIFS(Zeitliste!$M$14:$M$1999,Zeitliste!$A$14:$A$1999,$A50,Zeitliste!$N$14:$N$1999,AC$16)</f>
        <v>0</v>
      </c>
      <c r="AD50" s="219" t="str">
        <f t="shared" ca="1" si="64"/>
        <v/>
      </c>
      <c r="AE50" s="20"/>
      <c r="AF50" s="241">
        <f t="shared" ca="1" si="79"/>
        <v>0</v>
      </c>
      <c r="AG50" s="241">
        <f t="shared" ca="1" si="80"/>
        <v>0</v>
      </c>
      <c r="AH50" s="242" t="e">
        <f t="shared" si="93"/>
        <v>#VALUE!</v>
      </c>
    </row>
    <row r="51" spans="1:34" x14ac:dyDescent="0.25">
      <c r="A51" s="216" t="str">
        <f t="shared" si="25"/>
        <v/>
      </c>
      <c r="B51" s="217">
        <f ca="1">SUMIF(ZL_gesamt,Aufteilung!A51,ZL_dez)</f>
        <v>0</v>
      </c>
      <c r="C51" s="218">
        <f>SUMIFS(Zeitliste!$M$14:$M$1999,Zeitliste!$A$14:$A$1999,$A51,Zeitliste!$N$14:$N$1999,C$16)</f>
        <v>0</v>
      </c>
      <c r="D51" s="219" t="str">
        <f t="shared" ca="1" si="26"/>
        <v/>
      </c>
      <c r="E51" s="218">
        <f>SUMIFS(Zeitliste!$M$14:$M$1999,Zeitliste!$A$14:$A$1999,$A51,Zeitliste!$N$14:$N$1999,E$16)</f>
        <v>0</v>
      </c>
      <c r="F51" s="219" t="str">
        <f t="shared" ref="F51" ca="1" si="430">IF(OR($B51=0,E51=0),"",ROUNDDOWN((E51/$B51)*100,0))</f>
        <v/>
      </c>
      <c r="G51" s="218">
        <f>SUMIFS(Zeitliste!$M$14:$M$1999,Zeitliste!$A$14:$A$1999,$A51,Zeitliste!$N$14:$N$1999,G$16)</f>
        <v>0</v>
      </c>
      <c r="H51" s="219" t="str">
        <f t="shared" ref="H51" ca="1" si="431">IF(OR($B51=0,G51=0),"",ROUNDDOWN((G51/$B51)*100,0))</f>
        <v/>
      </c>
      <c r="I51" s="218">
        <f>SUMIFS(Zeitliste!$M$14:$M$1999,Zeitliste!$A$14:$A$1999,$A51,Zeitliste!$N$14:$N$1999,I$16)</f>
        <v>0</v>
      </c>
      <c r="J51" s="219" t="str">
        <f t="shared" ref="J51" ca="1" si="432">IF(OR($B51=0,I51=0),"",ROUNDDOWN((I51/$B51)*100,0))</f>
        <v/>
      </c>
      <c r="K51" s="218">
        <f>SUMIFS(Zeitliste!$M$14:$M$1999,Zeitliste!$A$14:$A$1999,$A51,Zeitliste!$N$14:$N$1999,K$16)</f>
        <v>0</v>
      </c>
      <c r="L51" s="219" t="str">
        <f t="shared" ref="L51" ca="1" si="433">IF(OR($B51=0,K51=0),"",ROUNDDOWN((K51/$B51)*100,0))</f>
        <v/>
      </c>
      <c r="M51" s="218">
        <f>SUMIFS(Zeitliste!$M$14:$M$1999,Zeitliste!$A$14:$A$1999,$A51,Zeitliste!$N$14:$N$1999,M$16)</f>
        <v>0</v>
      </c>
      <c r="N51" s="219" t="str">
        <f t="shared" ref="N51" ca="1" si="434">IF(OR($B51=0,M51=0),"",ROUNDDOWN((M51/$B51)*100,0))</f>
        <v/>
      </c>
      <c r="O51" s="218">
        <f>SUMIFS(Zeitliste!$M$14:$M$1999,Zeitliste!$A$14:$A$1999,$A51,Zeitliste!$N$14:$N$1999,O$16)</f>
        <v>0</v>
      </c>
      <c r="P51" s="219" t="str">
        <f t="shared" ref="P51" ca="1" si="435">IF(OR($B51=0,O51=0),"",ROUNDDOWN((O51/$B51)*100,0))</f>
        <v/>
      </c>
      <c r="Q51" s="218">
        <f>SUMIFS(Zeitliste!$M$14:$M$1999,Zeitliste!$A$14:$A$1999,$A51,Zeitliste!$N$14:$N$1999,Q$16)</f>
        <v>0</v>
      </c>
      <c r="R51" s="219" t="str">
        <f t="shared" ref="R51" ca="1" si="436">IF(OR($B51=0,Q51=0),"",ROUNDDOWN((Q51/$B51)*100,0))</f>
        <v/>
      </c>
      <c r="S51" s="218">
        <f>SUMIFS(Zeitliste!$M$14:$M$1999,Zeitliste!$A$14:$A$1999,$A51,Zeitliste!$N$14:$N$1999,S$16)</f>
        <v>0</v>
      </c>
      <c r="T51" s="219" t="str">
        <f t="shared" ref="T51" ca="1" si="437">IF(OR($B51=0,S51=0),"",ROUNDDOWN((S51/$B51)*100,0))</f>
        <v/>
      </c>
      <c r="U51" s="218">
        <f>SUMIFS(Zeitliste!$M$14:$M$1999,Zeitliste!$A$14:$A$1999,$A51,Zeitliste!$N$14:$N$1999,U$16)</f>
        <v>0</v>
      </c>
      <c r="V51" s="219" t="str">
        <f t="shared" ref="V51" ca="1" si="438">IF(OR($B51=0,U51=0),"",ROUNDDOWN((U51/$B51)*100,0))</f>
        <v/>
      </c>
      <c r="W51" s="218">
        <f>SUMIFS(Zeitliste!$M$14:$M$1999,Zeitliste!$A$14:$A$1999,$A51,Zeitliste!$N$14:$N$1999,W$16)</f>
        <v>0</v>
      </c>
      <c r="X51" s="219" t="str">
        <f t="shared" ref="X51" ca="1" si="439">IF(OR($B51=0,W51=0),"",ROUNDDOWN((W51/$B51)*100,0))</f>
        <v/>
      </c>
      <c r="Y51" s="218">
        <f>SUMIFS(Zeitliste!$M$14:$M$1999,Zeitliste!$A$14:$A$1999,$A51,Zeitliste!$N$14:$N$1999,Y$16)</f>
        <v>0</v>
      </c>
      <c r="Z51" s="219" t="str">
        <f t="shared" ref="Z51" ca="1" si="440">IF(OR($B51=0,Y51=0),"",ROUNDDOWN((Y51/$B51)*100,0))</f>
        <v/>
      </c>
      <c r="AA51" s="218">
        <f>SUMIFS(Zeitliste!$M$14:$M$1999,Zeitliste!$A$14:$A$1999,$A51,Zeitliste!$N$14:$N$1999,AA$16)</f>
        <v>0</v>
      </c>
      <c r="AB51" s="219" t="str">
        <f t="shared" ref="AB51" ca="1" si="441">IF(OR($B51=0,AA51=0),"",ROUNDDOWN((AA51/$B51)*100,0))</f>
        <v/>
      </c>
      <c r="AC51" s="218">
        <f>SUMIFS(Zeitliste!$M$14:$M$1999,Zeitliste!$A$14:$A$1999,$A51,Zeitliste!$N$14:$N$1999,AC$16)</f>
        <v>0</v>
      </c>
      <c r="AD51" s="219" t="str">
        <f t="shared" ca="1" si="64"/>
        <v/>
      </c>
      <c r="AE51" s="20"/>
      <c r="AF51" s="241">
        <f t="shared" ca="1" si="79"/>
        <v>0</v>
      </c>
      <c r="AG51" s="241">
        <f t="shared" ca="1" si="80"/>
        <v>0</v>
      </c>
      <c r="AH51" s="242" t="e">
        <f t="shared" si="93"/>
        <v>#VALUE!</v>
      </c>
    </row>
    <row r="52" spans="1:34" x14ac:dyDescent="0.25">
      <c r="A52" s="216" t="str">
        <f t="shared" si="25"/>
        <v/>
      </c>
      <c r="B52" s="217">
        <f ca="1">SUMIF(ZL_gesamt,Aufteilung!A52,ZL_dez)</f>
        <v>0</v>
      </c>
      <c r="C52" s="218">
        <f>SUMIFS(Zeitliste!$M$14:$M$1999,Zeitliste!$A$14:$A$1999,$A52,Zeitliste!$N$14:$N$1999,C$16)</f>
        <v>0</v>
      </c>
      <c r="D52" s="219" t="str">
        <f t="shared" ca="1" si="26"/>
        <v/>
      </c>
      <c r="E52" s="218">
        <f>SUMIFS(Zeitliste!$M$14:$M$1999,Zeitliste!$A$14:$A$1999,$A52,Zeitliste!$N$14:$N$1999,E$16)</f>
        <v>0</v>
      </c>
      <c r="F52" s="219" t="str">
        <f t="shared" ref="F52" ca="1" si="442">IF(OR($B52=0,E52=0),"",ROUNDDOWN((E52/$B52)*100,0))</f>
        <v/>
      </c>
      <c r="G52" s="218">
        <f>SUMIFS(Zeitliste!$M$14:$M$1999,Zeitliste!$A$14:$A$1999,$A52,Zeitliste!$N$14:$N$1999,G$16)</f>
        <v>0</v>
      </c>
      <c r="H52" s="219" t="str">
        <f t="shared" ref="H52" ca="1" si="443">IF(OR($B52=0,G52=0),"",ROUNDDOWN((G52/$B52)*100,0))</f>
        <v/>
      </c>
      <c r="I52" s="218">
        <f>SUMIFS(Zeitliste!$M$14:$M$1999,Zeitliste!$A$14:$A$1999,$A52,Zeitliste!$N$14:$N$1999,I$16)</f>
        <v>0</v>
      </c>
      <c r="J52" s="219" t="str">
        <f t="shared" ref="J52" ca="1" si="444">IF(OR($B52=0,I52=0),"",ROUNDDOWN((I52/$B52)*100,0))</f>
        <v/>
      </c>
      <c r="K52" s="218">
        <f>SUMIFS(Zeitliste!$M$14:$M$1999,Zeitliste!$A$14:$A$1999,$A52,Zeitliste!$N$14:$N$1999,K$16)</f>
        <v>0</v>
      </c>
      <c r="L52" s="219" t="str">
        <f t="shared" ref="L52" ca="1" si="445">IF(OR($B52=0,K52=0),"",ROUNDDOWN((K52/$B52)*100,0))</f>
        <v/>
      </c>
      <c r="M52" s="218">
        <f>SUMIFS(Zeitliste!$M$14:$M$1999,Zeitliste!$A$14:$A$1999,$A52,Zeitliste!$N$14:$N$1999,M$16)</f>
        <v>0</v>
      </c>
      <c r="N52" s="219" t="str">
        <f t="shared" ref="N52" ca="1" si="446">IF(OR($B52=0,M52=0),"",ROUNDDOWN((M52/$B52)*100,0))</f>
        <v/>
      </c>
      <c r="O52" s="218">
        <f>SUMIFS(Zeitliste!$M$14:$M$1999,Zeitliste!$A$14:$A$1999,$A52,Zeitliste!$N$14:$N$1999,O$16)</f>
        <v>0</v>
      </c>
      <c r="P52" s="219" t="str">
        <f t="shared" ref="P52" ca="1" si="447">IF(OR($B52=0,O52=0),"",ROUNDDOWN((O52/$B52)*100,0))</f>
        <v/>
      </c>
      <c r="Q52" s="218">
        <f>SUMIFS(Zeitliste!$M$14:$M$1999,Zeitliste!$A$14:$A$1999,$A52,Zeitliste!$N$14:$N$1999,Q$16)</f>
        <v>0</v>
      </c>
      <c r="R52" s="219" t="str">
        <f t="shared" ref="R52" ca="1" si="448">IF(OR($B52=0,Q52=0),"",ROUNDDOWN((Q52/$B52)*100,0))</f>
        <v/>
      </c>
      <c r="S52" s="218">
        <f>SUMIFS(Zeitliste!$M$14:$M$1999,Zeitliste!$A$14:$A$1999,$A52,Zeitliste!$N$14:$N$1999,S$16)</f>
        <v>0</v>
      </c>
      <c r="T52" s="219" t="str">
        <f t="shared" ref="T52" ca="1" si="449">IF(OR($B52=0,S52=0),"",ROUNDDOWN((S52/$B52)*100,0))</f>
        <v/>
      </c>
      <c r="U52" s="218">
        <f>SUMIFS(Zeitliste!$M$14:$M$1999,Zeitliste!$A$14:$A$1999,$A52,Zeitliste!$N$14:$N$1999,U$16)</f>
        <v>0</v>
      </c>
      <c r="V52" s="219" t="str">
        <f t="shared" ref="V52" ca="1" si="450">IF(OR($B52=0,U52=0),"",ROUNDDOWN((U52/$B52)*100,0))</f>
        <v/>
      </c>
      <c r="W52" s="218">
        <f>SUMIFS(Zeitliste!$M$14:$M$1999,Zeitliste!$A$14:$A$1999,$A52,Zeitliste!$N$14:$N$1999,W$16)</f>
        <v>0</v>
      </c>
      <c r="X52" s="219" t="str">
        <f t="shared" ref="X52" ca="1" si="451">IF(OR($B52=0,W52=0),"",ROUNDDOWN((W52/$B52)*100,0))</f>
        <v/>
      </c>
      <c r="Y52" s="218">
        <f>SUMIFS(Zeitliste!$M$14:$M$1999,Zeitliste!$A$14:$A$1999,$A52,Zeitliste!$N$14:$N$1999,Y$16)</f>
        <v>0</v>
      </c>
      <c r="Z52" s="219" t="str">
        <f t="shared" ref="Z52" ca="1" si="452">IF(OR($B52=0,Y52=0),"",ROUNDDOWN((Y52/$B52)*100,0))</f>
        <v/>
      </c>
      <c r="AA52" s="218">
        <f>SUMIFS(Zeitliste!$M$14:$M$1999,Zeitliste!$A$14:$A$1999,$A52,Zeitliste!$N$14:$N$1999,AA$16)</f>
        <v>0</v>
      </c>
      <c r="AB52" s="219" t="str">
        <f t="shared" ref="AB52" ca="1" si="453">IF(OR($B52=0,AA52=0),"",ROUNDDOWN((AA52/$B52)*100,0))</f>
        <v/>
      </c>
      <c r="AC52" s="218">
        <f>SUMIFS(Zeitliste!$M$14:$M$1999,Zeitliste!$A$14:$A$1999,$A52,Zeitliste!$N$14:$N$1999,AC$16)</f>
        <v>0</v>
      </c>
      <c r="AD52" s="219" t="str">
        <f t="shared" ca="1" si="64"/>
        <v/>
      </c>
      <c r="AE52" s="20"/>
      <c r="AF52" s="241">
        <f t="shared" ca="1" si="79"/>
        <v>0</v>
      </c>
      <c r="AG52" s="241">
        <f t="shared" ca="1" si="80"/>
        <v>0</v>
      </c>
      <c r="AH52" s="242" t="e">
        <f t="shared" si="93"/>
        <v>#VALUE!</v>
      </c>
    </row>
    <row r="53" spans="1:34" x14ac:dyDescent="0.25">
      <c r="A53" s="216" t="str">
        <f t="shared" si="25"/>
        <v/>
      </c>
      <c r="B53" s="217">
        <f ca="1">SUMIF(ZL_gesamt,Aufteilung!A53,ZL_dez)</f>
        <v>0</v>
      </c>
      <c r="C53" s="218">
        <f>SUMIFS(Zeitliste!$M$14:$M$1999,Zeitliste!$A$14:$A$1999,$A53,Zeitliste!$N$14:$N$1999,C$16)</f>
        <v>0</v>
      </c>
      <c r="D53" s="219" t="str">
        <f t="shared" ca="1" si="26"/>
        <v/>
      </c>
      <c r="E53" s="218">
        <f>SUMIFS(Zeitliste!$M$14:$M$1999,Zeitliste!$A$14:$A$1999,$A53,Zeitliste!$N$14:$N$1999,E$16)</f>
        <v>0</v>
      </c>
      <c r="F53" s="219" t="str">
        <f t="shared" ref="F53" ca="1" si="454">IF(OR($B53=0,E53=0),"",ROUNDDOWN((E53/$B53)*100,0))</f>
        <v/>
      </c>
      <c r="G53" s="218">
        <f>SUMIFS(Zeitliste!$M$14:$M$1999,Zeitliste!$A$14:$A$1999,$A53,Zeitliste!$N$14:$N$1999,G$16)</f>
        <v>0</v>
      </c>
      <c r="H53" s="219" t="str">
        <f t="shared" ref="H53" ca="1" si="455">IF(OR($B53=0,G53=0),"",ROUNDDOWN((G53/$B53)*100,0))</f>
        <v/>
      </c>
      <c r="I53" s="218">
        <f>SUMIFS(Zeitliste!$M$14:$M$1999,Zeitliste!$A$14:$A$1999,$A53,Zeitliste!$N$14:$N$1999,I$16)</f>
        <v>0</v>
      </c>
      <c r="J53" s="219" t="str">
        <f t="shared" ref="J53" ca="1" si="456">IF(OR($B53=0,I53=0),"",ROUNDDOWN((I53/$B53)*100,0))</f>
        <v/>
      </c>
      <c r="K53" s="218">
        <f>SUMIFS(Zeitliste!$M$14:$M$1999,Zeitliste!$A$14:$A$1999,$A53,Zeitliste!$N$14:$N$1999,K$16)</f>
        <v>0</v>
      </c>
      <c r="L53" s="219" t="str">
        <f t="shared" ref="L53" ca="1" si="457">IF(OR($B53=0,K53=0),"",ROUNDDOWN((K53/$B53)*100,0))</f>
        <v/>
      </c>
      <c r="M53" s="218">
        <f>SUMIFS(Zeitliste!$M$14:$M$1999,Zeitliste!$A$14:$A$1999,$A53,Zeitliste!$N$14:$N$1999,M$16)</f>
        <v>0</v>
      </c>
      <c r="N53" s="219" t="str">
        <f t="shared" ref="N53" ca="1" si="458">IF(OR($B53=0,M53=0),"",ROUNDDOWN((M53/$B53)*100,0))</f>
        <v/>
      </c>
      <c r="O53" s="218">
        <f>SUMIFS(Zeitliste!$M$14:$M$1999,Zeitliste!$A$14:$A$1999,$A53,Zeitliste!$N$14:$N$1999,O$16)</f>
        <v>0</v>
      </c>
      <c r="P53" s="219" t="str">
        <f t="shared" ref="P53" ca="1" si="459">IF(OR($B53=0,O53=0),"",ROUNDDOWN((O53/$B53)*100,0))</f>
        <v/>
      </c>
      <c r="Q53" s="218">
        <f>SUMIFS(Zeitliste!$M$14:$M$1999,Zeitliste!$A$14:$A$1999,$A53,Zeitliste!$N$14:$N$1999,Q$16)</f>
        <v>0</v>
      </c>
      <c r="R53" s="219" t="str">
        <f t="shared" ref="R53" ca="1" si="460">IF(OR($B53=0,Q53=0),"",ROUNDDOWN((Q53/$B53)*100,0))</f>
        <v/>
      </c>
      <c r="S53" s="218">
        <f>SUMIFS(Zeitliste!$M$14:$M$1999,Zeitliste!$A$14:$A$1999,$A53,Zeitliste!$N$14:$N$1999,S$16)</f>
        <v>0</v>
      </c>
      <c r="T53" s="219" t="str">
        <f t="shared" ref="T53" ca="1" si="461">IF(OR($B53=0,S53=0),"",ROUNDDOWN((S53/$B53)*100,0))</f>
        <v/>
      </c>
      <c r="U53" s="218">
        <f>SUMIFS(Zeitliste!$M$14:$M$1999,Zeitliste!$A$14:$A$1999,$A53,Zeitliste!$N$14:$N$1999,U$16)</f>
        <v>0</v>
      </c>
      <c r="V53" s="219" t="str">
        <f t="shared" ref="V53" ca="1" si="462">IF(OR($B53=0,U53=0),"",ROUNDDOWN((U53/$B53)*100,0))</f>
        <v/>
      </c>
      <c r="W53" s="218">
        <f>SUMIFS(Zeitliste!$M$14:$M$1999,Zeitliste!$A$14:$A$1999,$A53,Zeitliste!$N$14:$N$1999,W$16)</f>
        <v>0</v>
      </c>
      <c r="X53" s="219" t="str">
        <f t="shared" ref="X53" ca="1" si="463">IF(OR($B53=0,W53=0),"",ROUNDDOWN((W53/$B53)*100,0))</f>
        <v/>
      </c>
      <c r="Y53" s="218">
        <f>SUMIFS(Zeitliste!$M$14:$M$1999,Zeitliste!$A$14:$A$1999,$A53,Zeitliste!$N$14:$N$1999,Y$16)</f>
        <v>0</v>
      </c>
      <c r="Z53" s="219" t="str">
        <f t="shared" ref="Z53" ca="1" si="464">IF(OR($B53=0,Y53=0),"",ROUNDDOWN((Y53/$B53)*100,0))</f>
        <v/>
      </c>
      <c r="AA53" s="218">
        <f>SUMIFS(Zeitliste!$M$14:$M$1999,Zeitliste!$A$14:$A$1999,$A53,Zeitliste!$N$14:$N$1999,AA$16)</f>
        <v>0</v>
      </c>
      <c r="AB53" s="219" t="str">
        <f t="shared" ref="AB53" ca="1" si="465">IF(OR($B53=0,AA53=0),"",ROUNDDOWN((AA53/$B53)*100,0))</f>
        <v/>
      </c>
      <c r="AC53" s="218">
        <f>SUMIFS(Zeitliste!$M$14:$M$1999,Zeitliste!$A$14:$A$1999,$A53,Zeitliste!$N$14:$N$1999,AC$16)</f>
        <v>0</v>
      </c>
      <c r="AD53" s="219" t="str">
        <f t="shared" ca="1" si="64"/>
        <v/>
      </c>
      <c r="AE53" s="20"/>
      <c r="AF53" s="241">
        <f t="shared" ca="1" si="79"/>
        <v>0</v>
      </c>
      <c r="AG53" s="241">
        <f t="shared" ca="1" si="80"/>
        <v>0</v>
      </c>
      <c r="AH53" s="242" t="e">
        <f t="shared" si="93"/>
        <v>#VALUE!</v>
      </c>
    </row>
    <row r="54" spans="1:34" x14ac:dyDescent="0.25">
      <c r="A54" s="216" t="str">
        <f t="shared" si="25"/>
        <v/>
      </c>
      <c r="B54" s="217">
        <f ca="1">SUMIF(ZL_gesamt,Aufteilung!A54,ZL_dez)</f>
        <v>0</v>
      </c>
      <c r="C54" s="218">
        <f>SUMIFS(Zeitliste!$M$14:$M$1999,Zeitliste!$A$14:$A$1999,$A54,Zeitliste!$N$14:$N$1999,C$16)</f>
        <v>0</v>
      </c>
      <c r="D54" s="219" t="str">
        <f t="shared" ca="1" si="26"/>
        <v/>
      </c>
      <c r="E54" s="218">
        <f>SUMIFS(Zeitliste!$M$14:$M$1999,Zeitliste!$A$14:$A$1999,$A54,Zeitliste!$N$14:$N$1999,E$16)</f>
        <v>0</v>
      </c>
      <c r="F54" s="219" t="str">
        <f t="shared" ref="F54" ca="1" si="466">IF(OR($B54=0,E54=0),"",ROUNDDOWN((E54/$B54)*100,0))</f>
        <v/>
      </c>
      <c r="G54" s="218">
        <f>SUMIFS(Zeitliste!$M$14:$M$1999,Zeitliste!$A$14:$A$1999,$A54,Zeitliste!$N$14:$N$1999,G$16)</f>
        <v>0</v>
      </c>
      <c r="H54" s="219" t="str">
        <f t="shared" ref="H54" ca="1" si="467">IF(OR($B54=0,G54=0),"",ROUNDDOWN((G54/$B54)*100,0))</f>
        <v/>
      </c>
      <c r="I54" s="218">
        <f>SUMIFS(Zeitliste!$M$14:$M$1999,Zeitliste!$A$14:$A$1999,$A54,Zeitliste!$N$14:$N$1999,I$16)</f>
        <v>0</v>
      </c>
      <c r="J54" s="219" t="str">
        <f t="shared" ref="J54" ca="1" si="468">IF(OR($B54=0,I54=0),"",ROUNDDOWN((I54/$B54)*100,0))</f>
        <v/>
      </c>
      <c r="K54" s="218">
        <f>SUMIFS(Zeitliste!$M$14:$M$1999,Zeitliste!$A$14:$A$1999,$A54,Zeitliste!$N$14:$N$1999,K$16)</f>
        <v>0</v>
      </c>
      <c r="L54" s="219" t="str">
        <f t="shared" ref="L54" ca="1" si="469">IF(OR($B54=0,K54=0),"",ROUNDDOWN((K54/$B54)*100,0))</f>
        <v/>
      </c>
      <c r="M54" s="218">
        <f>SUMIFS(Zeitliste!$M$14:$M$1999,Zeitliste!$A$14:$A$1999,$A54,Zeitliste!$N$14:$N$1999,M$16)</f>
        <v>0</v>
      </c>
      <c r="N54" s="219" t="str">
        <f t="shared" ref="N54" ca="1" si="470">IF(OR($B54=0,M54=0),"",ROUNDDOWN((M54/$B54)*100,0))</f>
        <v/>
      </c>
      <c r="O54" s="218">
        <f>SUMIFS(Zeitliste!$M$14:$M$1999,Zeitliste!$A$14:$A$1999,$A54,Zeitliste!$N$14:$N$1999,O$16)</f>
        <v>0</v>
      </c>
      <c r="P54" s="219" t="str">
        <f t="shared" ref="P54" ca="1" si="471">IF(OR($B54=0,O54=0),"",ROUNDDOWN((O54/$B54)*100,0))</f>
        <v/>
      </c>
      <c r="Q54" s="218">
        <f>SUMIFS(Zeitliste!$M$14:$M$1999,Zeitliste!$A$14:$A$1999,$A54,Zeitliste!$N$14:$N$1999,Q$16)</f>
        <v>0</v>
      </c>
      <c r="R54" s="219" t="str">
        <f t="shared" ref="R54" ca="1" si="472">IF(OR($B54=0,Q54=0),"",ROUNDDOWN((Q54/$B54)*100,0))</f>
        <v/>
      </c>
      <c r="S54" s="218">
        <f>SUMIFS(Zeitliste!$M$14:$M$1999,Zeitliste!$A$14:$A$1999,$A54,Zeitliste!$N$14:$N$1999,S$16)</f>
        <v>0</v>
      </c>
      <c r="T54" s="219" t="str">
        <f t="shared" ref="T54" ca="1" si="473">IF(OR($B54=0,S54=0),"",ROUNDDOWN((S54/$B54)*100,0))</f>
        <v/>
      </c>
      <c r="U54" s="218">
        <f>SUMIFS(Zeitliste!$M$14:$M$1999,Zeitliste!$A$14:$A$1999,$A54,Zeitliste!$N$14:$N$1999,U$16)</f>
        <v>0</v>
      </c>
      <c r="V54" s="219" t="str">
        <f t="shared" ref="V54" ca="1" si="474">IF(OR($B54=0,U54=0),"",ROUNDDOWN((U54/$B54)*100,0))</f>
        <v/>
      </c>
      <c r="W54" s="218">
        <f>SUMIFS(Zeitliste!$M$14:$M$1999,Zeitliste!$A$14:$A$1999,$A54,Zeitliste!$N$14:$N$1999,W$16)</f>
        <v>0</v>
      </c>
      <c r="X54" s="219" t="str">
        <f t="shared" ref="X54" ca="1" si="475">IF(OR($B54=0,W54=0),"",ROUNDDOWN((W54/$B54)*100,0))</f>
        <v/>
      </c>
      <c r="Y54" s="218">
        <f>SUMIFS(Zeitliste!$M$14:$M$1999,Zeitliste!$A$14:$A$1999,$A54,Zeitliste!$N$14:$N$1999,Y$16)</f>
        <v>0</v>
      </c>
      <c r="Z54" s="219" t="str">
        <f t="shared" ref="Z54" ca="1" si="476">IF(OR($B54=0,Y54=0),"",ROUNDDOWN((Y54/$B54)*100,0))</f>
        <v/>
      </c>
      <c r="AA54" s="218">
        <f>SUMIFS(Zeitliste!$M$14:$M$1999,Zeitliste!$A$14:$A$1999,$A54,Zeitliste!$N$14:$N$1999,AA$16)</f>
        <v>0</v>
      </c>
      <c r="AB54" s="219" t="str">
        <f t="shared" ref="AB54" ca="1" si="477">IF(OR($B54=0,AA54=0),"",ROUNDDOWN((AA54/$B54)*100,0))</f>
        <v/>
      </c>
      <c r="AC54" s="218">
        <f>SUMIFS(Zeitliste!$M$14:$M$1999,Zeitliste!$A$14:$A$1999,$A54,Zeitliste!$N$14:$N$1999,AC$16)</f>
        <v>0</v>
      </c>
      <c r="AD54" s="219" t="str">
        <f t="shared" ca="1" si="64"/>
        <v/>
      </c>
      <c r="AE54" s="20"/>
      <c r="AF54" s="241">
        <f t="shared" ca="1" si="79"/>
        <v>0</v>
      </c>
      <c r="AG54" s="241">
        <f t="shared" ca="1" si="80"/>
        <v>0</v>
      </c>
      <c r="AH54" s="242" t="e">
        <f t="shared" si="93"/>
        <v>#VALUE!</v>
      </c>
    </row>
    <row r="55" spans="1:34" x14ac:dyDescent="0.25">
      <c r="A55" s="216" t="str">
        <f t="shared" si="25"/>
        <v/>
      </c>
      <c r="B55" s="217">
        <f ca="1">SUMIF(ZL_gesamt,Aufteilung!A55,ZL_dez)</f>
        <v>0</v>
      </c>
      <c r="C55" s="218">
        <f>SUMIFS(Zeitliste!$M$14:$M$1999,Zeitliste!$A$14:$A$1999,$A55,Zeitliste!$N$14:$N$1999,C$16)</f>
        <v>0</v>
      </c>
      <c r="D55" s="219" t="str">
        <f t="shared" ca="1" si="26"/>
        <v/>
      </c>
      <c r="E55" s="218">
        <f>SUMIFS(Zeitliste!$M$14:$M$1999,Zeitliste!$A$14:$A$1999,$A55,Zeitliste!$N$14:$N$1999,E$16)</f>
        <v>0</v>
      </c>
      <c r="F55" s="219" t="str">
        <f t="shared" ref="F55" ca="1" si="478">IF(OR($B55=0,E55=0),"",ROUNDDOWN((E55/$B55)*100,0))</f>
        <v/>
      </c>
      <c r="G55" s="218">
        <f>SUMIFS(Zeitliste!$M$14:$M$1999,Zeitliste!$A$14:$A$1999,$A55,Zeitliste!$N$14:$N$1999,G$16)</f>
        <v>0</v>
      </c>
      <c r="H55" s="219" t="str">
        <f t="shared" ref="H55" ca="1" si="479">IF(OR($B55=0,G55=0),"",ROUNDDOWN((G55/$B55)*100,0))</f>
        <v/>
      </c>
      <c r="I55" s="218">
        <f>SUMIFS(Zeitliste!$M$14:$M$1999,Zeitliste!$A$14:$A$1999,$A55,Zeitliste!$N$14:$N$1999,I$16)</f>
        <v>0</v>
      </c>
      <c r="J55" s="219" t="str">
        <f t="shared" ref="J55" ca="1" si="480">IF(OR($B55=0,I55=0),"",ROUNDDOWN((I55/$B55)*100,0))</f>
        <v/>
      </c>
      <c r="K55" s="218">
        <f>SUMIFS(Zeitliste!$M$14:$M$1999,Zeitliste!$A$14:$A$1999,$A55,Zeitliste!$N$14:$N$1999,K$16)</f>
        <v>0</v>
      </c>
      <c r="L55" s="219" t="str">
        <f t="shared" ref="L55" ca="1" si="481">IF(OR($B55=0,K55=0),"",ROUNDDOWN((K55/$B55)*100,0))</f>
        <v/>
      </c>
      <c r="M55" s="218">
        <f>SUMIFS(Zeitliste!$M$14:$M$1999,Zeitliste!$A$14:$A$1999,$A55,Zeitliste!$N$14:$N$1999,M$16)</f>
        <v>0</v>
      </c>
      <c r="N55" s="219" t="str">
        <f t="shared" ref="N55" ca="1" si="482">IF(OR($B55=0,M55=0),"",ROUNDDOWN((M55/$B55)*100,0))</f>
        <v/>
      </c>
      <c r="O55" s="218">
        <f>SUMIFS(Zeitliste!$M$14:$M$1999,Zeitliste!$A$14:$A$1999,$A55,Zeitliste!$N$14:$N$1999,O$16)</f>
        <v>0</v>
      </c>
      <c r="P55" s="219" t="str">
        <f t="shared" ref="P55" ca="1" si="483">IF(OR($B55=0,O55=0),"",ROUNDDOWN((O55/$B55)*100,0))</f>
        <v/>
      </c>
      <c r="Q55" s="218">
        <f>SUMIFS(Zeitliste!$M$14:$M$1999,Zeitliste!$A$14:$A$1999,$A55,Zeitliste!$N$14:$N$1999,Q$16)</f>
        <v>0</v>
      </c>
      <c r="R55" s="219" t="str">
        <f t="shared" ref="R55" ca="1" si="484">IF(OR($B55=0,Q55=0),"",ROUNDDOWN((Q55/$B55)*100,0))</f>
        <v/>
      </c>
      <c r="S55" s="218">
        <f>SUMIFS(Zeitliste!$M$14:$M$1999,Zeitliste!$A$14:$A$1999,$A55,Zeitliste!$N$14:$N$1999,S$16)</f>
        <v>0</v>
      </c>
      <c r="T55" s="219" t="str">
        <f t="shared" ref="T55" ca="1" si="485">IF(OR($B55=0,S55=0),"",ROUNDDOWN((S55/$B55)*100,0))</f>
        <v/>
      </c>
      <c r="U55" s="218">
        <f>SUMIFS(Zeitliste!$M$14:$M$1999,Zeitliste!$A$14:$A$1999,$A55,Zeitliste!$N$14:$N$1999,U$16)</f>
        <v>0</v>
      </c>
      <c r="V55" s="219" t="str">
        <f t="shared" ref="V55" ca="1" si="486">IF(OR($B55=0,U55=0),"",ROUNDDOWN((U55/$B55)*100,0))</f>
        <v/>
      </c>
      <c r="W55" s="218">
        <f>SUMIFS(Zeitliste!$M$14:$M$1999,Zeitliste!$A$14:$A$1999,$A55,Zeitliste!$N$14:$N$1999,W$16)</f>
        <v>0</v>
      </c>
      <c r="X55" s="219" t="str">
        <f t="shared" ref="X55" ca="1" si="487">IF(OR($B55=0,W55=0),"",ROUNDDOWN((W55/$B55)*100,0))</f>
        <v/>
      </c>
      <c r="Y55" s="218">
        <f>SUMIFS(Zeitliste!$M$14:$M$1999,Zeitliste!$A$14:$A$1999,$A55,Zeitliste!$N$14:$N$1999,Y$16)</f>
        <v>0</v>
      </c>
      <c r="Z55" s="219" t="str">
        <f t="shared" ref="Z55" ca="1" si="488">IF(OR($B55=0,Y55=0),"",ROUNDDOWN((Y55/$B55)*100,0))</f>
        <v/>
      </c>
      <c r="AA55" s="218">
        <f>SUMIFS(Zeitliste!$M$14:$M$1999,Zeitliste!$A$14:$A$1999,$A55,Zeitliste!$N$14:$N$1999,AA$16)</f>
        <v>0</v>
      </c>
      <c r="AB55" s="219" t="str">
        <f t="shared" ref="AB55" ca="1" si="489">IF(OR($B55=0,AA55=0),"",ROUNDDOWN((AA55/$B55)*100,0))</f>
        <v/>
      </c>
      <c r="AC55" s="218">
        <f>SUMIFS(Zeitliste!$M$14:$M$1999,Zeitliste!$A$14:$A$1999,$A55,Zeitliste!$N$14:$N$1999,AC$16)</f>
        <v>0</v>
      </c>
      <c r="AD55" s="219" t="str">
        <f t="shared" ca="1" si="64"/>
        <v/>
      </c>
      <c r="AE55" s="20"/>
      <c r="AF55" s="241">
        <f t="shared" ca="1" si="79"/>
        <v>0</v>
      </c>
      <c r="AG55" s="241">
        <f t="shared" ca="1" si="80"/>
        <v>0</v>
      </c>
      <c r="AH55" s="242" t="e">
        <f t="shared" si="93"/>
        <v>#VALUE!</v>
      </c>
    </row>
    <row r="56" spans="1:34" x14ac:dyDescent="0.25">
      <c r="A56" s="216" t="str">
        <f t="shared" si="25"/>
        <v/>
      </c>
      <c r="B56" s="217">
        <f ca="1">SUMIF(ZL_gesamt,Aufteilung!A56,ZL_dez)</f>
        <v>0</v>
      </c>
      <c r="C56" s="218">
        <f>SUMIFS(Zeitliste!$M$14:$M$1999,Zeitliste!$A$14:$A$1999,$A56,Zeitliste!$N$14:$N$1999,C$16)</f>
        <v>0</v>
      </c>
      <c r="D56" s="219" t="str">
        <f t="shared" ca="1" si="26"/>
        <v/>
      </c>
      <c r="E56" s="218">
        <f>SUMIFS(Zeitliste!$M$14:$M$1999,Zeitliste!$A$14:$A$1999,$A56,Zeitliste!$N$14:$N$1999,E$16)</f>
        <v>0</v>
      </c>
      <c r="F56" s="219" t="str">
        <f t="shared" ref="F56" ca="1" si="490">IF(OR($B56=0,E56=0),"",ROUNDDOWN((E56/$B56)*100,0))</f>
        <v/>
      </c>
      <c r="G56" s="218">
        <f>SUMIFS(Zeitliste!$M$14:$M$1999,Zeitliste!$A$14:$A$1999,$A56,Zeitliste!$N$14:$N$1999,G$16)</f>
        <v>0</v>
      </c>
      <c r="H56" s="219" t="str">
        <f t="shared" ref="H56" ca="1" si="491">IF(OR($B56=0,G56=0),"",ROUNDDOWN((G56/$B56)*100,0))</f>
        <v/>
      </c>
      <c r="I56" s="218">
        <f>SUMIFS(Zeitliste!$M$14:$M$1999,Zeitliste!$A$14:$A$1999,$A56,Zeitliste!$N$14:$N$1999,I$16)</f>
        <v>0</v>
      </c>
      <c r="J56" s="219" t="str">
        <f t="shared" ref="J56" ca="1" si="492">IF(OR($B56=0,I56=0),"",ROUNDDOWN((I56/$B56)*100,0))</f>
        <v/>
      </c>
      <c r="K56" s="218">
        <f>SUMIFS(Zeitliste!$M$14:$M$1999,Zeitliste!$A$14:$A$1999,$A56,Zeitliste!$N$14:$N$1999,K$16)</f>
        <v>0</v>
      </c>
      <c r="L56" s="219" t="str">
        <f t="shared" ref="L56" ca="1" si="493">IF(OR($B56=0,K56=0),"",ROUNDDOWN((K56/$B56)*100,0))</f>
        <v/>
      </c>
      <c r="M56" s="218">
        <f>SUMIFS(Zeitliste!$M$14:$M$1999,Zeitliste!$A$14:$A$1999,$A56,Zeitliste!$N$14:$N$1999,M$16)</f>
        <v>0</v>
      </c>
      <c r="N56" s="219" t="str">
        <f t="shared" ref="N56" ca="1" si="494">IF(OR($B56=0,M56=0),"",ROUNDDOWN((M56/$B56)*100,0))</f>
        <v/>
      </c>
      <c r="O56" s="218">
        <f>SUMIFS(Zeitliste!$M$14:$M$1999,Zeitliste!$A$14:$A$1999,$A56,Zeitliste!$N$14:$N$1999,O$16)</f>
        <v>0</v>
      </c>
      <c r="P56" s="219" t="str">
        <f t="shared" ref="P56" ca="1" si="495">IF(OR($B56=0,O56=0),"",ROUNDDOWN((O56/$B56)*100,0))</f>
        <v/>
      </c>
      <c r="Q56" s="218">
        <f>SUMIFS(Zeitliste!$M$14:$M$1999,Zeitliste!$A$14:$A$1999,$A56,Zeitliste!$N$14:$N$1999,Q$16)</f>
        <v>0</v>
      </c>
      <c r="R56" s="219" t="str">
        <f t="shared" ref="R56" ca="1" si="496">IF(OR($B56=0,Q56=0),"",ROUNDDOWN((Q56/$B56)*100,0))</f>
        <v/>
      </c>
      <c r="S56" s="218">
        <f>SUMIFS(Zeitliste!$M$14:$M$1999,Zeitliste!$A$14:$A$1999,$A56,Zeitliste!$N$14:$N$1999,S$16)</f>
        <v>0</v>
      </c>
      <c r="T56" s="219" t="str">
        <f t="shared" ref="T56" ca="1" si="497">IF(OR($B56=0,S56=0),"",ROUNDDOWN((S56/$B56)*100,0))</f>
        <v/>
      </c>
      <c r="U56" s="218">
        <f>SUMIFS(Zeitliste!$M$14:$M$1999,Zeitliste!$A$14:$A$1999,$A56,Zeitliste!$N$14:$N$1999,U$16)</f>
        <v>0</v>
      </c>
      <c r="V56" s="219" t="str">
        <f t="shared" ref="V56" ca="1" si="498">IF(OR($B56=0,U56=0),"",ROUNDDOWN((U56/$B56)*100,0))</f>
        <v/>
      </c>
      <c r="W56" s="218">
        <f>SUMIFS(Zeitliste!$M$14:$M$1999,Zeitliste!$A$14:$A$1999,$A56,Zeitliste!$N$14:$N$1999,W$16)</f>
        <v>0</v>
      </c>
      <c r="X56" s="219" t="str">
        <f t="shared" ref="X56" ca="1" si="499">IF(OR($B56=0,W56=0),"",ROUNDDOWN((W56/$B56)*100,0))</f>
        <v/>
      </c>
      <c r="Y56" s="218">
        <f>SUMIFS(Zeitliste!$M$14:$M$1999,Zeitliste!$A$14:$A$1999,$A56,Zeitliste!$N$14:$N$1999,Y$16)</f>
        <v>0</v>
      </c>
      <c r="Z56" s="219" t="str">
        <f t="shared" ref="Z56" ca="1" si="500">IF(OR($B56=0,Y56=0),"",ROUNDDOWN((Y56/$B56)*100,0))</f>
        <v/>
      </c>
      <c r="AA56" s="218">
        <f>SUMIFS(Zeitliste!$M$14:$M$1999,Zeitliste!$A$14:$A$1999,$A56,Zeitliste!$N$14:$N$1999,AA$16)</f>
        <v>0</v>
      </c>
      <c r="AB56" s="219" t="str">
        <f t="shared" ref="AB56" ca="1" si="501">IF(OR($B56=0,AA56=0),"",ROUNDDOWN((AA56/$B56)*100,0))</f>
        <v/>
      </c>
      <c r="AC56" s="218">
        <f>SUMIFS(Zeitliste!$M$14:$M$1999,Zeitliste!$A$14:$A$1999,$A56,Zeitliste!$N$14:$N$1999,AC$16)</f>
        <v>0</v>
      </c>
      <c r="AD56" s="219" t="str">
        <f t="shared" ca="1" si="64"/>
        <v/>
      </c>
      <c r="AE56" s="20"/>
      <c r="AF56" s="241">
        <f t="shared" ca="1" si="79"/>
        <v>0</v>
      </c>
      <c r="AG56" s="241">
        <f t="shared" ca="1" si="80"/>
        <v>0</v>
      </c>
      <c r="AH56" s="242" t="e">
        <f t="shared" si="93"/>
        <v>#VALUE!</v>
      </c>
    </row>
    <row r="57" spans="1:34" x14ac:dyDescent="0.25">
      <c r="A57" s="216" t="str">
        <f t="shared" si="25"/>
        <v/>
      </c>
      <c r="B57" s="217">
        <f ca="1">SUMIF(ZL_gesamt,Aufteilung!A57,ZL_dez)</f>
        <v>0</v>
      </c>
      <c r="C57" s="218">
        <f>SUMIFS(Zeitliste!$M$14:$M$1999,Zeitliste!$A$14:$A$1999,$A57,Zeitliste!$N$14:$N$1999,C$16)</f>
        <v>0</v>
      </c>
      <c r="D57" s="219" t="str">
        <f t="shared" ca="1" si="26"/>
        <v/>
      </c>
      <c r="E57" s="218">
        <f>SUMIFS(Zeitliste!$M$14:$M$1999,Zeitliste!$A$14:$A$1999,$A57,Zeitliste!$N$14:$N$1999,E$16)</f>
        <v>0</v>
      </c>
      <c r="F57" s="219" t="str">
        <f t="shared" ref="F57" ca="1" si="502">IF(OR($B57=0,E57=0),"",ROUNDDOWN((E57/$B57)*100,0))</f>
        <v/>
      </c>
      <c r="G57" s="218">
        <f>SUMIFS(Zeitliste!$M$14:$M$1999,Zeitliste!$A$14:$A$1999,$A57,Zeitliste!$N$14:$N$1999,G$16)</f>
        <v>0</v>
      </c>
      <c r="H57" s="219" t="str">
        <f t="shared" ref="H57" ca="1" si="503">IF(OR($B57=0,G57=0),"",ROUNDDOWN((G57/$B57)*100,0))</f>
        <v/>
      </c>
      <c r="I57" s="218">
        <f>SUMIFS(Zeitliste!$M$14:$M$1999,Zeitliste!$A$14:$A$1999,$A57,Zeitliste!$N$14:$N$1999,I$16)</f>
        <v>0</v>
      </c>
      <c r="J57" s="219" t="str">
        <f t="shared" ref="J57" ca="1" si="504">IF(OR($B57=0,I57=0),"",ROUNDDOWN((I57/$B57)*100,0))</f>
        <v/>
      </c>
      <c r="K57" s="218">
        <f>SUMIFS(Zeitliste!$M$14:$M$1999,Zeitliste!$A$14:$A$1999,$A57,Zeitliste!$N$14:$N$1999,K$16)</f>
        <v>0</v>
      </c>
      <c r="L57" s="219" t="str">
        <f t="shared" ref="L57" ca="1" si="505">IF(OR($B57=0,K57=0),"",ROUNDDOWN((K57/$B57)*100,0))</f>
        <v/>
      </c>
      <c r="M57" s="218">
        <f>SUMIFS(Zeitliste!$M$14:$M$1999,Zeitliste!$A$14:$A$1999,$A57,Zeitliste!$N$14:$N$1999,M$16)</f>
        <v>0</v>
      </c>
      <c r="N57" s="219" t="str">
        <f t="shared" ref="N57" ca="1" si="506">IF(OR($B57=0,M57=0),"",ROUNDDOWN((M57/$B57)*100,0))</f>
        <v/>
      </c>
      <c r="O57" s="218">
        <f>SUMIFS(Zeitliste!$M$14:$M$1999,Zeitliste!$A$14:$A$1999,$A57,Zeitliste!$N$14:$N$1999,O$16)</f>
        <v>0</v>
      </c>
      <c r="P57" s="219" t="str">
        <f t="shared" ref="P57" ca="1" si="507">IF(OR($B57=0,O57=0),"",ROUNDDOWN((O57/$B57)*100,0))</f>
        <v/>
      </c>
      <c r="Q57" s="218">
        <f>SUMIFS(Zeitliste!$M$14:$M$1999,Zeitliste!$A$14:$A$1999,$A57,Zeitliste!$N$14:$N$1999,Q$16)</f>
        <v>0</v>
      </c>
      <c r="R57" s="219" t="str">
        <f t="shared" ref="R57" ca="1" si="508">IF(OR($B57=0,Q57=0),"",ROUNDDOWN((Q57/$B57)*100,0))</f>
        <v/>
      </c>
      <c r="S57" s="218">
        <f>SUMIFS(Zeitliste!$M$14:$M$1999,Zeitliste!$A$14:$A$1999,$A57,Zeitliste!$N$14:$N$1999,S$16)</f>
        <v>0</v>
      </c>
      <c r="T57" s="219" t="str">
        <f t="shared" ref="T57" ca="1" si="509">IF(OR($B57=0,S57=0),"",ROUNDDOWN((S57/$B57)*100,0))</f>
        <v/>
      </c>
      <c r="U57" s="218">
        <f>SUMIFS(Zeitliste!$M$14:$M$1999,Zeitliste!$A$14:$A$1999,$A57,Zeitliste!$N$14:$N$1999,U$16)</f>
        <v>0</v>
      </c>
      <c r="V57" s="219" t="str">
        <f t="shared" ref="V57" ca="1" si="510">IF(OR($B57=0,U57=0),"",ROUNDDOWN((U57/$B57)*100,0))</f>
        <v/>
      </c>
      <c r="W57" s="218">
        <f>SUMIFS(Zeitliste!$M$14:$M$1999,Zeitliste!$A$14:$A$1999,$A57,Zeitliste!$N$14:$N$1999,W$16)</f>
        <v>0</v>
      </c>
      <c r="X57" s="219" t="str">
        <f t="shared" ref="X57" ca="1" si="511">IF(OR($B57=0,W57=0),"",ROUNDDOWN((W57/$B57)*100,0))</f>
        <v/>
      </c>
      <c r="Y57" s="218">
        <f>SUMIFS(Zeitliste!$M$14:$M$1999,Zeitliste!$A$14:$A$1999,$A57,Zeitliste!$N$14:$N$1999,Y$16)</f>
        <v>0</v>
      </c>
      <c r="Z57" s="219" t="str">
        <f t="shared" ref="Z57" ca="1" si="512">IF(OR($B57=0,Y57=0),"",ROUNDDOWN((Y57/$B57)*100,0))</f>
        <v/>
      </c>
      <c r="AA57" s="218">
        <f>SUMIFS(Zeitliste!$M$14:$M$1999,Zeitliste!$A$14:$A$1999,$A57,Zeitliste!$N$14:$N$1999,AA$16)</f>
        <v>0</v>
      </c>
      <c r="AB57" s="219" t="str">
        <f t="shared" ref="AB57" ca="1" si="513">IF(OR($B57=0,AA57=0),"",ROUNDDOWN((AA57/$B57)*100,0))</f>
        <v/>
      </c>
      <c r="AC57" s="218">
        <f>SUMIFS(Zeitliste!$M$14:$M$1999,Zeitliste!$A$14:$A$1999,$A57,Zeitliste!$N$14:$N$1999,AC$16)</f>
        <v>0</v>
      </c>
      <c r="AD57" s="219" t="str">
        <f t="shared" ca="1" si="64"/>
        <v/>
      </c>
      <c r="AE57" s="20"/>
      <c r="AF57" s="241">
        <f t="shared" ca="1" si="79"/>
        <v>0</v>
      </c>
      <c r="AG57" s="241">
        <f t="shared" ca="1" si="80"/>
        <v>0</v>
      </c>
      <c r="AH57" s="242" t="e">
        <f t="shared" si="93"/>
        <v>#VALUE!</v>
      </c>
    </row>
    <row r="58" spans="1:34" x14ac:dyDescent="0.25">
      <c r="A58" s="216" t="str">
        <f t="shared" si="25"/>
        <v/>
      </c>
      <c r="B58" s="217">
        <f ca="1">SUMIF(ZL_gesamt,Aufteilung!A58,ZL_dez)</f>
        <v>0</v>
      </c>
      <c r="C58" s="218">
        <f>SUMIFS(Zeitliste!$M$14:$M$1999,Zeitliste!$A$14:$A$1999,$A58,Zeitliste!$N$14:$N$1999,C$16)</f>
        <v>0</v>
      </c>
      <c r="D58" s="219" t="str">
        <f t="shared" ca="1" si="26"/>
        <v/>
      </c>
      <c r="E58" s="218">
        <f>SUMIFS(Zeitliste!$M$14:$M$1999,Zeitliste!$A$14:$A$1999,$A58,Zeitliste!$N$14:$N$1999,E$16)</f>
        <v>0</v>
      </c>
      <c r="F58" s="219" t="str">
        <f t="shared" ref="F58" ca="1" si="514">IF(OR($B58=0,E58=0),"",ROUNDDOWN((E58/$B58)*100,0))</f>
        <v/>
      </c>
      <c r="G58" s="218">
        <f>SUMIFS(Zeitliste!$M$14:$M$1999,Zeitliste!$A$14:$A$1999,$A58,Zeitliste!$N$14:$N$1999,G$16)</f>
        <v>0</v>
      </c>
      <c r="H58" s="219" t="str">
        <f t="shared" ref="H58" ca="1" si="515">IF(OR($B58=0,G58=0),"",ROUNDDOWN((G58/$B58)*100,0))</f>
        <v/>
      </c>
      <c r="I58" s="218">
        <f>SUMIFS(Zeitliste!$M$14:$M$1999,Zeitliste!$A$14:$A$1999,$A58,Zeitliste!$N$14:$N$1999,I$16)</f>
        <v>0</v>
      </c>
      <c r="J58" s="219" t="str">
        <f t="shared" ref="J58" ca="1" si="516">IF(OR($B58=0,I58=0),"",ROUNDDOWN((I58/$B58)*100,0))</f>
        <v/>
      </c>
      <c r="K58" s="218">
        <f>SUMIFS(Zeitliste!$M$14:$M$1999,Zeitliste!$A$14:$A$1999,$A58,Zeitliste!$N$14:$N$1999,K$16)</f>
        <v>0</v>
      </c>
      <c r="L58" s="219" t="str">
        <f t="shared" ref="L58" ca="1" si="517">IF(OR($B58=0,K58=0),"",ROUNDDOWN((K58/$B58)*100,0))</f>
        <v/>
      </c>
      <c r="M58" s="218">
        <f>SUMIFS(Zeitliste!$M$14:$M$1999,Zeitliste!$A$14:$A$1999,$A58,Zeitliste!$N$14:$N$1999,M$16)</f>
        <v>0</v>
      </c>
      <c r="N58" s="219" t="str">
        <f t="shared" ref="N58" ca="1" si="518">IF(OR($B58=0,M58=0),"",ROUNDDOWN((M58/$B58)*100,0))</f>
        <v/>
      </c>
      <c r="O58" s="218">
        <f>SUMIFS(Zeitliste!$M$14:$M$1999,Zeitliste!$A$14:$A$1999,$A58,Zeitliste!$N$14:$N$1999,O$16)</f>
        <v>0</v>
      </c>
      <c r="P58" s="219" t="str">
        <f t="shared" ref="P58" ca="1" si="519">IF(OR($B58=0,O58=0),"",ROUNDDOWN((O58/$B58)*100,0))</f>
        <v/>
      </c>
      <c r="Q58" s="218">
        <f>SUMIFS(Zeitliste!$M$14:$M$1999,Zeitliste!$A$14:$A$1999,$A58,Zeitliste!$N$14:$N$1999,Q$16)</f>
        <v>0</v>
      </c>
      <c r="R58" s="219" t="str">
        <f t="shared" ref="R58" ca="1" si="520">IF(OR($B58=0,Q58=0),"",ROUNDDOWN((Q58/$B58)*100,0))</f>
        <v/>
      </c>
      <c r="S58" s="218">
        <f>SUMIFS(Zeitliste!$M$14:$M$1999,Zeitliste!$A$14:$A$1999,$A58,Zeitliste!$N$14:$N$1999,S$16)</f>
        <v>0</v>
      </c>
      <c r="T58" s="219" t="str">
        <f t="shared" ref="T58" ca="1" si="521">IF(OR($B58=0,S58=0),"",ROUNDDOWN((S58/$B58)*100,0))</f>
        <v/>
      </c>
      <c r="U58" s="218">
        <f>SUMIFS(Zeitliste!$M$14:$M$1999,Zeitliste!$A$14:$A$1999,$A58,Zeitliste!$N$14:$N$1999,U$16)</f>
        <v>0</v>
      </c>
      <c r="V58" s="219" t="str">
        <f t="shared" ref="V58" ca="1" si="522">IF(OR($B58=0,U58=0),"",ROUNDDOWN((U58/$B58)*100,0))</f>
        <v/>
      </c>
      <c r="W58" s="218">
        <f>SUMIFS(Zeitliste!$M$14:$M$1999,Zeitliste!$A$14:$A$1999,$A58,Zeitliste!$N$14:$N$1999,W$16)</f>
        <v>0</v>
      </c>
      <c r="X58" s="219" t="str">
        <f t="shared" ref="X58" ca="1" si="523">IF(OR($B58=0,W58=0),"",ROUNDDOWN((W58/$B58)*100,0))</f>
        <v/>
      </c>
      <c r="Y58" s="218">
        <f>SUMIFS(Zeitliste!$M$14:$M$1999,Zeitliste!$A$14:$A$1999,$A58,Zeitliste!$N$14:$N$1999,Y$16)</f>
        <v>0</v>
      </c>
      <c r="Z58" s="219" t="str">
        <f t="shared" ref="Z58" ca="1" si="524">IF(OR($B58=0,Y58=0),"",ROUNDDOWN((Y58/$B58)*100,0))</f>
        <v/>
      </c>
      <c r="AA58" s="218">
        <f>SUMIFS(Zeitliste!$M$14:$M$1999,Zeitliste!$A$14:$A$1999,$A58,Zeitliste!$N$14:$N$1999,AA$16)</f>
        <v>0</v>
      </c>
      <c r="AB58" s="219" t="str">
        <f t="shared" ref="AB58" ca="1" si="525">IF(OR($B58=0,AA58=0),"",ROUNDDOWN((AA58/$B58)*100,0))</f>
        <v/>
      </c>
      <c r="AC58" s="218">
        <f>SUMIFS(Zeitliste!$M$14:$M$1999,Zeitliste!$A$14:$A$1999,$A58,Zeitliste!$N$14:$N$1999,AC$16)</f>
        <v>0</v>
      </c>
      <c r="AD58" s="219" t="str">
        <f t="shared" ca="1" si="64"/>
        <v/>
      </c>
      <c r="AE58" s="20"/>
      <c r="AF58" s="241">
        <f t="shared" ca="1" si="79"/>
        <v>0</v>
      </c>
      <c r="AG58" s="241">
        <f t="shared" ca="1" si="80"/>
        <v>0</v>
      </c>
      <c r="AH58" s="242" t="e">
        <f t="shared" si="93"/>
        <v>#VALUE!</v>
      </c>
    </row>
    <row r="59" spans="1:34" x14ac:dyDescent="0.25">
      <c r="A59" s="216" t="str">
        <f t="shared" si="25"/>
        <v/>
      </c>
      <c r="B59" s="217">
        <f ca="1">SUMIF(ZL_gesamt,Aufteilung!A59,ZL_dez)</f>
        <v>0</v>
      </c>
      <c r="C59" s="218">
        <f>SUMIFS(Zeitliste!$M$14:$M$1999,Zeitliste!$A$14:$A$1999,$A59,Zeitliste!$N$14:$N$1999,C$16)</f>
        <v>0</v>
      </c>
      <c r="D59" s="219" t="str">
        <f t="shared" ca="1" si="26"/>
        <v/>
      </c>
      <c r="E59" s="218">
        <f>SUMIFS(Zeitliste!$M$14:$M$1999,Zeitliste!$A$14:$A$1999,$A59,Zeitliste!$N$14:$N$1999,E$16)</f>
        <v>0</v>
      </c>
      <c r="F59" s="219" t="str">
        <f t="shared" ref="F59" ca="1" si="526">IF(OR($B59=0,E59=0),"",ROUNDDOWN((E59/$B59)*100,0))</f>
        <v/>
      </c>
      <c r="G59" s="218">
        <f>SUMIFS(Zeitliste!$M$14:$M$1999,Zeitliste!$A$14:$A$1999,$A59,Zeitliste!$N$14:$N$1999,G$16)</f>
        <v>0</v>
      </c>
      <c r="H59" s="219" t="str">
        <f t="shared" ref="H59" ca="1" si="527">IF(OR($B59=0,G59=0),"",ROUNDDOWN((G59/$B59)*100,0))</f>
        <v/>
      </c>
      <c r="I59" s="218">
        <f>SUMIFS(Zeitliste!$M$14:$M$1999,Zeitliste!$A$14:$A$1999,$A59,Zeitliste!$N$14:$N$1999,I$16)</f>
        <v>0</v>
      </c>
      <c r="J59" s="219" t="str">
        <f t="shared" ref="J59" ca="1" si="528">IF(OR($B59=0,I59=0),"",ROUNDDOWN((I59/$B59)*100,0))</f>
        <v/>
      </c>
      <c r="K59" s="218">
        <f>SUMIFS(Zeitliste!$M$14:$M$1999,Zeitliste!$A$14:$A$1999,$A59,Zeitliste!$N$14:$N$1999,K$16)</f>
        <v>0</v>
      </c>
      <c r="L59" s="219" t="str">
        <f t="shared" ref="L59" ca="1" si="529">IF(OR($B59=0,K59=0),"",ROUNDDOWN((K59/$B59)*100,0))</f>
        <v/>
      </c>
      <c r="M59" s="218">
        <f>SUMIFS(Zeitliste!$M$14:$M$1999,Zeitliste!$A$14:$A$1999,$A59,Zeitliste!$N$14:$N$1999,M$16)</f>
        <v>0</v>
      </c>
      <c r="N59" s="219" t="str">
        <f t="shared" ref="N59" ca="1" si="530">IF(OR($B59=0,M59=0),"",ROUNDDOWN((M59/$B59)*100,0))</f>
        <v/>
      </c>
      <c r="O59" s="218">
        <f>SUMIFS(Zeitliste!$M$14:$M$1999,Zeitliste!$A$14:$A$1999,$A59,Zeitliste!$N$14:$N$1999,O$16)</f>
        <v>0</v>
      </c>
      <c r="P59" s="219" t="str">
        <f t="shared" ref="P59" ca="1" si="531">IF(OR($B59=0,O59=0),"",ROUNDDOWN((O59/$B59)*100,0))</f>
        <v/>
      </c>
      <c r="Q59" s="218">
        <f>SUMIFS(Zeitliste!$M$14:$M$1999,Zeitliste!$A$14:$A$1999,$A59,Zeitliste!$N$14:$N$1999,Q$16)</f>
        <v>0</v>
      </c>
      <c r="R59" s="219" t="str">
        <f t="shared" ref="R59" ca="1" si="532">IF(OR($B59=0,Q59=0),"",ROUNDDOWN((Q59/$B59)*100,0))</f>
        <v/>
      </c>
      <c r="S59" s="218">
        <f>SUMIFS(Zeitliste!$M$14:$M$1999,Zeitliste!$A$14:$A$1999,$A59,Zeitliste!$N$14:$N$1999,S$16)</f>
        <v>0</v>
      </c>
      <c r="T59" s="219" t="str">
        <f t="shared" ref="T59" ca="1" si="533">IF(OR($B59=0,S59=0),"",ROUNDDOWN((S59/$B59)*100,0))</f>
        <v/>
      </c>
      <c r="U59" s="218">
        <f>SUMIFS(Zeitliste!$M$14:$M$1999,Zeitliste!$A$14:$A$1999,$A59,Zeitliste!$N$14:$N$1999,U$16)</f>
        <v>0</v>
      </c>
      <c r="V59" s="219" t="str">
        <f t="shared" ref="V59" ca="1" si="534">IF(OR($B59=0,U59=0),"",ROUNDDOWN((U59/$B59)*100,0))</f>
        <v/>
      </c>
      <c r="W59" s="218">
        <f>SUMIFS(Zeitliste!$M$14:$M$1999,Zeitliste!$A$14:$A$1999,$A59,Zeitliste!$N$14:$N$1999,W$16)</f>
        <v>0</v>
      </c>
      <c r="X59" s="219" t="str">
        <f t="shared" ref="X59" ca="1" si="535">IF(OR($B59=0,W59=0),"",ROUNDDOWN((W59/$B59)*100,0))</f>
        <v/>
      </c>
      <c r="Y59" s="218">
        <f>SUMIFS(Zeitliste!$M$14:$M$1999,Zeitliste!$A$14:$A$1999,$A59,Zeitliste!$N$14:$N$1999,Y$16)</f>
        <v>0</v>
      </c>
      <c r="Z59" s="219" t="str">
        <f t="shared" ref="Z59" ca="1" si="536">IF(OR($B59=0,Y59=0),"",ROUNDDOWN((Y59/$B59)*100,0))</f>
        <v/>
      </c>
      <c r="AA59" s="218">
        <f>SUMIFS(Zeitliste!$M$14:$M$1999,Zeitliste!$A$14:$A$1999,$A59,Zeitliste!$N$14:$N$1999,AA$16)</f>
        <v>0</v>
      </c>
      <c r="AB59" s="219" t="str">
        <f t="shared" ref="AB59" ca="1" si="537">IF(OR($B59=0,AA59=0),"",ROUNDDOWN((AA59/$B59)*100,0))</f>
        <v/>
      </c>
      <c r="AC59" s="218">
        <f>SUMIFS(Zeitliste!$M$14:$M$1999,Zeitliste!$A$14:$A$1999,$A59,Zeitliste!$N$14:$N$1999,AC$16)</f>
        <v>0</v>
      </c>
      <c r="AD59" s="219" t="str">
        <f t="shared" ca="1" si="64"/>
        <v/>
      </c>
      <c r="AE59" s="20"/>
      <c r="AF59" s="241">
        <f t="shared" ca="1" si="79"/>
        <v>0</v>
      </c>
      <c r="AG59" s="241">
        <f t="shared" ca="1" si="80"/>
        <v>0</v>
      </c>
      <c r="AH59" s="242" t="e">
        <f t="shared" si="93"/>
        <v>#VALUE!</v>
      </c>
    </row>
    <row r="60" spans="1:34" x14ac:dyDescent="0.25">
      <c r="A60" s="216" t="str">
        <f t="shared" si="25"/>
        <v/>
      </c>
      <c r="B60" s="217">
        <f ca="1">SUMIF(ZL_gesamt,Aufteilung!A60,ZL_dez)</f>
        <v>0</v>
      </c>
      <c r="C60" s="218">
        <f>SUMIFS(Zeitliste!$M$14:$M$1999,Zeitliste!$A$14:$A$1999,$A60,Zeitliste!$N$14:$N$1999,C$16)</f>
        <v>0</v>
      </c>
      <c r="D60" s="219" t="str">
        <f t="shared" ca="1" si="26"/>
        <v/>
      </c>
      <c r="E60" s="218">
        <f>SUMIFS(Zeitliste!$M$14:$M$1999,Zeitliste!$A$14:$A$1999,$A60,Zeitliste!$N$14:$N$1999,E$16)</f>
        <v>0</v>
      </c>
      <c r="F60" s="219" t="str">
        <f t="shared" ref="F60" ca="1" si="538">IF(OR($B60=0,E60=0),"",ROUNDDOWN((E60/$B60)*100,0))</f>
        <v/>
      </c>
      <c r="G60" s="218">
        <f>SUMIFS(Zeitliste!$M$14:$M$1999,Zeitliste!$A$14:$A$1999,$A60,Zeitliste!$N$14:$N$1999,G$16)</f>
        <v>0</v>
      </c>
      <c r="H60" s="219" t="str">
        <f t="shared" ref="H60" ca="1" si="539">IF(OR($B60=0,G60=0),"",ROUNDDOWN((G60/$B60)*100,0))</f>
        <v/>
      </c>
      <c r="I60" s="218">
        <f>SUMIFS(Zeitliste!$M$14:$M$1999,Zeitliste!$A$14:$A$1999,$A60,Zeitliste!$N$14:$N$1999,I$16)</f>
        <v>0</v>
      </c>
      <c r="J60" s="219" t="str">
        <f t="shared" ref="J60" ca="1" si="540">IF(OR($B60=0,I60=0),"",ROUNDDOWN((I60/$B60)*100,0))</f>
        <v/>
      </c>
      <c r="K60" s="218">
        <f>SUMIFS(Zeitliste!$M$14:$M$1999,Zeitliste!$A$14:$A$1999,$A60,Zeitliste!$N$14:$N$1999,K$16)</f>
        <v>0</v>
      </c>
      <c r="L60" s="219" t="str">
        <f t="shared" ref="L60" ca="1" si="541">IF(OR($B60=0,K60=0),"",ROUNDDOWN((K60/$B60)*100,0))</f>
        <v/>
      </c>
      <c r="M60" s="218">
        <f>SUMIFS(Zeitliste!$M$14:$M$1999,Zeitliste!$A$14:$A$1999,$A60,Zeitliste!$N$14:$N$1999,M$16)</f>
        <v>0</v>
      </c>
      <c r="N60" s="219" t="str">
        <f t="shared" ref="N60" ca="1" si="542">IF(OR($B60=0,M60=0),"",ROUNDDOWN((M60/$B60)*100,0))</f>
        <v/>
      </c>
      <c r="O60" s="218">
        <f>SUMIFS(Zeitliste!$M$14:$M$1999,Zeitliste!$A$14:$A$1999,$A60,Zeitliste!$N$14:$N$1999,O$16)</f>
        <v>0</v>
      </c>
      <c r="P60" s="219" t="str">
        <f t="shared" ref="P60" ca="1" si="543">IF(OR($B60=0,O60=0),"",ROUNDDOWN((O60/$B60)*100,0))</f>
        <v/>
      </c>
      <c r="Q60" s="218">
        <f>SUMIFS(Zeitliste!$M$14:$M$1999,Zeitliste!$A$14:$A$1999,$A60,Zeitliste!$N$14:$N$1999,Q$16)</f>
        <v>0</v>
      </c>
      <c r="R60" s="219" t="str">
        <f t="shared" ref="R60" ca="1" si="544">IF(OR($B60=0,Q60=0),"",ROUNDDOWN((Q60/$B60)*100,0))</f>
        <v/>
      </c>
      <c r="S60" s="218">
        <f>SUMIFS(Zeitliste!$M$14:$M$1999,Zeitliste!$A$14:$A$1999,$A60,Zeitliste!$N$14:$N$1999,S$16)</f>
        <v>0</v>
      </c>
      <c r="T60" s="219" t="str">
        <f t="shared" ref="T60" ca="1" si="545">IF(OR($B60=0,S60=0),"",ROUNDDOWN((S60/$B60)*100,0))</f>
        <v/>
      </c>
      <c r="U60" s="218">
        <f>SUMIFS(Zeitliste!$M$14:$M$1999,Zeitliste!$A$14:$A$1999,$A60,Zeitliste!$N$14:$N$1999,U$16)</f>
        <v>0</v>
      </c>
      <c r="V60" s="219" t="str">
        <f t="shared" ref="V60" ca="1" si="546">IF(OR($B60=0,U60=0),"",ROUNDDOWN((U60/$B60)*100,0))</f>
        <v/>
      </c>
      <c r="W60" s="218">
        <f>SUMIFS(Zeitliste!$M$14:$M$1999,Zeitliste!$A$14:$A$1999,$A60,Zeitliste!$N$14:$N$1999,W$16)</f>
        <v>0</v>
      </c>
      <c r="X60" s="219" t="str">
        <f t="shared" ref="X60" ca="1" si="547">IF(OR($B60=0,W60=0),"",ROUNDDOWN((W60/$B60)*100,0))</f>
        <v/>
      </c>
      <c r="Y60" s="218">
        <f>SUMIFS(Zeitliste!$M$14:$M$1999,Zeitliste!$A$14:$A$1999,$A60,Zeitliste!$N$14:$N$1999,Y$16)</f>
        <v>0</v>
      </c>
      <c r="Z60" s="219" t="str">
        <f t="shared" ref="Z60" ca="1" si="548">IF(OR($B60=0,Y60=0),"",ROUNDDOWN((Y60/$B60)*100,0))</f>
        <v/>
      </c>
      <c r="AA60" s="218">
        <f>SUMIFS(Zeitliste!$M$14:$M$1999,Zeitliste!$A$14:$A$1999,$A60,Zeitliste!$N$14:$N$1999,AA$16)</f>
        <v>0</v>
      </c>
      <c r="AB60" s="219" t="str">
        <f t="shared" ref="AB60" ca="1" si="549">IF(OR($B60=0,AA60=0),"",ROUNDDOWN((AA60/$B60)*100,0))</f>
        <v/>
      </c>
      <c r="AC60" s="218">
        <f>SUMIFS(Zeitliste!$M$14:$M$1999,Zeitliste!$A$14:$A$1999,$A60,Zeitliste!$N$14:$N$1999,AC$16)</f>
        <v>0</v>
      </c>
      <c r="AD60" s="219" t="str">
        <f t="shared" ca="1" si="64"/>
        <v/>
      </c>
      <c r="AE60" s="20"/>
      <c r="AF60" s="241">
        <f t="shared" ca="1" si="79"/>
        <v>0</v>
      </c>
      <c r="AG60" s="241">
        <f t="shared" ca="1" si="80"/>
        <v>0</v>
      </c>
      <c r="AH60" s="242" t="e">
        <f t="shared" si="93"/>
        <v>#VALUE!</v>
      </c>
    </row>
    <row r="61" spans="1:34" x14ac:dyDescent="0.25">
      <c r="A61" s="216" t="str">
        <f t="shared" si="25"/>
        <v/>
      </c>
      <c r="B61" s="217">
        <f ca="1">SUMIF(ZL_gesamt,Aufteilung!A61,ZL_dez)</f>
        <v>0</v>
      </c>
      <c r="C61" s="218">
        <f>SUMIFS(Zeitliste!$M$14:$M$1999,Zeitliste!$A$14:$A$1999,$A61,Zeitliste!$N$14:$N$1999,C$16)</f>
        <v>0</v>
      </c>
      <c r="D61" s="219" t="str">
        <f t="shared" ca="1" si="26"/>
        <v/>
      </c>
      <c r="E61" s="218">
        <f>SUMIFS(Zeitliste!$M$14:$M$1999,Zeitliste!$A$14:$A$1999,$A61,Zeitliste!$N$14:$N$1999,E$16)</f>
        <v>0</v>
      </c>
      <c r="F61" s="219" t="str">
        <f t="shared" ref="F61" ca="1" si="550">IF(OR($B61=0,E61=0),"",ROUNDDOWN((E61/$B61)*100,0))</f>
        <v/>
      </c>
      <c r="G61" s="218">
        <f>SUMIFS(Zeitliste!$M$14:$M$1999,Zeitliste!$A$14:$A$1999,$A61,Zeitliste!$N$14:$N$1999,G$16)</f>
        <v>0</v>
      </c>
      <c r="H61" s="219" t="str">
        <f t="shared" ref="H61" ca="1" si="551">IF(OR($B61=0,G61=0),"",ROUNDDOWN((G61/$B61)*100,0))</f>
        <v/>
      </c>
      <c r="I61" s="218">
        <f>SUMIFS(Zeitliste!$M$14:$M$1999,Zeitliste!$A$14:$A$1999,$A61,Zeitliste!$N$14:$N$1999,I$16)</f>
        <v>0</v>
      </c>
      <c r="J61" s="219" t="str">
        <f t="shared" ref="J61" ca="1" si="552">IF(OR($B61=0,I61=0),"",ROUNDDOWN((I61/$B61)*100,0))</f>
        <v/>
      </c>
      <c r="K61" s="218">
        <f>SUMIFS(Zeitliste!$M$14:$M$1999,Zeitliste!$A$14:$A$1999,$A61,Zeitliste!$N$14:$N$1999,K$16)</f>
        <v>0</v>
      </c>
      <c r="L61" s="219" t="str">
        <f t="shared" ref="L61" ca="1" si="553">IF(OR($B61=0,K61=0),"",ROUNDDOWN((K61/$B61)*100,0))</f>
        <v/>
      </c>
      <c r="M61" s="218">
        <f>SUMIFS(Zeitliste!$M$14:$M$1999,Zeitliste!$A$14:$A$1999,$A61,Zeitliste!$N$14:$N$1999,M$16)</f>
        <v>0</v>
      </c>
      <c r="N61" s="219" t="str">
        <f t="shared" ref="N61" ca="1" si="554">IF(OR($B61=0,M61=0),"",ROUNDDOWN((M61/$B61)*100,0))</f>
        <v/>
      </c>
      <c r="O61" s="218">
        <f>SUMIFS(Zeitliste!$M$14:$M$1999,Zeitliste!$A$14:$A$1999,$A61,Zeitliste!$N$14:$N$1999,O$16)</f>
        <v>0</v>
      </c>
      <c r="P61" s="219" t="str">
        <f t="shared" ref="P61" ca="1" si="555">IF(OR($B61=0,O61=0),"",ROUNDDOWN((O61/$B61)*100,0))</f>
        <v/>
      </c>
      <c r="Q61" s="218">
        <f>SUMIFS(Zeitliste!$M$14:$M$1999,Zeitliste!$A$14:$A$1999,$A61,Zeitliste!$N$14:$N$1999,Q$16)</f>
        <v>0</v>
      </c>
      <c r="R61" s="219" t="str">
        <f t="shared" ref="R61" ca="1" si="556">IF(OR($B61=0,Q61=0),"",ROUNDDOWN((Q61/$B61)*100,0))</f>
        <v/>
      </c>
      <c r="S61" s="218">
        <f>SUMIFS(Zeitliste!$M$14:$M$1999,Zeitliste!$A$14:$A$1999,$A61,Zeitliste!$N$14:$N$1999,S$16)</f>
        <v>0</v>
      </c>
      <c r="T61" s="219" t="str">
        <f t="shared" ref="T61" ca="1" si="557">IF(OR($B61=0,S61=0),"",ROUNDDOWN((S61/$B61)*100,0))</f>
        <v/>
      </c>
      <c r="U61" s="218">
        <f>SUMIFS(Zeitliste!$M$14:$M$1999,Zeitliste!$A$14:$A$1999,$A61,Zeitliste!$N$14:$N$1999,U$16)</f>
        <v>0</v>
      </c>
      <c r="V61" s="219" t="str">
        <f t="shared" ref="V61" ca="1" si="558">IF(OR($B61=0,U61=0),"",ROUNDDOWN((U61/$B61)*100,0))</f>
        <v/>
      </c>
      <c r="W61" s="218">
        <f>SUMIFS(Zeitliste!$M$14:$M$1999,Zeitliste!$A$14:$A$1999,$A61,Zeitliste!$N$14:$N$1999,W$16)</f>
        <v>0</v>
      </c>
      <c r="X61" s="219" t="str">
        <f t="shared" ref="X61" ca="1" si="559">IF(OR($B61=0,W61=0),"",ROUNDDOWN((W61/$B61)*100,0))</f>
        <v/>
      </c>
      <c r="Y61" s="218">
        <f>SUMIFS(Zeitliste!$M$14:$M$1999,Zeitliste!$A$14:$A$1999,$A61,Zeitliste!$N$14:$N$1999,Y$16)</f>
        <v>0</v>
      </c>
      <c r="Z61" s="219" t="str">
        <f t="shared" ref="Z61" ca="1" si="560">IF(OR($B61=0,Y61=0),"",ROUNDDOWN((Y61/$B61)*100,0))</f>
        <v/>
      </c>
      <c r="AA61" s="218">
        <f>SUMIFS(Zeitliste!$M$14:$M$1999,Zeitliste!$A$14:$A$1999,$A61,Zeitliste!$N$14:$N$1999,AA$16)</f>
        <v>0</v>
      </c>
      <c r="AB61" s="219" t="str">
        <f t="shared" ref="AB61" ca="1" si="561">IF(OR($B61=0,AA61=0),"",ROUNDDOWN((AA61/$B61)*100,0))</f>
        <v/>
      </c>
      <c r="AC61" s="218">
        <f>SUMIFS(Zeitliste!$M$14:$M$1999,Zeitliste!$A$14:$A$1999,$A61,Zeitliste!$N$14:$N$1999,AC$16)</f>
        <v>0</v>
      </c>
      <c r="AD61" s="219" t="str">
        <f t="shared" ca="1" si="64"/>
        <v/>
      </c>
      <c r="AE61" s="20"/>
      <c r="AF61" s="241">
        <f t="shared" ca="1" si="79"/>
        <v>0</v>
      </c>
      <c r="AG61" s="241">
        <f t="shared" ca="1" si="80"/>
        <v>0</v>
      </c>
      <c r="AH61" s="242" t="e">
        <f t="shared" si="93"/>
        <v>#VALUE!</v>
      </c>
    </row>
    <row r="62" spans="1:34" x14ac:dyDescent="0.25">
      <c r="A62" s="216" t="str">
        <f t="shared" si="25"/>
        <v/>
      </c>
      <c r="B62" s="217">
        <f ca="1">SUMIF(ZL_gesamt,Aufteilung!A62,ZL_dez)</f>
        <v>0</v>
      </c>
      <c r="C62" s="218">
        <f>SUMIFS(Zeitliste!$M$14:$M$1999,Zeitliste!$A$14:$A$1999,$A62,Zeitliste!$N$14:$N$1999,C$16)</f>
        <v>0</v>
      </c>
      <c r="D62" s="219" t="str">
        <f t="shared" ca="1" si="26"/>
        <v/>
      </c>
      <c r="E62" s="218">
        <f>SUMIFS(Zeitliste!$M$14:$M$1999,Zeitliste!$A$14:$A$1999,$A62,Zeitliste!$N$14:$N$1999,E$16)</f>
        <v>0</v>
      </c>
      <c r="F62" s="219" t="str">
        <f t="shared" ref="F62" ca="1" si="562">IF(OR($B62=0,E62=0),"",ROUNDDOWN((E62/$B62)*100,0))</f>
        <v/>
      </c>
      <c r="G62" s="218">
        <f>SUMIFS(Zeitliste!$M$14:$M$1999,Zeitliste!$A$14:$A$1999,$A62,Zeitliste!$N$14:$N$1999,G$16)</f>
        <v>0</v>
      </c>
      <c r="H62" s="219" t="str">
        <f t="shared" ref="H62" ca="1" si="563">IF(OR($B62=0,G62=0),"",ROUNDDOWN((G62/$B62)*100,0))</f>
        <v/>
      </c>
      <c r="I62" s="218">
        <f>SUMIFS(Zeitliste!$M$14:$M$1999,Zeitliste!$A$14:$A$1999,$A62,Zeitliste!$N$14:$N$1999,I$16)</f>
        <v>0</v>
      </c>
      <c r="J62" s="219" t="str">
        <f t="shared" ref="J62" ca="1" si="564">IF(OR($B62=0,I62=0),"",ROUNDDOWN((I62/$B62)*100,0))</f>
        <v/>
      </c>
      <c r="K62" s="218">
        <f>SUMIFS(Zeitliste!$M$14:$M$1999,Zeitliste!$A$14:$A$1999,$A62,Zeitliste!$N$14:$N$1999,K$16)</f>
        <v>0</v>
      </c>
      <c r="L62" s="219" t="str">
        <f t="shared" ref="L62" ca="1" si="565">IF(OR($B62=0,K62=0),"",ROUNDDOWN((K62/$B62)*100,0))</f>
        <v/>
      </c>
      <c r="M62" s="218">
        <f>SUMIFS(Zeitliste!$M$14:$M$1999,Zeitliste!$A$14:$A$1999,$A62,Zeitliste!$N$14:$N$1999,M$16)</f>
        <v>0</v>
      </c>
      <c r="N62" s="219" t="str">
        <f t="shared" ref="N62" ca="1" si="566">IF(OR($B62=0,M62=0),"",ROUNDDOWN((M62/$B62)*100,0))</f>
        <v/>
      </c>
      <c r="O62" s="218">
        <f>SUMIFS(Zeitliste!$M$14:$M$1999,Zeitliste!$A$14:$A$1999,$A62,Zeitliste!$N$14:$N$1999,O$16)</f>
        <v>0</v>
      </c>
      <c r="P62" s="219" t="str">
        <f t="shared" ref="P62" ca="1" si="567">IF(OR($B62=0,O62=0),"",ROUNDDOWN((O62/$B62)*100,0))</f>
        <v/>
      </c>
      <c r="Q62" s="218">
        <f>SUMIFS(Zeitliste!$M$14:$M$1999,Zeitliste!$A$14:$A$1999,$A62,Zeitliste!$N$14:$N$1999,Q$16)</f>
        <v>0</v>
      </c>
      <c r="R62" s="219" t="str">
        <f t="shared" ref="R62" ca="1" si="568">IF(OR($B62=0,Q62=0),"",ROUNDDOWN((Q62/$B62)*100,0))</f>
        <v/>
      </c>
      <c r="S62" s="218">
        <f>SUMIFS(Zeitliste!$M$14:$M$1999,Zeitliste!$A$14:$A$1999,$A62,Zeitliste!$N$14:$N$1999,S$16)</f>
        <v>0</v>
      </c>
      <c r="T62" s="219" t="str">
        <f t="shared" ref="T62" ca="1" si="569">IF(OR($B62=0,S62=0),"",ROUNDDOWN((S62/$B62)*100,0))</f>
        <v/>
      </c>
      <c r="U62" s="218">
        <f>SUMIFS(Zeitliste!$M$14:$M$1999,Zeitliste!$A$14:$A$1999,$A62,Zeitliste!$N$14:$N$1999,U$16)</f>
        <v>0</v>
      </c>
      <c r="V62" s="219" t="str">
        <f t="shared" ref="V62" ca="1" si="570">IF(OR($B62=0,U62=0),"",ROUNDDOWN((U62/$B62)*100,0))</f>
        <v/>
      </c>
      <c r="W62" s="218">
        <f>SUMIFS(Zeitliste!$M$14:$M$1999,Zeitliste!$A$14:$A$1999,$A62,Zeitliste!$N$14:$N$1999,W$16)</f>
        <v>0</v>
      </c>
      <c r="X62" s="219" t="str">
        <f t="shared" ref="X62" ca="1" si="571">IF(OR($B62=0,W62=0),"",ROUNDDOWN((W62/$B62)*100,0))</f>
        <v/>
      </c>
      <c r="Y62" s="218">
        <f>SUMIFS(Zeitliste!$M$14:$M$1999,Zeitliste!$A$14:$A$1999,$A62,Zeitliste!$N$14:$N$1999,Y$16)</f>
        <v>0</v>
      </c>
      <c r="Z62" s="219" t="str">
        <f t="shared" ref="Z62" ca="1" si="572">IF(OR($B62=0,Y62=0),"",ROUNDDOWN((Y62/$B62)*100,0))</f>
        <v/>
      </c>
      <c r="AA62" s="218">
        <f>SUMIFS(Zeitliste!$M$14:$M$1999,Zeitliste!$A$14:$A$1999,$A62,Zeitliste!$N$14:$N$1999,AA$16)</f>
        <v>0</v>
      </c>
      <c r="AB62" s="219" t="str">
        <f t="shared" ref="AB62" ca="1" si="573">IF(OR($B62=0,AA62=0),"",ROUNDDOWN((AA62/$B62)*100,0))</f>
        <v/>
      </c>
      <c r="AC62" s="218">
        <f>SUMIFS(Zeitliste!$M$14:$M$1999,Zeitliste!$A$14:$A$1999,$A62,Zeitliste!$N$14:$N$1999,AC$16)</f>
        <v>0</v>
      </c>
      <c r="AD62" s="219" t="str">
        <f t="shared" ca="1" si="64"/>
        <v/>
      </c>
      <c r="AE62" s="20"/>
      <c r="AF62" s="241">
        <f t="shared" ca="1" si="79"/>
        <v>0</v>
      </c>
      <c r="AG62" s="241">
        <f t="shared" ca="1" si="80"/>
        <v>0</v>
      </c>
      <c r="AH62" s="242" t="e">
        <f t="shared" si="93"/>
        <v>#VALUE!</v>
      </c>
    </row>
    <row r="63" spans="1:34" x14ac:dyDescent="0.25">
      <c r="A63" s="216" t="str">
        <f t="shared" si="25"/>
        <v/>
      </c>
      <c r="B63" s="217">
        <f ca="1">SUMIF(ZL_gesamt,Aufteilung!A63,ZL_dez)</f>
        <v>0</v>
      </c>
      <c r="C63" s="218">
        <f>SUMIFS(Zeitliste!$M$14:$M$1999,Zeitliste!$A$14:$A$1999,$A63,Zeitliste!$N$14:$N$1999,C$16)</f>
        <v>0</v>
      </c>
      <c r="D63" s="219" t="str">
        <f t="shared" ca="1" si="26"/>
        <v/>
      </c>
      <c r="E63" s="218">
        <f>SUMIFS(Zeitliste!$M$14:$M$1999,Zeitliste!$A$14:$A$1999,$A63,Zeitliste!$N$14:$N$1999,E$16)</f>
        <v>0</v>
      </c>
      <c r="F63" s="219" t="str">
        <f t="shared" ref="F63" ca="1" si="574">IF(OR($B63=0,E63=0),"",ROUNDDOWN((E63/$B63)*100,0))</f>
        <v/>
      </c>
      <c r="G63" s="218">
        <f>SUMIFS(Zeitliste!$M$14:$M$1999,Zeitliste!$A$14:$A$1999,$A63,Zeitliste!$N$14:$N$1999,G$16)</f>
        <v>0</v>
      </c>
      <c r="H63" s="219" t="str">
        <f t="shared" ref="H63" ca="1" si="575">IF(OR($B63=0,G63=0),"",ROUNDDOWN((G63/$B63)*100,0))</f>
        <v/>
      </c>
      <c r="I63" s="218">
        <f>SUMIFS(Zeitliste!$M$14:$M$1999,Zeitliste!$A$14:$A$1999,$A63,Zeitliste!$N$14:$N$1999,I$16)</f>
        <v>0</v>
      </c>
      <c r="J63" s="219" t="str">
        <f t="shared" ref="J63" ca="1" si="576">IF(OR($B63=0,I63=0),"",ROUNDDOWN((I63/$B63)*100,0))</f>
        <v/>
      </c>
      <c r="K63" s="218">
        <f>SUMIFS(Zeitliste!$M$14:$M$1999,Zeitliste!$A$14:$A$1999,$A63,Zeitliste!$N$14:$N$1999,K$16)</f>
        <v>0</v>
      </c>
      <c r="L63" s="219" t="str">
        <f t="shared" ref="L63" ca="1" si="577">IF(OR($B63=0,K63=0),"",ROUNDDOWN((K63/$B63)*100,0))</f>
        <v/>
      </c>
      <c r="M63" s="218">
        <f>SUMIFS(Zeitliste!$M$14:$M$1999,Zeitliste!$A$14:$A$1999,$A63,Zeitliste!$N$14:$N$1999,M$16)</f>
        <v>0</v>
      </c>
      <c r="N63" s="219" t="str">
        <f t="shared" ref="N63" ca="1" si="578">IF(OR($B63=0,M63=0),"",ROUNDDOWN((M63/$B63)*100,0))</f>
        <v/>
      </c>
      <c r="O63" s="218">
        <f>SUMIFS(Zeitliste!$M$14:$M$1999,Zeitliste!$A$14:$A$1999,$A63,Zeitliste!$N$14:$N$1999,O$16)</f>
        <v>0</v>
      </c>
      <c r="P63" s="219" t="str">
        <f t="shared" ref="P63" ca="1" si="579">IF(OR($B63=0,O63=0),"",ROUNDDOWN((O63/$B63)*100,0))</f>
        <v/>
      </c>
      <c r="Q63" s="218">
        <f>SUMIFS(Zeitliste!$M$14:$M$1999,Zeitliste!$A$14:$A$1999,$A63,Zeitliste!$N$14:$N$1999,Q$16)</f>
        <v>0</v>
      </c>
      <c r="R63" s="219" t="str">
        <f t="shared" ref="R63" ca="1" si="580">IF(OR($B63=0,Q63=0),"",ROUNDDOWN((Q63/$B63)*100,0))</f>
        <v/>
      </c>
      <c r="S63" s="218">
        <f>SUMIFS(Zeitliste!$M$14:$M$1999,Zeitliste!$A$14:$A$1999,$A63,Zeitliste!$N$14:$N$1999,S$16)</f>
        <v>0</v>
      </c>
      <c r="T63" s="219" t="str">
        <f t="shared" ref="T63" ca="1" si="581">IF(OR($B63=0,S63=0),"",ROUNDDOWN((S63/$B63)*100,0))</f>
        <v/>
      </c>
      <c r="U63" s="218">
        <f>SUMIFS(Zeitliste!$M$14:$M$1999,Zeitliste!$A$14:$A$1999,$A63,Zeitliste!$N$14:$N$1999,U$16)</f>
        <v>0</v>
      </c>
      <c r="V63" s="219" t="str">
        <f t="shared" ref="V63" ca="1" si="582">IF(OR($B63=0,U63=0),"",ROUNDDOWN((U63/$B63)*100,0))</f>
        <v/>
      </c>
      <c r="W63" s="218">
        <f>SUMIFS(Zeitliste!$M$14:$M$1999,Zeitliste!$A$14:$A$1999,$A63,Zeitliste!$N$14:$N$1999,W$16)</f>
        <v>0</v>
      </c>
      <c r="X63" s="219" t="str">
        <f t="shared" ref="X63" ca="1" si="583">IF(OR($B63=0,W63=0),"",ROUNDDOWN((W63/$B63)*100,0))</f>
        <v/>
      </c>
      <c r="Y63" s="218">
        <f>SUMIFS(Zeitliste!$M$14:$M$1999,Zeitliste!$A$14:$A$1999,$A63,Zeitliste!$N$14:$N$1999,Y$16)</f>
        <v>0</v>
      </c>
      <c r="Z63" s="219" t="str">
        <f t="shared" ref="Z63" ca="1" si="584">IF(OR($B63=0,Y63=0),"",ROUNDDOWN((Y63/$B63)*100,0))</f>
        <v/>
      </c>
      <c r="AA63" s="218">
        <f>SUMIFS(Zeitliste!$M$14:$M$1999,Zeitliste!$A$14:$A$1999,$A63,Zeitliste!$N$14:$N$1999,AA$16)</f>
        <v>0</v>
      </c>
      <c r="AB63" s="219" t="str">
        <f t="shared" ref="AB63" ca="1" si="585">IF(OR($B63=0,AA63=0),"",ROUNDDOWN((AA63/$B63)*100,0))</f>
        <v/>
      </c>
      <c r="AC63" s="218">
        <f>SUMIFS(Zeitliste!$M$14:$M$1999,Zeitliste!$A$14:$A$1999,$A63,Zeitliste!$N$14:$N$1999,AC$16)</f>
        <v>0</v>
      </c>
      <c r="AD63" s="219" t="str">
        <f t="shared" ca="1" si="64"/>
        <v/>
      </c>
      <c r="AE63" s="20"/>
      <c r="AF63" s="241">
        <f t="shared" ca="1" si="79"/>
        <v>0</v>
      </c>
      <c r="AG63" s="241">
        <f t="shared" ca="1" si="80"/>
        <v>0</v>
      </c>
      <c r="AH63" s="242" t="e">
        <f t="shared" si="93"/>
        <v>#VALUE!</v>
      </c>
    </row>
    <row r="64" spans="1:34" x14ac:dyDescent="0.25">
      <c r="A64" s="216" t="str">
        <f t="shared" si="25"/>
        <v/>
      </c>
      <c r="B64" s="217">
        <f ca="1">SUMIF(ZL_gesamt,Aufteilung!A64,ZL_dez)</f>
        <v>0</v>
      </c>
      <c r="C64" s="218">
        <f>SUMIFS(Zeitliste!$M$14:$M$1999,Zeitliste!$A$14:$A$1999,$A64,Zeitliste!$N$14:$N$1999,C$16)</f>
        <v>0</v>
      </c>
      <c r="D64" s="219" t="str">
        <f t="shared" ca="1" si="26"/>
        <v/>
      </c>
      <c r="E64" s="218">
        <f>SUMIFS(Zeitliste!$M$14:$M$1999,Zeitliste!$A$14:$A$1999,$A64,Zeitliste!$N$14:$N$1999,E$16)</f>
        <v>0</v>
      </c>
      <c r="F64" s="219" t="str">
        <f t="shared" ref="F64" ca="1" si="586">IF(OR($B64=0,E64=0),"",ROUNDDOWN((E64/$B64)*100,0))</f>
        <v/>
      </c>
      <c r="G64" s="218">
        <f>SUMIFS(Zeitliste!$M$14:$M$1999,Zeitliste!$A$14:$A$1999,$A64,Zeitliste!$N$14:$N$1999,G$16)</f>
        <v>0</v>
      </c>
      <c r="H64" s="219" t="str">
        <f t="shared" ref="H64" ca="1" si="587">IF(OR($B64=0,G64=0),"",ROUNDDOWN((G64/$B64)*100,0))</f>
        <v/>
      </c>
      <c r="I64" s="218">
        <f>SUMIFS(Zeitliste!$M$14:$M$1999,Zeitliste!$A$14:$A$1999,$A64,Zeitliste!$N$14:$N$1999,I$16)</f>
        <v>0</v>
      </c>
      <c r="J64" s="219" t="str">
        <f t="shared" ref="J64" ca="1" si="588">IF(OR($B64=0,I64=0),"",ROUNDDOWN((I64/$B64)*100,0))</f>
        <v/>
      </c>
      <c r="K64" s="218">
        <f>SUMIFS(Zeitliste!$M$14:$M$1999,Zeitliste!$A$14:$A$1999,$A64,Zeitliste!$N$14:$N$1999,K$16)</f>
        <v>0</v>
      </c>
      <c r="L64" s="219" t="str">
        <f t="shared" ref="L64" ca="1" si="589">IF(OR($B64=0,K64=0),"",ROUNDDOWN((K64/$B64)*100,0))</f>
        <v/>
      </c>
      <c r="M64" s="218">
        <f>SUMIFS(Zeitliste!$M$14:$M$1999,Zeitliste!$A$14:$A$1999,$A64,Zeitliste!$N$14:$N$1999,M$16)</f>
        <v>0</v>
      </c>
      <c r="N64" s="219" t="str">
        <f t="shared" ref="N64" ca="1" si="590">IF(OR($B64=0,M64=0),"",ROUNDDOWN((M64/$B64)*100,0))</f>
        <v/>
      </c>
      <c r="O64" s="218">
        <f>SUMIFS(Zeitliste!$M$14:$M$1999,Zeitliste!$A$14:$A$1999,$A64,Zeitliste!$N$14:$N$1999,O$16)</f>
        <v>0</v>
      </c>
      <c r="P64" s="219" t="str">
        <f t="shared" ref="P64" ca="1" si="591">IF(OR($B64=0,O64=0),"",ROUNDDOWN((O64/$B64)*100,0))</f>
        <v/>
      </c>
      <c r="Q64" s="218">
        <f>SUMIFS(Zeitliste!$M$14:$M$1999,Zeitliste!$A$14:$A$1999,$A64,Zeitliste!$N$14:$N$1999,Q$16)</f>
        <v>0</v>
      </c>
      <c r="R64" s="219" t="str">
        <f t="shared" ref="R64" ca="1" si="592">IF(OR($B64=0,Q64=0),"",ROUNDDOWN((Q64/$B64)*100,0))</f>
        <v/>
      </c>
      <c r="S64" s="218">
        <f>SUMIFS(Zeitliste!$M$14:$M$1999,Zeitliste!$A$14:$A$1999,$A64,Zeitliste!$N$14:$N$1999,S$16)</f>
        <v>0</v>
      </c>
      <c r="T64" s="219" t="str">
        <f t="shared" ref="T64" ca="1" si="593">IF(OR($B64=0,S64=0),"",ROUNDDOWN((S64/$B64)*100,0))</f>
        <v/>
      </c>
      <c r="U64" s="218">
        <f>SUMIFS(Zeitliste!$M$14:$M$1999,Zeitliste!$A$14:$A$1999,$A64,Zeitliste!$N$14:$N$1999,U$16)</f>
        <v>0</v>
      </c>
      <c r="V64" s="219" t="str">
        <f t="shared" ref="V64" ca="1" si="594">IF(OR($B64=0,U64=0),"",ROUNDDOWN((U64/$B64)*100,0))</f>
        <v/>
      </c>
      <c r="W64" s="218">
        <f>SUMIFS(Zeitliste!$M$14:$M$1999,Zeitliste!$A$14:$A$1999,$A64,Zeitliste!$N$14:$N$1999,W$16)</f>
        <v>0</v>
      </c>
      <c r="X64" s="219" t="str">
        <f t="shared" ref="X64" ca="1" si="595">IF(OR($B64=0,W64=0),"",ROUNDDOWN((W64/$B64)*100,0))</f>
        <v/>
      </c>
      <c r="Y64" s="218">
        <f>SUMIFS(Zeitliste!$M$14:$M$1999,Zeitliste!$A$14:$A$1999,$A64,Zeitliste!$N$14:$N$1999,Y$16)</f>
        <v>0</v>
      </c>
      <c r="Z64" s="219" t="str">
        <f t="shared" ref="Z64" ca="1" si="596">IF(OR($B64=0,Y64=0),"",ROUNDDOWN((Y64/$B64)*100,0))</f>
        <v/>
      </c>
      <c r="AA64" s="218">
        <f>SUMIFS(Zeitliste!$M$14:$M$1999,Zeitliste!$A$14:$A$1999,$A64,Zeitliste!$N$14:$N$1999,AA$16)</f>
        <v>0</v>
      </c>
      <c r="AB64" s="219" t="str">
        <f t="shared" ref="AB64" ca="1" si="597">IF(OR($B64=0,AA64=0),"",ROUNDDOWN((AA64/$B64)*100,0))</f>
        <v/>
      </c>
      <c r="AC64" s="218">
        <f>SUMIFS(Zeitliste!$M$14:$M$1999,Zeitliste!$A$14:$A$1999,$A64,Zeitliste!$N$14:$N$1999,AC$16)</f>
        <v>0</v>
      </c>
      <c r="AD64" s="219" t="str">
        <f t="shared" ca="1" si="64"/>
        <v/>
      </c>
      <c r="AE64" s="20"/>
      <c r="AF64" s="241">
        <f t="shared" ca="1" si="79"/>
        <v>0</v>
      </c>
      <c r="AG64" s="241">
        <f t="shared" ca="1" si="80"/>
        <v>0</v>
      </c>
      <c r="AH64" s="242" t="e">
        <f t="shared" si="93"/>
        <v>#VALUE!</v>
      </c>
    </row>
    <row r="65" spans="1:34" x14ac:dyDescent="0.25">
      <c r="A65" s="216" t="str">
        <f t="shared" si="25"/>
        <v/>
      </c>
      <c r="B65" s="217">
        <f ca="1">SUMIF(ZL_gesamt,Aufteilung!A65,ZL_dez)</f>
        <v>0</v>
      </c>
      <c r="C65" s="218">
        <f>SUMIFS(Zeitliste!$M$14:$M$1999,Zeitliste!$A$14:$A$1999,$A65,Zeitliste!$N$14:$N$1999,C$16)</f>
        <v>0</v>
      </c>
      <c r="D65" s="219" t="str">
        <f t="shared" ca="1" si="26"/>
        <v/>
      </c>
      <c r="E65" s="218">
        <f>SUMIFS(Zeitliste!$M$14:$M$1999,Zeitliste!$A$14:$A$1999,$A65,Zeitliste!$N$14:$N$1999,E$16)</f>
        <v>0</v>
      </c>
      <c r="F65" s="219" t="str">
        <f t="shared" ref="F65" ca="1" si="598">IF(OR($B65=0,E65=0),"",ROUNDDOWN((E65/$B65)*100,0))</f>
        <v/>
      </c>
      <c r="G65" s="218">
        <f>SUMIFS(Zeitliste!$M$14:$M$1999,Zeitliste!$A$14:$A$1999,$A65,Zeitliste!$N$14:$N$1999,G$16)</f>
        <v>0</v>
      </c>
      <c r="H65" s="219" t="str">
        <f t="shared" ref="H65" ca="1" si="599">IF(OR($B65=0,G65=0),"",ROUNDDOWN((G65/$B65)*100,0))</f>
        <v/>
      </c>
      <c r="I65" s="218">
        <f>SUMIFS(Zeitliste!$M$14:$M$1999,Zeitliste!$A$14:$A$1999,$A65,Zeitliste!$N$14:$N$1999,I$16)</f>
        <v>0</v>
      </c>
      <c r="J65" s="219" t="str">
        <f t="shared" ref="J65" ca="1" si="600">IF(OR($B65=0,I65=0),"",ROUNDDOWN((I65/$B65)*100,0))</f>
        <v/>
      </c>
      <c r="K65" s="218">
        <f>SUMIFS(Zeitliste!$M$14:$M$1999,Zeitliste!$A$14:$A$1999,$A65,Zeitliste!$N$14:$N$1999,K$16)</f>
        <v>0</v>
      </c>
      <c r="L65" s="219" t="str">
        <f t="shared" ref="L65" ca="1" si="601">IF(OR($B65=0,K65=0),"",ROUNDDOWN((K65/$B65)*100,0))</f>
        <v/>
      </c>
      <c r="M65" s="218">
        <f>SUMIFS(Zeitliste!$M$14:$M$1999,Zeitliste!$A$14:$A$1999,$A65,Zeitliste!$N$14:$N$1999,M$16)</f>
        <v>0</v>
      </c>
      <c r="N65" s="219" t="str">
        <f t="shared" ref="N65" ca="1" si="602">IF(OR($B65=0,M65=0),"",ROUNDDOWN((M65/$B65)*100,0))</f>
        <v/>
      </c>
      <c r="O65" s="218">
        <f>SUMIFS(Zeitliste!$M$14:$M$1999,Zeitliste!$A$14:$A$1999,$A65,Zeitliste!$N$14:$N$1999,O$16)</f>
        <v>0</v>
      </c>
      <c r="P65" s="219" t="str">
        <f t="shared" ref="P65" ca="1" si="603">IF(OR($B65=0,O65=0),"",ROUNDDOWN((O65/$B65)*100,0))</f>
        <v/>
      </c>
      <c r="Q65" s="218">
        <f>SUMIFS(Zeitliste!$M$14:$M$1999,Zeitliste!$A$14:$A$1999,$A65,Zeitliste!$N$14:$N$1999,Q$16)</f>
        <v>0</v>
      </c>
      <c r="R65" s="219" t="str">
        <f t="shared" ref="R65" ca="1" si="604">IF(OR($B65=0,Q65=0),"",ROUNDDOWN((Q65/$B65)*100,0))</f>
        <v/>
      </c>
      <c r="S65" s="218">
        <f>SUMIFS(Zeitliste!$M$14:$M$1999,Zeitliste!$A$14:$A$1999,$A65,Zeitliste!$N$14:$N$1999,S$16)</f>
        <v>0</v>
      </c>
      <c r="T65" s="219" t="str">
        <f t="shared" ref="T65" ca="1" si="605">IF(OR($B65=0,S65=0),"",ROUNDDOWN((S65/$B65)*100,0))</f>
        <v/>
      </c>
      <c r="U65" s="218">
        <f>SUMIFS(Zeitliste!$M$14:$M$1999,Zeitliste!$A$14:$A$1999,$A65,Zeitliste!$N$14:$N$1999,U$16)</f>
        <v>0</v>
      </c>
      <c r="V65" s="219" t="str">
        <f t="shared" ref="V65" ca="1" si="606">IF(OR($B65=0,U65=0),"",ROUNDDOWN((U65/$B65)*100,0))</f>
        <v/>
      </c>
      <c r="W65" s="218">
        <f>SUMIFS(Zeitliste!$M$14:$M$1999,Zeitliste!$A$14:$A$1999,$A65,Zeitliste!$N$14:$N$1999,W$16)</f>
        <v>0</v>
      </c>
      <c r="X65" s="219" t="str">
        <f t="shared" ref="X65" ca="1" si="607">IF(OR($B65=0,W65=0),"",ROUNDDOWN((W65/$B65)*100,0))</f>
        <v/>
      </c>
      <c r="Y65" s="218">
        <f>SUMIFS(Zeitliste!$M$14:$M$1999,Zeitliste!$A$14:$A$1999,$A65,Zeitliste!$N$14:$N$1999,Y$16)</f>
        <v>0</v>
      </c>
      <c r="Z65" s="219" t="str">
        <f t="shared" ref="Z65" ca="1" si="608">IF(OR($B65=0,Y65=0),"",ROUNDDOWN((Y65/$B65)*100,0))</f>
        <v/>
      </c>
      <c r="AA65" s="218">
        <f>SUMIFS(Zeitliste!$M$14:$M$1999,Zeitliste!$A$14:$A$1999,$A65,Zeitliste!$N$14:$N$1999,AA$16)</f>
        <v>0</v>
      </c>
      <c r="AB65" s="219" t="str">
        <f t="shared" ref="AB65" ca="1" si="609">IF(OR($B65=0,AA65=0),"",ROUNDDOWN((AA65/$B65)*100,0))</f>
        <v/>
      </c>
      <c r="AC65" s="218">
        <f>SUMIFS(Zeitliste!$M$14:$M$1999,Zeitliste!$A$14:$A$1999,$A65,Zeitliste!$N$14:$N$1999,AC$16)</f>
        <v>0</v>
      </c>
      <c r="AD65" s="219" t="str">
        <f t="shared" ca="1" si="64"/>
        <v/>
      </c>
      <c r="AE65" s="20"/>
      <c r="AF65" s="241">
        <f t="shared" ca="1" si="79"/>
        <v>0</v>
      </c>
      <c r="AG65" s="241">
        <f t="shared" ca="1" si="80"/>
        <v>0</v>
      </c>
      <c r="AH65" s="242" t="e">
        <f t="shared" si="93"/>
        <v>#VALUE!</v>
      </c>
    </row>
    <row r="66" spans="1:34" x14ac:dyDescent="0.25">
      <c r="A66" s="216" t="str">
        <f t="shared" si="25"/>
        <v/>
      </c>
      <c r="B66" s="217">
        <f ca="1">SUMIF(ZL_gesamt,Aufteilung!A66,ZL_dez)</f>
        <v>0</v>
      </c>
      <c r="C66" s="218">
        <f>SUMIFS(Zeitliste!$M$14:$M$1999,Zeitliste!$A$14:$A$1999,$A66,Zeitliste!$N$14:$N$1999,C$16)</f>
        <v>0</v>
      </c>
      <c r="D66" s="219" t="str">
        <f t="shared" ca="1" si="26"/>
        <v/>
      </c>
      <c r="E66" s="218">
        <f>SUMIFS(Zeitliste!$M$14:$M$1999,Zeitliste!$A$14:$A$1999,$A66,Zeitliste!$N$14:$N$1999,E$16)</f>
        <v>0</v>
      </c>
      <c r="F66" s="219" t="str">
        <f t="shared" ref="F66" ca="1" si="610">IF(OR($B66=0,E66=0),"",ROUNDDOWN((E66/$B66)*100,0))</f>
        <v/>
      </c>
      <c r="G66" s="218">
        <f>SUMIFS(Zeitliste!$M$14:$M$1999,Zeitliste!$A$14:$A$1999,$A66,Zeitliste!$N$14:$N$1999,G$16)</f>
        <v>0</v>
      </c>
      <c r="H66" s="219" t="str">
        <f t="shared" ref="H66" ca="1" si="611">IF(OR($B66=0,G66=0),"",ROUNDDOWN((G66/$B66)*100,0))</f>
        <v/>
      </c>
      <c r="I66" s="218">
        <f>SUMIFS(Zeitliste!$M$14:$M$1999,Zeitliste!$A$14:$A$1999,$A66,Zeitliste!$N$14:$N$1999,I$16)</f>
        <v>0</v>
      </c>
      <c r="J66" s="219" t="str">
        <f t="shared" ref="J66" ca="1" si="612">IF(OR($B66=0,I66=0),"",ROUNDDOWN((I66/$B66)*100,0))</f>
        <v/>
      </c>
      <c r="K66" s="218">
        <f>SUMIFS(Zeitliste!$M$14:$M$1999,Zeitliste!$A$14:$A$1999,$A66,Zeitliste!$N$14:$N$1999,K$16)</f>
        <v>0</v>
      </c>
      <c r="L66" s="219" t="str">
        <f t="shared" ref="L66" ca="1" si="613">IF(OR($B66=0,K66=0),"",ROUNDDOWN((K66/$B66)*100,0))</f>
        <v/>
      </c>
      <c r="M66" s="218">
        <f>SUMIFS(Zeitliste!$M$14:$M$1999,Zeitliste!$A$14:$A$1999,$A66,Zeitliste!$N$14:$N$1999,M$16)</f>
        <v>0</v>
      </c>
      <c r="N66" s="219" t="str">
        <f t="shared" ref="N66" ca="1" si="614">IF(OR($B66=0,M66=0),"",ROUNDDOWN((M66/$B66)*100,0))</f>
        <v/>
      </c>
      <c r="O66" s="218">
        <f>SUMIFS(Zeitliste!$M$14:$M$1999,Zeitliste!$A$14:$A$1999,$A66,Zeitliste!$N$14:$N$1999,O$16)</f>
        <v>0</v>
      </c>
      <c r="P66" s="219" t="str">
        <f t="shared" ref="P66" ca="1" si="615">IF(OR($B66=0,O66=0),"",ROUNDDOWN((O66/$B66)*100,0))</f>
        <v/>
      </c>
      <c r="Q66" s="218">
        <f>SUMIFS(Zeitliste!$M$14:$M$1999,Zeitliste!$A$14:$A$1999,$A66,Zeitliste!$N$14:$N$1999,Q$16)</f>
        <v>0</v>
      </c>
      <c r="R66" s="219" t="str">
        <f t="shared" ref="R66" ca="1" si="616">IF(OR($B66=0,Q66=0),"",ROUNDDOWN((Q66/$B66)*100,0))</f>
        <v/>
      </c>
      <c r="S66" s="218">
        <f>SUMIFS(Zeitliste!$M$14:$M$1999,Zeitliste!$A$14:$A$1999,$A66,Zeitliste!$N$14:$N$1999,S$16)</f>
        <v>0</v>
      </c>
      <c r="T66" s="219" t="str">
        <f t="shared" ref="T66" ca="1" si="617">IF(OR($B66=0,S66=0),"",ROUNDDOWN((S66/$B66)*100,0))</f>
        <v/>
      </c>
      <c r="U66" s="218">
        <f>SUMIFS(Zeitliste!$M$14:$M$1999,Zeitliste!$A$14:$A$1999,$A66,Zeitliste!$N$14:$N$1999,U$16)</f>
        <v>0</v>
      </c>
      <c r="V66" s="219" t="str">
        <f t="shared" ref="V66" ca="1" si="618">IF(OR($B66=0,U66=0),"",ROUNDDOWN((U66/$B66)*100,0))</f>
        <v/>
      </c>
      <c r="W66" s="218">
        <f>SUMIFS(Zeitliste!$M$14:$M$1999,Zeitliste!$A$14:$A$1999,$A66,Zeitliste!$N$14:$N$1999,W$16)</f>
        <v>0</v>
      </c>
      <c r="X66" s="219" t="str">
        <f t="shared" ref="X66" ca="1" si="619">IF(OR($B66=0,W66=0),"",ROUNDDOWN((W66/$B66)*100,0))</f>
        <v/>
      </c>
      <c r="Y66" s="218">
        <f>SUMIFS(Zeitliste!$M$14:$M$1999,Zeitliste!$A$14:$A$1999,$A66,Zeitliste!$N$14:$N$1999,Y$16)</f>
        <v>0</v>
      </c>
      <c r="Z66" s="219" t="str">
        <f t="shared" ref="Z66" ca="1" si="620">IF(OR($B66=0,Y66=0),"",ROUNDDOWN((Y66/$B66)*100,0))</f>
        <v/>
      </c>
      <c r="AA66" s="218">
        <f>SUMIFS(Zeitliste!$M$14:$M$1999,Zeitliste!$A$14:$A$1999,$A66,Zeitliste!$N$14:$N$1999,AA$16)</f>
        <v>0</v>
      </c>
      <c r="AB66" s="219" t="str">
        <f t="shared" ref="AB66" ca="1" si="621">IF(OR($B66=0,AA66=0),"",ROUNDDOWN((AA66/$B66)*100,0))</f>
        <v/>
      </c>
      <c r="AC66" s="218">
        <f>SUMIFS(Zeitliste!$M$14:$M$1999,Zeitliste!$A$14:$A$1999,$A66,Zeitliste!$N$14:$N$1999,AC$16)</f>
        <v>0</v>
      </c>
      <c r="AD66" s="219" t="str">
        <f t="shared" ca="1" si="64"/>
        <v/>
      </c>
      <c r="AE66" s="20"/>
      <c r="AF66" s="241">
        <f t="shared" ca="1" si="79"/>
        <v>0</v>
      </c>
      <c r="AG66" s="241">
        <f t="shared" ca="1" si="80"/>
        <v>0</v>
      </c>
      <c r="AH66" s="242" t="e">
        <f t="shared" si="93"/>
        <v>#VALUE!</v>
      </c>
    </row>
    <row r="67" spans="1:34" x14ac:dyDescent="0.25">
      <c r="A67" s="216" t="str">
        <f t="shared" si="25"/>
        <v/>
      </c>
      <c r="B67" s="217">
        <f ca="1">SUMIF(ZL_gesamt,Aufteilung!A67,ZL_dez)</f>
        <v>0</v>
      </c>
      <c r="C67" s="218">
        <f>SUMIFS(Zeitliste!$M$14:$M$1999,Zeitliste!$A$14:$A$1999,$A67,Zeitliste!$N$14:$N$1999,C$16)</f>
        <v>0</v>
      </c>
      <c r="D67" s="219" t="str">
        <f t="shared" ca="1" si="26"/>
        <v/>
      </c>
      <c r="E67" s="218">
        <f>SUMIFS(Zeitliste!$M$14:$M$1999,Zeitliste!$A$14:$A$1999,$A67,Zeitliste!$N$14:$N$1999,E$16)</f>
        <v>0</v>
      </c>
      <c r="F67" s="219" t="str">
        <f t="shared" ref="F67" ca="1" si="622">IF(OR($B67=0,E67=0),"",ROUNDDOWN((E67/$B67)*100,0))</f>
        <v/>
      </c>
      <c r="G67" s="218">
        <f>SUMIFS(Zeitliste!$M$14:$M$1999,Zeitliste!$A$14:$A$1999,$A67,Zeitliste!$N$14:$N$1999,G$16)</f>
        <v>0</v>
      </c>
      <c r="H67" s="219" t="str">
        <f t="shared" ref="H67" ca="1" si="623">IF(OR($B67=0,G67=0),"",ROUNDDOWN((G67/$B67)*100,0))</f>
        <v/>
      </c>
      <c r="I67" s="218">
        <f>SUMIFS(Zeitliste!$M$14:$M$1999,Zeitliste!$A$14:$A$1999,$A67,Zeitliste!$N$14:$N$1999,I$16)</f>
        <v>0</v>
      </c>
      <c r="J67" s="219" t="str">
        <f t="shared" ref="J67" ca="1" si="624">IF(OR($B67=0,I67=0),"",ROUNDDOWN((I67/$B67)*100,0))</f>
        <v/>
      </c>
      <c r="K67" s="218">
        <f>SUMIFS(Zeitliste!$M$14:$M$1999,Zeitliste!$A$14:$A$1999,$A67,Zeitliste!$N$14:$N$1999,K$16)</f>
        <v>0</v>
      </c>
      <c r="L67" s="219" t="str">
        <f t="shared" ref="L67" ca="1" si="625">IF(OR($B67=0,K67=0),"",ROUNDDOWN((K67/$B67)*100,0))</f>
        <v/>
      </c>
      <c r="M67" s="218">
        <f>SUMIFS(Zeitliste!$M$14:$M$1999,Zeitliste!$A$14:$A$1999,$A67,Zeitliste!$N$14:$N$1999,M$16)</f>
        <v>0</v>
      </c>
      <c r="N67" s="219" t="str">
        <f t="shared" ref="N67" ca="1" si="626">IF(OR($B67=0,M67=0),"",ROUNDDOWN((M67/$B67)*100,0))</f>
        <v/>
      </c>
      <c r="O67" s="218">
        <f>SUMIFS(Zeitliste!$M$14:$M$1999,Zeitliste!$A$14:$A$1999,$A67,Zeitliste!$N$14:$N$1999,O$16)</f>
        <v>0</v>
      </c>
      <c r="P67" s="219" t="str">
        <f t="shared" ref="P67" ca="1" si="627">IF(OR($B67=0,O67=0),"",ROUNDDOWN((O67/$B67)*100,0))</f>
        <v/>
      </c>
      <c r="Q67" s="218">
        <f>SUMIFS(Zeitliste!$M$14:$M$1999,Zeitliste!$A$14:$A$1999,$A67,Zeitliste!$N$14:$N$1999,Q$16)</f>
        <v>0</v>
      </c>
      <c r="R67" s="219" t="str">
        <f t="shared" ref="R67" ca="1" si="628">IF(OR($B67=0,Q67=0),"",ROUNDDOWN((Q67/$B67)*100,0))</f>
        <v/>
      </c>
      <c r="S67" s="218">
        <f>SUMIFS(Zeitliste!$M$14:$M$1999,Zeitliste!$A$14:$A$1999,$A67,Zeitliste!$N$14:$N$1999,S$16)</f>
        <v>0</v>
      </c>
      <c r="T67" s="219" t="str">
        <f t="shared" ref="T67" ca="1" si="629">IF(OR($B67=0,S67=0),"",ROUNDDOWN((S67/$B67)*100,0))</f>
        <v/>
      </c>
      <c r="U67" s="218">
        <f>SUMIFS(Zeitliste!$M$14:$M$1999,Zeitliste!$A$14:$A$1999,$A67,Zeitliste!$N$14:$N$1999,U$16)</f>
        <v>0</v>
      </c>
      <c r="V67" s="219" t="str">
        <f t="shared" ref="V67" ca="1" si="630">IF(OR($B67=0,U67=0),"",ROUNDDOWN((U67/$B67)*100,0))</f>
        <v/>
      </c>
      <c r="W67" s="218">
        <f>SUMIFS(Zeitliste!$M$14:$M$1999,Zeitliste!$A$14:$A$1999,$A67,Zeitliste!$N$14:$N$1999,W$16)</f>
        <v>0</v>
      </c>
      <c r="X67" s="219" t="str">
        <f t="shared" ref="X67" ca="1" si="631">IF(OR($B67=0,W67=0),"",ROUNDDOWN((W67/$B67)*100,0))</f>
        <v/>
      </c>
      <c r="Y67" s="218">
        <f>SUMIFS(Zeitliste!$M$14:$M$1999,Zeitliste!$A$14:$A$1999,$A67,Zeitliste!$N$14:$N$1999,Y$16)</f>
        <v>0</v>
      </c>
      <c r="Z67" s="219" t="str">
        <f t="shared" ref="Z67" ca="1" si="632">IF(OR($B67=0,Y67=0),"",ROUNDDOWN((Y67/$B67)*100,0))</f>
        <v/>
      </c>
      <c r="AA67" s="218">
        <f>SUMIFS(Zeitliste!$M$14:$M$1999,Zeitliste!$A$14:$A$1999,$A67,Zeitliste!$N$14:$N$1999,AA$16)</f>
        <v>0</v>
      </c>
      <c r="AB67" s="219" t="str">
        <f t="shared" ref="AB67" ca="1" si="633">IF(OR($B67=0,AA67=0),"",ROUNDDOWN((AA67/$B67)*100,0))</f>
        <v/>
      </c>
      <c r="AC67" s="218">
        <f>SUMIFS(Zeitliste!$M$14:$M$1999,Zeitliste!$A$14:$A$1999,$A67,Zeitliste!$N$14:$N$1999,AC$16)</f>
        <v>0</v>
      </c>
      <c r="AD67" s="219" t="str">
        <f t="shared" ca="1" si="64"/>
        <v/>
      </c>
      <c r="AE67" s="20"/>
      <c r="AF67" s="241">
        <f t="shared" ca="1" si="79"/>
        <v>0</v>
      </c>
      <c r="AG67" s="241">
        <f t="shared" ca="1" si="80"/>
        <v>0</v>
      </c>
      <c r="AH67" s="242" t="e">
        <f t="shared" si="93"/>
        <v>#VALUE!</v>
      </c>
    </row>
    <row r="68" spans="1:34" x14ac:dyDescent="0.25">
      <c r="A68" s="216" t="str">
        <f t="shared" si="25"/>
        <v/>
      </c>
      <c r="B68" s="217">
        <f ca="1">SUMIF(ZL_gesamt,Aufteilung!A68,ZL_dez)</f>
        <v>0</v>
      </c>
      <c r="C68" s="218">
        <f>SUMIFS(Zeitliste!$M$14:$M$1999,Zeitliste!$A$14:$A$1999,$A68,Zeitliste!$N$14:$N$1999,C$16)</f>
        <v>0</v>
      </c>
      <c r="D68" s="219" t="str">
        <f t="shared" ca="1" si="26"/>
        <v/>
      </c>
      <c r="E68" s="218">
        <f>SUMIFS(Zeitliste!$M$14:$M$1999,Zeitliste!$A$14:$A$1999,$A68,Zeitliste!$N$14:$N$1999,E$16)</f>
        <v>0</v>
      </c>
      <c r="F68" s="219" t="str">
        <f t="shared" ref="F68" ca="1" si="634">IF(OR($B68=0,E68=0),"",ROUNDDOWN((E68/$B68)*100,0))</f>
        <v/>
      </c>
      <c r="G68" s="218">
        <f>SUMIFS(Zeitliste!$M$14:$M$1999,Zeitliste!$A$14:$A$1999,$A68,Zeitliste!$N$14:$N$1999,G$16)</f>
        <v>0</v>
      </c>
      <c r="H68" s="219" t="str">
        <f t="shared" ref="H68" ca="1" si="635">IF(OR($B68=0,G68=0),"",ROUNDDOWN((G68/$B68)*100,0))</f>
        <v/>
      </c>
      <c r="I68" s="218">
        <f>SUMIFS(Zeitliste!$M$14:$M$1999,Zeitliste!$A$14:$A$1999,$A68,Zeitliste!$N$14:$N$1999,I$16)</f>
        <v>0</v>
      </c>
      <c r="J68" s="219" t="str">
        <f t="shared" ref="J68" ca="1" si="636">IF(OR($B68=0,I68=0),"",ROUNDDOWN((I68/$B68)*100,0))</f>
        <v/>
      </c>
      <c r="K68" s="218">
        <f>SUMIFS(Zeitliste!$M$14:$M$1999,Zeitliste!$A$14:$A$1999,$A68,Zeitliste!$N$14:$N$1999,K$16)</f>
        <v>0</v>
      </c>
      <c r="L68" s="219" t="str">
        <f t="shared" ref="L68" ca="1" si="637">IF(OR($B68=0,K68=0),"",ROUNDDOWN((K68/$B68)*100,0))</f>
        <v/>
      </c>
      <c r="M68" s="218">
        <f>SUMIFS(Zeitliste!$M$14:$M$1999,Zeitliste!$A$14:$A$1999,$A68,Zeitliste!$N$14:$N$1999,M$16)</f>
        <v>0</v>
      </c>
      <c r="N68" s="219" t="str">
        <f t="shared" ref="N68" ca="1" si="638">IF(OR($B68=0,M68=0),"",ROUNDDOWN((M68/$B68)*100,0))</f>
        <v/>
      </c>
      <c r="O68" s="218">
        <f>SUMIFS(Zeitliste!$M$14:$M$1999,Zeitliste!$A$14:$A$1999,$A68,Zeitliste!$N$14:$N$1999,O$16)</f>
        <v>0</v>
      </c>
      <c r="P68" s="219" t="str">
        <f t="shared" ref="P68" ca="1" si="639">IF(OR($B68=0,O68=0),"",ROUNDDOWN((O68/$B68)*100,0))</f>
        <v/>
      </c>
      <c r="Q68" s="218">
        <f>SUMIFS(Zeitliste!$M$14:$M$1999,Zeitliste!$A$14:$A$1999,$A68,Zeitliste!$N$14:$N$1999,Q$16)</f>
        <v>0</v>
      </c>
      <c r="R68" s="219" t="str">
        <f t="shared" ref="R68" ca="1" si="640">IF(OR($B68=0,Q68=0),"",ROUNDDOWN((Q68/$B68)*100,0))</f>
        <v/>
      </c>
      <c r="S68" s="218">
        <f>SUMIFS(Zeitliste!$M$14:$M$1999,Zeitliste!$A$14:$A$1999,$A68,Zeitliste!$N$14:$N$1999,S$16)</f>
        <v>0</v>
      </c>
      <c r="T68" s="219" t="str">
        <f t="shared" ref="T68" ca="1" si="641">IF(OR($B68=0,S68=0),"",ROUNDDOWN((S68/$B68)*100,0))</f>
        <v/>
      </c>
      <c r="U68" s="218">
        <f>SUMIFS(Zeitliste!$M$14:$M$1999,Zeitliste!$A$14:$A$1999,$A68,Zeitliste!$N$14:$N$1999,U$16)</f>
        <v>0</v>
      </c>
      <c r="V68" s="219" t="str">
        <f t="shared" ref="V68" ca="1" si="642">IF(OR($B68=0,U68=0),"",ROUNDDOWN((U68/$B68)*100,0))</f>
        <v/>
      </c>
      <c r="W68" s="218">
        <f>SUMIFS(Zeitliste!$M$14:$M$1999,Zeitliste!$A$14:$A$1999,$A68,Zeitliste!$N$14:$N$1999,W$16)</f>
        <v>0</v>
      </c>
      <c r="X68" s="219" t="str">
        <f t="shared" ref="X68" ca="1" si="643">IF(OR($B68=0,W68=0),"",ROUNDDOWN((W68/$B68)*100,0))</f>
        <v/>
      </c>
      <c r="Y68" s="218">
        <f>SUMIFS(Zeitliste!$M$14:$M$1999,Zeitliste!$A$14:$A$1999,$A68,Zeitliste!$N$14:$N$1999,Y$16)</f>
        <v>0</v>
      </c>
      <c r="Z68" s="219" t="str">
        <f t="shared" ref="Z68" ca="1" si="644">IF(OR($B68=0,Y68=0),"",ROUNDDOWN((Y68/$B68)*100,0))</f>
        <v/>
      </c>
      <c r="AA68" s="218">
        <f>SUMIFS(Zeitliste!$M$14:$M$1999,Zeitliste!$A$14:$A$1999,$A68,Zeitliste!$N$14:$N$1999,AA$16)</f>
        <v>0</v>
      </c>
      <c r="AB68" s="219" t="str">
        <f t="shared" ref="AB68" ca="1" si="645">IF(OR($B68=0,AA68=0),"",ROUNDDOWN((AA68/$B68)*100,0))</f>
        <v/>
      </c>
      <c r="AC68" s="218">
        <f>SUMIFS(Zeitliste!$M$14:$M$1999,Zeitliste!$A$14:$A$1999,$A68,Zeitliste!$N$14:$N$1999,AC$16)</f>
        <v>0</v>
      </c>
      <c r="AD68" s="219" t="str">
        <f t="shared" ca="1" si="64"/>
        <v/>
      </c>
      <c r="AE68" s="20"/>
      <c r="AF68" s="241">
        <f t="shared" ca="1" si="79"/>
        <v>0</v>
      </c>
      <c r="AG68" s="241">
        <f t="shared" ca="1" si="80"/>
        <v>0</v>
      </c>
      <c r="AH68" s="242" t="e">
        <f t="shared" si="93"/>
        <v>#VALUE!</v>
      </c>
    </row>
    <row r="69" spans="1:34" x14ac:dyDescent="0.25">
      <c r="A69" s="216" t="str">
        <f t="shared" si="25"/>
        <v/>
      </c>
      <c r="B69" s="217">
        <f ca="1">SUMIF(ZL_gesamt,Aufteilung!A69,ZL_dez)</f>
        <v>0</v>
      </c>
      <c r="C69" s="218">
        <f>SUMIFS(Zeitliste!$M$14:$M$1999,Zeitliste!$A$14:$A$1999,$A69,Zeitliste!$N$14:$N$1999,C$16)</f>
        <v>0</v>
      </c>
      <c r="D69" s="219" t="str">
        <f t="shared" ca="1" si="26"/>
        <v/>
      </c>
      <c r="E69" s="218">
        <f>SUMIFS(Zeitliste!$M$14:$M$1999,Zeitliste!$A$14:$A$1999,$A69,Zeitliste!$N$14:$N$1999,E$16)</f>
        <v>0</v>
      </c>
      <c r="F69" s="219" t="str">
        <f t="shared" ref="F69" ca="1" si="646">IF(OR($B69=0,E69=0),"",ROUNDDOWN((E69/$B69)*100,0))</f>
        <v/>
      </c>
      <c r="G69" s="218">
        <f>SUMIFS(Zeitliste!$M$14:$M$1999,Zeitliste!$A$14:$A$1999,$A69,Zeitliste!$N$14:$N$1999,G$16)</f>
        <v>0</v>
      </c>
      <c r="H69" s="219" t="str">
        <f t="shared" ref="H69" ca="1" si="647">IF(OR($B69=0,G69=0),"",ROUNDDOWN((G69/$B69)*100,0))</f>
        <v/>
      </c>
      <c r="I69" s="218">
        <f>SUMIFS(Zeitliste!$M$14:$M$1999,Zeitliste!$A$14:$A$1999,$A69,Zeitliste!$N$14:$N$1999,I$16)</f>
        <v>0</v>
      </c>
      <c r="J69" s="219" t="str">
        <f t="shared" ref="J69" ca="1" si="648">IF(OR($B69=0,I69=0),"",ROUNDDOWN((I69/$B69)*100,0))</f>
        <v/>
      </c>
      <c r="K69" s="218">
        <f>SUMIFS(Zeitliste!$M$14:$M$1999,Zeitliste!$A$14:$A$1999,$A69,Zeitliste!$N$14:$N$1999,K$16)</f>
        <v>0</v>
      </c>
      <c r="L69" s="219" t="str">
        <f t="shared" ref="L69" ca="1" si="649">IF(OR($B69=0,K69=0),"",ROUNDDOWN((K69/$B69)*100,0))</f>
        <v/>
      </c>
      <c r="M69" s="218">
        <f>SUMIFS(Zeitliste!$M$14:$M$1999,Zeitliste!$A$14:$A$1999,$A69,Zeitliste!$N$14:$N$1999,M$16)</f>
        <v>0</v>
      </c>
      <c r="N69" s="219" t="str">
        <f t="shared" ref="N69" ca="1" si="650">IF(OR($B69=0,M69=0),"",ROUNDDOWN((M69/$B69)*100,0))</f>
        <v/>
      </c>
      <c r="O69" s="218">
        <f>SUMIFS(Zeitliste!$M$14:$M$1999,Zeitliste!$A$14:$A$1999,$A69,Zeitliste!$N$14:$N$1999,O$16)</f>
        <v>0</v>
      </c>
      <c r="P69" s="219" t="str">
        <f t="shared" ref="P69" ca="1" si="651">IF(OR($B69=0,O69=0),"",ROUNDDOWN((O69/$B69)*100,0))</f>
        <v/>
      </c>
      <c r="Q69" s="218">
        <f>SUMIFS(Zeitliste!$M$14:$M$1999,Zeitliste!$A$14:$A$1999,$A69,Zeitliste!$N$14:$N$1999,Q$16)</f>
        <v>0</v>
      </c>
      <c r="R69" s="219" t="str">
        <f t="shared" ref="R69" ca="1" si="652">IF(OR($B69=0,Q69=0),"",ROUNDDOWN((Q69/$B69)*100,0))</f>
        <v/>
      </c>
      <c r="S69" s="218">
        <f>SUMIFS(Zeitliste!$M$14:$M$1999,Zeitliste!$A$14:$A$1999,$A69,Zeitliste!$N$14:$N$1999,S$16)</f>
        <v>0</v>
      </c>
      <c r="T69" s="219" t="str">
        <f t="shared" ref="T69" ca="1" si="653">IF(OR($B69=0,S69=0),"",ROUNDDOWN((S69/$B69)*100,0))</f>
        <v/>
      </c>
      <c r="U69" s="218">
        <f>SUMIFS(Zeitliste!$M$14:$M$1999,Zeitliste!$A$14:$A$1999,$A69,Zeitliste!$N$14:$N$1999,U$16)</f>
        <v>0</v>
      </c>
      <c r="V69" s="219" t="str">
        <f t="shared" ref="V69" ca="1" si="654">IF(OR($B69=0,U69=0),"",ROUNDDOWN((U69/$B69)*100,0))</f>
        <v/>
      </c>
      <c r="W69" s="218">
        <f>SUMIFS(Zeitliste!$M$14:$M$1999,Zeitliste!$A$14:$A$1999,$A69,Zeitliste!$N$14:$N$1999,W$16)</f>
        <v>0</v>
      </c>
      <c r="X69" s="219" t="str">
        <f t="shared" ref="X69" ca="1" si="655">IF(OR($B69=0,W69=0),"",ROUNDDOWN((W69/$B69)*100,0))</f>
        <v/>
      </c>
      <c r="Y69" s="218">
        <f>SUMIFS(Zeitliste!$M$14:$M$1999,Zeitliste!$A$14:$A$1999,$A69,Zeitliste!$N$14:$N$1999,Y$16)</f>
        <v>0</v>
      </c>
      <c r="Z69" s="219" t="str">
        <f t="shared" ref="Z69" ca="1" si="656">IF(OR($B69=0,Y69=0),"",ROUNDDOWN((Y69/$B69)*100,0))</f>
        <v/>
      </c>
      <c r="AA69" s="218">
        <f>SUMIFS(Zeitliste!$M$14:$M$1999,Zeitliste!$A$14:$A$1999,$A69,Zeitliste!$N$14:$N$1999,AA$16)</f>
        <v>0</v>
      </c>
      <c r="AB69" s="219" t="str">
        <f t="shared" ref="AB69" ca="1" si="657">IF(OR($B69=0,AA69=0),"",ROUNDDOWN((AA69/$B69)*100,0))</f>
        <v/>
      </c>
      <c r="AC69" s="218">
        <f>SUMIFS(Zeitliste!$M$14:$M$1999,Zeitliste!$A$14:$A$1999,$A69,Zeitliste!$N$14:$N$1999,AC$16)</f>
        <v>0</v>
      </c>
      <c r="AD69" s="219" t="str">
        <f t="shared" ca="1" si="64"/>
        <v/>
      </c>
      <c r="AE69" s="20"/>
      <c r="AF69" s="241">
        <f t="shared" ca="1" si="79"/>
        <v>0</v>
      </c>
      <c r="AG69" s="241">
        <f t="shared" ca="1" si="80"/>
        <v>0</v>
      </c>
      <c r="AH69" s="242" t="e">
        <f t="shared" si="93"/>
        <v>#VALUE!</v>
      </c>
    </row>
    <row r="70" spans="1:34" x14ac:dyDescent="0.25">
      <c r="A70" s="216" t="str">
        <f t="shared" si="25"/>
        <v/>
      </c>
      <c r="B70" s="217">
        <f ca="1">SUMIF(ZL_gesamt,Aufteilung!A70,ZL_dez)</f>
        <v>0</v>
      </c>
      <c r="C70" s="218">
        <f>SUMIFS(Zeitliste!$M$14:$M$1999,Zeitliste!$A$14:$A$1999,$A70,Zeitliste!$N$14:$N$1999,C$16)</f>
        <v>0</v>
      </c>
      <c r="D70" s="219" t="str">
        <f t="shared" ca="1" si="26"/>
        <v/>
      </c>
      <c r="E70" s="218">
        <f>SUMIFS(Zeitliste!$M$14:$M$1999,Zeitliste!$A$14:$A$1999,$A70,Zeitliste!$N$14:$N$1999,E$16)</f>
        <v>0</v>
      </c>
      <c r="F70" s="219" t="str">
        <f t="shared" ref="F70" ca="1" si="658">IF(OR($B70=0,E70=0),"",ROUNDDOWN((E70/$B70)*100,0))</f>
        <v/>
      </c>
      <c r="G70" s="218">
        <f>SUMIFS(Zeitliste!$M$14:$M$1999,Zeitliste!$A$14:$A$1999,$A70,Zeitliste!$N$14:$N$1999,G$16)</f>
        <v>0</v>
      </c>
      <c r="H70" s="219" t="str">
        <f t="shared" ref="H70" ca="1" si="659">IF(OR($B70=0,G70=0),"",ROUNDDOWN((G70/$B70)*100,0))</f>
        <v/>
      </c>
      <c r="I70" s="218">
        <f>SUMIFS(Zeitliste!$M$14:$M$1999,Zeitliste!$A$14:$A$1999,$A70,Zeitliste!$N$14:$N$1999,I$16)</f>
        <v>0</v>
      </c>
      <c r="J70" s="219" t="str">
        <f t="shared" ref="J70" ca="1" si="660">IF(OR($B70=0,I70=0),"",ROUNDDOWN((I70/$B70)*100,0))</f>
        <v/>
      </c>
      <c r="K70" s="218">
        <f>SUMIFS(Zeitliste!$M$14:$M$1999,Zeitliste!$A$14:$A$1999,$A70,Zeitliste!$N$14:$N$1999,K$16)</f>
        <v>0</v>
      </c>
      <c r="L70" s="219" t="str">
        <f t="shared" ref="L70" ca="1" si="661">IF(OR($B70=0,K70=0),"",ROUNDDOWN((K70/$B70)*100,0))</f>
        <v/>
      </c>
      <c r="M70" s="218">
        <f>SUMIFS(Zeitliste!$M$14:$M$1999,Zeitliste!$A$14:$A$1999,$A70,Zeitliste!$N$14:$N$1999,M$16)</f>
        <v>0</v>
      </c>
      <c r="N70" s="219" t="str">
        <f t="shared" ref="N70" ca="1" si="662">IF(OR($B70=0,M70=0),"",ROUNDDOWN((M70/$B70)*100,0))</f>
        <v/>
      </c>
      <c r="O70" s="218">
        <f>SUMIFS(Zeitliste!$M$14:$M$1999,Zeitliste!$A$14:$A$1999,$A70,Zeitliste!$N$14:$N$1999,O$16)</f>
        <v>0</v>
      </c>
      <c r="P70" s="219" t="str">
        <f t="shared" ref="P70" ca="1" si="663">IF(OR($B70=0,O70=0),"",ROUNDDOWN((O70/$B70)*100,0))</f>
        <v/>
      </c>
      <c r="Q70" s="218">
        <f>SUMIFS(Zeitliste!$M$14:$M$1999,Zeitliste!$A$14:$A$1999,$A70,Zeitliste!$N$14:$N$1999,Q$16)</f>
        <v>0</v>
      </c>
      <c r="R70" s="219" t="str">
        <f t="shared" ref="R70" ca="1" si="664">IF(OR($B70=0,Q70=0),"",ROUNDDOWN((Q70/$B70)*100,0))</f>
        <v/>
      </c>
      <c r="S70" s="218">
        <f>SUMIFS(Zeitliste!$M$14:$M$1999,Zeitliste!$A$14:$A$1999,$A70,Zeitliste!$N$14:$N$1999,S$16)</f>
        <v>0</v>
      </c>
      <c r="T70" s="219" t="str">
        <f t="shared" ref="T70" ca="1" si="665">IF(OR($B70=0,S70=0),"",ROUNDDOWN((S70/$B70)*100,0))</f>
        <v/>
      </c>
      <c r="U70" s="218">
        <f>SUMIFS(Zeitliste!$M$14:$M$1999,Zeitliste!$A$14:$A$1999,$A70,Zeitliste!$N$14:$N$1999,U$16)</f>
        <v>0</v>
      </c>
      <c r="V70" s="219" t="str">
        <f t="shared" ref="V70" ca="1" si="666">IF(OR($B70=0,U70=0),"",ROUNDDOWN((U70/$B70)*100,0))</f>
        <v/>
      </c>
      <c r="W70" s="218">
        <f>SUMIFS(Zeitliste!$M$14:$M$1999,Zeitliste!$A$14:$A$1999,$A70,Zeitliste!$N$14:$N$1999,W$16)</f>
        <v>0</v>
      </c>
      <c r="X70" s="219" t="str">
        <f t="shared" ref="X70" ca="1" si="667">IF(OR($B70=0,W70=0),"",ROUNDDOWN((W70/$B70)*100,0))</f>
        <v/>
      </c>
      <c r="Y70" s="218">
        <f>SUMIFS(Zeitliste!$M$14:$M$1999,Zeitliste!$A$14:$A$1999,$A70,Zeitliste!$N$14:$N$1999,Y$16)</f>
        <v>0</v>
      </c>
      <c r="Z70" s="219" t="str">
        <f t="shared" ref="Z70" ca="1" si="668">IF(OR($B70=0,Y70=0),"",ROUNDDOWN((Y70/$B70)*100,0))</f>
        <v/>
      </c>
      <c r="AA70" s="218">
        <f>SUMIFS(Zeitliste!$M$14:$M$1999,Zeitliste!$A$14:$A$1999,$A70,Zeitliste!$N$14:$N$1999,AA$16)</f>
        <v>0</v>
      </c>
      <c r="AB70" s="219" t="str">
        <f t="shared" ref="AB70" ca="1" si="669">IF(OR($B70=0,AA70=0),"",ROUNDDOWN((AA70/$B70)*100,0))</f>
        <v/>
      </c>
      <c r="AC70" s="218">
        <f>SUMIFS(Zeitliste!$M$14:$M$1999,Zeitliste!$A$14:$A$1999,$A70,Zeitliste!$N$14:$N$1999,AC$16)</f>
        <v>0</v>
      </c>
      <c r="AD70" s="219" t="str">
        <f t="shared" ca="1" si="64"/>
        <v/>
      </c>
      <c r="AE70" s="20"/>
      <c r="AF70" s="241">
        <f t="shared" ca="1" si="79"/>
        <v>0</v>
      </c>
      <c r="AG70" s="241">
        <f t="shared" ca="1" si="80"/>
        <v>0</v>
      </c>
      <c r="AH70" s="242" t="e">
        <f t="shared" si="93"/>
        <v>#VALUE!</v>
      </c>
    </row>
    <row r="71" spans="1:34" x14ac:dyDescent="0.25">
      <c r="A71" s="216" t="str">
        <f t="shared" si="25"/>
        <v/>
      </c>
      <c r="B71" s="217">
        <f ca="1">SUMIF(ZL_gesamt,Aufteilung!A71,ZL_dez)</f>
        <v>0</v>
      </c>
      <c r="C71" s="218">
        <f>SUMIFS(Zeitliste!$M$14:$M$1999,Zeitliste!$A$14:$A$1999,$A71,Zeitliste!$N$14:$N$1999,C$16)</f>
        <v>0</v>
      </c>
      <c r="D71" s="219" t="str">
        <f t="shared" ca="1" si="26"/>
        <v/>
      </c>
      <c r="E71" s="218">
        <f>SUMIFS(Zeitliste!$M$14:$M$1999,Zeitliste!$A$14:$A$1999,$A71,Zeitliste!$N$14:$N$1999,E$16)</f>
        <v>0</v>
      </c>
      <c r="F71" s="219" t="str">
        <f t="shared" ref="F71" ca="1" si="670">IF(OR($B71=0,E71=0),"",ROUNDDOWN((E71/$B71)*100,0))</f>
        <v/>
      </c>
      <c r="G71" s="218">
        <f>SUMIFS(Zeitliste!$M$14:$M$1999,Zeitliste!$A$14:$A$1999,$A71,Zeitliste!$N$14:$N$1999,G$16)</f>
        <v>0</v>
      </c>
      <c r="H71" s="219" t="str">
        <f t="shared" ref="H71" ca="1" si="671">IF(OR($B71=0,G71=0),"",ROUNDDOWN((G71/$B71)*100,0))</f>
        <v/>
      </c>
      <c r="I71" s="218">
        <f>SUMIFS(Zeitliste!$M$14:$M$1999,Zeitliste!$A$14:$A$1999,$A71,Zeitliste!$N$14:$N$1999,I$16)</f>
        <v>0</v>
      </c>
      <c r="J71" s="219" t="str">
        <f t="shared" ref="J71" ca="1" si="672">IF(OR($B71=0,I71=0),"",ROUNDDOWN((I71/$B71)*100,0))</f>
        <v/>
      </c>
      <c r="K71" s="218">
        <f>SUMIFS(Zeitliste!$M$14:$M$1999,Zeitliste!$A$14:$A$1999,$A71,Zeitliste!$N$14:$N$1999,K$16)</f>
        <v>0</v>
      </c>
      <c r="L71" s="219" t="str">
        <f t="shared" ref="L71" ca="1" si="673">IF(OR($B71=0,K71=0),"",ROUNDDOWN((K71/$B71)*100,0))</f>
        <v/>
      </c>
      <c r="M71" s="218">
        <f>SUMIFS(Zeitliste!$M$14:$M$1999,Zeitliste!$A$14:$A$1999,$A71,Zeitliste!$N$14:$N$1999,M$16)</f>
        <v>0</v>
      </c>
      <c r="N71" s="219" t="str">
        <f t="shared" ref="N71" ca="1" si="674">IF(OR($B71=0,M71=0),"",ROUNDDOWN((M71/$B71)*100,0))</f>
        <v/>
      </c>
      <c r="O71" s="218">
        <f>SUMIFS(Zeitliste!$M$14:$M$1999,Zeitliste!$A$14:$A$1999,$A71,Zeitliste!$N$14:$N$1999,O$16)</f>
        <v>0</v>
      </c>
      <c r="P71" s="219" t="str">
        <f t="shared" ref="P71" ca="1" si="675">IF(OR($B71=0,O71=0),"",ROUNDDOWN((O71/$B71)*100,0))</f>
        <v/>
      </c>
      <c r="Q71" s="218">
        <f>SUMIFS(Zeitliste!$M$14:$M$1999,Zeitliste!$A$14:$A$1999,$A71,Zeitliste!$N$14:$N$1999,Q$16)</f>
        <v>0</v>
      </c>
      <c r="R71" s="219" t="str">
        <f t="shared" ref="R71" ca="1" si="676">IF(OR($B71=0,Q71=0),"",ROUNDDOWN((Q71/$B71)*100,0))</f>
        <v/>
      </c>
      <c r="S71" s="218">
        <f>SUMIFS(Zeitliste!$M$14:$M$1999,Zeitliste!$A$14:$A$1999,$A71,Zeitliste!$N$14:$N$1999,S$16)</f>
        <v>0</v>
      </c>
      <c r="T71" s="219" t="str">
        <f t="shared" ref="T71" ca="1" si="677">IF(OR($B71=0,S71=0),"",ROUNDDOWN((S71/$B71)*100,0))</f>
        <v/>
      </c>
      <c r="U71" s="218">
        <f>SUMIFS(Zeitliste!$M$14:$M$1999,Zeitliste!$A$14:$A$1999,$A71,Zeitliste!$N$14:$N$1999,U$16)</f>
        <v>0</v>
      </c>
      <c r="V71" s="219" t="str">
        <f t="shared" ref="V71" ca="1" si="678">IF(OR($B71=0,U71=0),"",ROUNDDOWN((U71/$B71)*100,0))</f>
        <v/>
      </c>
      <c r="W71" s="218">
        <f>SUMIFS(Zeitliste!$M$14:$M$1999,Zeitliste!$A$14:$A$1999,$A71,Zeitliste!$N$14:$N$1999,W$16)</f>
        <v>0</v>
      </c>
      <c r="X71" s="219" t="str">
        <f t="shared" ref="X71" ca="1" si="679">IF(OR($B71=0,W71=0),"",ROUNDDOWN((W71/$B71)*100,0))</f>
        <v/>
      </c>
      <c r="Y71" s="218">
        <f>SUMIFS(Zeitliste!$M$14:$M$1999,Zeitliste!$A$14:$A$1999,$A71,Zeitliste!$N$14:$N$1999,Y$16)</f>
        <v>0</v>
      </c>
      <c r="Z71" s="219" t="str">
        <f t="shared" ref="Z71" ca="1" si="680">IF(OR($B71=0,Y71=0),"",ROUNDDOWN((Y71/$B71)*100,0))</f>
        <v/>
      </c>
      <c r="AA71" s="218">
        <f>SUMIFS(Zeitliste!$M$14:$M$1999,Zeitliste!$A$14:$A$1999,$A71,Zeitliste!$N$14:$N$1999,AA$16)</f>
        <v>0</v>
      </c>
      <c r="AB71" s="219" t="str">
        <f t="shared" ref="AB71" ca="1" si="681">IF(OR($B71=0,AA71=0),"",ROUNDDOWN((AA71/$B71)*100,0))</f>
        <v/>
      </c>
      <c r="AC71" s="218">
        <f>SUMIFS(Zeitliste!$M$14:$M$1999,Zeitliste!$A$14:$A$1999,$A71,Zeitliste!$N$14:$N$1999,AC$16)</f>
        <v>0</v>
      </c>
      <c r="AD71" s="219" t="str">
        <f t="shared" ca="1" si="64"/>
        <v/>
      </c>
      <c r="AE71" s="20"/>
      <c r="AF71" s="241">
        <f t="shared" ca="1" si="79"/>
        <v>0</v>
      </c>
      <c r="AG71" s="241">
        <f t="shared" ca="1" si="80"/>
        <v>0</v>
      </c>
      <c r="AH71" s="242" t="e">
        <f t="shared" si="93"/>
        <v>#VALUE!</v>
      </c>
    </row>
    <row r="72" spans="1:34" x14ac:dyDescent="0.25">
      <c r="A72" s="216" t="str">
        <f t="shared" si="25"/>
        <v/>
      </c>
      <c r="B72" s="217">
        <f ca="1">SUMIF(ZL_gesamt,Aufteilung!A72,ZL_dez)</f>
        <v>0</v>
      </c>
      <c r="C72" s="218">
        <f>SUMIFS(Zeitliste!$M$14:$M$1999,Zeitliste!$A$14:$A$1999,$A72,Zeitliste!$N$14:$N$1999,C$16)</f>
        <v>0</v>
      </c>
      <c r="D72" s="219" t="str">
        <f t="shared" ca="1" si="26"/>
        <v/>
      </c>
      <c r="E72" s="218">
        <f>SUMIFS(Zeitliste!$M$14:$M$1999,Zeitliste!$A$14:$A$1999,$A72,Zeitliste!$N$14:$N$1999,E$16)</f>
        <v>0</v>
      </c>
      <c r="F72" s="219" t="str">
        <f t="shared" ref="F72" ca="1" si="682">IF(OR($B72=0,E72=0),"",ROUNDDOWN((E72/$B72)*100,0))</f>
        <v/>
      </c>
      <c r="G72" s="218">
        <f>SUMIFS(Zeitliste!$M$14:$M$1999,Zeitliste!$A$14:$A$1999,$A72,Zeitliste!$N$14:$N$1999,G$16)</f>
        <v>0</v>
      </c>
      <c r="H72" s="219" t="str">
        <f t="shared" ref="H72" ca="1" si="683">IF(OR($B72=0,G72=0),"",ROUNDDOWN((G72/$B72)*100,0))</f>
        <v/>
      </c>
      <c r="I72" s="218">
        <f>SUMIFS(Zeitliste!$M$14:$M$1999,Zeitliste!$A$14:$A$1999,$A72,Zeitliste!$N$14:$N$1999,I$16)</f>
        <v>0</v>
      </c>
      <c r="J72" s="219" t="str">
        <f t="shared" ref="J72" ca="1" si="684">IF(OR($B72=0,I72=0),"",ROUNDDOWN((I72/$B72)*100,0))</f>
        <v/>
      </c>
      <c r="K72" s="218">
        <f>SUMIFS(Zeitliste!$M$14:$M$1999,Zeitliste!$A$14:$A$1999,$A72,Zeitliste!$N$14:$N$1999,K$16)</f>
        <v>0</v>
      </c>
      <c r="L72" s="219" t="str">
        <f t="shared" ref="L72" ca="1" si="685">IF(OR($B72=0,K72=0),"",ROUNDDOWN((K72/$B72)*100,0))</f>
        <v/>
      </c>
      <c r="M72" s="218">
        <f>SUMIFS(Zeitliste!$M$14:$M$1999,Zeitliste!$A$14:$A$1999,$A72,Zeitliste!$N$14:$N$1999,M$16)</f>
        <v>0</v>
      </c>
      <c r="N72" s="219" t="str">
        <f t="shared" ref="N72" ca="1" si="686">IF(OR($B72=0,M72=0),"",ROUNDDOWN((M72/$B72)*100,0))</f>
        <v/>
      </c>
      <c r="O72" s="218">
        <f>SUMIFS(Zeitliste!$M$14:$M$1999,Zeitliste!$A$14:$A$1999,$A72,Zeitliste!$N$14:$N$1999,O$16)</f>
        <v>0</v>
      </c>
      <c r="P72" s="219" t="str">
        <f t="shared" ref="P72" ca="1" si="687">IF(OR($B72=0,O72=0),"",ROUNDDOWN((O72/$B72)*100,0))</f>
        <v/>
      </c>
      <c r="Q72" s="218">
        <f>SUMIFS(Zeitliste!$M$14:$M$1999,Zeitliste!$A$14:$A$1999,$A72,Zeitliste!$N$14:$N$1999,Q$16)</f>
        <v>0</v>
      </c>
      <c r="R72" s="219" t="str">
        <f t="shared" ref="R72" ca="1" si="688">IF(OR($B72=0,Q72=0),"",ROUNDDOWN((Q72/$B72)*100,0))</f>
        <v/>
      </c>
      <c r="S72" s="218">
        <f>SUMIFS(Zeitliste!$M$14:$M$1999,Zeitliste!$A$14:$A$1999,$A72,Zeitliste!$N$14:$N$1999,S$16)</f>
        <v>0</v>
      </c>
      <c r="T72" s="219" t="str">
        <f t="shared" ref="T72" ca="1" si="689">IF(OR($B72=0,S72=0),"",ROUNDDOWN((S72/$B72)*100,0))</f>
        <v/>
      </c>
      <c r="U72" s="218">
        <f>SUMIFS(Zeitliste!$M$14:$M$1999,Zeitliste!$A$14:$A$1999,$A72,Zeitliste!$N$14:$N$1999,U$16)</f>
        <v>0</v>
      </c>
      <c r="V72" s="219" t="str">
        <f t="shared" ref="V72" ca="1" si="690">IF(OR($B72=0,U72=0),"",ROUNDDOWN((U72/$B72)*100,0))</f>
        <v/>
      </c>
      <c r="W72" s="218">
        <f>SUMIFS(Zeitliste!$M$14:$M$1999,Zeitliste!$A$14:$A$1999,$A72,Zeitliste!$N$14:$N$1999,W$16)</f>
        <v>0</v>
      </c>
      <c r="X72" s="219" t="str">
        <f t="shared" ref="X72" ca="1" si="691">IF(OR($B72=0,W72=0),"",ROUNDDOWN((W72/$B72)*100,0))</f>
        <v/>
      </c>
      <c r="Y72" s="218">
        <f>SUMIFS(Zeitliste!$M$14:$M$1999,Zeitliste!$A$14:$A$1999,$A72,Zeitliste!$N$14:$N$1999,Y$16)</f>
        <v>0</v>
      </c>
      <c r="Z72" s="219" t="str">
        <f t="shared" ref="Z72" ca="1" si="692">IF(OR($B72=0,Y72=0),"",ROUNDDOWN((Y72/$B72)*100,0))</f>
        <v/>
      </c>
      <c r="AA72" s="218">
        <f>SUMIFS(Zeitliste!$M$14:$M$1999,Zeitliste!$A$14:$A$1999,$A72,Zeitliste!$N$14:$N$1999,AA$16)</f>
        <v>0</v>
      </c>
      <c r="AB72" s="219" t="str">
        <f t="shared" ref="AB72" ca="1" si="693">IF(OR($B72=0,AA72=0),"",ROUNDDOWN((AA72/$B72)*100,0))</f>
        <v/>
      </c>
      <c r="AC72" s="218">
        <f>SUMIFS(Zeitliste!$M$14:$M$1999,Zeitliste!$A$14:$A$1999,$A72,Zeitliste!$N$14:$N$1999,AC$16)</f>
        <v>0</v>
      </c>
      <c r="AD72" s="219" t="str">
        <f t="shared" ca="1" si="64"/>
        <v/>
      </c>
      <c r="AE72" s="20"/>
      <c r="AF72" s="241">
        <f t="shared" ca="1" si="79"/>
        <v>0</v>
      </c>
      <c r="AG72" s="241">
        <f t="shared" ca="1" si="80"/>
        <v>0</v>
      </c>
      <c r="AH72" s="242" t="e">
        <f t="shared" si="93"/>
        <v>#VALUE!</v>
      </c>
    </row>
    <row r="73" spans="1:34" x14ac:dyDescent="0.25">
      <c r="A73" s="216" t="str">
        <f t="shared" si="25"/>
        <v/>
      </c>
      <c r="B73" s="217">
        <f ca="1">SUMIF(ZL_gesamt,Aufteilung!A73,ZL_dez)</f>
        <v>0</v>
      </c>
      <c r="C73" s="218">
        <f>SUMIFS(Zeitliste!$M$14:$M$1999,Zeitliste!$A$14:$A$1999,$A73,Zeitliste!$N$14:$N$1999,C$16)</f>
        <v>0</v>
      </c>
      <c r="D73" s="219" t="str">
        <f t="shared" ca="1" si="26"/>
        <v/>
      </c>
      <c r="E73" s="218">
        <f>SUMIFS(Zeitliste!$M$14:$M$1999,Zeitliste!$A$14:$A$1999,$A73,Zeitliste!$N$14:$N$1999,E$16)</f>
        <v>0</v>
      </c>
      <c r="F73" s="219" t="str">
        <f t="shared" ref="F73" ca="1" si="694">IF(OR($B73=0,E73=0),"",ROUNDDOWN((E73/$B73)*100,0))</f>
        <v/>
      </c>
      <c r="G73" s="218">
        <f>SUMIFS(Zeitliste!$M$14:$M$1999,Zeitliste!$A$14:$A$1999,$A73,Zeitliste!$N$14:$N$1999,G$16)</f>
        <v>0</v>
      </c>
      <c r="H73" s="219" t="str">
        <f t="shared" ref="H73" ca="1" si="695">IF(OR($B73=0,G73=0),"",ROUNDDOWN((G73/$B73)*100,0))</f>
        <v/>
      </c>
      <c r="I73" s="218">
        <f>SUMIFS(Zeitliste!$M$14:$M$1999,Zeitliste!$A$14:$A$1999,$A73,Zeitliste!$N$14:$N$1999,I$16)</f>
        <v>0</v>
      </c>
      <c r="J73" s="219" t="str">
        <f t="shared" ref="J73" ca="1" si="696">IF(OR($B73=0,I73=0),"",ROUNDDOWN((I73/$B73)*100,0))</f>
        <v/>
      </c>
      <c r="K73" s="218">
        <f>SUMIFS(Zeitliste!$M$14:$M$1999,Zeitliste!$A$14:$A$1999,$A73,Zeitliste!$N$14:$N$1999,K$16)</f>
        <v>0</v>
      </c>
      <c r="L73" s="219" t="str">
        <f t="shared" ref="L73" ca="1" si="697">IF(OR($B73=0,K73=0),"",ROUNDDOWN((K73/$B73)*100,0))</f>
        <v/>
      </c>
      <c r="M73" s="218">
        <f>SUMIFS(Zeitliste!$M$14:$M$1999,Zeitliste!$A$14:$A$1999,$A73,Zeitliste!$N$14:$N$1999,M$16)</f>
        <v>0</v>
      </c>
      <c r="N73" s="219" t="str">
        <f t="shared" ref="N73" ca="1" si="698">IF(OR($B73=0,M73=0),"",ROUNDDOWN((M73/$B73)*100,0))</f>
        <v/>
      </c>
      <c r="O73" s="218">
        <f>SUMIFS(Zeitliste!$M$14:$M$1999,Zeitliste!$A$14:$A$1999,$A73,Zeitliste!$N$14:$N$1999,O$16)</f>
        <v>0</v>
      </c>
      <c r="P73" s="219" t="str">
        <f t="shared" ref="P73" ca="1" si="699">IF(OR($B73=0,O73=0),"",ROUNDDOWN((O73/$B73)*100,0))</f>
        <v/>
      </c>
      <c r="Q73" s="218">
        <f>SUMIFS(Zeitliste!$M$14:$M$1999,Zeitliste!$A$14:$A$1999,$A73,Zeitliste!$N$14:$N$1999,Q$16)</f>
        <v>0</v>
      </c>
      <c r="R73" s="219" t="str">
        <f t="shared" ref="R73" ca="1" si="700">IF(OR($B73=0,Q73=0),"",ROUNDDOWN((Q73/$B73)*100,0))</f>
        <v/>
      </c>
      <c r="S73" s="218">
        <f>SUMIFS(Zeitliste!$M$14:$M$1999,Zeitliste!$A$14:$A$1999,$A73,Zeitliste!$N$14:$N$1999,S$16)</f>
        <v>0</v>
      </c>
      <c r="T73" s="219" t="str">
        <f t="shared" ref="T73" ca="1" si="701">IF(OR($B73=0,S73=0),"",ROUNDDOWN((S73/$B73)*100,0))</f>
        <v/>
      </c>
      <c r="U73" s="218">
        <f>SUMIFS(Zeitliste!$M$14:$M$1999,Zeitliste!$A$14:$A$1999,$A73,Zeitliste!$N$14:$N$1999,U$16)</f>
        <v>0</v>
      </c>
      <c r="V73" s="219" t="str">
        <f t="shared" ref="V73" ca="1" si="702">IF(OR($B73=0,U73=0),"",ROUNDDOWN((U73/$B73)*100,0))</f>
        <v/>
      </c>
      <c r="W73" s="218">
        <f>SUMIFS(Zeitliste!$M$14:$M$1999,Zeitliste!$A$14:$A$1999,$A73,Zeitliste!$N$14:$N$1999,W$16)</f>
        <v>0</v>
      </c>
      <c r="X73" s="219" t="str">
        <f t="shared" ref="X73" ca="1" si="703">IF(OR($B73=0,W73=0),"",ROUNDDOWN((W73/$B73)*100,0))</f>
        <v/>
      </c>
      <c r="Y73" s="218">
        <f>SUMIFS(Zeitliste!$M$14:$M$1999,Zeitliste!$A$14:$A$1999,$A73,Zeitliste!$N$14:$N$1999,Y$16)</f>
        <v>0</v>
      </c>
      <c r="Z73" s="219" t="str">
        <f t="shared" ref="Z73" ca="1" si="704">IF(OR($B73=0,Y73=0),"",ROUNDDOWN((Y73/$B73)*100,0))</f>
        <v/>
      </c>
      <c r="AA73" s="218">
        <f>SUMIFS(Zeitliste!$M$14:$M$1999,Zeitliste!$A$14:$A$1999,$A73,Zeitliste!$N$14:$N$1999,AA$16)</f>
        <v>0</v>
      </c>
      <c r="AB73" s="219" t="str">
        <f t="shared" ref="AB73" ca="1" si="705">IF(OR($B73=0,AA73=0),"",ROUNDDOWN((AA73/$B73)*100,0))</f>
        <v/>
      </c>
      <c r="AC73" s="218">
        <f>SUMIFS(Zeitliste!$M$14:$M$1999,Zeitliste!$A$14:$A$1999,$A73,Zeitliste!$N$14:$N$1999,AC$16)</f>
        <v>0</v>
      </c>
      <c r="AD73" s="219" t="str">
        <f t="shared" ca="1" si="64"/>
        <v/>
      </c>
      <c r="AE73" s="20"/>
      <c r="AF73" s="241">
        <f t="shared" ca="1" si="79"/>
        <v>0</v>
      </c>
      <c r="AG73" s="241">
        <f t="shared" ca="1" si="80"/>
        <v>0</v>
      </c>
      <c r="AH73" s="242" t="e">
        <f t="shared" si="93"/>
        <v>#VALUE!</v>
      </c>
    </row>
    <row r="74" spans="1:34" x14ac:dyDescent="0.25">
      <c r="A74" s="216" t="str">
        <f t="shared" si="25"/>
        <v/>
      </c>
      <c r="B74" s="217">
        <f ca="1">SUMIF(ZL_gesamt,Aufteilung!A74,ZL_dez)</f>
        <v>0</v>
      </c>
      <c r="C74" s="218">
        <f>SUMIFS(Zeitliste!$M$14:$M$1999,Zeitliste!$A$14:$A$1999,$A74,Zeitliste!$N$14:$N$1999,C$16)</f>
        <v>0</v>
      </c>
      <c r="D74" s="219" t="str">
        <f t="shared" ca="1" si="26"/>
        <v/>
      </c>
      <c r="E74" s="218">
        <f>SUMIFS(Zeitliste!$M$14:$M$1999,Zeitliste!$A$14:$A$1999,$A74,Zeitliste!$N$14:$N$1999,E$16)</f>
        <v>0</v>
      </c>
      <c r="F74" s="219" t="str">
        <f t="shared" ref="F74" ca="1" si="706">IF(OR($B74=0,E74=0),"",ROUNDDOWN((E74/$B74)*100,0))</f>
        <v/>
      </c>
      <c r="G74" s="218">
        <f>SUMIFS(Zeitliste!$M$14:$M$1999,Zeitliste!$A$14:$A$1999,$A74,Zeitliste!$N$14:$N$1999,G$16)</f>
        <v>0</v>
      </c>
      <c r="H74" s="219" t="str">
        <f t="shared" ref="H74" ca="1" si="707">IF(OR($B74=0,G74=0),"",ROUNDDOWN((G74/$B74)*100,0))</f>
        <v/>
      </c>
      <c r="I74" s="218">
        <f>SUMIFS(Zeitliste!$M$14:$M$1999,Zeitliste!$A$14:$A$1999,$A74,Zeitliste!$N$14:$N$1999,I$16)</f>
        <v>0</v>
      </c>
      <c r="J74" s="219" t="str">
        <f t="shared" ref="J74" ca="1" si="708">IF(OR($B74=0,I74=0),"",ROUNDDOWN((I74/$B74)*100,0))</f>
        <v/>
      </c>
      <c r="K74" s="218">
        <f>SUMIFS(Zeitliste!$M$14:$M$1999,Zeitliste!$A$14:$A$1999,$A74,Zeitliste!$N$14:$N$1999,K$16)</f>
        <v>0</v>
      </c>
      <c r="L74" s="219" t="str">
        <f t="shared" ref="L74" ca="1" si="709">IF(OR($B74=0,K74=0),"",ROUNDDOWN((K74/$B74)*100,0))</f>
        <v/>
      </c>
      <c r="M74" s="218">
        <f>SUMIFS(Zeitliste!$M$14:$M$1999,Zeitliste!$A$14:$A$1999,$A74,Zeitliste!$N$14:$N$1999,M$16)</f>
        <v>0</v>
      </c>
      <c r="N74" s="219" t="str">
        <f t="shared" ref="N74" ca="1" si="710">IF(OR($B74=0,M74=0),"",ROUNDDOWN((M74/$B74)*100,0))</f>
        <v/>
      </c>
      <c r="O74" s="218">
        <f>SUMIFS(Zeitliste!$M$14:$M$1999,Zeitliste!$A$14:$A$1999,$A74,Zeitliste!$N$14:$N$1999,O$16)</f>
        <v>0</v>
      </c>
      <c r="P74" s="219" t="str">
        <f t="shared" ref="P74" ca="1" si="711">IF(OR($B74=0,O74=0),"",ROUNDDOWN((O74/$B74)*100,0))</f>
        <v/>
      </c>
      <c r="Q74" s="218">
        <f>SUMIFS(Zeitliste!$M$14:$M$1999,Zeitliste!$A$14:$A$1999,$A74,Zeitliste!$N$14:$N$1999,Q$16)</f>
        <v>0</v>
      </c>
      <c r="R74" s="219" t="str">
        <f t="shared" ref="R74" ca="1" si="712">IF(OR($B74=0,Q74=0),"",ROUNDDOWN((Q74/$B74)*100,0))</f>
        <v/>
      </c>
      <c r="S74" s="218">
        <f>SUMIFS(Zeitliste!$M$14:$M$1999,Zeitliste!$A$14:$A$1999,$A74,Zeitliste!$N$14:$N$1999,S$16)</f>
        <v>0</v>
      </c>
      <c r="T74" s="219" t="str">
        <f t="shared" ref="T74" ca="1" si="713">IF(OR($B74=0,S74=0),"",ROUNDDOWN((S74/$B74)*100,0))</f>
        <v/>
      </c>
      <c r="U74" s="218">
        <f>SUMIFS(Zeitliste!$M$14:$M$1999,Zeitliste!$A$14:$A$1999,$A74,Zeitliste!$N$14:$N$1999,U$16)</f>
        <v>0</v>
      </c>
      <c r="V74" s="219" t="str">
        <f t="shared" ref="V74" ca="1" si="714">IF(OR($B74=0,U74=0),"",ROUNDDOWN((U74/$B74)*100,0))</f>
        <v/>
      </c>
      <c r="W74" s="218">
        <f>SUMIFS(Zeitliste!$M$14:$M$1999,Zeitliste!$A$14:$A$1999,$A74,Zeitliste!$N$14:$N$1999,W$16)</f>
        <v>0</v>
      </c>
      <c r="X74" s="219" t="str">
        <f t="shared" ref="X74" ca="1" si="715">IF(OR($B74=0,W74=0),"",ROUNDDOWN((W74/$B74)*100,0))</f>
        <v/>
      </c>
      <c r="Y74" s="218">
        <f>SUMIFS(Zeitliste!$M$14:$M$1999,Zeitliste!$A$14:$A$1999,$A74,Zeitliste!$N$14:$N$1999,Y$16)</f>
        <v>0</v>
      </c>
      <c r="Z74" s="219" t="str">
        <f t="shared" ref="Z74" ca="1" si="716">IF(OR($B74=0,Y74=0),"",ROUNDDOWN((Y74/$B74)*100,0))</f>
        <v/>
      </c>
      <c r="AA74" s="218">
        <f>SUMIFS(Zeitliste!$M$14:$M$1999,Zeitliste!$A$14:$A$1999,$A74,Zeitliste!$N$14:$N$1999,AA$16)</f>
        <v>0</v>
      </c>
      <c r="AB74" s="219" t="str">
        <f t="shared" ref="AB74" ca="1" si="717">IF(OR($B74=0,AA74=0),"",ROUNDDOWN((AA74/$B74)*100,0))</f>
        <v/>
      </c>
      <c r="AC74" s="218">
        <f>SUMIFS(Zeitliste!$M$14:$M$1999,Zeitliste!$A$14:$A$1999,$A74,Zeitliste!$N$14:$N$1999,AC$16)</f>
        <v>0</v>
      </c>
      <c r="AD74" s="219" t="str">
        <f t="shared" ca="1" si="64"/>
        <v/>
      </c>
      <c r="AE74" s="20"/>
      <c r="AF74" s="241">
        <f t="shared" ca="1" si="79"/>
        <v>0</v>
      </c>
      <c r="AG74" s="241">
        <f t="shared" ca="1" si="80"/>
        <v>0</v>
      </c>
      <c r="AH74" s="242" t="e">
        <f t="shared" si="93"/>
        <v>#VALUE!</v>
      </c>
    </row>
    <row r="75" spans="1:34" x14ac:dyDescent="0.25">
      <c r="A75" s="216" t="str">
        <f t="shared" si="25"/>
        <v/>
      </c>
      <c r="B75" s="217">
        <f ca="1">SUMIF(ZL_gesamt,Aufteilung!A75,ZL_dez)</f>
        <v>0</v>
      </c>
      <c r="C75" s="218">
        <f>SUMIFS(Zeitliste!$M$14:$M$1999,Zeitliste!$A$14:$A$1999,$A75,Zeitliste!$N$14:$N$1999,C$16)</f>
        <v>0</v>
      </c>
      <c r="D75" s="219" t="str">
        <f t="shared" ca="1" si="26"/>
        <v/>
      </c>
      <c r="E75" s="218">
        <f>SUMIFS(Zeitliste!$M$14:$M$1999,Zeitliste!$A$14:$A$1999,$A75,Zeitliste!$N$14:$N$1999,E$16)</f>
        <v>0</v>
      </c>
      <c r="F75" s="219" t="str">
        <f t="shared" ref="F75" ca="1" si="718">IF(OR($B75=0,E75=0),"",ROUNDDOWN((E75/$B75)*100,0))</f>
        <v/>
      </c>
      <c r="G75" s="218">
        <f>SUMIFS(Zeitliste!$M$14:$M$1999,Zeitliste!$A$14:$A$1999,$A75,Zeitliste!$N$14:$N$1999,G$16)</f>
        <v>0</v>
      </c>
      <c r="H75" s="219" t="str">
        <f t="shared" ref="H75" ca="1" si="719">IF(OR($B75=0,G75=0),"",ROUNDDOWN((G75/$B75)*100,0))</f>
        <v/>
      </c>
      <c r="I75" s="218">
        <f>SUMIFS(Zeitliste!$M$14:$M$1999,Zeitliste!$A$14:$A$1999,$A75,Zeitliste!$N$14:$N$1999,I$16)</f>
        <v>0</v>
      </c>
      <c r="J75" s="219" t="str">
        <f t="shared" ref="J75" ca="1" si="720">IF(OR($B75=0,I75=0),"",ROUNDDOWN((I75/$B75)*100,0))</f>
        <v/>
      </c>
      <c r="K75" s="218">
        <f>SUMIFS(Zeitliste!$M$14:$M$1999,Zeitliste!$A$14:$A$1999,$A75,Zeitliste!$N$14:$N$1999,K$16)</f>
        <v>0</v>
      </c>
      <c r="L75" s="219" t="str">
        <f t="shared" ref="L75" ca="1" si="721">IF(OR($B75=0,K75=0),"",ROUNDDOWN((K75/$B75)*100,0))</f>
        <v/>
      </c>
      <c r="M75" s="218">
        <f>SUMIFS(Zeitliste!$M$14:$M$1999,Zeitliste!$A$14:$A$1999,$A75,Zeitliste!$N$14:$N$1999,M$16)</f>
        <v>0</v>
      </c>
      <c r="N75" s="219" t="str">
        <f t="shared" ref="N75" ca="1" si="722">IF(OR($B75=0,M75=0),"",ROUNDDOWN((M75/$B75)*100,0))</f>
        <v/>
      </c>
      <c r="O75" s="218">
        <f>SUMIFS(Zeitliste!$M$14:$M$1999,Zeitliste!$A$14:$A$1999,$A75,Zeitliste!$N$14:$N$1999,O$16)</f>
        <v>0</v>
      </c>
      <c r="P75" s="219" t="str">
        <f t="shared" ref="P75" ca="1" si="723">IF(OR($B75=0,O75=0),"",ROUNDDOWN((O75/$B75)*100,0))</f>
        <v/>
      </c>
      <c r="Q75" s="218">
        <f>SUMIFS(Zeitliste!$M$14:$M$1999,Zeitliste!$A$14:$A$1999,$A75,Zeitliste!$N$14:$N$1999,Q$16)</f>
        <v>0</v>
      </c>
      <c r="R75" s="219" t="str">
        <f t="shared" ref="R75" ca="1" si="724">IF(OR($B75=0,Q75=0),"",ROUNDDOWN((Q75/$B75)*100,0))</f>
        <v/>
      </c>
      <c r="S75" s="218">
        <f>SUMIFS(Zeitliste!$M$14:$M$1999,Zeitliste!$A$14:$A$1999,$A75,Zeitliste!$N$14:$N$1999,S$16)</f>
        <v>0</v>
      </c>
      <c r="T75" s="219" t="str">
        <f t="shared" ref="T75" ca="1" si="725">IF(OR($B75=0,S75=0),"",ROUNDDOWN((S75/$B75)*100,0))</f>
        <v/>
      </c>
      <c r="U75" s="218">
        <f>SUMIFS(Zeitliste!$M$14:$M$1999,Zeitliste!$A$14:$A$1999,$A75,Zeitliste!$N$14:$N$1999,U$16)</f>
        <v>0</v>
      </c>
      <c r="V75" s="219" t="str">
        <f t="shared" ref="V75" ca="1" si="726">IF(OR($B75=0,U75=0),"",ROUNDDOWN((U75/$B75)*100,0))</f>
        <v/>
      </c>
      <c r="W75" s="218">
        <f>SUMIFS(Zeitliste!$M$14:$M$1999,Zeitliste!$A$14:$A$1999,$A75,Zeitliste!$N$14:$N$1999,W$16)</f>
        <v>0</v>
      </c>
      <c r="X75" s="219" t="str">
        <f t="shared" ref="X75" ca="1" si="727">IF(OR($B75=0,W75=0),"",ROUNDDOWN((W75/$B75)*100,0))</f>
        <v/>
      </c>
      <c r="Y75" s="218">
        <f>SUMIFS(Zeitliste!$M$14:$M$1999,Zeitliste!$A$14:$A$1999,$A75,Zeitliste!$N$14:$N$1999,Y$16)</f>
        <v>0</v>
      </c>
      <c r="Z75" s="219" t="str">
        <f t="shared" ref="Z75" ca="1" si="728">IF(OR($B75=0,Y75=0),"",ROUNDDOWN((Y75/$B75)*100,0))</f>
        <v/>
      </c>
      <c r="AA75" s="218">
        <f>SUMIFS(Zeitliste!$M$14:$M$1999,Zeitliste!$A$14:$A$1999,$A75,Zeitliste!$N$14:$N$1999,AA$16)</f>
        <v>0</v>
      </c>
      <c r="AB75" s="219" t="str">
        <f t="shared" ref="AB75" ca="1" si="729">IF(OR($B75=0,AA75=0),"",ROUNDDOWN((AA75/$B75)*100,0))</f>
        <v/>
      </c>
      <c r="AC75" s="218">
        <f>SUMIFS(Zeitliste!$M$14:$M$1999,Zeitliste!$A$14:$A$1999,$A75,Zeitliste!$N$14:$N$1999,AC$16)</f>
        <v>0</v>
      </c>
      <c r="AD75" s="219" t="str">
        <f t="shared" ca="1" si="64"/>
        <v/>
      </c>
      <c r="AE75" s="20"/>
      <c r="AF75" s="241">
        <f t="shared" ca="1" si="79"/>
        <v>0</v>
      </c>
      <c r="AG75" s="241">
        <f t="shared" ca="1" si="80"/>
        <v>0</v>
      </c>
      <c r="AH75" s="242" t="e">
        <f t="shared" si="93"/>
        <v>#VALUE!</v>
      </c>
    </row>
    <row r="76" spans="1:34" x14ac:dyDescent="0.25">
      <c r="A76" s="216" t="str">
        <f t="shared" si="25"/>
        <v/>
      </c>
      <c r="B76" s="217">
        <f ca="1">SUMIF(ZL_gesamt,Aufteilung!A76,ZL_dez)</f>
        <v>0</v>
      </c>
      <c r="C76" s="218">
        <f>SUMIFS(Zeitliste!$M$14:$M$1999,Zeitliste!$A$14:$A$1999,$A76,Zeitliste!$N$14:$N$1999,C$16)</f>
        <v>0</v>
      </c>
      <c r="D76" s="219" t="str">
        <f t="shared" ca="1" si="26"/>
        <v/>
      </c>
      <c r="E76" s="218">
        <f>SUMIFS(Zeitliste!$M$14:$M$1999,Zeitliste!$A$14:$A$1999,$A76,Zeitliste!$N$14:$N$1999,E$16)</f>
        <v>0</v>
      </c>
      <c r="F76" s="219" t="str">
        <f t="shared" ref="F76" ca="1" si="730">IF(OR($B76=0,E76=0),"",ROUNDDOWN((E76/$B76)*100,0))</f>
        <v/>
      </c>
      <c r="G76" s="218">
        <f>SUMIFS(Zeitliste!$M$14:$M$1999,Zeitliste!$A$14:$A$1999,$A76,Zeitliste!$N$14:$N$1999,G$16)</f>
        <v>0</v>
      </c>
      <c r="H76" s="219" t="str">
        <f t="shared" ref="H76" ca="1" si="731">IF(OR($B76=0,G76=0),"",ROUNDDOWN((G76/$B76)*100,0))</f>
        <v/>
      </c>
      <c r="I76" s="218">
        <f>SUMIFS(Zeitliste!$M$14:$M$1999,Zeitliste!$A$14:$A$1999,$A76,Zeitliste!$N$14:$N$1999,I$16)</f>
        <v>0</v>
      </c>
      <c r="J76" s="219" t="str">
        <f t="shared" ref="J76" ca="1" si="732">IF(OR($B76=0,I76=0),"",ROUNDDOWN((I76/$B76)*100,0))</f>
        <v/>
      </c>
      <c r="K76" s="218">
        <f>SUMIFS(Zeitliste!$M$14:$M$1999,Zeitliste!$A$14:$A$1999,$A76,Zeitliste!$N$14:$N$1999,K$16)</f>
        <v>0</v>
      </c>
      <c r="L76" s="219" t="str">
        <f t="shared" ref="L76" ca="1" si="733">IF(OR($B76=0,K76=0),"",ROUNDDOWN((K76/$B76)*100,0))</f>
        <v/>
      </c>
      <c r="M76" s="218">
        <f>SUMIFS(Zeitliste!$M$14:$M$1999,Zeitliste!$A$14:$A$1999,$A76,Zeitliste!$N$14:$N$1999,M$16)</f>
        <v>0</v>
      </c>
      <c r="N76" s="219" t="str">
        <f t="shared" ref="N76" ca="1" si="734">IF(OR($B76=0,M76=0),"",ROUNDDOWN((M76/$B76)*100,0))</f>
        <v/>
      </c>
      <c r="O76" s="218">
        <f>SUMIFS(Zeitliste!$M$14:$M$1999,Zeitliste!$A$14:$A$1999,$A76,Zeitliste!$N$14:$N$1999,O$16)</f>
        <v>0</v>
      </c>
      <c r="P76" s="219" t="str">
        <f t="shared" ref="P76" ca="1" si="735">IF(OR($B76=0,O76=0),"",ROUNDDOWN((O76/$B76)*100,0))</f>
        <v/>
      </c>
      <c r="Q76" s="218">
        <f>SUMIFS(Zeitliste!$M$14:$M$1999,Zeitliste!$A$14:$A$1999,$A76,Zeitliste!$N$14:$N$1999,Q$16)</f>
        <v>0</v>
      </c>
      <c r="R76" s="219" t="str">
        <f t="shared" ref="R76" ca="1" si="736">IF(OR($B76=0,Q76=0),"",ROUNDDOWN((Q76/$B76)*100,0))</f>
        <v/>
      </c>
      <c r="S76" s="218">
        <f>SUMIFS(Zeitliste!$M$14:$M$1999,Zeitliste!$A$14:$A$1999,$A76,Zeitliste!$N$14:$N$1999,S$16)</f>
        <v>0</v>
      </c>
      <c r="T76" s="219" t="str">
        <f t="shared" ref="T76" ca="1" si="737">IF(OR($B76=0,S76=0),"",ROUNDDOWN((S76/$B76)*100,0))</f>
        <v/>
      </c>
      <c r="U76" s="218">
        <f>SUMIFS(Zeitliste!$M$14:$M$1999,Zeitliste!$A$14:$A$1999,$A76,Zeitliste!$N$14:$N$1999,U$16)</f>
        <v>0</v>
      </c>
      <c r="V76" s="219" t="str">
        <f t="shared" ref="V76" ca="1" si="738">IF(OR($B76=0,U76=0),"",ROUNDDOWN((U76/$B76)*100,0))</f>
        <v/>
      </c>
      <c r="W76" s="218">
        <f>SUMIFS(Zeitliste!$M$14:$M$1999,Zeitliste!$A$14:$A$1999,$A76,Zeitliste!$N$14:$N$1999,W$16)</f>
        <v>0</v>
      </c>
      <c r="X76" s="219" t="str">
        <f t="shared" ref="X76" ca="1" si="739">IF(OR($B76=0,W76=0),"",ROUNDDOWN((W76/$B76)*100,0))</f>
        <v/>
      </c>
      <c r="Y76" s="218">
        <f>SUMIFS(Zeitliste!$M$14:$M$1999,Zeitliste!$A$14:$A$1999,$A76,Zeitliste!$N$14:$N$1999,Y$16)</f>
        <v>0</v>
      </c>
      <c r="Z76" s="219" t="str">
        <f t="shared" ref="Z76" ca="1" si="740">IF(OR($B76=0,Y76=0),"",ROUNDDOWN((Y76/$B76)*100,0))</f>
        <v/>
      </c>
      <c r="AA76" s="218">
        <f>SUMIFS(Zeitliste!$M$14:$M$1999,Zeitliste!$A$14:$A$1999,$A76,Zeitliste!$N$14:$N$1999,AA$16)</f>
        <v>0</v>
      </c>
      <c r="AB76" s="219" t="str">
        <f t="shared" ref="AB76" ca="1" si="741">IF(OR($B76=0,AA76=0),"",ROUNDDOWN((AA76/$B76)*100,0))</f>
        <v/>
      </c>
      <c r="AC76" s="218">
        <f>SUMIFS(Zeitliste!$M$14:$M$1999,Zeitliste!$A$14:$A$1999,$A76,Zeitliste!$N$14:$N$1999,AC$16)</f>
        <v>0</v>
      </c>
      <c r="AD76" s="219" t="str">
        <f t="shared" ca="1" si="64"/>
        <v/>
      </c>
      <c r="AE76" s="20"/>
      <c r="AF76" s="241">
        <f t="shared" ca="1" si="79"/>
        <v>0</v>
      </c>
      <c r="AG76" s="241">
        <f t="shared" ca="1" si="80"/>
        <v>0</v>
      </c>
      <c r="AH76" s="242" t="e">
        <f t="shared" si="93"/>
        <v>#VALUE!</v>
      </c>
    </row>
    <row r="77" spans="1:34" x14ac:dyDescent="0.25">
      <c r="A77" s="216" t="str">
        <f t="shared" si="25"/>
        <v/>
      </c>
      <c r="B77" s="217">
        <f ca="1">SUMIF(ZL_gesamt,Aufteilung!A77,ZL_dez)</f>
        <v>0</v>
      </c>
      <c r="C77" s="218">
        <f>SUMIFS(Zeitliste!$M$14:$M$1999,Zeitliste!$A$14:$A$1999,$A77,Zeitliste!$N$14:$N$1999,C$16)</f>
        <v>0</v>
      </c>
      <c r="D77" s="219" t="str">
        <f t="shared" ca="1" si="26"/>
        <v/>
      </c>
      <c r="E77" s="218">
        <f>SUMIFS(Zeitliste!$M$14:$M$1999,Zeitliste!$A$14:$A$1999,$A77,Zeitliste!$N$14:$N$1999,E$16)</f>
        <v>0</v>
      </c>
      <c r="F77" s="219" t="str">
        <f t="shared" ref="F77" ca="1" si="742">IF(OR($B77=0,E77=0),"",ROUNDDOWN((E77/$B77)*100,0))</f>
        <v/>
      </c>
      <c r="G77" s="218">
        <f>SUMIFS(Zeitliste!$M$14:$M$1999,Zeitliste!$A$14:$A$1999,$A77,Zeitliste!$N$14:$N$1999,G$16)</f>
        <v>0</v>
      </c>
      <c r="H77" s="219" t="str">
        <f t="shared" ref="H77" ca="1" si="743">IF(OR($B77=0,G77=0),"",ROUNDDOWN((G77/$B77)*100,0))</f>
        <v/>
      </c>
      <c r="I77" s="218">
        <f>SUMIFS(Zeitliste!$M$14:$M$1999,Zeitliste!$A$14:$A$1999,$A77,Zeitliste!$N$14:$N$1999,I$16)</f>
        <v>0</v>
      </c>
      <c r="J77" s="219" t="str">
        <f t="shared" ref="J77" ca="1" si="744">IF(OR($B77=0,I77=0),"",ROUNDDOWN((I77/$B77)*100,0))</f>
        <v/>
      </c>
      <c r="K77" s="218">
        <f>SUMIFS(Zeitliste!$M$14:$M$1999,Zeitliste!$A$14:$A$1999,$A77,Zeitliste!$N$14:$N$1999,K$16)</f>
        <v>0</v>
      </c>
      <c r="L77" s="219" t="str">
        <f t="shared" ref="L77" ca="1" si="745">IF(OR($B77=0,K77=0),"",ROUNDDOWN((K77/$B77)*100,0))</f>
        <v/>
      </c>
      <c r="M77" s="218">
        <f>SUMIFS(Zeitliste!$M$14:$M$1999,Zeitliste!$A$14:$A$1999,$A77,Zeitliste!$N$14:$N$1999,M$16)</f>
        <v>0</v>
      </c>
      <c r="N77" s="219" t="str">
        <f t="shared" ref="N77" ca="1" si="746">IF(OR($B77=0,M77=0),"",ROUNDDOWN((M77/$B77)*100,0))</f>
        <v/>
      </c>
      <c r="O77" s="218">
        <f>SUMIFS(Zeitliste!$M$14:$M$1999,Zeitliste!$A$14:$A$1999,$A77,Zeitliste!$N$14:$N$1999,O$16)</f>
        <v>0</v>
      </c>
      <c r="P77" s="219" t="str">
        <f t="shared" ref="P77" ca="1" si="747">IF(OR($B77=0,O77=0),"",ROUNDDOWN((O77/$B77)*100,0))</f>
        <v/>
      </c>
      <c r="Q77" s="218">
        <f>SUMIFS(Zeitliste!$M$14:$M$1999,Zeitliste!$A$14:$A$1999,$A77,Zeitliste!$N$14:$N$1999,Q$16)</f>
        <v>0</v>
      </c>
      <c r="R77" s="219" t="str">
        <f t="shared" ref="R77" ca="1" si="748">IF(OR($B77=0,Q77=0),"",ROUNDDOWN((Q77/$B77)*100,0))</f>
        <v/>
      </c>
      <c r="S77" s="218">
        <f>SUMIFS(Zeitliste!$M$14:$M$1999,Zeitliste!$A$14:$A$1999,$A77,Zeitliste!$N$14:$N$1999,S$16)</f>
        <v>0</v>
      </c>
      <c r="T77" s="219" t="str">
        <f t="shared" ref="T77" ca="1" si="749">IF(OR($B77=0,S77=0),"",ROUNDDOWN((S77/$B77)*100,0))</f>
        <v/>
      </c>
      <c r="U77" s="218">
        <f>SUMIFS(Zeitliste!$M$14:$M$1999,Zeitliste!$A$14:$A$1999,$A77,Zeitliste!$N$14:$N$1999,U$16)</f>
        <v>0</v>
      </c>
      <c r="V77" s="219" t="str">
        <f t="shared" ref="V77" ca="1" si="750">IF(OR($B77=0,U77=0),"",ROUNDDOWN((U77/$B77)*100,0))</f>
        <v/>
      </c>
      <c r="W77" s="218">
        <f>SUMIFS(Zeitliste!$M$14:$M$1999,Zeitliste!$A$14:$A$1999,$A77,Zeitliste!$N$14:$N$1999,W$16)</f>
        <v>0</v>
      </c>
      <c r="X77" s="219" t="str">
        <f t="shared" ref="X77" ca="1" si="751">IF(OR($B77=0,W77=0),"",ROUNDDOWN((W77/$B77)*100,0))</f>
        <v/>
      </c>
      <c r="Y77" s="218">
        <f>SUMIFS(Zeitliste!$M$14:$M$1999,Zeitliste!$A$14:$A$1999,$A77,Zeitliste!$N$14:$N$1999,Y$16)</f>
        <v>0</v>
      </c>
      <c r="Z77" s="219" t="str">
        <f t="shared" ref="Z77" ca="1" si="752">IF(OR($B77=0,Y77=0),"",ROUNDDOWN((Y77/$B77)*100,0))</f>
        <v/>
      </c>
      <c r="AA77" s="218">
        <f>SUMIFS(Zeitliste!$M$14:$M$1999,Zeitliste!$A$14:$A$1999,$A77,Zeitliste!$N$14:$N$1999,AA$16)</f>
        <v>0</v>
      </c>
      <c r="AB77" s="219" t="str">
        <f t="shared" ref="AB77" ca="1" si="753">IF(OR($B77=0,AA77=0),"",ROUNDDOWN((AA77/$B77)*100,0))</f>
        <v/>
      </c>
      <c r="AC77" s="218">
        <f>SUMIFS(Zeitliste!$M$14:$M$1999,Zeitliste!$A$14:$A$1999,$A77,Zeitliste!$N$14:$N$1999,AC$16)</f>
        <v>0</v>
      </c>
      <c r="AD77" s="219" t="str">
        <f t="shared" ca="1" si="64"/>
        <v/>
      </c>
      <c r="AE77" s="20"/>
      <c r="AF77" s="241">
        <f t="shared" ca="1" si="79"/>
        <v>0</v>
      </c>
      <c r="AG77" s="241">
        <f t="shared" ca="1" si="80"/>
        <v>0</v>
      </c>
      <c r="AH77" s="242" t="e">
        <f t="shared" si="93"/>
        <v>#VALUE!</v>
      </c>
    </row>
    <row r="78" spans="1:34" x14ac:dyDescent="0.25">
      <c r="A78" s="216" t="str">
        <f t="shared" si="25"/>
        <v/>
      </c>
      <c r="B78" s="217">
        <f ca="1">SUMIF(ZL_gesamt,Aufteilung!A78,ZL_dez)</f>
        <v>0</v>
      </c>
      <c r="C78" s="218">
        <f>SUMIFS(Zeitliste!$M$14:$M$1999,Zeitliste!$A$14:$A$1999,$A78,Zeitliste!$N$14:$N$1999,C$16)</f>
        <v>0</v>
      </c>
      <c r="D78" s="219" t="str">
        <f t="shared" ca="1" si="26"/>
        <v/>
      </c>
      <c r="E78" s="218">
        <f>SUMIFS(Zeitliste!$M$14:$M$1999,Zeitliste!$A$14:$A$1999,$A78,Zeitliste!$N$14:$N$1999,E$16)</f>
        <v>0</v>
      </c>
      <c r="F78" s="219" t="str">
        <f t="shared" ref="F78" ca="1" si="754">IF(OR($B78=0,E78=0),"",ROUNDDOWN((E78/$B78)*100,0))</f>
        <v/>
      </c>
      <c r="G78" s="218">
        <f>SUMIFS(Zeitliste!$M$14:$M$1999,Zeitliste!$A$14:$A$1999,$A78,Zeitliste!$N$14:$N$1999,G$16)</f>
        <v>0</v>
      </c>
      <c r="H78" s="219" t="str">
        <f t="shared" ref="H78" ca="1" si="755">IF(OR($B78=0,G78=0),"",ROUNDDOWN((G78/$B78)*100,0))</f>
        <v/>
      </c>
      <c r="I78" s="218">
        <f>SUMIFS(Zeitliste!$M$14:$M$1999,Zeitliste!$A$14:$A$1999,$A78,Zeitliste!$N$14:$N$1999,I$16)</f>
        <v>0</v>
      </c>
      <c r="J78" s="219" t="str">
        <f t="shared" ref="J78" ca="1" si="756">IF(OR($B78=0,I78=0),"",ROUNDDOWN((I78/$B78)*100,0))</f>
        <v/>
      </c>
      <c r="K78" s="218">
        <f>SUMIFS(Zeitliste!$M$14:$M$1999,Zeitliste!$A$14:$A$1999,$A78,Zeitliste!$N$14:$N$1999,K$16)</f>
        <v>0</v>
      </c>
      <c r="L78" s="219" t="str">
        <f t="shared" ref="L78" ca="1" si="757">IF(OR($B78=0,K78=0),"",ROUNDDOWN((K78/$B78)*100,0))</f>
        <v/>
      </c>
      <c r="M78" s="218">
        <f>SUMIFS(Zeitliste!$M$14:$M$1999,Zeitliste!$A$14:$A$1999,$A78,Zeitliste!$N$14:$N$1999,M$16)</f>
        <v>0</v>
      </c>
      <c r="N78" s="219" t="str">
        <f t="shared" ref="N78" ca="1" si="758">IF(OR($B78=0,M78=0),"",ROUNDDOWN((M78/$B78)*100,0))</f>
        <v/>
      </c>
      <c r="O78" s="218">
        <f>SUMIFS(Zeitliste!$M$14:$M$1999,Zeitliste!$A$14:$A$1999,$A78,Zeitliste!$N$14:$N$1999,O$16)</f>
        <v>0</v>
      </c>
      <c r="P78" s="219" t="str">
        <f t="shared" ref="P78" ca="1" si="759">IF(OR($B78=0,O78=0),"",ROUNDDOWN((O78/$B78)*100,0))</f>
        <v/>
      </c>
      <c r="Q78" s="218">
        <f>SUMIFS(Zeitliste!$M$14:$M$1999,Zeitliste!$A$14:$A$1999,$A78,Zeitliste!$N$14:$N$1999,Q$16)</f>
        <v>0</v>
      </c>
      <c r="R78" s="219" t="str">
        <f t="shared" ref="R78" ca="1" si="760">IF(OR($B78=0,Q78=0),"",ROUNDDOWN((Q78/$B78)*100,0))</f>
        <v/>
      </c>
      <c r="S78" s="218">
        <f>SUMIFS(Zeitliste!$M$14:$M$1999,Zeitliste!$A$14:$A$1999,$A78,Zeitliste!$N$14:$N$1999,S$16)</f>
        <v>0</v>
      </c>
      <c r="T78" s="219" t="str">
        <f t="shared" ref="T78" ca="1" si="761">IF(OR($B78=0,S78=0),"",ROUNDDOWN((S78/$B78)*100,0))</f>
        <v/>
      </c>
      <c r="U78" s="218">
        <f>SUMIFS(Zeitliste!$M$14:$M$1999,Zeitliste!$A$14:$A$1999,$A78,Zeitliste!$N$14:$N$1999,U$16)</f>
        <v>0</v>
      </c>
      <c r="V78" s="219" t="str">
        <f t="shared" ref="V78" ca="1" si="762">IF(OR($B78=0,U78=0),"",ROUNDDOWN((U78/$B78)*100,0))</f>
        <v/>
      </c>
      <c r="W78" s="218">
        <f>SUMIFS(Zeitliste!$M$14:$M$1999,Zeitliste!$A$14:$A$1999,$A78,Zeitliste!$N$14:$N$1999,W$16)</f>
        <v>0</v>
      </c>
      <c r="X78" s="219" t="str">
        <f t="shared" ref="X78" ca="1" si="763">IF(OR($B78=0,W78=0),"",ROUNDDOWN((W78/$B78)*100,0))</f>
        <v/>
      </c>
      <c r="Y78" s="218">
        <f>SUMIFS(Zeitliste!$M$14:$M$1999,Zeitliste!$A$14:$A$1999,$A78,Zeitliste!$N$14:$N$1999,Y$16)</f>
        <v>0</v>
      </c>
      <c r="Z78" s="219" t="str">
        <f t="shared" ref="Z78" ca="1" si="764">IF(OR($B78=0,Y78=0),"",ROUNDDOWN((Y78/$B78)*100,0))</f>
        <v/>
      </c>
      <c r="AA78" s="218">
        <f>SUMIFS(Zeitliste!$M$14:$M$1999,Zeitliste!$A$14:$A$1999,$A78,Zeitliste!$N$14:$N$1999,AA$16)</f>
        <v>0</v>
      </c>
      <c r="AB78" s="219" t="str">
        <f t="shared" ref="AB78" ca="1" si="765">IF(OR($B78=0,AA78=0),"",ROUNDDOWN((AA78/$B78)*100,0))</f>
        <v/>
      </c>
      <c r="AC78" s="218">
        <f>SUMIFS(Zeitliste!$M$14:$M$1999,Zeitliste!$A$14:$A$1999,$A78,Zeitliste!$N$14:$N$1999,AC$16)</f>
        <v>0</v>
      </c>
      <c r="AD78" s="219" t="str">
        <f t="shared" ca="1" si="64"/>
        <v/>
      </c>
      <c r="AE78" s="20"/>
      <c r="AF78" s="241">
        <f t="shared" ca="1" si="79"/>
        <v>0</v>
      </c>
      <c r="AG78" s="241">
        <f t="shared" ca="1" si="80"/>
        <v>0</v>
      </c>
      <c r="AH78" s="242" t="e">
        <f t="shared" si="93"/>
        <v>#VALUE!</v>
      </c>
    </row>
    <row r="79" spans="1:34" x14ac:dyDescent="0.25">
      <c r="A79" s="216" t="str">
        <f t="shared" si="25"/>
        <v/>
      </c>
      <c r="B79" s="217">
        <f ca="1">SUMIF(ZL_gesamt,Aufteilung!A79,ZL_dez)</f>
        <v>0</v>
      </c>
      <c r="C79" s="218">
        <f>SUMIFS(Zeitliste!$M$14:$M$1999,Zeitliste!$A$14:$A$1999,$A79,Zeitliste!$N$14:$N$1999,C$16)</f>
        <v>0</v>
      </c>
      <c r="D79" s="219" t="str">
        <f t="shared" ca="1" si="26"/>
        <v/>
      </c>
      <c r="E79" s="218">
        <f>SUMIFS(Zeitliste!$M$14:$M$1999,Zeitliste!$A$14:$A$1999,$A79,Zeitliste!$N$14:$N$1999,E$16)</f>
        <v>0</v>
      </c>
      <c r="F79" s="219" t="str">
        <f t="shared" ref="F79" ca="1" si="766">IF(OR($B79=0,E79=0),"",ROUNDDOWN((E79/$B79)*100,0))</f>
        <v/>
      </c>
      <c r="G79" s="218">
        <f>SUMIFS(Zeitliste!$M$14:$M$1999,Zeitliste!$A$14:$A$1999,$A79,Zeitliste!$N$14:$N$1999,G$16)</f>
        <v>0</v>
      </c>
      <c r="H79" s="219" t="str">
        <f t="shared" ref="H79" ca="1" si="767">IF(OR($B79=0,G79=0),"",ROUNDDOWN((G79/$B79)*100,0))</f>
        <v/>
      </c>
      <c r="I79" s="218">
        <f>SUMIFS(Zeitliste!$M$14:$M$1999,Zeitliste!$A$14:$A$1999,$A79,Zeitliste!$N$14:$N$1999,I$16)</f>
        <v>0</v>
      </c>
      <c r="J79" s="219" t="str">
        <f t="shared" ref="J79" ca="1" si="768">IF(OR($B79=0,I79=0),"",ROUNDDOWN((I79/$B79)*100,0))</f>
        <v/>
      </c>
      <c r="K79" s="218">
        <f>SUMIFS(Zeitliste!$M$14:$M$1999,Zeitliste!$A$14:$A$1999,$A79,Zeitliste!$N$14:$N$1999,K$16)</f>
        <v>0</v>
      </c>
      <c r="L79" s="219" t="str">
        <f t="shared" ref="L79" ca="1" si="769">IF(OR($B79=0,K79=0),"",ROUNDDOWN((K79/$B79)*100,0))</f>
        <v/>
      </c>
      <c r="M79" s="218">
        <f>SUMIFS(Zeitliste!$M$14:$M$1999,Zeitliste!$A$14:$A$1999,$A79,Zeitliste!$N$14:$N$1999,M$16)</f>
        <v>0</v>
      </c>
      <c r="N79" s="219" t="str">
        <f t="shared" ref="N79" ca="1" si="770">IF(OR($B79=0,M79=0),"",ROUNDDOWN((M79/$B79)*100,0))</f>
        <v/>
      </c>
      <c r="O79" s="218">
        <f>SUMIFS(Zeitliste!$M$14:$M$1999,Zeitliste!$A$14:$A$1999,$A79,Zeitliste!$N$14:$N$1999,O$16)</f>
        <v>0</v>
      </c>
      <c r="P79" s="219" t="str">
        <f t="shared" ref="P79" ca="1" si="771">IF(OR($B79=0,O79=0),"",ROUNDDOWN((O79/$B79)*100,0))</f>
        <v/>
      </c>
      <c r="Q79" s="218">
        <f>SUMIFS(Zeitliste!$M$14:$M$1999,Zeitliste!$A$14:$A$1999,$A79,Zeitliste!$N$14:$N$1999,Q$16)</f>
        <v>0</v>
      </c>
      <c r="R79" s="219" t="str">
        <f t="shared" ref="R79" ca="1" si="772">IF(OR($B79=0,Q79=0),"",ROUNDDOWN((Q79/$B79)*100,0))</f>
        <v/>
      </c>
      <c r="S79" s="218">
        <f>SUMIFS(Zeitliste!$M$14:$M$1999,Zeitliste!$A$14:$A$1999,$A79,Zeitliste!$N$14:$N$1999,S$16)</f>
        <v>0</v>
      </c>
      <c r="T79" s="219" t="str">
        <f t="shared" ref="T79" ca="1" si="773">IF(OR($B79=0,S79=0),"",ROUNDDOWN((S79/$B79)*100,0))</f>
        <v/>
      </c>
      <c r="U79" s="218">
        <f>SUMIFS(Zeitliste!$M$14:$M$1999,Zeitliste!$A$14:$A$1999,$A79,Zeitliste!$N$14:$N$1999,U$16)</f>
        <v>0</v>
      </c>
      <c r="V79" s="219" t="str">
        <f t="shared" ref="V79" ca="1" si="774">IF(OR($B79=0,U79=0),"",ROUNDDOWN((U79/$B79)*100,0))</f>
        <v/>
      </c>
      <c r="W79" s="218">
        <f>SUMIFS(Zeitliste!$M$14:$M$1999,Zeitliste!$A$14:$A$1999,$A79,Zeitliste!$N$14:$N$1999,W$16)</f>
        <v>0</v>
      </c>
      <c r="X79" s="219" t="str">
        <f t="shared" ref="X79" ca="1" si="775">IF(OR($B79=0,W79=0),"",ROUNDDOWN((W79/$B79)*100,0))</f>
        <v/>
      </c>
      <c r="Y79" s="218">
        <f>SUMIFS(Zeitliste!$M$14:$M$1999,Zeitliste!$A$14:$A$1999,$A79,Zeitliste!$N$14:$N$1999,Y$16)</f>
        <v>0</v>
      </c>
      <c r="Z79" s="219" t="str">
        <f t="shared" ref="Z79" ca="1" si="776">IF(OR($B79=0,Y79=0),"",ROUNDDOWN((Y79/$B79)*100,0))</f>
        <v/>
      </c>
      <c r="AA79" s="218">
        <f>SUMIFS(Zeitliste!$M$14:$M$1999,Zeitliste!$A$14:$A$1999,$A79,Zeitliste!$N$14:$N$1999,AA$16)</f>
        <v>0</v>
      </c>
      <c r="AB79" s="219" t="str">
        <f t="shared" ref="AB79" ca="1" si="777">IF(OR($B79=0,AA79=0),"",ROUNDDOWN((AA79/$B79)*100,0))</f>
        <v/>
      </c>
      <c r="AC79" s="218">
        <f>SUMIFS(Zeitliste!$M$14:$M$1999,Zeitliste!$A$14:$A$1999,$A79,Zeitliste!$N$14:$N$1999,AC$16)</f>
        <v>0</v>
      </c>
      <c r="AD79" s="219" t="str">
        <f t="shared" ca="1" si="64"/>
        <v/>
      </c>
      <c r="AE79" s="20"/>
      <c r="AF79" s="241">
        <f t="shared" ca="1" si="79"/>
        <v>0</v>
      </c>
      <c r="AG79" s="241">
        <f t="shared" ca="1" si="80"/>
        <v>0</v>
      </c>
      <c r="AH79" s="242" t="e">
        <f t="shared" si="93"/>
        <v>#VALUE!</v>
      </c>
    </row>
    <row r="80" spans="1:34" x14ac:dyDescent="0.25">
      <c r="A80" s="216" t="str">
        <f t="shared" si="25"/>
        <v/>
      </c>
      <c r="B80" s="217">
        <f ca="1">SUMIF(ZL_gesamt,Aufteilung!A80,ZL_dez)</f>
        <v>0</v>
      </c>
      <c r="C80" s="218">
        <f>SUMIFS(Zeitliste!$M$14:$M$1999,Zeitliste!$A$14:$A$1999,$A80,Zeitliste!$N$14:$N$1999,C$16)</f>
        <v>0</v>
      </c>
      <c r="D80" s="219" t="str">
        <f t="shared" ca="1" si="26"/>
        <v/>
      </c>
      <c r="E80" s="218">
        <f>SUMIFS(Zeitliste!$M$14:$M$1999,Zeitliste!$A$14:$A$1999,$A80,Zeitliste!$N$14:$N$1999,E$16)</f>
        <v>0</v>
      </c>
      <c r="F80" s="219" t="str">
        <f t="shared" ref="F80" ca="1" si="778">IF(OR($B80=0,E80=0),"",ROUNDDOWN((E80/$B80)*100,0))</f>
        <v/>
      </c>
      <c r="G80" s="218">
        <f>SUMIFS(Zeitliste!$M$14:$M$1999,Zeitliste!$A$14:$A$1999,$A80,Zeitliste!$N$14:$N$1999,G$16)</f>
        <v>0</v>
      </c>
      <c r="H80" s="219" t="str">
        <f t="shared" ref="H80" ca="1" si="779">IF(OR($B80=0,G80=0),"",ROUNDDOWN((G80/$B80)*100,0))</f>
        <v/>
      </c>
      <c r="I80" s="218">
        <f>SUMIFS(Zeitliste!$M$14:$M$1999,Zeitliste!$A$14:$A$1999,$A80,Zeitliste!$N$14:$N$1999,I$16)</f>
        <v>0</v>
      </c>
      <c r="J80" s="219" t="str">
        <f t="shared" ref="J80" ca="1" si="780">IF(OR($B80=0,I80=0),"",ROUNDDOWN((I80/$B80)*100,0))</f>
        <v/>
      </c>
      <c r="K80" s="218">
        <f>SUMIFS(Zeitliste!$M$14:$M$1999,Zeitliste!$A$14:$A$1999,$A80,Zeitliste!$N$14:$N$1999,K$16)</f>
        <v>0</v>
      </c>
      <c r="L80" s="219" t="str">
        <f t="shared" ref="L80" ca="1" si="781">IF(OR($B80=0,K80=0),"",ROUNDDOWN((K80/$B80)*100,0))</f>
        <v/>
      </c>
      <c r="M80" s="218">
        <f>SUMIFS(Zeitliste!$M$14:$M$1999,Zeitliste!$A$14:$A$1999,$A80,Zeitliste!$N$14:$N$1999,M$16)</f>
        <v>0</v>
      </c>
      <c r="N80" s="219" t="str">
        <f t="shared" ref="N80" ca="1" si="782">IF(OR($B80=0,M80=0),"",ROUNDDOWN((M80/$B80)*100,0))</f>
        <v/>
      </c>
      <c r="O80" s="218">
        <f>SUMIFS(Zeitliste!$M$14:$M$1999,Zeitliste!$A$14:$A$1999,$A80,Zeitliste!$N$14:$N$1999,O$16)</f>
        <v>0</v>
      </c>
      <c r="P80" s="219" t="str">
        <f t="shared" ref="P80" ca="1" si="783">IF(OR($B80=0,O80=0),"",ROUNDDOWN((O80/$B80)*100,0))</f>
        <v/>
      </c>
      <c r="Q80" s="218">
        <f>SUMIFS(Zeitliste!$M$14:$M$1999,Zeitliste!$A$14:$A$1999,$A80,Zeitliste!$N$14:$N$1999,Q$16)</f>
        <v>0</v>
      </c>
      <c r="R80" s="219" t="str">
        <f t="shared" ref="R80" ca="1" si="784">IF(OR($B80=0,Q80=0),"",ROUNDDOWN((Q80/$B80)*100,0))</f>
        <v/>
      </c>
      <c r="S80" s="218">
        <f>SUMIFS(Zeitliste!$M$14:$M$1999,Zeitliste!$A$14:$A$1999,$A80,Zeitliste!$N$14:$N$1999,S$16)</f>
        <v>0</v>
      </c>
      <c r="T80" s="219" t="str">
        <f t="shared" ref="T80" ca="1" si="785">IF(OR($B80=0,S80=0),"",ROUNDDOWN((S80/$B80)*100,0))</f>
        <v/>
      </c>
      <c r="U80" s="218">
        <f>SUMIFS(Zeitliste!$M$14:$M$1999,Zeitliste!$A$14:$A$1999,$A80,Zeitliste!$N$14:$N$1999,U$16)</f>
        <v>0</v>
      </c>
      <c r="V80" s="219" t="str">
        <f t="shared" ref="V80" ca="1" si="786">IF(OR($B80=0,U80=0),"",ROUNDDOWN((U80/$B80)*100,0))</f>
        <v/>
      </c>
      <c r="W80" s="218">
        <f>SUMIFS(Zeitliste!$M$14:$M$1999,Zeitliste!$A$14:$A$1999,$A80,Zeitliste!$N$14:$N$1999,W$16)</f>
        <v>0</v>
      </c>
      <c r="X80" s="219" t="str">
        <f t="shared" ref="X80" ca="1" si="787">IF(OR($B80=0,W80=0),"",ROUNDDOWN((W80/$B80)*100,0))</f>
        <v/>
      </c>
      <c r="Y80" s="218">
        <f>SUMIFS(Zeitliste!$M$14:$M$1999,Zeitliste!$A$14:$A$1999,$A80,Zeitliste!$N$14:$N$1999,Y$16)</f>
        <v>0</v>
      </c>
      <c r="Z80" s="219" t="str">
        <f t="shared" ref="Z80" ca="1" si="788">IF(OR($B80=0,Y80=0),"",ROUNDDOWN((Y80/$B80)*100,0))</f>
        <v/>
      </c>
      <c r="AA80" s="218">
        <f>SUMIFS(Zeitliste!$M$14:$M$1999,Zeitliste!$A$14:$A$1999,$A80,Zeitliste!$N$14:$N$1999,AA$16)</f>
        <v>0</v>
      </c>
      <c r="AB80" s="219" t="str">
        <f t="shared" ref="AB80" ca="1" si="789">IF(OR($B80=0,AA80=0),"",ROUNDDOWN((AA80/$B80)*100,0))</f>
        <v/>
      </c>
      <c r="AC80" s="218">
        <f>SUMIFS(Zeitliste!$M$14:$M$1999,Zeitliste!$A$14:$A$1999,$A80,Zeitliste!$N$14:$N$1999,AC$16)</f>
        <v>0</v>
      </c>
      <c r="AD80" s="219" t="str">
        <f t="shared" ca="1" si="64"/>
        <v/>
      </c>
      <c r="AE80" s="20"/>
      <c r="AF80" s="241">
        <f t="shared" ca="1" si="79"/>
        <v>0</v>
      </c>
      <c r="AG80" s="241">
        <f t="shared" ca="1" si="80"/>
        <v>0</v>
      </c>
      <c r="AH80" s="242" t="e">
        <f t="shared" si="93"/>
        <v>#VALUE!</v>
      </c>
    </row>
    <row r="81" spans="1:34" x14ac:dyDescent="0.25">
      <c r="A81" s="216" t="str">
        <f t="shared" si="25"/>
        <v/>
      </c>
      <c r="B81" s="217">
        <f ca="1">SUMIF(ZL_gesamt,Aufteilung!A81,ZL_dez)</f>
        <v>0</v>
      </c>
      <c r="C81" s="218">
        <f>SUMIFS(Zeitliste!$M$14:$M$1999,Zeitliste!$A$14:$A$1999,$A81,Zeitliste!$N$14:$N$1999,C$16)</f>
        <v>0</v>
      </c>
      <c r="D81" s="219" t="str">
        <f t="shared" ca="1" si="26"/>
        <v/>
      </c>
      <c r="E81" s="218">
        <f>SUMIFS(Zeitliste!$M$14:$M$1999,Zeitliste!$A$14:$A$1999,$A81,Zeitliste!$N$14:$N$1999,E$16)</f>
        <v>0</v>
      </c>
      <c r="F81" s="219" t="str">
        <f t="shared" ref="F81" ca="1" si="790">IF(OR($B81=0,E81=0),"",ROUNDDOWN((E81/$B81)*100,0))</f>
        <v/>
      </c>
      <c r="G81" s="218">
        <f>SUMIFS(Zeitliste!$M$14:$M$1999,Zeitliste!$A$14:$A$1999,$A81,Zeitliste!$N$14:$N$1999,G$16)</f>
        <v>0</v>
      </c>
      <c r="H81" s="219" t="str">
        <f t="shared" ref="H81" ca="1" si="791">IF(OR($B81=0,G81=0),"",ROUNDDOWN((G81/$B81)*100,0))</f>
        <v/>
      </c>
      <c r="I81" s="218">
        <f>SUMIFS(Zeitliste!$M$14:$M$1999,Zeitliste!$A$14:$A$1999,$A81,Zeitliste!$N$14:$N$1999,I$16)</f>
        <v>0</v>
      </c>
      <c r="J81" s="219" t="str">
        <f t="shared" ref="J81" ca="1" si="792">IF(OR($B81=0,I81=0),"",ROUNDDOWN((I81/$B81)*100,0))</f>
        <v/>
      </c>
      <c r="K81" s="218">
        <f>SUMIFS(Zeitliste!$M$14:$M$1999,Zeitliste!$A$14:$A$1999,$A81,Zeitliste!$N$14:$N$1999,K$16)</f>
        <v>0</v>
      </c>
      <c r="L81" s="219" t="str">
        <f t="shared" ref="L81" ca="1" si="793">IF(OR($B81=0,K81=0),"",ROUNDDOWN((K81/$B81)*100,0))</f>
        <v/>
      </c>
      <c r="M81" s="218">
        <f>SUMIFS(Zeitliste!$M$14:$M$1999,Zeitliste!$A$14:$A$1999,$A81,Zeitliste!$N$14:$N$1999,M$16)</f>
        <v>0</v>
      </c>
      <c r="N81" s="219" t="str">
        <f t="shared" ref="N81" ca="1" si="794">IF(OR($B81=0,M81=0),"",ROUNDDOWN((M81/$B81)*100,0))</f>
        <v/>
      </c>
      <c r="O81" s="218">
        <f>SUMIFS(Zeitliste!$M$14:$M$1999,Zeitliste!$A$14:$A$1999,$A81,Zeitliste!$N$14:$N$1999,O$16)</f>
        <v>0</v>
      </c>
      <c r="P81" s="219" t="str">
        <f t="shared" ref="P81" ca="1" si="795">IF(OR($B81=0,O81=0),"",ROUNDDOWN((O81/$B81)*100,0))</f>
        <v/>
      </c>
      <c r="Q81" s="218">
        <f>SUMIFS(Zeitliste!$M$14:$M$1999,Zeitliste!$A$14:$A$1999,$A81,Zeitliste!$N$14:$N$1999,Q$16)</f>
        <v>0</v>
      </c>
      <c r="R81" s="219" t="str">
        <f t="shared" ref="R81" ca="1" si="796">IF(OR($B81=0,Q81=0),"",ROUNDDOWN((Q81/$B81)*100,0))</f>
        <v/>
      </c>
      <c r="S81" s="218">
        <f>SUMIFS(Zeitliste!$M$14:$M$1999,Zeitliste!$A$14:$A$1999,$A81,Zeitliste!$N$14:$N$1999,S$16)</f>
        <v>0</v>
      </c>
      <c r="T81" s="219" t="str">
        <f t="shared" ref="T81" ca="1" si="797">IF(OR($B81=0,S81=0),"",ROUNDDOWN((S81/$B81)*100,0))</f>
        <v/>
      </c>
      <c r="U81" s="218">
        <f>SUMIFS(Zeitliste!$M$14:$M$1999,Zeitliste!$A$14:$A$1999,$A81,Zeitliste!$N$14:$N$1999,U$16)</f>
        <v>0</v>
      </c>
      <c r="V81" s="219" t="str">
        <f t="shared" ref="V81" ca="1" si="798">IF(OR($B81=0,U81=0),"",ROUNDDOWN((U81/$B81)*100,0))</f>
        <v/>
      </c>
      <c r="W81" s="218">
        <f>SUMIFS(Zeitliste!$M$14:$M$1999,Zeitliste!$A$14:$A$1999,$A81,Zeitliste!$N$14:$N$1999,W$16)</f>
        <v>0</v>
      </c>
      <c r="X81" s="219" t="str">
        <f t="shared" ref="X81" ca="1" si="799">IF(OR($B81=0,W81=0),"",ROUNDDOWN((W81/$B81)*100,0))</f>
        <v/>
      </c>
      <c r="Y81" s="218">
        <f>SUMIFS(Zeitliste!$M$14:$M$1999,Zeitliste!$A$14:$A$1999,$A81,Zeitliste!$N$14:$N$1999,Y$16)</f>
        <v>0</v>
      </c>
      <c r="Z81" s="219" t="str">
        <f t="shared" ref="Z81" ca="1" si="800">IF(OR($B81=0,Y81=0),"",ROUNDDOWN((Y81/$B81)*100,0))</f>
        <v/>
      </c>
      <c r="AA81" s="218">
        <f>SUMIFS(Zeitliste!$M$14:$M$1999,Zeitliste!$A$14:$A$1999,$A81,Zeitliste!$N$14:$N$1999,AA$16)</f>
        <v>0</v>
      </c>
      <c r="AB81" s="219" t="str">
        <f t="shared" ref="AB81" ca="1" si="801">IF(OR($B81=0,AA81=0),"",ROUNDDOWN((AA81/$B81)*100,0))</f>
        <v/>
      </c>
      <c r="AC81" s="218">
        <f>SUMIFS(Zeitliste!$M$14:$M$1999,Zeitliste!$A$14:$A$1999,$A81,Zeitliste!$N$14:$N$1999,AC$16)</f>
        <v>0</v>
      </c>
      <c r="AD81" s="219" t="str">
        <f t="shared" ca="1" si="64"/>
        <v/>
      </c>
      <c r="AE81" s="20"/>
      <c r="AF81" s="241">
        <f t="shared" ca="1" si="79"/>
        <v>0</v>
      </c>
      <c r="AG81" s="241">
        <f t="shared" ca="1" si="80"/>
        <v>0</v>
      </c>
      <c r="AH81" s="242" t="e">
        <f t="shared" si="93"/>
        <v>#VALUE!</v>
      </c>
    </row>
    <row r="82" spans="1:34" x14ac:dyDescent="0.25">
      <c r="A82" s="216" t="str">
        <f t="shared" ref="A82:A145" si="802">IF(ISNUMBER(ZU_Jahr),A81+1,"")</f>
        <v/>
      </c>
      <c r="B82" s="217">
        <f ca="1">SUMIF(ZL_gesamt,Aufteilung!A82,ZL_dez)</f>
        <v>0</v>
      </c>
      <c r="C82" s="218">
        <f>SUMIFS(Zeitliste!$M$14:$M$1999,Zeitliste!$A$14:$A$1999,$A82,Zeitliste!$N$14:$N$1999,C$16)</f>
        <v>0</v>
      </c>
      <c r="D82" s="219" t="str">
        <f t="shared" ref="D82:D145" ca="1" si="803">IF(OR($B82=0,C82=0),"",ROUNDDOWN((C82/$B82)*100,0))</f>
        <v/>
      </c>
      <c r="E82" s="218">
        <f>SUMIFS(Zeitliste!$M$14:$M$1999,Zeitliste!$A$14:$A$1999,$A82,Zeitliste!$N$14:$N$1999,E$16)</f>
        <v>0</v>
      </c>
      <c r="F82" s="219" t="str">
        <f t="shared" ref="F82" ca="1" si="804">IF(OR($B82=0,E82=0),"",ROUNDDOWN((E82/$B82)*100,0))</f>
        <v/>
      </c>
      <c r="G82" s="218">
        <f>SUMIFS(Zeitliste!$M$14:$M$1999,Zeitliste!$A$14:$A$1999,$A82,Zeitliste!$N$14:$N$1999,G$16)</f>
        <v>0</v>
      </c>
      <c r="H82" s="219" t="str">
        <f t="shared" ref="H82" ca="1" si="805">IF(OR($B82=0,G82=0),"",ROUNDDOWN((G82/$B82)*100,0))</f>
        <v/>
      </c>
      <c r="I82" s="218">
        <f>SUMIFS(Zeitliste!$M$14:$M$1999,Zeitliste!$A$14:$A$1999,$A82,Zeitliste!$N$14:$N$1999,I$16)</f>
        <v>0</v>
      </c>
      <c r="J82" s="219" t="str">
        <f t="shared" ref="J82" ca="1" si="806">IF(OR($B82=0,I82=0),"",ROUNDDOWN((I82/$B82)*100,0))</f>
        <v/>
      </c>
      <c r="K82" s="218">
        <f>SUMIFS(Zeitliste!$M$14:$M$1999,Zeitliste!$A$14:$A$1999,$A82,Zeitliste!$N$14:$N$1999,K$16)</f>
        <v>0</v>
      </c>
      <c r="L82" s="219" t="str">
        <f t="shared" ref="L82" ca="1" si="807">IF(OR($B82=0,K82=0),"",ROUNDDOWN((K82/$B82)*100,0))</f>
        <v/>
      </c>
      <c r="M82" s="218">
        <f>SUMIFS(Zeitliste!$M$14:$M$1999,Zeitliste!$A$14:$A$1999,$A82,Zeitliste!$N$14:$N$1999,M$16)</f>
        <v>0</v>
      </c>
      <c r="N82" s="219" t="str">
        <f t="shared" ref="N82" ca="1" si="808">IF(OR($B82=0,M82=0),"",ROUNDDOWN((M82/$B82)*100,0))</f>
        <v/>
      </c>
      <c r="O82" s="218">
        <f>SUMIFS(Zeitliste!$M$14:$M$1999,Zeitliste!$A$14:$A$1999,$A82,Zeitliste!$N$14:$N$1999,O$16)</f>
        <v>0</v>
      </c>
      <c r="P82" s="219" t="str">
        <f t="shared" ref="P82" ca="1" si="809">IF(OR($B82=0,O82=0),"",ROUNDDOWN((O82/$B82)*100,0))</f>
        <v/>
      </c>
      <c r="Q82" s="218">
        <f>SUMIFS(Zeitliste!$M$14:$M$1999,Zeitliste!$A$14:$A$1999,$A82,Zeitliste!$N$14:$N$1999,Q$16)</f>
        <v>0</v>
      </c>
      <c r="R82" s="219" t="str">
        <f t="shared" ref="R82" ca="1" si="810">IF(OR($B82=0,Q82=0),"",ROUNDDOWN((Q82/$B82)*100,0))</f>
        <v/>
      </c>
      <c r="S82" s="218">
        <f>SUMIFS(Zeitliste!$M$14:$M$1999,Zeitliste!$A$14:$A$1999,$A82,Zeitliste!$N$14:$N$1999,S$16)</f>
        <v>0</v>
      </c>
      <c r="T82" s="219" t="str">
        <f t="shared" ref="T82" ca="1" si="811">IF(OR($B82=0,S82=0),"",ROUNDDOWN((S82/$B82)*100,0))</f>
        <v/>
      </c>
      <c r="U82" s="218">
        <f>SUMIFS(Zeitliste!$M$14:$M$1999,Zeitliste!$A$14:$A$1999,$A82,Zeitliste!$N$14:$N$1999,U$16)</f>
        <v>0</v>
      </c>
      <c r="V82" s="219" t="str">
        <f t="shared" ref="V82" ca="1" si="812">IF(OR($B82=0,U82=0),"",ROUNDDOWN((U82/$B82)*100,0))</f>
        <v/>
      </c>
      <c r="W82" s="218">
        <f>SUMIFS(Zeitliste!$M$14:$M$1999,Zeitliste!$A$14:$A$1999,$A82,Zeitliste!$N$14:$N$1999,W$16)</f>
        <v>0</v>
      </c>
      <c r="X82" s="219" t="str">
        <f t="shared" ref="X82" ca="1" si="813">IF(OR($B82=0,W82=0),"",ROUNDDOWN((W82/$B82)*100,0))</f>
        <v/>
      </c>
      <c r="Y82" s="218">
        <f>SUMIFS(Zeitliste!$M$14:$M$1999,Zeitliste!$A$14:$A$1999,$A82,Zeitliste!$N$14:$N$1999,Y$16)</f>
        <v>0</v>
      </c>
      <c r="Z82" s="219" t="str">
        <f t="shared" ref="Z82" ca="1" si="814">IF(OR($B82=0,Y82=0),"",ROUNDDOWN((Y82/$B82)*100,0))</f>
        <v/>
      </c>
      <c r="AA82" s="218">
        <f>SUMIFS(Zeitliste!$M$14:$M$1999,Zeitliste!$A$14:$A$1999,$A82,Zeitliste!$N$14:$N$1999,AA$16)</f>
        <v>0</v>
      </c>
      <c r="AB82" s="219" t="str">
        <f t="shared" ref="AB82" ca="1" si="815">IF(OR($B82=0,AA82=0),"",ROUNDDOWN((AA82/$B82)*100,0))</f>
        <v/>
      </c>
      <c r="AC82" s="218">
        <f>SUMIFS(Zeitliste!$M$14:$M$1999,Zeitliste!$A$14:$A$1999,$A82,Zeitliste!$N$14:$N$1999,AC$16)</f>
        <v>0</v>
      </c>
      <c r="AD82" s="219" t="str">
        <f t="shared" ca="1" si="64"/>
        <v/>
      </c>
      <c r="AE82" s="20"/>
      <c r="AF82" s="241">
        <f t="shared" ca="1" si="79"/>
        <v>0</v>
      </c>
      <c r="AG82" s="241">
        <f t="shared" ca="1" si="80"/>
        <v>0</v>
      </c>
      <c r="AH82" s="242" t="e">
        <f t="shared" si="93"/>
        <v>#VALUE!</v>
      </c>
    </row>
    <row r="83" spans="1:34" x14ac:dyDescent="0.25">
      <c r="A83" s="216" t="str">
        <f t="shared" si="802"/>
        <v/>
      </c>
      <c r="B83" s="217">
        <f ca="1">SUMIF(ZL_gesamt,Aufteilung!A83,ZL_dez)</f>
        <v>0</v>
      </c>
      <c r="C83" s="218">
        <f>SUMIFS(Zeitliste!$M$14:$M$1999,Zeitliste!$A$14:$A$1999,$A83,Zeitliste!$N$14:$N$1999,C$16)</f>
        <v>0</v>
      </c>
      <c r="D83" s="219" t="str">
        <f t="shared" ca="1" si="803"/>
        <v/>
      </c>
      <c r="E83" s="218">
        <f>SUMIFS(Zeitliste!$M$14:$M$1999,Zeitliste!$A$14:$A$1999,$A83,Zeitliste!$N$14:$N$1999,E$16)</f>
        <v>0</v>
      </c>
      <c r="F83" s="219" t="str">
        <f t="shared" ref="F83" ca="1" si="816">IF(OR($B83=0,E83=0),"",ROUNDDOWN((E83/$B83)*100,0))</f>
        <v/>
      </c>
      <c r="G83" s="218">
        <f>SUMIFS(Zeitliste!$M$14:$M$1999,Zeitliste!$A$14:$A$1999,$A83,Zeitliste!$N$14:$N$1999,G$16)</f>
        <v>0</v>
      </c>
      <c r="H83" s="219" t="str">
        <f t="shared" ref="H83" ca="1" si="817">IF(OR($B83=0,G83=0),"",ROUNDDOWN((G83/$B83)*100,0))</f>
        <v/>
      </c>
      <c r="I83" s="218">
        <f>SUMIFS(Zeitliste!$M$14:$M$1999,Zeitliste!$A$14:$A$1999,$A83,Zeitliste!$N$14:$N$1999,I$16)</f>
        <v>0</v>
      </c>
      <c r="J83" s="219" t="str">
        <f t="shared" ref="J83" ca="1" si="818">IF(OR($B83=0,I83=0),"",ROUNDDOWN((I83/$B83)*100,0))</f>
        <v/>
      </c>
      <c r="K83" s="218">
        <f>SUMIFS(Zeitliste!$M$14:$M$1999,Zeitliste!$A$14:$A$1999,$A83,Zeitliste!$N$14:$N$1999,K$16)</f>
        <v>0</v>
      </c>
      <c r="L83" s="219" t="str">
        <f t="shared" ref="L83" ca="1" si="819">IF(OR($B83=0,K83=0),"",ROUNDDOWN((K83/$B83)*100,0))</f>
        <v/>
      </c>
      <c r="M83" s="218">
        <f>SUMIFS(Zeitliste!$M$14:$M$1999,Zeitliste!$A$14:$A$1999,$A83,Zeitliste!$N$14:$N$1999,M$16)</f>
        <v>0</v>
      </c>
      <c r="N83" s="219" t="str">
        <f t="shared" ref="N83" ca="1" si="820">IF(OR($B83=0,M83=0),"",ROUNDDOWN((M83/$B83)*100,0))</f>
        <v/>
      </c>
      <c r="O83" s="218">
        <f>SUMIFS(Zeitliste!$M$14:$M$1999,Zeitliste!$A$14:$A$1999,$A83,Zeitliste!$N$14:$N$1999,O$16)</f>
        <v>0</v>
      </c>
      <c r="P83" s="219" t="str">
        <f t="shared" ref="P83" ca="1" si="821">IF(OR($B83=0,O83=0),"",ROUNDDOWN((O83/$B83)*100,0))</f>
        <v/>
      </c>
      <c r="Q83" s="218">
        <f>SUMIFS(Zeitliste!$M$14:$M$1999,Zeitliste!$A$14:$A$1999,$A83,Zeitliste!$N$14:$N$1999,Q$16)</f>
        <v>0</v>
      </c>
      <c r="R83" s="219" t="str">
        <f t="shared" ref="R83" ca="1" si="822">IF(OR($B83=0,Q83=0),"",ROUNDDOWN((Q83/$B83)*100,0))</f>
        <v/>
      </c>
      <c r="S83" s="218">
        <f>SUMIFS(Zeitliste!$M$14:$M$1999,Zeitliste!$A$14:$A$1999,$A83,Zeitliste!$N$14:$N$1999,S$16)</f>
        <v>0</v>
      </c>
      <c r="T83" s="219" t="str">
        <f t="shared" ref="T83" ca="1" si="823">IF(OR($B83=0,S83=0),"",ROUNDDOWN((S83/$B83)*100,0))</f>
        <v/>
      </c>
      <c r="U83" s="218">
        <f>SUMIFS(Zeitliste!$M$14:$M$1999,Zeitliste!$A$14:$A$1999,$A83,Zeitliste!$N$14:$N$1999,U$16)</f>
        <v>0</v>
      </c>
      <c r="V83" s="219" t="str">
        <f t="shared" ref="V83" ca="1" si="824">IF(OR($B83=0,U83=0),"",ROUNDDOWN((U83/$B83)*100,0))</f>
        <v/>
      </c>
      <c r="W83" s="218">
        <f>SUMIFS(Zeitliste!$M$14:$M$1999,Zeitliste!$A$14:$A$1999,$A83,Zeitliste!$N$14:$N$1999,W$16)</f>
        <v>0</v>
      </c>
      <c r="X83" s="219" t="str">
        <f t="shared" ref="X83" ca="1" si="825">IF(OR($B83=0,W83=0),"",ROUNDDOWN((W83/$B83)*100,0))</f>
        <v/>
      </c>
      <c r="Y83" s="218">
        <f>SUMIFS(Zeitliste!$M$14:$M$1999,Zeitliste!$A$14:$A$1999,$A83,Zeitliste!$N$14:$N$1999,Y$16)</f>
        <v>0</v>
      </c>
      <c r="Z83" s="219" t="str">
        <f t="shared" ref="Z83" ca="1" si="826">IF(OR($B83=0,Y83=0),"",ROUNDDOWN((Y83/$B83)*100,0))</f>
        <v/>
      </c>
      <c r="AA83" s="218">
        <f>SUMIFS(Zeitliste!$M$14:$M$1999,Zeitliste!$A$14:$A$1999,$A83,Zeitliste!$N$14:$N$1999,AA$16)</f>
        <v>0</v>
      </c>
      <c r="AB83" s="219" t="str">
        <f t="shared" ref="AB83" ca="1" si="827">IF(OR($B83=0,AA83=0),"",ROUNDDOWN((AA83/$B83)*100,0))</f>
        <v/>
      </c>
      <c r="AC83" s="218">
        <f>SUMIFS(Zeitliste!$M$14:$M$1999,Zeitliste!$A$14:$A$1999,$A83,Zeitliste!$N$14:$N$1999,AC$16)</f>
        <v>0</v>
      </c>
      <c r="AD83" s="219" t="str">
        <f t="shared" ca="1" si="64"/>
        <v/>
      </c>
      <c r="AE83" s="20"/>
      <c r="AF83" s="241">
        <f t="shared" ca="1" si="79"/>
        <v>0</v>
      </c>
      <c r="AG83" s="241">
        <f t="shared" ca="1" si="80"/>
        <v>0</v>
      </c>
      <c r="AH83" s="242" t="e">
        <f t="shared" si="93"/>
        <v>#VALUE!</v>
      </c>
    </row>
    <row r="84" spans="1:34" x14ac:dyDescent="0.25">
      <c r="A84" s="216" t="str">
        <f t="shared" si="802"/>
        <v/>
      </c>
      <c r="B84" s="217">
        <f ca="1">SUMIF(ZL_gesamt,Aufteilung!A84,ZL_dez)</f>
        <v>0</v>
      </c>
      <c r="C84" s="218">
        <f>SUMIFS(Zeitliste!$M$14:$M$1999,Zeitliste!$A$14:$A$1999,$A84,Zeitliste!$N$14:$N$1999,C$16)</f>
        <v>0</v>
      </c>
      <c r="D84" s="219" t="str">
        <f t="shared" ca="1" si="803"/>
        <v/>
      </c>
      <c r="E84" s="218">
        <f>SUMIFS(Zeitliste!$M$14:$M$1999,Zeitliste!$A$14:$A$1999,$A84,Zeitliste!$N$14:$N$1999,E$16)</f>
        <v>0</v>
      </c>
      <c r="F84" s="219" t="str">
        <f t="shared" ref="F84" ca="1" si="828">IF(OR($B84=0,E84=0),"",ROUNDDOWN((E84/$B84)*100,0))</f>
        <v/>
      </c>
      <c r="G84" s="218">
        <f>SUMIFS(Zeitliste!$M$14:$M$1999,Zeitliste!$A$14:$A$1999,$A84,Zeitliste!$N$14:$N$1999,G$16)</f>
        <v>0</v>
      </c>
      <c r="H84" s="219" t="str">
        <f t="shared" ref="H84" ca="1" si="829">IF(OR($B84=0,G84=0),"",ROUNDDOWN((G84/$B84)*100,0))</f>
        <v/>
      </c>
      <c r="I84" s="218">
        <f>SUMIFS(Zeitliste!$M$14:$M$1999,Zeitliste!$A$14:$A$1999,$A84,Zeitliste!$N$14:$N$1999,I$16)</f>
        <v>0</v>
      </c>
      <c r="J84" s="219" t="str">
        <f t="shared" ref="J84" ca="1" si="830">IF(OR($B84=0,I84=0),"",ROUNDDOWN((I84/$B84)*100,0))</f>
        <v/>
      </c>
      <c r="K84" s="218">
        <f>SUMIFS(Zeitliste!$M$14:$M$1999,Zeitliste!$A$14:$A$1999,$A84,Zeitliste!$N$14:$N$1999,K$16)</f>
        <v>0</v>
      </c>
      <c r="L84" s="219" t="str">
        <f t="shared" ref="L84" ca="1" si="831">IF(OR($B84=0,K84=0),"",ROUNDDOWN((K84/$B84)*100,0))</f>
        <v/>
      </c>
      <c r="M84" s="218">
        <f>SUMIFS(Zeitliste!$M$14:$M$1999,Zeitliste!$A$14:$A$1999,$A84,Zeitliste!$N$14:$N$1999,M$16)</f>
        <v>0</v>
      </c>
      <c r="N84" s="219" t="str">
        <f t="shared" ref="N84" ca="1" si="832">IF(OR($B84=0,M84=0),"",ROUNDDOWN((M84/$B84)*100,0))</f>
        <v/>
      </c>
      <c r="O84" s="218">
        <f>SUMIFS(Zeitliste!$M$14:$M$1999,Zeitliste!$A$14:$A$1999,$A84,Zeitliste!$N$14:$N$1999,O$16)</f>
        <v>0</v>
      </c>
      <c r="P84" s="219" t="str">
        <f t="shared" ref="P84" ca="1" si="833">IF(OR($B84=0,O84=0),"",ROUNDDOWN((O84/$B84)*100,0))</f>
        <v/>
      </c>
      <c r="Q84" s="218">
        <f>SUMIFS(Zeitliste!$M$14:$M$1999,Zeitliste!$A$14:$A$1999,$A84,Zeitliste!$N$14:$N$1999,Q$16)</f>
        <v>0</v>
      </c>
      <c r="R84" s="219" t="str">
        <f t="shared" ref="R84" ca="1" si="834">IF(OR($B84=0,Q84=0),"",ROUNDDOWN((Q84/$B84)*100,0))</f>
        <v/>
      </c>
      <c r="S84" s="218">
        <f>SUMIFS(Zeitliste!$M$14:$M$1999,Zeitliste!$A$14:$A$1999,$A84,Zeitliste!$N$14:$N$1999,S$16)</f>
        <v>0</v>
      </c>
      <c r="T84" s="219" t="str">
        <f t="shared" ref="T84" ca="1" si="835">IF(OR($B84=0,S84=0),"",ROUNDDOWN((S84/$B84)*100,0))</f>
        <v/>
      </c>
      <c r="U84" s="218">
        <f>SUMIFS(Zeitliste!$M$14:$M$1999,Zeitliste!$A$14:$A$1999,$A84,Zeitliste!$N$14:$N$1999,U$16)</f>
        <v>0</v>
      </c>
      <c r="V84" s="219" t="str">
        <f t="shared" ref="V84" ca="1" si="836">IF(OR($B84=0,U84=0),"",ROUNDDOWN((U84/$B84)*100,0))</f>
        <v/>
      </c>
      <c r="W84" s="218">
        <f>SUMIFS(Zeitliste!$M$14:$M$1999,Zeitliste!$A$14:$A$1999,$A84,Zeitliste!$N$14:$N$1999,W$16)</f>
        <v>0</v>
      </c>
      <c r="X84" s="219" t="str">
        <f t="shared" ref="X84" ca="1" si="837">IF(OR($B84=0,W84=0),"",ROUNDDOWN((W84/$B84)*100,0))</f>
        <v/>
      </c>
      <c r="Y84" s="218">
        <f>SUMIFS(Zeitliste!$M$14:$M$1999,Zeitliste!$A$14:$A$1999,$A84,Zeitliste!$N$14:$N$1999,Y$16)</f>
        <v>0</v>
      </c>
      <c r="Z84" s="219" t="str">
        <f t="shared" ref="Z84" ca="1" si="838">IF(OR($B84=0,Y84=0),"",ROUNDDOWN((Y84/$B84)*100,0))</f>
        <v/>
      </c>
      <c r="AA84" s="218">
        <f>SUMIFS(Zeitliste!$M$14:$M$1999,Zeitliste!$A$14:$A$1999,$A84,Zeitliste!$N$14:$N$1999,AA$16)</f>
        <v>0</v>
      </c>
      <c r="AB84" s="219" t="str">
        <f t="shared" ref="AB84" ca="1" si="839">IF(OR($B84=0,AA84=0),"",ROUNDDOWN((AA84/$B84)*100,0))</f>
        <v/>
      </c>
      <c r="AC84" s="218">
        <f>SUMIFS(Zeitliste!$M$14:$M$1999,Zeitliste!$A$14:$A$1999,$A84,Zeitliste!$N$14:$N$1999,AC$16)</f>
        <v>0</v>
      </c>
      <c r="AD84" s="219" t="str">
        <f t="shared" ref="AD84:AD147" ca="1" si="840">IF(OR($B84=0,AC84=0),"",100-SUM(D84,F84,H84,J84,L84,N84,P84,R84,T84,V84,X84,Z84,AB84))</f>
        <v/>
      </c>
      <c r="AE84" s="20"/>
      <c r="AF84" s="241">
        <f t="shared" ca="1" si="79"/>
        <v>0</v>
      </c>
      <c r="AG84" s="241">
        <f t="shared" ca="1" si="80"/>
        <v>0</v>
      </c>
      <c r="AH84" s="242" t="e">
        <f t="shared" si="93"/>
        <v>#VALUE!</v>
      </c>
    </row>
    <row r="85" spans="1:34" x14ac:dyDescent="0.25">
      <c r="A85" s="216" t="str">
        <f t="shared" si="802"/>
        <v/>
      </c>
      <c r="B85" s="217">
        <f ca="1">SUMIF(ZL_gesamt,Aufteilung!A85,ZL_dez)</f>
        <v>0</v>
      </c>
      <c r="C85" s="218">
        <f>SUMIFS(Zeitliste!$M$14:$M$1999,Zeitliste!$A$14:$A$1999,$A85,Zeitliste!$N$14:$N$1999,C$16)</f>
        <v>0</v>
      </c>
      <c r="D85" s="219" t="str">
        <f t="shared" ca="1" si="803"/>
        <v/>
      </c>
      <c r="E85" s="218">
        <f>SUMIFS(Zeitliste!$M$14:$M$1999,Zeitliste!$A$14:$A$1999,$A85,Zeitliste!$N$14:$N$1999,E$16)</f>
        <v>0</v>
      </c>
      <c r="F85" s="219" t="str">
        <f t="shared" ref="F85" ca="1" si="841">IF(OR($B85=0,E85=0),"",ROUNDDOWN((E85/$B85)*100,0))</f>
        <v/>
      </c>
      <c r="G85" s="218">
        <f>SUMIFS(Zeitliste!$M$14:$M$1999,Zeitliste!$A$14:$A$1999,$A85,Zeitliste!$N$14:$N$1999,G$16)</f>
        <v>0</v>
      </c>
      <c r="H85" s="219" t="str">
        <f t="shared" ref="H85" ca="1" si="842">IF(OR($B85=0,G85=0),"",ROUNDDOWN((G85/$B85)*100,0))</f>
        <v/>
      </c>
      <c r="I85" s="218">
        <f>SUMIFS(Zeitliste!$M$14:$M$1999,Zeitliste!$A$14:$A$1999,$A85,Zeitliste!$N$14:$N$1999,I$16)</f>
        <v>0</v>
      </c>
      <c r="J85" s="219" t="str">
        <f t="shared" ref="J85" ca="1" si="843">IF(OR($B85=0,I85=0),"",ROUNDDOWN((I85/$B85)*100,0))</f>
        <v/>
      </c>
      <c r="K85" s="218">
        <f>SUMIFS(Zeitliste!$M$14:$M$1999,Zeitliste!$A$14:$A$1999,$A85,Zeitliste!$N$14:$N$1999,K$16)</f>
        <v>0</v>
      </c>
      <c r="L85" s="219" t="str">
        <f t="shared" ref="L85" ca="1" si="844">IF(OR($B85=0,K85=0),"",ROUNDDOWN((K85/$B85)*100,0))</f>
        <v/>
      </c>
      <c r="M85" s="218">
        <f>SUMIFS(Zeitliste!$M$14:$M$1999,Zeitliste!$A$14:$A$1999,$A85,Zeitliste!$N$14:$N$1999,M$16)</f>
        <v>0</v>
      </c>
      <c r="N85" s="219" t="str">
        <f t="shared" ref="N85" ca="1" si="845">IF(OR($B85=0,M85=0),"",ROUNDDOWN((M85/$B85)*100,0))</f>
        <v/>
      </c>
      <c r="O85" s="218">
        <f>SUMIFS(Zeitliste!$M$14:$M$1999,Zeitliste!$A$14:$A$1999,$A85,Zeitliste!$N$14:$N$1999,O$16)</f>
        <v>0</v>
      </c>
      <c r="P85" s="219" t="str">
        <f t="shared" ref="P85" ca="1" si="846">IF(OR($B85=0,O85=0),"",ROUNDDOWN((O85/$B85)*100,0))</f>
        <v/>
      </c>
      <c r="Q85" s="218">
        <f>SUMIFS(Zeitliste!$M$14:$M$1999,Zeitliste!$A$14:$A$1999,$A85,Zeitliste!$N$14:$N$1999,Q$16)</f>
        <v>0</v>
      </c>
      <c r="R85" s="219" t="str">
        <f t="shared" ref="R85" ca="1" si="847">IF(OR($B85=0,Q85=0),"",ROUNDDOWN((Q85/$B85)*100,0))</f>
        <v/>
      </c>
      <c r="S85" s="218">
        <f>SUMIFS(Zeitliste!$M$14:$M$1999,Zeitliste!$A$14:$A$1999,$A85,Zeitliste!$N$14:$N$1999,S$16)</f>
        <v>0</v>
      </c>
      <c r="T85" s="219" t="str">
        <f t="shared" ref="T85" ca="1" si="848">IF(OR($B85=0,S85=0),"",ROUNDDOWN((S85/$B85)*100,0))</f>
        <v/>
      </c>
      <c r="U85" s="218">
        <f>SUMIFS(Zeitliste!$M$14:$M$1999,Zeitliste!$A$14:$A$1999,$A85,Zeitliste!$N$14:$N$1999,U$16)</f>
        <v>0</v>
      </c>
      <c r="V85" s="219" t="str">
        <f t="shared" ref="V85" ca="1" si="849">IF(OR($B85=0,U85=0),"",ROUNDDOWN((U85/$B85)*100,0))</f>
        <v/>
      </c>
      <c r="W85" s="218">
        <f>SUMIFS(Zeitliste!$M$14:$M$1999,Zeitliste!$A$14:$A$1999,$A85,Zeitliste!$N$14:$N$1999,W$16)</f>
        <v>0</v>
      </c>
      <c r="X85" s="219" t="str">
        <f t="shared" ref="X85" ca="1" si="850">IF(OR($B85=0,W85=0),"",ROUNDDOWN((W85/$B85)*100,0))</f>
        <v/>
      </c>
      <c r="Y85" s="218">
        <f>SUMIFS(Zeitliste!$M$14:$M$1999,Zeitliste!$A$14:$A$1999,$A85,Zeitliste!$N$14:$N$1999,Y$16)</f>
        <v>0</v>
      </c>
      <c r="Z85" s="219" t="str">
        <f t="shared" ref="Z85" ca="1" si="851">IF(OR($B85=0,Y85=0),"",ROUNDDOWN((Y85/$B85)*100,0))</f>
        <v/>
      </c>
      <c r="AA85" s="218">
        <f>SUMIFS(Zeitliste!$M$14:$M$1999,Zeitliste!$A$14:$A$1999,$A85,Zeitliste!$N$14:$N$1999,AA$16)</f>
        <v>0</v>
      </c>
      <c r="AB85" s="219" t="str">
        <f t="shared" ref="AB85" ca="1" si="852">IF(OR($B85=0,AA85=0),"",ROUNDDOWN((AA85/$B85)*100,0))</f>
        <v/>
      </c>
      <c r="AC85" s="218">
        <f>SUMIFS(Zeitliste!$M$14:$M$1999,Zeitliste!$A$14:$A$1999,$A85,Zeitliste!$N$14:$N$1999,AC$16)</f>
        <v>0</v>
      </c>
      <c r="AD85" s="219" t="str">
        <f t="shared" ca="1" si="840"/>
        <v/>
      </c>
      <c r="AE85" s="20"/>
      <c r="AF85" s="241">
        <f t="shared" ref="AF85:AF148" ca="1" si="853">B85-SUM(C85,E85,G85,I85,K85,M85,O85,Q85,S85,U85,W85,Y85,AA85,AC85)</f>
        <v>0</v>
      </c>
      <c r="AG85" s="241">
        <f t="shared" ref="AG85:AG148" ca="1" si="854">IF(B85=0,0,100-SUM(D85,F85,H85,J85,L85,N85,P85,R85,T85,V85,X85,Z85,AB85,AD85))</f>
        <v>0</v>
      </c>
      <c r="AH85" s="242" t="e">
        <f t="shared" si="93"/>
        <v>#VALUE!</v>
      </c>
    </row>
    <row r="86" spans="1:34" x14ac:dyDescent="0.25">
      <c r="A86" s="216" t="str">
        <f t="shared" si="802"/>
        <v/>
      </c>
      <c r="B86" s="217">
        <f ca="1">SUMIF(ZL_gesamt,Aufteilung!A86,ZL_dez)</f>
        <v>0</v>
      </c>
      <c r="C86" s="218">
        <f>SUMIFS(Zeitliste!$M$14:$M$1999,Zeitliste!$A$14:$A$1999,$A86,Zeitliste!$N$14:$N$1999,C$16)</f>
        <v>0</v>
      </c>
      <c r="D86" s="219" t="str">
        <f t="shared" ca="1" si="803"/>
        <v/>
      </c>
      <c r="E86" s="218">
        <f>SUMIFS(Zeitliste!$M$14:$M$1999,Zeitliste!$A$14:$A$1999,$A86,Zeitliste!$N$14:$N$1999,E$16)</f>
        <v>0</v>
      </c>
      <c r="F86" s="219" t="str">
        <f t="shared" ref="F86" ca="1" si="855">IF(OR($B86=0,E86=0),"",ROUNDDOWN((E86/$B86)*100,0))</f>
        <v/>
      </c>
      <c r="G86" s="218">
        <f>SUMIFS(Zeitliste!$M$14:$M$1999,Zeitliste!$A$14:$A$1999,$A86,Zeitliste!$N$14:$N$1999,G$16)</f>
        <v>0</v>
      </c>
      <c r="H86" s="219" t="str">
        <f t="shared" ref="H86" ca="1" si="856">IF(OR($B86=0,G86=0),"",ROUNDDOWN((G86/$B86)*100,0))</f>
        <v/>
      </c>
      <c r="I86" s="218">
        <f>SUMIFS(Zeitliste!$M$14:$M$1999,Zeitliste!$A$14:$A$1999,$A86,Zeitliste!$N$14:$N$1999,I$16)</f>
        <v>0</v>
      </c>
      <c r="J86" s="219" t="str">
        <f t="shared" ref="J86" ca="1" si="857">IF(OR($B86=0,I86=0),"",ROUNDDOWN((I86/$B86)*100,0))</f>
        <v/>
      </c>
      <c r="K86" s="218">
        <f>SUMIFS(Zeitliste!$M$14:$M$1999,Zeitliste!$A$14:$A$1999,$A86,Zeitliste!$N$14:$N$1999,K$16)</f>
        <v>0</v>
      </c>
      <c r="L86" s="219" t="str">
        <f t="shared" ref="L86" ca="1" si="858">IF(OR($B86=0,K86=0),"",ROUNDDOWN((K86/$B86)*100,0))</f>
        <v/>
      </c>
      <c r="M86" s="218">
        <f>SUMIFS(Zeitliste!$M$14:$M$1999,Zeitliste!$A$14:$A$1999,$A86,Zeitliste!$N$14:$N$1999,M$16)</f>
        <v>0</v>
      </c>
      <c r="N86" s="219" t="str">
        <f t="shared" ref="N86" ca="1" si="859">IF(OR($B86=0,M86=0),"",ROUNDDOWN((M86/$B86)*100,0))</f>
        <v/>
      </c>
      <c r="O86" s="218">
        <f>SUMIFS(Zeitliste!$M$14:$M$1999,Zeitliste!$A$14:$A$1999,$A86,Zeitliste!$N$14:$N$1999,O$16)</f>
        <v>0</v>
      </c>
      <c r="P86" s="219" t="str">
        <f t="shared" ref="P86" ca="1" si="860">IF(OR($B86=0,O86=0),"",ROUNDDOWN((O86/$B86)*100,0))</f>
        <v/>
      </c>
      <c r="Q86" s="218">
        <f>SUMIFS(Zeitliste!$M$14:$M$1999,Zeitliste!$A$14:$A$1999,$A86,Zeitliste!$N$14:$N$1999,Q$16)</f>
        <v>0</v>
      </c>
      <c r="R86" s="219" t="str">
        <f t="shared" ref="R86" ca="1" si="861">IF(OR($B86=0,Q86=0),"",ROUNDDOWN((Q86/$B86)*100,0))</f>
        <v/>
      </c>
      <c r="S86" s="218">
        <f>SUMIFS(Zeitliste!$M$14:$M$1999,Zeitliste!$A$14:$A$1999,$A86,Zeitliste!$N$14:$N$1999,S$16)</f>
        <v>0</v>
      </c>
      <c r="T86" s="219" t="str">
        <f t="shared" ref="T86" ca="1" si="862">IF(OR($B86=0,S86=0),"",ROUNDDOWN((S86/$B86)*100,0))</f>
        <v/>
      </c>
      <c r="U86" s="218">
        <f>SUMIFS(Zeitliste!$M$14:$M$1999,Zeitliste!$A$14:$A$1999,$A86,Zeitliste!$N$14:$N$1999,U$16)</f>
        <v>0</v>
      </c>
      <c r="V86" s="219" t="str">
        <f t="shared" ref="V86" ca="1" si="863">IF(OR($B86=0,U86=0),"",ROUNDDOWN((U86/$B86)*100,0))</f>
        <v/>
      </c>
      <c r="W86" s="218">
        <f>SUMIFS(Zeitliste!$M$14:$M$1999,Zeitliste!$A$14:$A$1999,$A86,Zeitliste!$N$14:$N$1999,W$16)</f>
        <v>0</v>
      </c>
      <c r="X86" s="219" t="str">
        <f t="shared" ref="X86" ca="1" si="864">IF(OR($B86=0,W86=0),"",ROUNDDOWN((W86/$B86)*100,0))</f>
        <v/>
      </c>
      <c r="Y86" s="218">
        <f>SUMIFS(Zeitliste!$M$14:$M$1999,Zeitliste!$A$14:$A$1999,$A86,Zeitliste!$N$14:$N$1999,Y$16)</f>
        <v>0</v>
      </c>
      <c r="Z86" s="219" t="str">
        <f t="shared" ref="Z86" ca="1" si="865">IF(OR($B86=0,Y86=0),"",ROUNDDOWN((Y86/$B86)*100,0))</f>
        <v/>
      </c>
      <c r="AA86" s="218">
        <f>SUMIFS(Zeitliste!$M$14:$M$1999,Zeitliste!$A$14:$A$1999,$A86,Zeitliste!$N$14:$N$1999,AA$16)</f>
        <v>0</v>
      </c>
      <c r="AB86" s="219" t="str">
        <f t="shared" ref="AB86" ca="1" si="866">IF(OR($B86=0,AA86=0),"",ROUNDDOWN((AA86/$B86)*100,0))</f>
        <v/>
      </c>
      <c r="AC86" s="218">
        <f>SUMIFS(Zeitliste!$M$14:$M$1999,Zeitliste!$A$14:$A$1999,$A86,Zeitliste!$N$14:$N$1999,AC$16)</f>
        <v>0</v>
      </c>
      <c r="AD86" s="219" t="str">
        <f t="shared" ca="1" si="840"/>
        <v/>
      </c>
      <c r="AE86" s="20"/>
      <c r="AF86" s="241">
        <f t="shared" ca="1" si="853"/>
        <v>0</v>
      </c>
      <c r="AG86" s="241">
        <f t="shared" ca="1" si="854"/>
        <v>0</v>
      </c>
      <c r="AH86" s="242" t="e">
        <f t="shared" ref="AH86:AH149" si="867">WEEKDAY(A86)</f>
        <v>#VALUE!</v>
      </c>
    </row>
    <row r="87" spans="1:34" x14ac:dyDescent="0.25">
      <c r="A87" s="216" t="str">
        <f t="shared" si="802"/>
        <v/>
      </c>
      <c r="B87" s="217">
        <f ca="1">SUMIF(ZL_gesamt,Aufteilung!A87,ZL_dez)</f>
        <v>0</v>
      </c>
      <c r="C87" s="218">
        <f>SUMIFS(Zeitliste!$M$14:$M$1999,Zeitliste!$A$14:$A$1999,$A87,Zeitliste!$N$14:$N$1999,C$16)</f>
        <v>0</v>
      </c>
      <c r="D87" s="219" t="str">
        <f t="shared" ca="1" si="803"/>
        <v/>
      </c>
      <c r="E87" s="218">
        <f>SUMIFS(Zeitliste!$M$14:$M$1999,Zeitliste!$A$14:$A$1999,$A87,Zeitliste!$N$14:$N$1999,E$16)</f>
        <v>0</v>
      </c>
      <c r="F87" s="219" t="str">
        <f t="shared" ref="F87" ca="1" si="868">IF(OR($B87=0,E87=0),"",ROUNDDOWN((E87/$B87)*100,0))</f>
        <v/>
      </c>
      <c r="G87" s="218">
        <f>SUMIFS(Zeitliste!$M$14:$M$1999,Zeitliste!$A$14:$A$1999,$A87,Zeitliste!$N$14:$N$1999,G$16)</f>
        <v>0</v>
      </c>
      <c r="H87" s="219" t="str">
        <f t="shared" ref="H87" ca="1" si="869">IF(OR($B87=0,G87=0),"",ROUNDDOWN((G87/$B87)*100,0))</f>
        <v/>
      </c>
      <c r="I87" s="218">
        <f>SUMIFS(Zeitliste!$M$14:$M$1999,Zeitliste!$A$14:$A$1999,$A87,Zeitliste!$N$14:$N$1999,I$16)</f>
        <v>0</v>
      </c>
      <c r="J87" s="219" t="str">
        <f t="shared" ref="J87" ca="1" si="870">IF(OR($B87=0,I87=0),"",ROUNDDOWN((I87/$B87)*100,0))</f>
        <v/>
      </c>
      <c r="K87" s="218">
        <f>SUMIFS(Zeitliste!$M$14:$M$1999,Zeitliste!$A$14:$A$1999,$A87,Zeitliste!$N$14:$N$1999,K$16)</f>
        <v>0</v>
      </c>
      <c r="L87" s="219" t="str">
        <f t="shared" ref="L87" ca="1" si="871">IF(OR($B87=0,K87=0),"",ROUNDDOWN((K87/$B87)*100,0))</f>
        <v/>
      </c>
      <c r="M87" s="218">
        <f>SUMIFS(Zeitliste!$M$14:$M$1999,Zeitliste!$A$14:$A$1999,$A87,Zeitliste!$N$14:$N$1999,M$16)</f>
        <v>0</v>
      </c>
      <c r="N87" s="219" t="str">
        <f t="shared" ref="N87" ca="1" si="872">IF(OR($B87=0,M87=0),"",ROUNDDOWN((M87/$B87)*100,0))</f>
        <v/>
      </c>
      <c r="O87" s="218">
        <f>SUMIFS(Zeitliste!$M$14:$M$1999,Zeitliste!$A$14:$A$1999,$A87,Zeitliste!$N$14:$N$1999,O$16)</f>
        <v>0</v>
      </c>
      <c r="P87" s="219" t="str">
        <f t="shared" ref="P87" ca="1" si="873">IF(OR($B87=0,O87=0),"",ROUNDDOWN((O87/$B87)*100,0))</f>
        <v/>
      </c>
      <c r="Q87" s="218">
        <f>SUMIFS(Zeitliste!$M$14:$M$1999,Zeitliste!$A$14:$A$1999,$A87,Zeitliste!$N$14:$N$1999,Q$16)</f>
        <v>0</v>
      </c>
      <c r="R87" s="219" t="str">
        <f t="shared" ref="R87" ca="1" si="874">IF(OR($B87=0,Q87=0),"",ROUNDDOWN((Q87/$B87)*100,0))</f>
        <v/>
      </c>
      <c r="S87" s="218">
        <f>SUMIFS(Zeitliste!$M$14:$M$1999,Zeitliste!$A$14:$A$1999,$A87,Zeitliste!$N$14:$N$1999,S$16)</f>
        <v>0</v>
      </c>
      <c r="T87" s="219" t="str">
        <f t="shared" ref="T87" ca="1" si="875">IF(OR($B87=0,S87=0),"",ROUNDDOWN((S87/$B87)*100,0))</f>
        <v/>
      </c>
      <c r="U87" s="218">
        <f>SUMIFS(Zeitliste!$M$14:$M$1999,Zeitliste!$A$14:$A$1999,$A87,Zeitliste!$N$14:$N$1999,U$16)</f>
        <v>0</v>
      </c>
      <c r="V87" s="219" t="str">
        <f t="shared" ref="V87" ca="1" si="876">IF(OR($B87=0,U87=0),"",ROUNDDOWN((U87/$B87)*100,0))</f>
        <v/>
      </c>
      <c r="W87" s="218">
        <f>SUMIFS(Zeitliste!$M$14:$M$1999,Zeitliste!$A$14:$A$1999,$A87,Zeitliste!$N$14:$N$1999,W$16)</f>
        <v>0</v>
      </c>
      <c r="X87" s="219" t="str">
        <f t="shared" ref="X87" ca="1" si="877">IF(OR($B87=0,W87=0),"",ROUNDDOWN((W87/$B87)*100,0))</f>
        <v/>
      </c>
      <c r="Y87" s="218">
        <f>SUMIFS(Zeitliste!$M$14:$M$1999,Zeitliste!$A$14:$A$1999,$A87,Zeitliste!$N$14:$N$1999,Y$16)</f>
        <v>0</v>
      </c>
      <c r="Z87" s="219" t="str">
        <f t="shared" ref="Z87" ca="1" si="878">IF(OR($B87=0,Y87=0),"",ROUNDDOWN((Y87/$B87)*100,0))</f>
        <v/>
      </c>
      <c r="AA87" s="218">
        <f>SUMIFS(Zeitliste!$M$14:$M$1999,Zeitliste!$A$14:$A$1999,$A87,Zeitliste!$N$14:$N$1999,AA$16)</f>
        <v>0</v>
      </c>
      <c r="AB87" s="219" t="str">
        <f t="shared" ref="AB87" ca="1" si="879">IF(OR($B87=0,AA87=0),"",ROUNDDOWN((AA87/$B87)*100,0))</f>
        <v/>
      </c>
      <c r="AC87" s="218">
        <f>SUMIFS(Zeitliste!$M$14:$M$1999,Zeitliste!$A$14:$A$1999,$A87,Zeitliste!$N$14:$N$1999,AC$16)</f>
        <v>0</v>
      </c>
      <c r="AD87" s="219" t="str">
        <f t="shared" ca="1" si="840"/>
        <v/>
      </c>
      <c r="AE87" s="20"/>
      <c r="AF87" s="241">
        <f t="shared" ca="1" si="853"/>
        <v>0</v>
      </c>
      <c r="AG87" s="241">
        <f t="shared" ca="1" si="854"/>
        <v>0</v>
      </c>
      <c r="AH87" s="242" t="e">
        <f t="shared" si="867"/>
        <v>#VALUE!</v>
      </c>
    </row>
    <row r="88" spans="1:34" x14ac:dyDescent="0.25">
      <c r="A88" s="216" t="str">
        <f t="shared" si="802"/>
        <v/>
      </c>
      <c r="B88" s="217">
        <f ca="1">SUMIF(ZL_gesamt,Aufteilung!A88,ZL_dez)</f>
        <v>0</v>
      </c>
      <c r="C88" s="218">
        <f>SUMIFS(Zeitliste!$M$14:$M$1999,Zeitliste!$A$14:$A$1999,$A88,Zeitliste!$N$14:$N$1999,C$16)</f>
        <v>0</v>
      </c>
      <c r="D88" s="219" t="str">
        <f t="shared" ca="1" si="803"/>
        <v/>
      </c>
      <c r="E88" s="218">
        <f>SUMIFS(Zeitliste!$M$14:$M$1999,Zeitliste!$A$14:$A$1999,$A88,Zeitliste!$N$14:$N$1999,E$16)</f>
        <v>0</v>
      </c>
      <c r="F88" s="219" t="str">
        <f t="shared" ref="F88" ca="1" si="880">IF(OR($B88=0,E88=0),"",ROUNDDOWN((E88/$B88)*100,0))</f>
        <v/>
      </c>
      <c r="G88" s="218">
        <f>SUMIFS(Zeitliste!$M$14:$M$1999,Zeitliste!$A$14:$A$1999,$A88,Zeitliste!$N$14:$N$1999,G$16)</f>
        <v>0</v>
      </c>
      <c r="H88" s="219" t="str">
        <f t="shared" ref="H88" ca="1" si="881">IF(OR($B88=0,G88=0),"",ROUNDDOWN((G88/$B88)*100,0))</f>
        <v/>
      </c>
      <c r="I88" s="218">
        <f>SUMIFS(Zeitliste!$M$14:$M$1999,Zeitliste!$A$14:$A$1999,$A88,Zeitliste!$N$14:$N$1999,I$16)</f>
        <v>0</v>
      </c>
      <c r="J88" s="219" t="str">
        <f t="shared" ref="J88" ca="1" si="882">IF(OR($B88=0,I88=0),"",ROUNDDOWN((I88/$B88)*100,0))</f>
        <v/>
      </c>
      <c r="K88" s="218">
        <f>SUMIFS(Zeitliste!$M$14:$M$1999,Zeitliste!$A$14:$A$1999,$A88,Zeitliste!$N$14:$N$1999,K$16)</f>
        <v>0</v>
      </c>
      <c r="L88" s="219" t="str">
        <f t="shared" ref="L88" ca="1" si="883">IF(OR($B88=0,K88=0),"",ROUNDDOWN((K88/$B88)*100,0))</f>
        <v/>
      </c>
      <c r="M88" s="218">
        <f>SUMIFS(Zeitliste!$M$14:$M$1999,Zeitliste!$A$14:$A$1999,$A88,Zeitliste!$N$14:$N$1999,M$16)</f>
        <v>0</v>
      </c>
      <c r="N88" s="219" t="str">
        <f t="shared" ref="N88" ca="1" si="884">IF(OR($B88=0,M88=0),"",ROUNDDOWN((M88/$B88)*100,0))</f>
        <v/>
      </c>
      <c r="O88" s="218">
        <f>SUMIFS(Zeitliste!$M$14:$M$1999,Zeitliste!$A$14:$A$1999,$A88,Zeitliste!$N$14:$N$1999,O$16)</f>
        <v>0</v>
      </c>
      <c r="P88" s="219" t="str">
        <f t="shared" ref="P88" ca="1" si="885">IF(OR($B88=0,O88=0),"",ROUNDDOWN((O88/$B88)*100,0))</f>
        <v/>
      </c>
      <c r="Q88" s="218">
        <f>SUMIFS(Zeitliste!$M$14:$M$1999,Zeitliste!$A$14:$A$1999,$A88,Zeitliste!$N$14:$N$1999,Q$16)</f>
        <v>0</v>
      </c>
      <c r="R88" s="219" t="str">
        <f t="shared" ref="R88" ca="1" si="886">IF(OR($B88=0,Q88=0),"",ROUNDDOWN((Q88/$B88)*100,0))</f>
        <v/>
      </c>
      <c r="S88" s="218">
        <f>SUMIFS(Zeitliste!$M$14:$M$1999,Zeitliste!$A$14:$A$1999,$A88,Zeitliste!$N$14:$N$1999,S$16)</f>
        <v>0</v>
      </c>
      <c r="T88" s="219" t="str">
        <f t="shared" ref="T88" ca="1" si="887">IF(OR($B88=0,S88=0),"",ROUNDDOWN((S88/$B88)*100,0))</f>
        <v/>
      </c>
      <c r="U88" s="218">
        <f>SUMIFS(Zeitliste!$M$14:$M$1999,Zeitliste!$A$14:$A$1999,$A88,Zeitliste!$N$14:$N$1999,U$16)</f>
        <v>0</v>
      </c>
      <c r="V88" s="219" t="str">
        <f t="shared" ref="V88" ca="1" si="888">IF(OR($B88=0,U88=0),"",ROUNDDOWN((U88/$B88)*100,0))</f>
        <v/>
      </c>
      <c r="W88" s="218">
        <f>SUMIFS(Zeitliste!$M$14:$M$1999,Zeitliste!$A$14:$A$1999,$A88,Zeitliste!$N$14:$N$1999,W$16)</f>
        <v>0</v>
      </c>
      <c r="X88" s="219" t="str">
        <f t="shared" ref="X88" ca="1" si="889">IF(OR($B88=0,W88=0),"",ROUNDDOWN((W88/$B88)*100,0))</f>
        <v/>
      </c>
      <c r="Y88" s="218">
        <f>SUMIFS(Zeitliste!$M$14:$M$1999,Zeitliste!$A$14:$A$1999,$A88,Zeitliste!$N$14:$N$1999,Y$16)</f>
        <v>0</v>
      </c>
      <c r="Z88" s="219" t="str">
        <f t="shared" ref="Z88" ca="1" si="890">IF(OR($B88=0,Y88=0),"",ROUNDDOWN((Y88/$B88)*100,0))</f>
        <v/>
      </c>
      <c r="AA88" s="218">
        <f>SUMIFS(Zeitliste!$M$14:$M$1999,Zeitliste!$A$14:$A$1999,$A88,Zeitliste!$N$14:$N$1999,AA$16)</f>
        <v>0</v>
      </c>
      <c r="AB88" s="219" t="str">
        <f t="shared" ref="AB88" ca="1" si="891">IF(OR($B88=0,AA88=0),"",ROUNDDOWN((AA88/$B88)*100,0))</f>
        <v/>
      </c>
      <c r="AC88" s="218">
        <f>SUMIFS(Zeitliste!$M$14:$M$1999,Zeitliste!$A$14:$A$1999,$A88,Zeitliste!$N$14:$N$1999,AC$16)</f>
        <v>0</v>
      </c>
      <c r="AD88" s="219" t="str">
        <f t="shared" ca="1" si="840"/>
        <v/>
      </c>
      <c r="AE88" s="20"/>
      <c r="AF88" s="241">
        <f t="shared" ca="1" si="853"/>
        <v>0</v>
      </c>
      <c r="AG88" s="241">
        <f t="shared" ca="1" si="854"/>
        <v>0</v>
      </c>
      <c r="AH88" s="242" t="e">
        <f t="shared" si="867"/>
        <v>#VALUE!</v>
      </c>
    </row>
    <row r="89" spans="1:34" x14ac:dyDescent="0.25">
      <c r="A89" s="216" t="str">
        <f t="shared" si="802"/>
        <v/>
      </c>
      <c r="B89" s="217">
        <f ca="1">SUMIF(ZL_gesamt,Aufteilung!A89,ZL_dez)</f>
        <v>0</v>
      </c>
      <c r="C89" s="218">
        <f>SUMIFS(Zeitliste!$M$14:$M$1999,Zeitliste!$A$14:$A$1999,$A89,Zeitliste!$N$14:$N$1999,C$16)</f>
        <v>0</v>
      </c>
      <c r="D89" s="219" t="str">
        <f t="shared" ca="1" si="803"/>
        <v/>
      </c>
      <c r="E89" s="218">
        <f>SUMIFS(Zeitliste!$M$14:$M$1999,Zeitliste!$A$14:$A$1999,$A89,Zeitliste!$N$14:$N$1999,E$16)</f>
        <v>0</v>
      </c>
      <c r="F89" s="219" t="str">
        <f t="shared" ref="F89" ca="1" si="892">IF(OR($B89=0,E89=0),"",ROUNDDOWN((E89/$B89)*100,0))</f>
        <v/>
      </c>
      <c r="G89" s="218">
        <f>SUMIFS(Zeitliste!$M$14:$M$1999,Zeitliste!$A$14:$A$1999,$A89,Zeitliste!$N$14:$N$1999,G$16)</f>
        <v>0</v>
      </c>
      <c r="H89" s="219" t="str">
        <f t="shared" ref="H89" ca="1" si="893">IF(OR($B89=0,G89=0),"",ROUNDDOWN((G89/$B89)*100,0))</f>
        <v/>
      </c>
      <c r="I89" s="218">
        <f>SUMIFS(Zeitliste!$M$14:$M$1999,Zeitliste!$A$14:$A$1999,$A89,Zeitliste!$N$14:$N$1999,I$16)</f>
        <v>0</v>
      </c>
      <c r="J89" s="219" t="str">
        <f t="shared" ref="J89" ca="1" si="894">IF(OR($B89=0,I89=0),"",ROUNDDOWN((I89/$B89)*100,0))</f>
        <v/>
      </c>
      <c r="K89" s="218">
        <f>SUMIFS(Zeitliste!$M$14:$M$1999,Zeitliste!$A$14:$A$1999,$A89,Zeitliste!$N$14:$N$1999,K$16)</f>
        <v>0</v>
      </c>
      <c r="L89" s="219" t="str">
        <f t="shared" ref="L89" ca="1" si="895">IF(OR($B89=0,K89=0),"",ROUNDDOWN((K89/$B89)*100,0))</f>
        <v/>
      </c>
      <c r="M89" s="218">
        <f>SUMIFS(Zeitliste!$M$14:$M$1999,Zeitliste!$A$14:$A$1999,$A89,Zeitliste!$N$14:$N$1999,M$16)</f>
        <v>0</v>
      </c>
      <c r="N89" s="219" t="str">
        <f t="shared" ref="N89" ca="1" si="896">IF(OR($B89=0,M89=0),"",ROUNDDOWN((M89/$B89)*100,0))</f>
        <v/>
      </c>
      <c r="O89" s="218">
        <f>SUMIFS(Zeitliste!$M$14:$M$1999,Zeitliste!$A$14:$A$1999,$A89,Zeitliste!$N$14:$N$1999,O$16)</f>
        <v>0</v>
      </c>
      <c r="P89" s="219" t="str">
        <f t="shared" ref="P89" ca="1" si="897">IF(OR($B89=0,O89=0),"",ROUNDDOWN((O89/$B89)*100,0))</f>
        <v/>
      </c>
      <c r="Q89" s="218">
        <f>SUMIFS(Zeitliste!$M$14:$M$1999,Zeitliste!$A$14:$A$1999,$A89,Zeitliste!$N$14:$N$1999,Q$16)</f>
        <v>0</v>
      </c>
      <c r="R89" s="219" t="str">
        <f t="shared" ref="R89" ca="1" si="898">IF(OR($B89=0,Q89=0),"",ROUNDDOWN((Q89/$B89)*100,0))</f>
        <v/>
      </c>
      <c r="S89" s="218">
        <f>SUMIFS(Zeitliste!$M$14:$M$1999,Zeitliste!$A$14:$A$1999,$A89,Zeitliste!$N$14:$N$1999,S$16)</f>
        <v>0</v>
      </c>
      <c r="T89" s="219" t="str">
        <f t="shared" ref="T89" ca="1" si="899">IF(OR($B89=0,S89=0),"",ROUNDDOWN((S89/$B89)*100,0))</f>
        <v/>
      </c>
      <c r="U89" s="218">
        <f>SUMIFS(Zeitliste!$M$14:$M$1999,Zeitliste!$A$14:$A$1999,$A89,Zeitliste!$N$14:$N$1999,U$16)</f>
        <v>0</v>
      </c>
      <c r="V89" s="219" t="str">
        <f t="shared" ref="V89" ca="1" si="900">IF(OR($B89=0,U89=0),"",ROUNDDOWN((U89/$B89)*100,0))</f>
        <v/>
      </c>
      <c r="W89" s="218">
        <f>SUMIFS(Zeitliste!$M$14:$M$1999,Zeitliste!$A$14:$A$1999,$A89,Zeitliste!$N$14:$N$1999,W$16)</f>
        <v>0</v>
      </c>
      <c r="X89" s="219" t="str">
        <f t="shared" ref="X89" ca="1" si="901">IF(OR($B89=0,W89=0),"",ROUNDDOWN((W89/$B89)*100,0))</f>
        <v/>
      </c>
      <c r="Y89" s="218">
        <f>SUMIFS(Zeitliste!$M$14:$M$1999,Zeitliste!$A$14:$A$1999,$A89,Zeitliste!$N$14:$N$1999,Y$16)</f>
        <v>0</v>
      </c>
      <c r="Z89" s="219" t="str">
        <f t="shared" ref="Z89" ca="1" si="902">IF(OR($B89=0,Y89=0),"",ROUNDDOWN((Y89/$B89)*100,0))</f>
        <v/>
      </c>
      <c r="AA89" s="218">
        <f>SUMIFS(Zeitliste!$M$14:$M$1999,Zeitliste!$A$14:$A$1999,$A89,Zeitliste!$N$14:$N$1999,AA$16)</f>
        <v>0</v>
      </c>
      <c r="AB89" s="219" t="str">
        <f t="shared" ref="AB89" ca="1" si="903">IF(OR($B89=0,AA89=0),"",ROUNDDOWN((AA89/$B89)*100,0))</f>
        <v/>
      </c>
      <c r="AC89" s="218">
        <f>SUMIFS(Zeitliste!$M$14:$M$1999,Zeitliste!$A$14:$A$1999,$A89,Zeitliste!$N$14:$N$1999,AC$16)</f>
        <v>0</v>
      </c>
      <c r="AD89" s="219" t="str">
        <f t="shared" ca="1" si="840"/>
        <v/>
      </c>
      <c r="AE89" s="20"/>
      <c r="AF89" s="241">
        <f t="shared" ca="1" si="853"/>
        <v>0</v>
      </c>
      <c r="AG89" s="241">
        <f t="shared" ca="1" si="854"/>
        <v>0</v>
      </c>
      <c r="AH89" s="242" t="e">
        <f t="shared" si="867"/>
        <v>#VALUE!</v>
      </c>
    </row>
    <row r="90" spans="1:34" x14ac:dyDescent="0.25">
      <c r="A90" s="216" t="str">
        <f t="shared" si="802"/>
        <v/>
      </c>
      <c r="B90" s="217">
        <f ca="1">SUMIF(ZL_gesamt,Aufteilung!A90,ZL_dez)</f>
        <v>0</v>
      </c>
      <c r="C90" s="218">
        <f>SUMIFS(Zeitliste!$M$14:$M$1999,Zeitliste!$A$14:$A$1999,$A90,Zeitliste!$N$14:$N$1999,C$16)</f>
        <v>0</v>
      </c>
      <c r="D90" s="219" t="str">
        <f t="shared" ca="1" si="803"/>
        <v/>
      </c>
      <c r="E90" s="218">
        <f>SUMIFS(Zeitliste!$M$14:$M$1999,Zeitliste!$A$14:$A$1999,$A90,Zeitliste!$N$14:$N$1999,E$16)</f>
        <v>0</v>
      </c>
      <c r="F90" s="219" t="str">
        <f t="shared" ref="F90" ca="1" si="904">IF(OR($B90=0,E90=0),"",ROUNDDOWN((E90/$B90)*100,0))</f>
        <v/>
      </c>
      <c r="G90" s="218">
        <f>SUMIFS(Zeitliste!$M$14:$M$1999,Zeitliste!$A$14:$A$1999,$A90,Zeitliste!$N$14:$N$1999,G$16)</f>
        <v>0</v>
      </c>
      <c r="H90" s="219" t="str">
        <f t="shared" ref="H90" ca="1" si="905">IF(OR($B90=0,G90=0),"",ROUNDDOWN((G90/$B90)*100,0))</f>
        <v/>
      </c>
      <c r="I90" s="218">
        <f>SUMIFS(Zeitliste!$M$14:$M$1999,Zeitliste!$A$14:$A$1999,$A90,Zeitliste!$N$14:$N$1999,I$16)</f>
        <v>0</v>
      </c>
      <c r="J90" s="219" t="str">
        <f t="shared" ref="J90" ca="1" si="906">IF(OR($B90=0,I90=0),"",ROUNDDOWN((I90/$B90)*100,0))</f>
        <v/>
      </c>
      <c r="K90" s="218">
        <f>SUMIFS(Zeitliste!$M$14:$M$1999,Zeitliste!$A$14:$A$1999,$A90,Zeitliste!$N$14:$N$1999,K$16)</f>
        <v>0</v>
      </c>
      <c r="L90" s="219" t="str">
        <f t="shared" ref="L90" ca="1" si="907">IF(OR($B90=0,K90=0),"",ROUNDDOWN((K90/$B90)*100,0))</f>
        <v/>
      </c>
      <c r="M90" s="218">
        <f>SUMIFS(Zeitliste!$M$14:$M$1999,Zeitliste!$A$14:$A$1999,$A90,Zeitliste!$N$14:$N$1999,M$16)</f>
        <v>0</v>
      </c>
      <c r="N90" s="219" t="str">
        <f t="shared" ref="N90" ca="1" si="908">IF(OR($B90=0,M90=0),"",ROUNDDOWN((M90/$B90)*100,0))</f>
        <v/>
      </c>
      <c r="O90" s="218">
        <f>SUMIFS(Zeitliste!$M$14:$M$1999,Zeitliste!$A$14:$A$1999,$A90,Zeitliste!$N$14:$N$1999,O$16)</f>
        <v>0</v>
      </c>
      <c r="P90" s="219" t="str">
        <f t="shared" ref="P90" ca="1" si="909">IF(OR($B90=0,O90=0),"",ROUNDDOWN((O90/$B90)*100,0))</f>
        <v/>
      </c>
      <c r="Q90" s="218">
        <f>SUMIFS(Zeitliste!$M$14:$M$1999,Zeitliste!$A$14:$A$1999,$A90,Zeitliste!$N$14:$N$1999,Q$16)</f>
        <v>0</v>
      </c>
      <c r="R90" s="219" t="str">
        <f t="shared" ref="R90" ca="1" si="910">IF(OR($B90=0,Q90=0),"",ROUNDDOWN((Q90/$B90)*100,0))</f>
        <v/>
      </c>
      <c r="S90" s="218">
        <f>SUMIFS(Zeitliste!$M$14:$M$1999,Zeitliste!$A$14:$A$1999,$A90,Zeitliste!$N$14:$N$1999,S$16)</f>
        <v>0</v>
      </c>
      <c r="T90" s="219" t="str">
        <f t="shared" ref="T90" ca="1" si="911">IF(OR($B90=0,S90=0),"",ROUNDDOWN((S90/$B90)*100,0))</f>
        <v/>
      </c>
      <c r="U90" s="218">
        <f>SUMIFS(Zeitliste!$M$14:$M$1999,Zeitliste!$A$14:$A$1999,$A90,Zeitliste!$N$14:$N$1999,U$16)</f>
        <v>0</v>
      </c>
      <c r="V90" s="219" t="str">
        <f t="shared" ref="V90" ca="1" si="912">IF(OR($B90=0,U90=0),"",ROUNDDOWN((U90/$B90)*100,0))</f>
        <v/>
      </c>
      <c r="W90" s="218">
        <f>SUMIFS(Zeitliste!$M$14:$M$1999,Zeitliste!$A$14:$A$1999,$A90,Zeitliste!$N$14:$N$1999,W$16)</f>
        <v>0</v>
      </c>
      <c r="X90" s="219" t="str">
        <f t="shared" ref="X90" ca="1" si="913">IF(OR($B90=0,W90=0),"",ROUNDDOWN((W90/$B90)*100,0))</f>
        <v/>
      </c>
      <c r="Y90" s="218">
        <f>SUMIFS(Zeitliste!$M$14:$M$1999,Zeitliste!$A$14:$A$1999,$A90,Zeitliste!$N$14:$N$1999,Y$16)</f>
        <v>0</v>
      </c>
      <c r="Z90" s="219" t="str">
        <f t="shared" ref="Z90" ca="1" si="914">IF(OR($B90=0,Y90=0),"",ROUNDDOWN((Y90/$B90)*100,0))</f>
        <v/>
      </c>
      <c r="AA90" s="218">
        <f>SUMIFS(Zeitliste!$M$14:$M$1999,Zeitliste!$A$14:$A$1999,$A90,Zeitliste!$N$14:$N$1999,AA$16)</f>
        <v>0</v>
      </c>
      <c r="AB90" s="219" t="str">
        <f t="shared" ref="AB90" ca="1" si="915">IF(OR($B90=0,AA90=0),"",ROUNDDOWN((AA90/$B90)*100,0))</f>
        <v/>
      </c>
      <c r="AC90" s="218">
        <f>SUMIFS(Zeitliste!$M$14:$M$1999,Zeitliste!$A$14:$A$1999,$A90,Zeitliste!$N$14:$N$1999,AC$16)</f>
        <v>0</v>
      </c>
      <c r="AD90" s="219" t="str">
        <f t="shared" ca="1" si="840"/>
        <v/>
      </c>
      <c r="AE90" s="20"/>
      <c r="AF90" s="241">
        <f t="shared" ca="1" si="853"/>
        <v>0</v>
      </c>
      <c r="AG90" s="241">
        <f t="shared" ca="1" si="854"/>
        <v>0</v>
      </c>
      <c r="AH90" s="242" t="e">
        <f t="shared" si="867"/>
        <v>#VALUE!</v>
      </c>
    </row>
    <row r="91" spans="1:34" x14ac:dyDescent="0.25">
      <c r="A91" s="216" t="str">
        <f t="shared" si="802"/>
        <v/>
      </c>
      <c r="B91" s="217">
        <f ca="1">SUMIF(ZL_gesamt,Aufteilung!A91,ZL_dez)</f>
        <v>0</v>
      </c>
      <c r="C91" s="218">
        <f>SUMIFS(Zeitliste!$M$14:$M$1999,Zeitliste!$A$14:$A$1999,$A91,Zeitliste!$N$14:$N$1999,C$16)</f>
        <v>0</v>
      </c>
      <c r="D91" s="219" t="str">
        <f t="shared" ca="1" si="803"/>
        <v/>
      </c>
      <c r="E91" s="218">
        <f>SUMIFS(Zeitliste!$M$14:$M$1999,Zeitliste!$A$14:$A$1999,$A91,Zeitliste!$N$14:$N$1999,E$16)</f>
        <v>0</v>
      </c>
      <c r="F91" s="219" t="str">
        <f t="shared" ref="F91" ca="1" si="916">IF(OR($B91=0,E91=0),"",ROUNDDOWN((E91/$B91)*100,0))</f>
        <v/>
      </c>
      <c r="G91" s="218">
        <f>SUMIFS(Zeitliste!$M$14:$M$1999,Zeitliste!$A$14:$A$1999,$A91,Zeitliste!$N$14:$N$1999,G$16)</f>
        <v>0</v>
      </c>
      <c r="H91" s="219" t="str">
        <f t="shared" ref="H91" ca="1" si="917">IF(OR($B91=0,G91=0),"",ROUNDDOWN((G91/$B91)*100,0))</f>
        <v/>
      </c>
      <c r="I91" s="218">
        <f>SUMIFS(Zeitliste!$M$14:$M$1999,Zeitliste!$A$14:$A$1999,$A91,Zeitliste!$N$14:$N$1999,I$16)</f>
        <v>0</v>
      </c>
      <c r="J91" s="219" t="str">
        <f t="shared" ref="J91" ca="1" si="918">IF(OR($B91=0,I91=0),"",ROUNDDOWN((I91/$B91)*100,0))</f>
        <v/>
      </c>
      <c r="K91" s="218">
        <f>SUMIFS(Zeitliste!$M$14:$M$1999,Zeitliste!$A$14:$A$1999,$A91,Zeitliste!$N$14:$N$1999,K$16)</f>
        <v>0</v>
      </c>
      <c r="L91" s="219" t="str">
        <f t="shared" ref="L91" ca="1" si="919">IF(OR($B91=0,K91=0),"",ROUNDDOWN((K91/$B91)*100,0))</f>
        <v/>
      </c>
      <c r="M91" s="218">
        <f>SUMIFS(Zeitliste!$M$14:$M$1999,Zeitliste!$A$14:$A$1999,$A91,Zeitliste!$N$14:$N$1999,M$16)</f>
        <v>0</v>
      </c>
      <c r="N91" s="219" t="str">
        <f t="shared" ref="N91" ca="1" si="920">IF(OR($B91=0,M91=0),"",ROUNDDOWN((M91/$B91)*100,0))</f>
        <v/>
      </c>
      <c r="O91" s="218">
        <f>SUMIFS(Zeitliste!$M$14:$M$1999,Zeitliste!$A$14:$A$1999,$A91,Zeitliste!$N$14:$N$1999,O$16)</f>
        <v>0</v>
      </c>
      <c r="P91" s="219" t="str">
        <f t="shared" ref="P91" ca="1" si="921">IF(OR($B91=0,O91=0),"",ROUNDDOWN((O91/$B91)*100,0))</f>
        <v/>
      </c>
      <c r="Q91" s="218">
        <f>SUMIFS(Zeitliste!$M$14:$M$1999,Zeitliste!$A$14:$A$1999,$A91,Zeitliste!$N$14:$N$1999,Q$16)</f>
        <v>0</v>
      </c>
      <c r="R91" s="219" t="str">
        <f t="shared" ref="R91" ca="1" si="922">IF(OR($B91=0,Q91=0),"",ROUNDDOWN((Q91/$B91)*100,0))</f>
        <v/>
      </c>
      <c r="S91" s="218">
        <f>SUMIFS(Zeitliste!$M$14:$M$1999,Zeitliste!$A$14:$A$1999,$A91,Zeitliste!$N$14:$N$1999,S$16)</f>
        <v>0</v>
      </c>
      <c r="T91" s="219" t="str">
        <f t="shared" ref="T91" ca="1" si="923">IF(OR($B91=0,S91=0),"",ROUNDDOWN((S91/$B91)*100,0))</f>
        <v/>
      </c>
      <c r="U91" s="218">
        <f>SUMIFS(Zeitliste!$M$14:$M$1999,Zeitliste!$A$14:$A$1999,$A91,Zeitliste!$N$14:$N$1999,U$16)</f>
        <v>0</v>
      </c>
      <c r="V91" s="219" t="str">
        <f t="shared" ref="V91" ca="1" si="924">IF(OR($B91=0,U91=0),"",ROUNDDOWN((U91/$B91)*100,0))</f>
        <v/>
      </c>
      <c r="W91" s="218">
        <f>SUMIFS(Zeitliste!$M$14:$M$1999,Zeitliste!$A$14:$A$1999,$A91,Zeitliste!$N$14:$N$1999,W$16)</f>
        <v>0</v>
      </c>
      <c r="X91" s="219" t="str">
        <f t="shared" ref="X91" ca="1" si="925">IF(OR($B91=0,W91=0),"",ROUNDDOWN((W91/$B91)*100,0))</f>
        <v/>
      </c>
      <c r="Y91" s="218">
        <f>SUMIFS(Zeitliste!$M$14:$M$1999,Zeitliste!$A$14:$A$1999,$A91,Zeitliste!$N$14:$N$1999,Y$16)</f>
        <v>0</v>
      </c>
      <c r="Z91" s="219" t="str">
        <f t="shared" ref="Z91" ca="1" si="926">IF(OR($B91=0,Y91=0),"",ROUNDDOWN((Y91/$B91)*100,0))</f>
        <v/>
      </c>
      <c r="AA91" s="218">
        <f>SUMIFS(Zeitliste!$M$14:$M$1999,Zeitliste!$A$14:$A$1999,$A91,Zeitliste!$N$14:$N$1999,AA$16)</f>
        <v>0</v>
      </c>
      <c r="AB91" s="219" t="str">
        <f t="shared" ref="AB91" ca="1" si="927">IF(OR($B91=0,AA91=0),"",ROUNDDOWN((AA91/$B91)*100,0))</f>
        <v/>
      </c>
      <c r="AC91" s="218">
        <f>SUMIFS(Zeitliste!$M$14:$M$1999,Zeitliste!$A$14:$A$1999,$A91,Zeitliste!$N$14:$N$1999,AC$16)</f>
        <v>0</v>
      </c>
      <c r="AD91" s="219" t="str">
        <f t="shared" ca="1" si="840"/>
        <v/>
      </c>
      <c r="AE91" s="20"/>
      <c r="AF91" s="241">
        <f t="shared" ca="1" si="853"/>
        <v>0</v>
      </c>
      <c r="AG91" s="241">
        <f t="shared" ca="1" si="854"/>
        <v>0</v>
      </c>
      <c r="AH91" s="242" t="e">
        <f t="shared" si="867"/>
        <v>#VALUE!</v>
      </c>
    </row>
    <row r="92" spans="1:34" x14ac:dyDescent="0.25">
      <c r="A92" s="216" t="str">
        <f t="shared" si="802"/>
        <v/>
      </c>
      <c r="B92" s="217">
        <f ca="1">SUMIF(ZL_gesamt,Aufteilung!A92,ZL_dez)</f>
        <v>0</v>
      </c>
      <c r="C92" s="218">
        <f>SUMIFS(Zeitliste!$M$14:$M$1999,Zeitliste!$A$14:$A$1999,$A92,Zeitliste!$N$14:$N$1999,C$16)</f>
        <v>0</v>
      </c>
      <c r="D92" s="219" t="str">
        <f t="shared" ca="1" si="803"/>
        <v/>
      </c>
      <c r="E92" s="218">
        <f>SUMIFS(Zeitliste!$M$14:$M$1999,Zeitliste!$A$14:$A$1999,$A92,Zeitliste!$N$14:$N$1999,E$16)</f>
        <v>0</v>
      </c>
      <c r="F92" s="219" t="str">
        <f t="shared" ref="F92" ca="1" si="928">IF(OR($B92=0,E92=0),"",ROUNDDOWN((E92/$B92)*100,0))</f>
        <v/>
      </c>
      <c r="G92" s="218">
        <f>SUMIFS(Zeitliste!$M$14:$M$1999,Zeitliste!$A$14:$A$1999,$A92,Zeitliste!$N$14:$N$1999,G$16)</f>
        <v>0</v>
      </c>
      <c r="H92" s="219" t="str">
        <f t="shared" ref="H92" ca="1" si="929">IF(OR($B92=0,G92=0),"",ROUNDDOWN((G92/$B92)*100,0))</f>
        <v/>
      </c>
      <c r="I92" s="218">
        <f>SUMIFS(Zeitliste!$M$14:$M$1999,Zeitliste!$A$14:$A$1999,$A92,Zeitliste!$N$14:$N$1999,I$16)</f>
        <v>0</v>
      </c>
      <c r="J92" s="219" t="str">
        <f t="shared" ref="J92" ca="1" si="930">IF(OR($B92=0,I92=0),"",ROUNDDOWN((I92/$B92)*100,0))</f>
        <v/>
      </c>
      <c r="K92" s="218">
        <f>SUMIFS(Zeitliste!$M$14:$M$1999,Zeitliste!$A$14:$A$1999,$A92,Zeitliste!$N$14:$N$1999,K$16)</f>
        <v>0</v>
      </c>
      <c r="L92" s="219" t="str">
        <f t="shared" ref="L92" ca="1" si="931">IF(OR($B92=0,K92=0),"",ROUNDDOWN((K92/$B92)*100,0))</f>
        <v/>
      </c>
      <c r="M92" s="218">
        <f>SUMIFS(Zeitliste!$M$14:$M$1999,Zeitliste!$A$14:$A$1999,$A92,Zeitliste!$N$14:$N$1999,M$16)</f>
        <v>0</v>
      </c>
      <c r="N92" s="219" t="str">
        <f t="shared" ref="N92" ca="1" si="932">IF(OR($B92=0,M92=0),"",ROUNDDOWN((M92/$B92)*100,0))</f>
        <v/>
      </c>
      <c r="O92" s="218">
        <f>SUMIFS(Zeitliste!$M$14:$M$1999,Zeitliste!$A$14:$A$1999,$A92,Zeitliste!$N$14:$N$1999,O$16)</f>
        <v>0</v>
      </c>
      <c r="P92" s="219" t="str">
        <f t="shared" ref="P92" ca="1" si="933">IF(OR($B92=0,O92=0),"",ROUNDDOWN((O92/$B92)*100,0))</f>
        <v/>
      </c>
      <c r="Q92" s="218">
        <f>SUMIFS(Zeitliste!$M$14:$M$1999,Zeitliste!$A$14:$A$1999,$A92,Zeitliste!$N$14:$N$1999,Q$16)</f>
        <v>0</v>
      </c>
      <c r="R92" s="219" t="str">
        <f t="shared" ref="R92" ca="1" si="934">IF(OR($B92=0,Q92=0),"",ROUNDDOWN((Q92/$B92)*100,0))</f>
        <v/>
      </c>
      <c r="S92" s="218">
        <f>SUMIFS(Zeitliste!$M$14:$M$1999,Zeitliste!$A$14:$A$1999,$A92,Zeitliste!$N$14:$N$1999,S$16)</f>
        <v>0</v>
      </c>
      <c r="T92" s="219" t="str">
        <f t="shared" ref="T92" ca="1" si="935">IF(OR($B92=0,S92=0),"",ROUNDDOWN((S92/$B92)*100,0))</f>
        <v/>
      </c>
      <c r="U92" s="218">
        <f>SUMIFS(Zeitliste!$M$14:$M$1999,Zeitliste!$A$14:$A$1999,$A92,Zeitliste!$N$14:$N$1999,U$16)</f>
        <v>0</v>
      </c>
      <c r="V92" s="219" t="str">
        <f t="shared" ref="V92" ca="1" si="936">IF(OR($B92=0,U92=0),"",ROUNDDOWN((U92/$B92)*100,0))</f>
        <v/>
      </c>
      <c r="W92" s="218">
        <f>SUMIFS(Zeitliste!$M$14:$M$1999,Zeitliste!$A$14:$A$1999,$A92,Zeitliste!$N$14:$N$1999,W$16)</f>
        <v>0</v>
      </c>
      <c r="X92" s="219" t="str">
        <f t="shared" ref="X92" ca="1" si="937">IF(OR($B92=0,W92=0),"",ROUNDDOWN((W92/$B92)*100,0))</f>
        <v/>
      </c>
      <c r="Y92" s="218">
        <f>SUMIFS(Zeitliste!$M$14:$M$1999,Zeitliste!$A$14:$A$1999,$A92,Zeitliste!$N$14:$N$1999,Y$16)</f>
        <v>0</v>
      </c>
      <c r="Z92" s="219" t="str">
        <f t="shared" ref="Z92" ca="1" si="938">IF(OR($B92=0,Y92=0),"",ROUNDDOWN((Y92/$B92)*100,0))</f>
        <v/>
      </c>
      <c r="AA92" s="218">
        <f>SUMIFS(Zeitliste!$M$14:$M$1999,Zeitliste!$A$14:$A$1999,$A92,Zeitliste!$N$14:$N$1999,AA$16)</f>
        <v>0</v>
      </c>
      <c r="AB92" s="219" t="str">
        <f t="shared" ref="AB92" ca="1" si="939">IF(OR($B92=0,AA92=0),"",ROUNDDOWN((AA92/$B92)*100,0))</f>
        <v/>
      </c>
      <c r="AC92" s="218">
        <f>SUMIFS(Zeitliste!$M$14:$M$1999,Zeitliste!$A$14:$A$1999,$A92,Zeitliste!$N$14:$N$1999,AC$16)</f>
        <v>0</v>
      </c>
      <c r="AD92" s="219" t="str">
        <f t="shared" ca="1" si="840"/>
        <v/>
      </c>
      <c r="AE92" s="20"/>
      <c r="AF92" s="241">
        <f t="shared" ca="1" si="853"/>
        <v>0</v>
      </c>
      <c r="AG92" s="241">
        <f t="shared" ca="1" si="854"/>
        <v>0</v>
      </c>
      <c r="AH92" s="242" t="e">
        <f t="shared" si="867"/>
        <v>#VALUE!</v>
      </c>
    </row>
    <row r="93" spans="1:34" x14ac:dyDescent="0.25">
      <c r="A93" s="216" t="str">
        <f t="shared" si="802"/>
        <v/>
      </c>
      <c r="B93" s="217">
        <f ca="1">SUMIF(ZL_gesamt,Aufteilung!A93,ZL_dez)</f>
        <v>0</v>
      </c>
      <c r="C93" s="218">
        <f>SUMIFS(Zeitliste!$M$14:$M$1999,Zeitliste!$A$14:$A$1999,$A93,Zeitliste!$N$14:$N$1999,C$16)</f>
        <v>0</v>
      </c>
      <c r="D93" s="219" t="str">
        <f t="shared" ca="1" si="803"/>
        <v/>
      </c>
      <c r="E93" s="218">
        <f>SUMIFS(Zeitliste!$M$14:$M$1999,Zeitliste!$A$14:$A$1999,$A93,Zeitliste!$N$14:$N$1999,E$16)</f>
        <v>0</v>
      </c>
      <c r="F93" s="219" t="str">
        <f t="shared" ref="F93" ca="1" si="940">IF(OR($B93=0,E93=0),"",ROUNDDOWN((E93/$B93)*100,0))</f>
        <v/>
      </c>
      <c r="G93" s="218">
        <f>SUMIFS(Zeitliste!$M$14:$M$1999,Zeitliste!$A$14:$A$1999,$A93,Zeitliste!$N$14:$N$1999,G$16)</f>
        <v>0</v>
      </c>
      <c r="H93" s="219" t="str">
        <f t="shared" ref="H93" ca="1" si="941">IF(OR($B93=0,G93=0),"",ROUNDDOWN((G93/$B93)*100,0))</f>
        <v/>
      </c>
      <c r="I93" s="218">
        <f>SUMIFS(Zeitliste!$M$14:$M$1999,Zeitliste!$A$14:$A$1999,$A93,Zeitliste!$N$14:$N$1999,I$16)</f>
        <v>0</v>
      </c>
      <c r="J93" s="219" t="str">
        <f t="shared" ref="J93" ca="1" si="942">IF(OR($B93=0,I93=0),"",ROUNDDOWN((I93/$B93)*100,0))</f>
        <v/>
      </c>
      <c r="K93" s="218">
        <f>SUMIFS(Zeitliste!$M$14:$M$1999,Zeitliste!$A$14:$A$1999,$A93,Zeitliste!$N$14:$N$1999,K$16)</f>
        <v>0</v>
      </c>
      <c r="L93" s="219" t="str">
        <f t="shared" ref="L93" ca="1" si="943">IF(OR($B93=0,K93=0),"",ROUNDDOWN((K93/$B93)*100,0))</f>
        <v/>
      </c>
      <c r="M93" s="218">
        <f>SUMIFS(Zeitliste!$M$14:$M$1999,Zeitliste!$A$14:$A$1999,$A93,Zeitliste!$N$14:$N$1999,M$16)</f>
        <v>0</v>
      </c>
      <c r="N93" s="219" t="str">
        <f t="shared" ref="N93" ca="1" si="944">IF(OR($B93=0,M93=0),"",ROUNDDOWN((M93/$B93)*100,0))</f>
        <v/>
      </c>
      <c r="O93" s="218">
        <f>SUMIFS(Zeitliste!$M$14:$M$1999,Zeitliste!$A$14:$A$1999,$A93,Zeitliste!$N$14:$N$1999,O$16)</f>
        <v>0</v>
      </c>
      <c r="P93" s="219" t="str">
        <f t="shared" ref="P93" ca="1" si="945">IF(OR($B93=0,O93=0),"",ROUNDDOWN((O93/$B93)*100,0))</f>
        <v/>
      </c>
      <c r="Q93" s="218">
        <f>SUMIFS(Zeitliste!$M$14:$M$1999,Zeitliste!$A$14:$A$1999,$A93,Zeitliste!$N$14:$N$1999,Q$16)</f>
        <v>0</v>
      </c>
      <c r="R93" s="219" t="str">
        <f t="shared" ref="R93" ca="1" si="946">IF(OR($B93=0,Q93=0),"",ROUNDDOWN((Q93/$B93)*100,0))</f>
        <v/>
      </c>
      <c r="S93" s="218">
        <f>SUMIFS(Zeitliste!$M$14:$M$1999,Zeitliste!$A$14:$A$1999,$A93,Zeitliste!$N$14:$N$1999,S$16)</f>
        <v>0</v>
      </c>
      <c r="T93" s="219" t="str">
        <f t="shared" ref="T93" ca="1" si="947">IF(OR($B93=0,S93=0),"",ROUNDDOWN((S93/$B93)*100,0))</f>
        <v/>
      </c>
      <c r="U93" s="218">
        <f>SUMIFS(Zeitliste!$M$14:$M$1999,Zeitliste!$A$14:$A$1999,$A93,Zeitliste!$N$14:$N$1999,U$16)</f>
        <v>0</v>
      </c>
      <c r="V93" s="219" t="str">
        <f t="shared" ref="V93" ca="1" si="948">IF(OR($B93=0,U93=0),"",ROUNDDOWN((U93/$B93)*100,0))</f>
        <v/>
      </c>
      <c r="W93" s="218">
        <f>SUMIFS(Zeitliste!$M$14:$M$1999,Zeitliste!$A$14:$A$1999,$A93,Zeitliste!$N$14:$N$1999,W$16)</f>
        <v>0</v>
      </c>
      <c r="X93" s="219" t="str">
        <f t="shared" ref="X93" ca="1" si="949">IF(OR($B93=0,W93=0),"",ROUNDDOWN((W93/$B93)*100,0))</f>
        <v/>
      </c>
      <c r="Y93" s="218">
        <f>SUMIFS(Zeitliste!$M$14:$M$1999,Zeitliste!$A$14:$A$1999,$A93,Zeitliste!$N$14:$N$1999,Y$16)</f>
        <v>0</v>
      </c>
      <c r="Z93" s="219" t="str">
        <f t="shared" ref="Z93" ca="1" si="950">IF(OR($B93=0,Y93=0),"",ROUNDDOWN((Y93/$B93)*100,0))</f>
        <v/>
      </c>
      <c r="AA93" s="218">
        <f>SUMIFS(Zeitliste!$M$14:$M$1999,Zeitliste!$A$14:$A$1999,$A93,Zeitliste!$N$14:$N$1999,AA$16)</f>
        <v>0</v>
      </c>
      <c r="AB93" s="219" t="str">
        <f t="shared" ref="AB93" ca="1" si="951">IF(OR($B93=0,AA93=0),"",ROUNDDOWN((AA93/$B93)*100,0))</f>
        <v/>
      </c>
      <c r="AC93" s="218">
        <f>SUMIFS(Zeitliste!$M$14:$M$1999,Zeitliste!$A$14:$A$1999,$A93,Zeitliste!$N$14:$N$1999,AC$16)</f>
        <v>0</v>
      </c>
      <c r="AD93" s="219" t="str">
        <f t="shared" ca="1" si="840"/>
        <v/>
      </c>
      <c r="AE93" s="20"/>
      <c r="AF93" s="241">
        <f t="shared" ca="1" si="853"/>
        <v>0</v>
      </c>
      <c r="AG93" s="241">
        <f t="shared" ca="1" si="854"/>
        <v>0</v>
      </c>
      <c r="AH93" s="242" t="e">
        <f t="shared" si="867"/>
        <v>#VALUE!</v>
      </c>
    </row>
    <row r="94" spans="1:34" x14ac:dyDescent="0.25">
      <c r="A94" s="216" t="str">
        <f t="shared" si="802"/>
        <v/>
      </c>
      <c r="B94" s="217">
        <f ca="1">SUMIF(ZL_gesamt,Aufteilung!A94,ZL_dez)</f>
        <v>0</v>
      </c>
      <c r="C94" s="218">
        <f>SUMIFS(Zeitliste!$M$14:$M$1999,Zeitliste!$A$14:$A$1999,$A94,Zeitliste!$N$14:$N$1999,C$16)</f>
        <v>0</v>
      </c>
      <c r="D94" s="219" t="str">
        <f t="shared" ca="1" si="803"/>
        <v/>
      </c>
      <c r="E94" s="218">
        <f>SUMIFS(Zeitliste!$M$14:$M$1999,Zeitliste!$A$14:$A$1999,$A94,Zeitliste!$N$14:$N$1999,E$16)</f>
        <v>0</v>
      </c>
      <c r="F94" s="219" t="str">
        <f t="shared" ref="F94" ca="1" si="952">IF(OR($B94=0,E94=0),"",ROUNDDOWN((E94/$B94)*100,0))</f>
        <v/>
      </c>
      <c r="G94" s="218">
        <f>SUMIFS(Zeitliste!$M$14:$M$1999,Zeitliste!$A$14:$A$1999,$A94,Zeitliste!$N$14:$N$1999,G$16)</f>
        <v>0</v>
      </c>
      <c r="H94" s="219" t="str">
        <f t="shared" ref="H94" ca="1" si="953">IF(OR($B94=0,G94=0),"",ROUNDDOWN((G94/$B94)*100,0))</f>
        <v/>
      </c>
      <c r="I94" s="218">
        <f>SUMIFS(Zeitliste!$M$14:$M$1999,Zeitliste!$A$14:$A$1999,$A94,Zeitliste!$N$14:$N$1999,I$16)</f>
        <v>0</v>
      </c>
      <c r="J94" s="219" t="str">
        <f t="shared" ref="J94" ca="1" si="954">IF(OR($B94=0,I94=0),"",ROUNDDOWN((I94/$B94)*100,0))</f>
        <v/>
      </c>
      <c r="K94" s="218">
        <f>SUMIFS(Zeitliste!$M$14:$M$1999,Zeitliste!$A$14:$A$1999,$A94,Zeitliste!$N$14:$N$1999,K$16)</f>
        <v>0</v>
      </c>
      <c r="L94" s="219" t="str">
        <f t="shared" ref="L94" ca="1" si="955">IF(OR($B94=0,K94=0),"",ROUNDDOWN((K94/$B94)*100,0))</f>
        <v/>
      </c>
      <c r="M94" s="218">
        <f>SUMIFS(Zeitliste!$M$14:$M$1999,Zeitliste!$A$14:$A$1999,$A94,Zeitliste!$N$14:$N$1999,M$16)</f>
        <v>0</v>
      </c>
      <c r="N94" s="219" t="str">
        <f t="shared" ref="N94" ca="1" si="956">IF(OR($B94=0,M94=0),"",ROUNDDOWN((M94/$B94)*100,0))</f>
        <v/>
      </c>
      <c r="O94" s="218">
        <f>SUMIFS(Zeitliste!$M$14:$M$1999,Zeitliste!$A$14:$A$1999,$A94,Zeitliste!$N$14:$N$1999,O$16)</f>
        <v>0</v>
      </c>
      <c r="P94" s="219" t="str">
        <f t="shared" ref="P94" ca="1" si="957">IF(OR($B94=0,O94=0),"",ROUNDDOWN((O94/$B94)*100,0))</f>
        <v/>
      </c>
      <c r="Q94" s="218">
        <f>SUMIFS(Zeitliste!$M$14:$M$1999,Zeitliste!$A$14:$A$1999,$A94,Zeitliste!$N$14:$N$1999,Q$16)</f>
        <v>0</v>
      </c>
      <c r="R94" s="219" t="str">
        <f t="shared" ref="R94" ca="1" si="958">IF(OR($B94=0,Q94=0),"",ROUNDDOWN((Q94/$B94)*100,0))</f>
        <v/>
      </c>
      <c r="S94" s="218">
        <f>SUMIFS(Zeitliste!$M$14:$M$1999,Zeitliste!$A$14:$A$1999,$A94,Zeitliste!$N$14:$N$1999,S$16)</f>
        <v>0</v>
      </c>
      <c r="T94" s="219" t="str">
        <f t="shared" ref="T94" ca="1" si="959">IF(OR($B94=0,S94=0),"",ROUNDDOWN((S94/$B94)*100,0))</f>
        <v/>
      </c>
      <c r="U94" s="218">
        <f>SUMIFS(Zeitliste!$M$14:$M$1999,Zeitliste!$A$14:$A$1999,$A94,Zeitliste!$N$14:$N$1999,U$16)</f>
        <v>0</v>
      </c>
      <c r="V94" s="219" t="str">
        <f t="shared" ref="V94" ca="1" si="960">IF(OR($B94=0,U94=0),"",ROUNDDOWN((U94/$B94)*100,0))</f>
        <v/>
      </c>
      <c r="W94" s="218">
        <f>SUMIFS(Zeitliste!$M$14:$M$1999,Zeitliste!$A$14:$A$1999,$A94,Zeitliste!$N$14:$N$1999,W$16)</f>
        <v>0</v>
      </c>
      <c r="X94" s="219" t="str">
        <f t="shared" ref="X94" ca="1" si="961">IF(OR($B94=0,W94=0),"",ROUNDDOWN((W94/$B94)*100,0))</f>
        <v/>
      </c>
      <c r="Y94" s="218">
        <f>SUMIFS(Zeitliste!$M$14:$M$1999,Zeitliste!$A$14:$A$1999,$A94,Zeitliste!$N$14:$N$1999,Y$16)</f>
        <v>0</v>
      </c>
      <c r="Z94" s="219" t="str">
        <f t="shared" ref="Z94" ca="1" si="962">IF(OR($B94=0,Y94=0),"",ROUNDDOWN((Y94/$B94)*100,0))</f>
        <v/>
      </c>
      <c r="AA94" s="218">
        <f>SUMIFS(Zeitliste!$M$14:$M$1999,Zeitliste!$A$14:$A$1999,$A94,Zeitliste!$N$14:$N$1999,AA$16)</f>
        <v>0</v>
      </c>
      <c r="AB94" s="219" t="str">
        <f t="shared" ref="AB94" ca="1" si="963">IF(OR($B94=0,AA94=0),"",ROUNDDOWN((AA94/$B94)*100,0))</f>
        <v/>
      </c>
      <c r="AC94" s="218">
        <f>SUMIFS(Zeitliste!$M$14:$M$1999,Zeitliste!$A$14:$A$1999,$A94,Zeitliste!$N$14:$N$1999,AC$16)</f>
        <v>0</v>
      </c>
      <c r="AD94" s="219" t="str">
        <f t="shared" ca="1" si="840"/>
        <v/>
      </c>
      <c r="AE94" s="20"/>
      <c r="AF94" s="241">
        <f t="shared" ca="1" si="853"/>
        <v>0</v>
      </c>
      <c r="AG94" s="241">
        <f t="shared" ca="1" si="854"/>
        <v>0</v>
      </c>
      <c r="AH94" s="242" t="e">
        <f t="shared" si="867"/>
        <v>#VALUE!</v>
      </c>
    </row>
    <row r="95" spans="1:34" x14ac:dyDescent="0.25">
      <c r="A95" s="216" t="str">
        <f t="shared" si="802"/>
        <v/>
      </c>
      <c r="B95" s="217">
        <f ca="1">SUMIF(ZL_gesamt,Aufteilung!A95,ZL_dez)</f>
        <v>0</v>
      </c>
      <c r="C95" s="218">
        <f>SUMIFS(Zeitliste!$M$14:$M$1999,Zeitliste!$A$14:$A$1999,$A95,Zeitliste!$N$14:$N$1999,C$16)</f>
        <v>0</v>
      </c>
      <c r="D95" s="219" t="str">
        <f t="shared" ca="1" si="803"/>
        <v/>
      </c>
      <c r="E95" s="218">
        <f>SUMIFS(Zeitliste!$M$14:$M$1999,Zeitliste!$A$14:$A$1999,$A95,Zeitliste!$N$14:$N$1999,E$16)</f>
        <v>0</v>
      </c>
      <c r="F95" s="219" t="str">
        <f t="shared" ref="F95" ca="1" si="964">IF(OR($B95=0,E95=0),"",ROUNDDOWN((E95/$B95)*100,0))</f>
        <v/>
      </c>
      <c r="G95" s="218">
        <f>SUMIFS(Zeitliste!$M$14:$M$1999,Zeitliste!$A$14:$A$1999,$A95,Zeitliste!$N$14:$N$1999,G$16)</f>
        <v>0</v>
      </c>
      <c r="H95" s="219" t="str">
        <f t="shared" ref="H95" ca="1" si="965">IF(OR($B95=0,G95=0),"",ROUNDDOWN((G95/$B95)*100,0))</f>
        <v/>
      </c>
      <c r="I95" s="218">
        <f>SUMIFS(Zeitliste!$M$14:$M$1999,Zeitliste!$A$14:$A$1999,$A95,Zeitliste!$N$14:$N$1999,I$16)</f>
        <v>0</v>
      </c>
      <c r="J95" s="219" t="str">
        <f t="shared" ref="J95" ca="1" si="966">IF(OR($B95=0,I95=0),"",ROUNDDOWN((I95/$B95)*100,0))</f>
        <v/>
      </c>
      <c r="K95" s="218">
        <f>SUMIFS(Zeitliste!$M$14:$M$1999,Zeitliste!$A$14:$A$1999,$A95,Zeitliste!$N$14:$N$1999,K$16)</f>
        <v>0</v>
      </c>
      <c r="L95" s="219" t="str">
        <f t="shared" ref="L95" ca="1" si="967">IF(OR($B95=0,K95=0),"",ROUNDDOWN((K95/$B95)*100,0))</f>
        <v/>
      </c>
      <c r="M95" s="218">
        <f>SUMIFS(Zeitliste!$M$14:$M$1999,Zeitliste!$A$14:$A$1999,$A95,Zeitliste!$N$14:$N$1999,M$16)</f>
        <v>0</v>
      </c>
      <c r="N95" s="219" t="str">
        <f t="shared" ref="N95" ca="1" si="968">IF(OR($B95=0,M95=0),"",ROUNDDOWN((M95/$B95)*100,0))</f>
        <v/>
      </c>
      <c r="O95" s="218">
        <f>SUMIFS(Zeitliste!$M$14:$M$1999,Zeitliste!$A$14:$A$1999,$A95,Zeitliste!$N$14:$N$1999,O$16)</f>
        <v>0</v>
      </c>
      <c r="P95" s="219" t="str">
        <f t="shared" ref="P95" ca="1" si="969">IF(OR($B95=0,O95=0),"",ROUNDDOWN((O95/$B95)*100,0))</f>
        <v/>
      </c>
      <c r="Q95" s="218">
        <f>SUMIFS(Zeitliste!$M$14:$M$1999,Zeitliste!$A$14:$A$1999,$A95,Zeitliste!$N$14:$N$1999,Q$16)</f>
        <v>0</v>
      </c>
      <c r="R95" s="219" t="str">
        <f t="shared" ref="R95" ca="1" si="970">IF(OR($B95=0,Q95=0),"",ROUNDDOWN((Q95/$B95)*100,0))</f>
        <v/>
      </c>
      <c r="S95" s="218">
        <f>SUMIFS(Zeitliste!$M$14:$M$1999,Zeitliste!$A$14:$A$1999,$A95,Zeitliste!$N$14:$N$1999,S$16)</f>
        <v>0</v>
      </c>
      <c r="T95" s="219" t="str">
        <f t="shared" ref="T95" ca="1" si="971">IF(OR($B95=0,S95=0),"",ROUNDDOWN((S95/$B95)*100,0))</f>
        <v/>
      </c>
      <c r="U95" s="218">
        <f>SUMIFS(Zeitliste!$M$14:$M$1999,Zeitliste!$A$14:$A$1999,$A95,Zeitliste!$N$14:$N$1999,U$16)</f>
        <v>0</v>
      </c>
      <c r="V95" s="219" t="str">
        <f t="shared" ref="V95" ca="1" si="972">IF(OR($B95=0,U95=0),"",ROUNDDOWN((U95/$B95)*100,0))</f>
        <v/>
      </c>
      <c r="W95" s="218">
        <f>SUMIFS(Zeitliste!$M$14:$M$1999,Zeitliste!$A$14:$A$1999,$A95,Zeitliste!$N$14:$N$1999,W$16)</f>
        <v>0</v>
      </c>
      <c r="X95" s="219" t="str">
        <f t="shared" ref="X95" ca="1" si="973">IF(OR($B95=0,W95=0),"",ROUNDDOWN((W95/$B95)*100,0))</f>
        <v/>
      </c>
      <c r="Y95" s="218">
        <f>SUMIFS(Zeitliste!$M$14:$M$1999,Zeitliste!$A$14:$A$1999,$A95,Zeitliste!$N$14:$N$1999,Y$16)</f>
        <v>0</v>
      </c>
      <c r="Z95" s="219" t="str">
        <f t="shared" ref="Z95" ca="1" si="974">IF(OR($B95=0,Y95=0),"",ROUNDDOWN((Y95/$B95)*100,0))</f>
        <v/>
      </c>
      <c r="AA95" s="218">
        <f>SUMIFS(Zeitliste!$M$14:$M$1999,Zeitliste!$A$14:$A$1999,$A95,Zeitliste!$N$14:$N$1999,AA$16)</f>
        <v>0</v>
      </c>
      <c r="AB95" s="219" t="str">
        <f t="shared" ref="AB95" ca="1" si="975">IF(OR($B95=0,AA95=0),"",ROUNDDOWN((AA95/$B95)*100,0))</f>
        <v/>
      </c>
      <c r="AC95" s="218">
        <f>SUMIFS(Zeitliste!$M$14:$M$1999,Zeitliste!$A$14:$A$1999,$A95,Zeitliste!$N$14:$N$1999,AC$16)</f>
        <v>0</v>
      </c>
      <c r="AD95" s="219" t="str">
        <f t="shared" ca="1" si="840"/>
        <v/>
      </c>
      <c r="AE95" s="20"/>
      <c r="AF95" s="241">
        <f t="shared" ca="1" si="853"/>
        <v>0</v>
      </c>
      <c r="AG95" s="241">
        <f t="shared" ca="1" si="854"/>
        <v>0</v>
      </c>
      <c r="AH95" s="242" t="e">
        <f t="shared" si="867"/>
        <v>#VALUE!</v>
      </c>
    </row>
    <row r="96" spans="1:34" x14ac:dyDescent="0.25">
      <c r="A96" s="216" t="str">
        <f t="shared" si="802"/>
        <v/>
      </c>
      <c r="B96" s="217">
        <f ca="1">SUMIF(ZL_gesamt,Aufteilung!A96,ZL_dez)</f>
        <v>0</v>
      </c>
      <c r="C96" s="218">
        <f>SUMIFS(Zeitliste!$M$14:$M$1999,Zeitliste!$A$14:$A$1999,$A96,Zeitliste!$N$14:$N$1999,C$16)</f>
        <v>0</v>
      </c>
      <c r="D96" s="219" t="str">
        <f t="shared" ca="1" si="803"/>
        <v/>
      </c>
      <c r="E96" s="218">
        <f>SUMIFS(Zeitliste!$M$14:$M$1999,Zeitliste!$A$14:$A$1999,$A96,Zeitliste!$N$14:$N$1999,E$16)</f>
        <v>0</v>
      </c>
      <c r="F96" s="219" t="str">
        <f t="shared" ref="F96" ca="1" si="976">IF(OR($B96=0,E96=0),"",ROUNDDOWN((E96/$B96)*100,0))</f>
        <v/>
      </c>
      <c r="G96" s="218">
        <f>SUMIFS(Zeitliste!$M$14:$M$1999,Zeitliste!$A$14:$A$1999,$A96,Zeitliste!$N$14:$N$1999,G$16)</f>
        <v>0</v>
      </c>
      <c r="H96" s="219" t="str">
        <f t="shared" ref="H96" ca="1" si="977">IF(OR($B96=0,G96=0),"",ROUNDDOWN((G96/$B96)*100,0))</f>
        <v/>
      </c>
      <c r="I96" s="218">
        <f>SUMIFS(Zeitliste!$M$14:$M$1999,Zeitliste!$A$14:$A$1999,$A96,Zeitliste!$N$14:$N$1999,I$16)</f>
        <v>0</v>
      </c>
      <c r="J96" s="219" t="str">
        <f t="shared" ref="J96" ca="1" si="978">IF(OR($B96=0,I96=0),"",ROUNDDOWN((I96/$B96)*100,0))</f>
        <v/>
      </c>
      <c r="K96" s="218">
        <f>SUMIFS(Zeitliste!$M$14:$M$1999,Zeitliste!$A$14:$A$1999,$A96,Zeitliste!$N$14:$N$1999,K$16)</f>
        <v>0</v>
      </c>
      <c r="L96" s="219" t="str">
        <f t="shared" ref="L96" ca="1" si="979">IF(OR($B96=0,K96=0),"",ROUNDDOWN((K96/$B96)*100,0))</f>
        <v/>
      </c>
      <c r="M96" s="218">
        <f>SUMIFS(Zeitliste!$M$14:$M$1999,Zeitliste!$A$14:$A$1999,$A96,Zeitliste!$N$14:$N$1999,M$16)</f>
        <v>0</v>
      </c>
      <c r="N96" s="219" t="str">
        <f t="shared" ref="N96" ca="1" si="980">IF(OR($B96=0,M96=0),"",ROUNDDOWN((M96/$B96)*100,0))</f>
        <v/>
      </c>
      <c r="O96" s="218">
        <f>SUMIFS(Zeitliste!$M$14:$M$1999,Zeitliste!$A$14:$A$1999,$A96,Zeitliste!$N$14:$N$1999,O$16)</f>
        <v>0</v>
      </c>
      <c r="P96" s="219" t="str">
        <f t="shared" ref="P96" ca="1" si="981">IF(OR($B96=0,O96=0),"",ROUNDDOWN((O96/$B96)*100,0))</f>
        <v/>
      </c>
      <c r="Q96" s="218">
        <f>SUMIFS(Zeitliste!$M$14:$M$1999,Zeitliste!$A$14:$A$1999,$A96,Zeitliste!$N$14:$N$1999,Q$16)</f>
        <v>0</v>
      </c>
      <c r="R96" s="219" t="str">
        <f t="shared" ref="R96" ca="1" si="982">IF(OR($B96=0,Q96=0),"",ROUNDDOWN((Q96/$B96)*100,0))</f>
        <v/>
      </c>
      <c r="S96" s="218">
        <f>SUMIFS(Zeitliste!$M$14:$M$1999,Zeitliste!$A$14:$A$1999,$A96,Zeitliste!$N$14:$N$1999,S$16)</f>
        <v>0</v>
      </c>
      <c r="T96" s="219" t="str">
        <f t="shared" ref="T96" ca="1" si="983">IF(OR($B96=0,S96=0),"",ROUNDDOWN((S96/$B96)*100,0))</f>
        <v/>
      </c>
      <c r="U96" s="218">
        <f>SUMIFS(Zeitliste!$M$14:$M$1999,Zeitliste!$A$14:$A$1999,$A96,Zeitliste!$N$14:$N$1999,U$16)</f>
        <v>0</v>
      </c>
      <c r="V96" s="219" t="str">
        <f t="shared" ref="V96" ca="1" si="984">IF(OR($B96=0,U96=0),"",ROUNDDOWN((U96/$B96)*100,0))</f>
        <v/>
      </c>
      <c r="W96" s="218">
        <f>SUMIFS(Zeitliste!$M$14:$M$1999,Zeitliste!$A$14:$A$1999,$A96,Zeitliste!$N$14:$N$1999,W$16)</f>
        <v>0</v>
      </c>
      <c r="X96" s="219" t="str">
        <f t="shared" ref="X96" ca="1" si="985">IF(OR($B96=0,W96=0),"",ROUNDDOWN((W96/$B96)*100,0))</f>
        <v/>
      </c>
      <c r="Y96" s="218">
        <f>SUMIFS(Zeitliste!$M$14:$M$1999,Zeitliste!$A$14:$A$1999,$A96,Zeitliste!$N$14:$N$1999,Y$16)</f>
        <v>0</v>
      </c>
      <c r="Z96" s="219" t="str">
        <f t="shared" ref="Z96" ca="1" si="986">IF(OR($B96=0,Y96=0),"",ROUNDDOWN((Y96/$B96)*100,0))</f>
        <v/>
      </c>
      <c r="AA96" s="218">
        <f>SUMIFS(Zeitliste!$M$14:$M$1999,Zeitliste!$A$14:$A$1999,$A96,Zeitliste!$N$14:$N$1999,AA$16)</f>
        <v>0</v>
      </c>
      <c r="AB96" s="219" t="str">
        <f t="shared" ref="AB96" ca="1" si="987">IF(OR($B96=0,AA96=0),"",ROUNDDOWN((AA96/$B96)*100,0))</f>
        <v/>
      </c>
      <c r="AC96" s="218">
        <f>SUMIFS(Zeitliste!$M$14:$M$1999,Zeitliste!$A$14:$A$1999,$A96,Zeitliste!$N$14:$N$1999,AC$16)</f>
        <v>0</v>
      </c>
      <c r="AD96" s="219" t="str">
        <f t="shared" ca="1" si="840"/>
        <v/>
      </c>
      <c r="AE96" s="20"/>
      <c r="AF96" s="241">
        <f t="shared" ca="1" si="853"/>
        <v>0</v>
      </c>
      <c r="AG96" s="241">
        <f t="shared" ca="1" si="854"/>
        <v>0</v>
      </c>
      <c r="AH96" s="242" t="e">
        <f t="shared" si="867"/>
        <v>#VALUE!</v>
      </c>
    </row>
    <row r="97" spans="1:34" x14ac:dyDescent="0.25">
      <c r="A97" s="216" t="str">
        <f t="shared" si="802"/>
        <v/>
      </c>
      <c r="B97" s="217">
        <f ca="1">SUMIF(ZL_gesamt,Aufteilung!A97,ZL_dez)</f>
        <v>0</v>
      </c>
      <c r="C97" s="218">
        <f>SUMIFS(Zeitliste!$M$14:$M$1999,Zeitliste!$A$14:$A$1999,$A97,Zeitliste!$N$14:$N$1999,C$16)</f>
        <v>0</v>
      </c>
      <c r="D97" s="219" t="str">
        <f t="shared" ca="1" si="803"/>
        <v/>
      </c>
      <c r="E97" s="218">
        <f>SUMIFS(Zeitliste!$M$14:$M$1999,Zeitliste!$A$14:$A$1999,$A97,Zeitliste!$N$14:$N$1999,E$16)</f>
        <v>0</v>
      </c>
      <c r="F97" s="219" t="str">
        <f t="shared" ref="F97" ca="1" si="988">IF(OR($B97=0,E97=0),"",ROUNDDOWN((E97/$B97)*100,0))</f>
        <v/>
      </c>
      <c r="G97" s="218">
        <f>SUMIFS(Zeitliste!$M$14:$M$1999,Zeitliste!$A$14:$A$1999,$A97,Zeitliste!$N$14:$N$1999,G$16)</f>
        <v>0</v>
      </c>
      <c r="H97" s="219" t="str">
        <f t="shared" ref="H97" ca="1" si="989">IF(OR($B97=0,G97=0),"",ROUNDDOWN((G97/$B97)*100,0))</f>
        <v/>
      </c>
      <c r="I97" s="218">
        <f>SUMIFS(Zeitliste!$M$14:$M$1999,Zeitliste!$A$14:$A$1999,$A97,Zeitliste!$N$14:$N$1999,I$16)</f>
        <v>0</v>
      </c>
      <c r="J97" s="219" t="str">
        <f t="shared" ref="J97" ca="1" si="990">IF(OR($B97=0,I97=0),"",ROUNDDOWN((I97/$B97)*100,0))</f>
        <v/>
      </c>
      <c r="K97" s="218">
        <f>SUMIFS(Zeitliste!$M$14:$M$1999,Zeitliste!$A$14:$A$1999,$A97,Zeitliste!$N$14:$N$1999,K$16)</f>
        <v>0</v>
      </c>
      <c r="L97" s="219" t="str">
        <f t="shared" ref="L97" ca="1" si="991">IF(OR($B97=0,K97=0),"",ROUNDDOWN((K97/$B97)*100,0))</f>
        <v/>
      </c>
      <c r="M97" s="218">
        <f>SUMIFS(Zeitliste!$M$14:$M$1999,Zeitliste!$A$14:$A$1999,$A97,Zeitliste!$N$14:$N$1999,M$16)</f>
        <v>0</v>
      </c>
      <c r="N97" s="219" t="str">
        <f t="shared" ref="N97" ca="1" si="992">IF(OR($B97=0,M97=0),"",ROUNDDOWN((M97/$B97)*100,0))</f>
        <v/>
      </c>
      <c r="O97" s="218">
        <f>SUMIFS(Zeitliste!$M$14:$M$1999,Zeitliste!$A$14:$A$1999,$A97,Zeitliste!$N$14:$N$1999,O$16)</f>
        <v>0</v>
      </c>
      <c r="P97" s="219" t="str">
        <f t="shared" ref="P97" ca="1" si="993">IF(OR($B97=0,O97=0),"",ROUNDDOWN((O97/$B97)*100,0))</f>
        <v/>
      </c>
      <c r="Q97" s="218">
        <f>SUMIFS(Zeitliste!$M$14:$M$1999,Zeitliste!$A$14:$A$1999,$A97,Zeitliste!$N$14:$N$1999,Q$16)</f>
        <v>0</v>
      </c>
      <c r="R97" s="219" t="str">
        <f t="shared" ref="R97" ca="1" si="994">IF(OR($B97=0,Q97=0),"",ROUNDDOWN((Q97/$B97)*100,0))</f>
        <v/>
      </c>
      <c r="S97" s="218">
        <f>SUMIFS(Zeitliste!$M$14:$M$1999,Zeitliste!$A$14:$A$1999,$A97,Zeitliste!$N$14:$N$1999,S$16)</f>
        <v>0</v>
      </c>
      <c r="T97" s="219" t="str">
        <f t="shared" ref="T97" ca="1" si="995">IF(OR($B97=0,S97=0),"",ROUNDDOWN((S97/$B97)*100,0))</f>
        <v/>
      </c>
      <c r="U97" s="218">
        <f>SUMIFS(Zeitliste!$M$14:$M$1999,Zeitliste!$A$14:$A$1999,$A97,Zeitliste!$N$14:$N$1999,U$16)</f>
        <v>0</v>
      </c>
      <c r="V97" s="219" t="str">
        <f t="shared" ref="V97" ca="1" si="996">IF(OR($B97=0,U97=0),"",ROUNDDOWN((U97/$B97)*100,0))</f>
        <v/>
      </c>
      <c r="W97" s="218">
        <f>SUMIFS(Zeitliste!$M$14:$M$1999,Zeitliste!$A$14:$A$1999,$A97,Zeitliste!$N$14:$N$1999,W$16)</f>
        <v>0</v>
      </c>
      <c r="X97" s="219" t="str">
        <f t="shared" ref="X97" ca="1" si="997">IF(OR($B97=0,W97=0),"",ROUNDDOWN((W97/$B97)*100,0))</f>
        <v/>
      </c>
      <c r="Y97" s="218">
        <f>SUMIFS(Zeitliste!$M$14:$M$1999,Zeitliste!$A$14:$A$1999,$A97,Zeitliste!$N$14:$N$1999,Y$16)</f>
        <v>0</v>
      </c>
      <c r="Z97" s="219" t="str">
        <f t="shared" ref="Z97" ca="1" si="998">IF(OR($B97=0,Y97=0),"",ROUNDDOWN((Y97/$B97)*100,0))</f>
        <v/>
      </c>
      <c r="AA97" s="218">
        <f>SUMIFS(Zeitliste!$M$14:$M$1999,Zeitliste!$A$14:$A$1999,$A97,Zeitliste!$N$14:$N$1999,AA$16)</f>
        <v>0</v>
      </c>
      <c r="AB97" s="219" t="str">
        <f t="shared" ref="AB97" ca="1" si="999">IF(OR($B97=0,AA97=0),"",ROUNDDOWN((AA97/$B97)*100,0))</f>
        <v/>
      </c>
      <c r="AC97" s="218">
        <f>SUMIFS(Zeitliste!$M$14:$M$1999,Zeitliste!$A$14:$A$1999,$A97,Zeitliste!$N$14:$N$1999,AC$16)</f>
        <v>0</v>
      </c>
      <c r="AD97" s="219" t="str">
        <f t="shared" ca="1" si="840"/>
        <v/>
      </c>
      <c r="AE97" s="20"/>
      <c r="AF97" s="241">
        <f t="shared" ca="1" si="853"/>
        <v>0</v>
      </c>
      <c r="AG97" s="241">
        <f t="shared" ca="1" si="854"/>
        <v>0</v>
      </c>
      <c r="AH97" s="242" t="e">
        <f t="shared" si="867"/>
        <v>#VALUE!</v>
      </c>
    </row>
    <row r="98" spans="1:34" x14ac:dyDescent="0.25">
      <c r="A98" s="216" t="str">
        <f t="shared" si="802"/>
        <v/>
      </c>
      <c r="B98" s="217">
        <f ca="1">SUMIF(ZL_gesamt,Aufteilung!A98,ZL_dez)</f>
        <v>0</v>
      </c>
      <c r="C98" s="218">
        <f>SUMIFS(Zeitliste!$M$14:$M$1999,Zeitliste!$A$14:$A$1999,$A98,Zeitliste!$N$14:$N$1999,C$16)</f>
        <v>0</v>
      </c>
      <c r="D98" s="219" t="str">
        <f t="shared" ca="1" si="803"/>
        <v/>
      </c>
      <c r="E98" s="218">
        <f>SUMIFS(Zeitliste!$M$14:$M$1999,Zeitliste!$A$14:$A$1999,$A98,Zeitliste!$N$14:$N$1999,E$16)</f>
        <v>0</v>
      </c>
      <c r="F98" s="219" t="str">
        <f t="shared" ref="F98" ca="1" si="1000">IF(OR($B98=0,E98=0),"",ROUNDDOWN((E98/$B98)*100,0))</f>
        <v/>
      </c>
      <c r="G98" s="218">
        <f>SUMIFS(Zeitliste!$M$14:$M$1999,Zeitliste!$A$14:$A$1999,$A98,Zeitliste!$N$14:$N$1999,G$16)</f>
        <v>0</v>
      </c>
      <c r="H98" s="219" t="str">
        <f t="shared" ref="H98" ca="1" si="1001">IF(OR($B98=0,G98=0),"",ROUNDDOWN((G98/$B98)*100,0))</f>
        <v/>
      </c>
      <c r="I98" s="218">
        <f>SUMIFS(Zeitliste!$M$14:$M$1999,Zeitliste!$A$14:$A$1999,$A98,Zeitliste!$N$14:$N$1999,I$16)</f>
        <v>0</v>
      </c>
      <c r="J98" s="219" t="str">
        <f t="shared" ref="J98" ca="1" si="1002">IF(OR($B98=0,I98=0),"",ROUNDDOWN((I98/$B98)*100,0))</f>
        <v/>
      </c>
      <c r="K98" s="218">
        <f>SUMIFS(Zeitliste!$M$14:$M$1999,Zeitliste!$A$14:$A$1999,$A98,Zeitliste!$N$14:$N$1999,K$16)</f>
        <v>0</v>
      </c>
      <c r="L98" s="219" t="str">
        <f t="shared" ref="L98" ca="1" si="1003">IF(OR($B98=0,K98=0),"",ROUNDDOWN((K98/$B98)*100,0))</f>
        <v/>
      </c>
      <c r="M98" s="218">
        <f>SUMIFS(Zeitliste!$M$14:$M$1999,Zeitliste!$A$14:$A$1999,$A98,Zeitliste!$N$14:$N$1999,M$16)</f>
        <v>0</v>
      </c>
      <c r="N98" s="219" t="str">
        <f t="shared" ref="N98" ca="1" si="1004">IF(OR($B98=0,M98=0),"",ROUNDDOWN((M98/$B98)*100,0))</f>
        <v/>
      </c>
      <c r="O98" s="218">
        <f>SUMIFS(Zeitliste!$M$14:$M$1999,Zeitliste!$A$14:$A$1999,$A98,Zeitliste!$N$14:$N$1999,O$16)</f>
        <v>0</v>
      </c>
      <c r="P98" s="219" t="str">
        <f t="shared" ref="P98" ca="1" si="1005">IF(OR($B98=0,O98=0),"",ROUNDDOWN((O98/$B98)*100,0))</f>
        <v/>
      </c>
      <c r="Q98" s="218">
        <f>SUMIFS(Zeitliste!$M$14:$M$1999,Zeitliste!$A$14:$A$1999,$A98,Zeitliste!$N$14:$N$1999,Q$16)</f>
        <v>0</v>
      </c>
      <c r="R98" s="219" t="str">
        <f t="shared" ref="R98" ca="1" si="1006">IF(OR($B98=0,Q98=0),"",ROUNDDOWN((Q98/$B98)*100,0))</f>
        <v/>
      </c>
      <c r="S98" s="218">
        <f>SUMIFS(Zeitliste!$M$14:$M$1999,Zeitliste!$A$14:$A$1999,$A98,Zeitliste!$N$14:$N$1999,S$16)</f>
        <v>0</v>
      </c>
      <c r="T98" s="219" t="str">
        <f t="shared" ref="T98" ca="1" si="1007">IF(OR($B98=0,S98=0),"",ROUNDDOWN((S98/$B98)*100,0))</f>
        <v/>
      </c>
      <c r="U98" s="218">
        <f>SUMIFS(Zeitliste!$M$14:$M$1999,Zeitliste!$A$14:$A$1999,$A98,Zeitliste!$N$14:$N$1999,U$16)</f>
        <v>0</v>
      </c>
      <c r="V98" s="219" t="str">
        <f t="shared" ref="V98" ca="1" si="1008">IF(OR($B98=0,U98=0),"",ROUNDDOWN((U98/$B98)*100,0))</f>
        <v/>
      </c>
      <c r="W98" s="218">
        <f>SUMIFS(Zeitliste!$M$14:$M$1999,Zeitliste!$A$14:$A$1999,$A98,Zeitliste!$N$14:$N$1999,W$16)</f>
        <v>0</v>
      </c>
      <c r="X98" s="219" t="str">
        <f t="shared" ref="X98" ca="1" si="1009">IF(OR($B98=0,W98=0),"",ROUNDDOWN((W98/$B98)*100,0))</f>
        <v/>
      </c>
      <c r="Y98" s="218">
        <f>SUMIFS(Zeitliste!$M$14:$M$1999,Zeitliste!$A$14:$A$1999,$A98,Zeitliste!$N$14:$N$1999,Y$16)</f>
        <v>0</v>
      </c>
      <c r="Z98" s="219" t="str">
        <f t="shared" ref="Z98" ca="1" si="1010">IF(OR($B98=0,Y98=0),"",ROUNDDOWN((Y98/$B98)*100,0))</f>
        <v/>
      </c>
      <c r="AA98" s="218">
        <f>SUMIFS(Zeitliste!$M$14:$M$1999,Zeitliste!$A$14:$A$1999,$A98,Zeitliste!$N$14:$N$1999,AA$16)</f>
        <v>0</v>
      </c>
      <c r="AB98" s="219" t="str">
        <f t="shared" ref="AB98" ca="1" si="1011">IF(OR($B98=0,AA98=0),"",ROUNDDOWN((AA98/$B98)*100,0))</f>
        <v/>
      </c>
      <c r="AC98" s="218">
        <f>SUMIFS(Zeitliste!$M$14:$M$1999,Zeitliste!$A$14:$A$1999,$A98,Zeitliste!$N$14:$N$1999,AC$16)</f>
        <v>0</v>
      </c>
      <c r="AD98" s="219" t="str">
        <f t="shared" ca="1" si="840"/>
        <v/>
      </c>
      <c r="AE98" s="20"/>
      <c r="AF98" s="241">
        <f t="shared" ca="1" si="853"/>
        <v>0</v>
      </c>
      <c r="AG98" s="241">
        <f t="shared" ca="1" si="854"/>
        <v>0</v>
      </c>
      <c r="AH98" s="242" t="e">
        <f t="shared" si="867"/>
        <v>#VALUE!</v>
      </c>
    </row>
    <row r="99" spans="1:34" x14ac:dyDescent="0.25">
      <c r="A99" s="216" t="str">
        <f t="shared" si="802"/>
        <v/>
      </c>
      <c r="B99" s="217">
        <f ca="1">SUMIF(ZL_gesamt,Aufteilung!A99,ZL_dez)</f>
        <v>0</v>
      </c>
      <c r="C99" s="218">
        <f>SUMIFS(Zeitliste!$M$14:$M$1999,Zeitliste!$A$14:$A$1999,$A99,Zeitliste!$N$14:$N$1999,C$16)</f>
        <v>0</v>
      </c>
      <c r="D99" s="219" t="str">
        <f t="shared" ca="1" si="803"/>
        <v/>
      </c>
      <c r="E99" s="218">
        <f>SUMIFS(Zeitliste!$M$14:$M$1999,Zeitliste!$A$14:$A$1999,$A99,Zeitliste!$N$14:$N$1999,E$16)</f>
        <v>0</v>
      </c>
      <c r="F99" s="219" t="str">
        <f t="shared" ref="F99" ca="1" si="1012">IF(OR($B99=0,E99=0),"",ROUNDDOWN((E99/$B99)*100,0))</f>
        <v/>
      </c>
      <c r="G99" s="218">
        <f>SUMIFS(Zeitliste!$M$14:$M$1999,Zeitliste!$A$14:$A$1999,$A99,Zeitliste!$N$14:$N$1999,G$16)</f>
        <v>0</v>
      </c>
      <c r="H99" s="219" t="str">
        <f t="shared" ref="H99" ca="1" si="1013">IF(OR($B99=0,G99=0),"",ROUNDDOWN((G99/$B99)*100,0))</f>
        <v/>
      </c>
      <c r="I99" s="218">
        <f>SUMIFS(Zeitliste!$M$14:$M$1999,Zeitliste!$A$14:$A$1999,$A99,Zeitliste!$N$14:$N$1999,I$16)</f>
        <v>0</v>
      </c>
      <c r="J99" s="219" t="str">
        <f t="shared" ref="J99" ca="1" si="1014">IF(OR($B99=0,I99=0),"",ROUNDDOWN((I99/$B99)*100,0))</f>
        <v/>
      </c>
      <c r="K99" s="218">
        <f>SUMIFS(Zeitliste!$M$14:$M$1999,Zeitliste!$A$14:$A$1999,$A99,Zeitliste!$N$14:$N$1999,K$16)</f>
        <v>0</v>
      </c>
      <c r="L99" s="219" t="str">
        <f t="shared" ref="L99" ca="1" si="1015">IF(OR($B99=0,K99=0),"",ROUNDDOWN((K99/$B99)*100,0))</f>
        <v/>
      </c>
      <c r="M99" s="218">
        <f>SUMIFS(Zeitliste!$M$14:$M$1999,Zeitliste!$A$14:$A$1999,$A99,Zeitliste!$N$14:$N$1999,M$16)</f>
        <v>0</v>
      </c>
      <c r="N99" s="219" t="str">
        <f t="shared" ref="N99" ca="1" si="1016">IF(OR($B99=0,M99=0),"",ROUNDDOWN((M99/$B99)*100,0))</f>
        <v/>
      </c>
      <c r="O99" s="218">
        <f>SUMIFS(Zeitliste!$M$14:$M$1999,Zeitliste!$A$14:$A$1999,$A99,Zeitliste!$N$14:$N$1999,O$16)</f>
        <v>0</v>
      </c>
      <c r="P99" s="219" t="str">
        <f t="shared" ref="P99" ca="1" si="1017">IF(OR($B99=0,O99=0),"",ROUNDDOWN((O99/$B99)*100,0))</f>
        <v/>
      </c>
      <c r="Q99" s="218">
        <f>SUMIFS(Zeitliste!$M$14:$M$1999,Zeitliste!$A$14:$A$1999,$A99,Zeitliste!$N$14:$N$1999,Q$16)</f>
        <v>0</v>
      </c>
      <c r="R99" s="219" t="str">
        <f t="shared" ref="R99" ca="1" si="1018">IF(OR($B99=0,Q99=0),"",ROUNDDOWN((Q99/$B99)*100,0))</f>
        <v/>
      </c>
      <c r="S99" s="218">
        <f>SUMIFS(Zeitliste!$M$14:$M$1999,Zeitliste!$A$14:$A$1999,$A99,Zeitliste!$N$14:$N$1999,S$16)</f>
        <v>0</v>
      </c>
      <c r="T99" s="219" t="str">
        <f t="shared" ref="T99" ca="1" si="1019">IF(OR($B99=0,S99=0),"",ROUNDDOWN((S99/$B99)*100,0))</f>
        <v/>
      </c>
      <c r="U99" s="218">
        <f>SUMIFS(Zeitliste!$M$14:$M$1999,Zeitliste!$A$14:$A$1999,$A99,Zeitliste!$N$14:$N$1999,U$16)</f>
        <v>0</v>
      </c>
      <c r="V99" s="219" t="str">
        <f t="shared" ref="V99" ca="1" si="1020">IF(OR($B99=0,U99=0),"",ROUNDDOWN((U99/$B99)*100,0))</f>
        <v/>
      </c>
      <c r="W99" s="218">
        <f>SUMIFS(Zeitliste!$M$14:$M$1999,Zeitliste!$A$14:$A$1999,$A99,Zeitliste!$N$14:$N$1999,W$16)</f>
        <v>0</v>
      </c>
      <c r="X99" s="219" t="str">
        <f t="shared" ref="X99" ca="1" si="1021">IF(OR($B99=0,W99=0),"",ROUNDDOWN((W99/$B99)*100,0))</f>
        <v/>
      </c>
      <c r="Y99" s="218">
        <f>SUMIFS(Zeitliste!$M$14:$M$1999,Zeitliste!$A$14:$A$1999,$A99,Zeitliste!$N$14:$N$1999,Y$16)</f>
        <v>0</v>
      </c>
      <c r="Z99" s="219" t="str">
        <f t="shared" ref="Z99" ca="1" si="1022">IF(OR($B99=0,Y99=0),"",ROUNDDOWN((Y99/$B99)*100,0))</f>
        <v/>
      </c>
      <c r="AA99" s="218">
        <f>SUMIFS(Zeitliste!$M$14:$M$1999,Zeitliste!$A$14:$A$1999,$A99,Zeitliste!$N$14:$N$1999,AA$16)</f>
        <v>0</v>
      </c>
      <c r="AB99" s="219" t="str">
        <f t="shared" ref="AB99" ca="1" si="1023">IF(OR($B99=0,AA99=0),"",ROUNDDOWN((AA99/$B99)*100,0))</f>
        <v/>
      </c>
      <c r="AC99" s="218">
        <f>SUMIFS(Zeitliste!$M$14:$M$1999,Zeitliste!$A$14:$A$1999,$A99,Zeitliste!$N$14:$N$1999,AC$16)</f>
        <v>0</v>
      </c>
      <c r="AD99" s="219" t="str">
        <f t="shared" ca="1" si="840"/>
        <v/>
      </c>
      <c r="AE99" s="20"/>
      <c r="AF99" s="241">
        <f t="shared" ca="1" si="853"/>
        <v>0</v>
      </c>
      <c r="AG99" s="241">
        <f t="shared" ca="1" si="854"/>
        <v>0</v>
      </c>
      <c r="AH99" s="242" t="e">
        <f t="shared" si="867"/>
        <v>#VALUE!</v>
      </c>
    </row>
    <row r="100" spans="1:34" x14ac:dyDescent="0.25">
      <c r="A100" s="216" t="str">
        <f t="shared" si="802"/>
        <v/>
      </c>
      <c r="B100" s="217">
        <f ca="1">SUMIF(ZL_gesamt,Aufteilung!A100,ZL_dez)</f>
        <v>0</v>
      </c>
      <c r="C100" s="218">
        <f>SUMIFS(Zeitliste!$M$14:$M$1999,Zeitliste!$A$14:$A$1999,$A100,Zeitliste!$N$14:$N$1999,C$16)</f>
        <v>0</v>
      </c>
      <c r="D100" s="219" t="str">
        <f t="shared" ca="1" si="803"/>
        <v/>
      </c>
      <c r="E100" s="218">
        <f>SUMIFS(Zeitliste!$M$14:$M$1999,Zeitliste!$A$14:$A$1999,$A100,Zeitliste!$N$14:$N$1999,E$16)</f>
        <v>0</v>
      </c>
      <c r="F100" s="219" t="str">
        <f t="shared" ref="F100" ca="1" si="1024">IF(OR($B100=0,E100=0),"",ROUNDDOWN((E100/$B100)*100,0))</f>
        <v/>
      </c>
      <c r="G100" s="218">
        <f>SUMIFS(Zeitliste!$M$14:$M$1999,Zeitliste!$A$14:$A$1999,$A100,Zeitliste!$N$14:$N$1999,G$16)</f>
        <v>0</v>
      </c>
      <c r="H100" s="219" t="str">
        <f t="shared" ref="H100" ca="1" si="1025">IF(OR($B100=0,G100=0),"",ROUNDDOWN((G100/$B100)*100,0))</f>
        <v/>
      </c>
      <c r="I100" s="218">
        <f>SUMIFS(Zeitliste!$M$14:$M$1999,Zeitliste!$A$14:$A$1999,$A100,Zeitliste!$N$14:$N$1999,I$16)</f>
        <v>0</v>
      </c>
      <c r="J100" s="219" t="str">
        <f t="shared" ref="J100" ca="1" si="1026">IF(OR($B100=0,I100=0),"",ROUNDDOWN((I100/$B100)*100,0))</f>
        <v/>
      </c>
      <c r="K100" s="218">
        <f>SUMIFS(Zeitliste!$M$14:$M$1999,Zeitliste!$A$14:$A$1999,$A100,Zeitliste!$N$14:$N$1999,K$16)</f>
        <v>0</v>
      </c>
      <c r="L100" s="219" t="str">
        <f t="shared" ref="L100" ca="1" si="1027">IF(OR($B100=0,K100=0),"",ROUNDDOWN((K100/$B100)*100,0))</f>
        <v/>
      </c>
      <c r="M100" s="218">
        <f>SUMIFS(Zeitliste!$M$14:$M$1999,Zeitliste!$A$14:$A$1999,$A100,Zeitliste!$N$14:$N$1999,M$16)</f>
        <v>0</v>
      </c>
      <c r="N100" s="219" t="str">
        <f t="shared" ref="N100" ca="1" si="1028">IF(OR($B100=0,M100=0),"",ROUNDDOWN((M100/$B100)*100,0))</f>
        <v/>
      </c>
      <c r="O100" s="218">
        <f>SUMIFS(Zeitliste!$M$14:$M$1999,Zeitliste!$A$14:$A$1999,$A100,Zeitliste!$N$14:$N$1999,O$16)</f>
        <v>0</v>
      </c>
      <c r="P100" s="219" t="str">
        <f t="shared" ref="P100" ca="1" si="1029">IF(OR($B100=0,O100=0),"",ROUNDDOWN((O100/$B100)*100,0))</f>
        <v/>
      </c>
      <c r="Q100" s="218">
        <f>SUMIFS(Zeitliste!$M$14:$M$1999,Zeitliste!$A$14:$A$1999,$A100,Zeitliste!$N$14:$N$1999,Q$16)</f>
        <v>0</v>
      </c>
      <c r="R100" s="219" t="str">
        <f t="shared" ref="R100" ca="1" si="1030">IF(OR($B100=0,Q100=0),"",ROUNDDOWN((Q100/$B100)*100,0))</f>
        <v/>
      </c>
      <c r="S100" s="218">
        <f>SUMIFS(Zeitliste!$M$14:$M$1999,Zeitliste!$A$14:$A$1999,$A100,Zeitliste!$N$14:$N$1999,S$16)</f>
        <v>0</v>
      </c>
      <c r="T100" s="219" t="str">
        <f t="shared" ref="T100" ca="1" si="1031">IF(OR($B100=0,S100=0),"",ROUNDDOWN((S100/$B100)*100,0))</f>
        <v/>
      </c>
      <c r="U100" s="218">
        <f>SUMIFS(Zeitliste!$M$14:$M$1999,Zeitliste!$A$14:$A$1999,$A100,Zeitliste!$N$14:$N$1999,U$16)</f>
        <v>0</v>
      </c>
      <c r="V100" s="219" t="str">
        <f t="shared" ref="V100" ca="1" si="1032">IF(OR($B100=0,U100=0),"",ROUNDDOWN((U100/$B100)*100,0))</f>
        <v/>
      </c>
      <c r="W100" s="218">
        <f>SUMIFS(Zeitliste!$M$14:$M$1999,Zeitliste!$A$14:$A$1999,$A100,Zeitliste!$N$14:$N$1999,W$16)</f>
        <v>0</v>
      </c>
      <c r="X100" s="219" t="str">
        <f t="shared" ref="X100" ca="1" si="1033">IF(OR($B100=0,W100=0),"",ROUNDDOWN((W100/$B100)*100,0))</f>
        <v/>
      </c>
      <c r="Y100" s="218">
        <f>SUMIFS(Zeitliste!$M$14:$M$1999,Zeitliste!$A$14:$A$1999,$A100,Zeitliste!$N$14:$N$1999,Y$16)</f>
        <v>0</v>
      </c>
      <c r="Z100" s="219" t="str">
        <f t="shared" ref="Z100" ca="1" si="1034">IF(OR($B100=0,Y100=0),"",ROUNDDOWN((Y100/$B100)*100,0))</f>
        <v/>
      </c>
      <c r="AA100" s="218">
        <f>SUMIFS(Zeitliste!$M$14:$M$1999,Zeitliste!$A$14:$A$1999,$A100,Zeitliste!$N$14:$N$1999,AA$16)</f>
        <v>0</v>
      </c>
      <c r="AB100" s="219" t="str">
        <f t="shared" ref="AB100" ca="1" si="1035">IF(OR($B100=0,AA100=0),"",ROUNDDOWN((AA100/$B100)*100,0))</f>
        <v/>
      </c>
      <c r="AC100" s="218">
        <f>SUMIFS(Zeitliste!$M$14:$M$1999,Zeitliste!$A$14:$A$1999,$A100,Zeitliste!$N$14:$N$1999,AC$16)</f>
        <v>0</v>
      </c>
      <c r="AD100" s="219" t="str">
        <f t="shared" ca="1" si="840"/>
        <v/>
      </c>
      <c r="AE100" s="20"/>
      <c r="AF100" s="241">
        <f t="shared" ca="1" si="853"/>
        <v>0</v>
      </c>
      <c r="AG100" s="241">
        <f t="shared" ca="1" si="854"/>
        <v>0</v>
      </c>
      <c r="AH100" s="242" t="e">
        <f t="shared" si="867"/>
        <v>#VALUE!</v>
      </c>
    </row>
    <row r="101" spans="1:34" x14ac:dyDescent="0.25">
      <c r="A101" s="216" t="str">
        <f t="shared" si="802"/>
        <v/>
      </c>
      <c r="B101" s="217">
        <f ca="1">SUMIF(ZL_gesamt,Aufteilung!A101,ZL_dez)</f>
        <v>0</v>
      </c>
      <c r="C101" s="218">
        <f>SUMIFS(Zeitliste!$M$14:$M$1999,Zeitliste!$A$14:$A$1999,$A101,Zeitliste!$N$14:$N$1999,C$16)</f>
        <v>0</v>
      </c>
      <c r="D101" s="219" t="str">
        <f t="shared" ca="1" si="803"/>
        <v/>
      </c>
      <c r="E101" s="218">
        <f>SUMIFS(Zeitliste!$M$14:$M$1999,Zeitliste!$A$14:$A$1999,$A101,Zeitliste!$N$14:$N$1999,E$16)</f>
        <v>0</v>
      </c>
      <c r="F101" s="219" t="str">
        <f t="shared" ref="F101" ca="1" si="1036">IF(OR($B101=0,E101=0),"",ROUNDDOWN((E101/$B101)*100,0))</f>
        <v/>
      </c>
      <c r="G101" s="218">
        <f>SUMIFS(Zeitliste!$M$14:$M$1999,Zeitliste!$A$14:$A$1999,$A101,Zeitliste!$N$14:$N$1999,G$16)</f>
        <v>0</v>
      </c>
      <c r="H101" s="219" t="str">
        <f t="shared" ref="H101" ca="1" si="1037">IF(OR($B101=0,G101=0),"",ROUNDDOWN((G101/$B101)*100,0))</f>
        <v/>
      </c>
      <c r="I101" s="218">
        <f>SUMIFS(Zeitliste!$M$14:$M$1999,Zeitliste!$A$14:$A$1999,$A101,Zeitliste!$N$14:$N$1999,I$16)</f>
        <v>0</v>
      </c>
      <c r="J101" s="219" t="str">
        <f t="shared" ref="J101" ca="1" si="1038">IF(OR($B101=0,I101=0),"",ROUNDDOWN((I101/$B101)*100,0))</f>
        <v/>
      </c>
      <c r="K101" s="218">
        <f>SUMIFS(Zeitliste!$M$14:$M$1999,Zeitliste!$A$14:$A$1999,$A101,Zeitliste!$N$14:$N$1999,K$16)</f>
        <v>0</v>
      </c>
      <c r="L101" s="219" t="str">
        <f t="shared" ref="L101" ca="1" si="1039">IF(OR($B101=0,K101=0),"",ROUNDDOWN((K101/$B101)*100,0))</f>
        <v/>
      </c>
      <c r="M101" s="218">
        <f>SUMIFS(Zeitliste!$M$14:$M$1999,Zeitliste!$A$14:$A$1999,$A101,Zeitliste!$N$14:$N$1999,M$16)</f>
        <v>0</v>
      </c>
      <c r="N101" s="219" t="str">
        <f t="shared" ref="N101" ca="1" si="1040">IF(OR($B101=0,M101=0),"",ROUNDDOWN((M101/$B101)*100,0))</f>
        <v/>
      </c>
      <c r="O101" s="218">
        <f>SUMIFS(Zeitliste!$M$14:$M$1999,Zeitliste!$A$14:$A$1999,$A101,Zeitliste!$N$14:$N$1999,O$16)</f>
        <v>0</v>
      </c>
      <c r="P101" s="219" t="str">
        <f t="shared" ref="P101" ca="1" si="1041">IF(OR($B101=0,O101=0),"",ROUNDDOWN((O101/$B101)*100,0))</f>
        <v/>
      </c>
      <c r="Q101" s="218">
        <f>SUMIFS(Zeitliste!$M$14:$M$1999,Zeitliste!$A$14:$A$1999,$A101,Zeitliste!$N$14:$N$1999,Q$16)</f>
        <v>0</v>
      </c>
      <c r="R101" s="219" t="str">
        <f t="shared" ref="R101" ca="1" si="1042">IF(OR($B101=0,Q101=0),"",ROUNDDOWN((Q101/$B101)*100,0))</f>
        <v/>
      </c>
      <c r="S101" s="218">
        <f>SUMIFS(Zeitliste!$M$14:$M$1999,Zeitliste!$A$14:$A$1999,$A101,Zeitliste!$N$14:$N$1999,S$16)</f>
        <v>0</v>
      </c>
      <c r="T101" s="219" t="str">
        <f t="shared" ref="T101" ca="1" si="1043">IF(OR($B101=0,S101=0),"",ROUNDDOWN((S101/$B101)*100,0))</f>
        <v/>
      </c>
      <c r="U101" s="218">
        <f>SUMIFS(Zeitliste!$M$14:$M$1999,Zeitliste!$A$14:$A$1999,$A101,Zeitliste!$N$14:$N$1999,U$16)</f>
        <v>0</v>
      </c>
      <c r="V101" s="219" t="str">
        <f t="shared" ref="V101" ca="1" si="1044">IF(OR($B101=0,U101=0),"",ROUNDDOWN((U101/$B101)*100,0))</f>
        <v/>
      </c>
      <c r="W101" s="218">
        <f>SUMIFS(Zeitliste!$M$14:$M$1999,Zeitliste!$A$14:$A$1999,$A101,Zeitliste!$N$14:$N$1999,W$16)</f>
        <v>0</v>
      </c>
      <c r="X101" s="219" t="str">
        <f t="shared" ref="X101" ca="1" si="1045">IF(OR($B101=0,W101=0),"",ROUNDDOWN((W101/$B101)*100,0))</f>
        <v/>
      </c>
      <c r="Y101" s="218">
        <f>SUMIFS(Zeitliste!$M$14:$M$1999,Zeitliste!$A$14:$A$1999,$A101,Zeitliste!$N$14:$N$1999,Y$16)</f>
        <v>0</v>
      </c>
      <c r="Z101" s="219" t="str">
        <f t="shared" ref="Z101" ca="1" si="1046">IF(OR($B101=0,Y101=0),"",ROUNDDOWN((Y101/$B101)*100,0))</f>
        <v/>
      </c>
      <c r="AA101" s="218">
        <f>SUMIFS(Zeitliste!$M$14:$M$1999,Zeitliste!$A$14:$A$1999,$A101,Zeitliste!$N$14:$N$1999,AA$16)</f>
        <v>0</v>
      </c>
      <c r="AB101" s="219" t="str">
        <f t="shared" ref="AB101" ca="1" si="1047">IF(OR($B101=0,AA101=0),"",ROUNDDOWN((AA101/$B101)*100,0))</f>
        <v/>
      </c>
      <c r="AC101" s="218">
        <f>SUMIFS(Zeitliste!$M$14:$M$1999,Zeitliste!$A$14:$A$1999,$A101,Zeitliste!$N$14:$N$1999,AC$16)</f>
        <v>0</v>
      </c>
      <c r="AD101" s="219" t="str">
        <f t="shared" ca="1" si="840"/>
        <v/>
      </c>
      <c r="AE101" s="20"/>
      <c r="AF101" s="241">
        <f t="shared" ca="1" si="853"/>
        <v>0</v>
      </c>
      <c r="AG101" s="241">
        <f t="shared" ca="1" si="854"/>
        <v>0</v>
      </c>
      <c r="AH101" s="242" t="e">
        <f t="shared" si="867"/>
        <v>#VALUE!</v>
      </c>
    </row>
    <row r="102" spans="1:34" x14ac:dyDescent="0.25">
      <c r="A102" s="216" t="str">
        <f t="shared" si="802"/>
        <v/>
      </c>
      <c r="B102" s="217">
        <f ca="1">SUMIF(ZL_gesamt,Aufteilung!A102,ZL_dez)</f>
        <v>0</v>
      </c>
      <c r="C102" s="218">
        <f>SUMIFS(Zeitliste!$M$14:$M$1999,Zeitliste!$A$14:$A$1999,$A102,Zeitliste!$N$14:$N$1999,C$16)</f>
        <v>0</v>
      </c>
      <c r="D102" s="219" t="str">
        <f t="shared" ca="1" si="803"/>
        <v/>
      </c>
      <c r="E102" s="218">
        <f>SUMIFS(Zeitliste!$M$14:$M$1999,Zeitliste!$A$14:$A$1999,$A102,Zeitliste!$N$14:$N$1999,E$16)</f>
        <v>0</v>
      </c>
      <c r="F102" s="219" t="str">
        <f t="shared" ref="F102" ca="1" si="1048">IF(OR($B102=0,E102=0),"",ROUNDDOWN((E102/$B102)*100,0))</f>
        <v/>
      </c>
      <c r="G102" s="218">
        <f>SUMIFS(Zeitliste!$M$14:$M$1999,Zeitliste!$A$14:$A$1999,$A102,Zeitliste!$N$14:$N$1999,G$16)</f>
        <v>0</v>
      </c>
      <c r="H102" s="219" t="str">
        <f t="shared" ref="H102" ca="1" si="1049">IF(OR($B102=0,G102=0),"",ROUNDDOWN((G102/$B102)*100,0))</f>
        <v/>
      </c>
      <c r="I102" s="218">
        <f>SUMIFS(Zeitliste!$M$14:$M$1999,Zeitliste!$A$14:$A$1999,$A102,Zeitliste!$N$14:$N$1999,I$16)</f>
        <v>0</v>
      </c>
      <c r="J102" s="219" t="str">
        <f t="shared" ref="J102" ca="1" si="1050">IF(OR($B102=0,I102=0),"",ROUNDDOWN((I102/$B102)*100,0))</f>
        <v/>
      </c>
      <c r="K102" s="218">
        <f>SUMIFS(Zeitliste!$M$14:$M$1999,Zeitliste!$A$14:$A$1999,$A102,Zeitliste!$N$14:$N$1999,K$16)</f>
        <v>0</v>
      </c>
      <c r="L102" s="219" t="str">
        <f t="shared" ref="L102" ca="1" si="1051">IF(OR($B102=0,K102=0),"",ROUNDDOWN((K102/$B102)*100,0))</f>
        <v/>
      </c>
      <c r="M102" s="218">
        <f>SUMIFS(Zeitliste!$M$14:$M$1999,Zeitliste!$A$14:$A$1999,$A102,Zeitliste!$N$14:$N$1999,M$16)</f>
        <v>0</v>
      </c>
      <c r="N102" s="219" t="str">
        <f t="shared" ref="N102" ca="1" si="1052">IF(OR($B102=0,M102=0),"",ROUNDDOWN((M102/$B102)*100,0))</f>
        <v/>
      </c>
      <c r="O102" s="218">
        <f>SUMIFS(Zeitliste!$M$14:$M$1999,Zeitliste!$A$14:$A$1999,$A102,Zeitliste!$N$14:$N$1999,O$16)</f>
        <v>0</v>
      </c>
      <c r="P102" s="219" t="str">
        <f t="shared" ref="P102" ca="1" si="1053">IF(OR($B102=0,O102=0),"",ROUNDDOWN((O102/$B102)*100,0))</f>
        <v/>
      </c>
      <c r="Q102" s="218">
        <f>SUMIFS(Zeitliste!$M$14:$M$1999,Zeitliste!$A$14:$A$1999,$A102,Zeitliste!$N$14:$N$1999,Q$16)</f>
        <v>0</v>
      </c>
      <c r="R102" s="219" t="str">
        <f t="shared" ref="R102" ca="1" si="1054">IF(OR($B102=0,Q102=0),"",ROUNDDOWN((Q102/$B102)*100,0))</f>
        <v/>
      </c>
      <c r="S102" s="218">
        <f>SUMIFS(Zeitliste!$M$14:$M$1999,Zeitliste!$A$14:$A$1999,$A102,Zeitliste!$N$14:$N$1999,S$16)</f>
        <v>0</v>
      </c>
      <c r="T102" s="219" t="str">
        <f t="shared" ref="T102" ca="1" si="1055">IF(OR($B102=0,S102=0),"",ROUNDDOWN((S102/$B102)*100,0))</f>
        <v/>
      </c>
      <c r="U102" s="218">
        <f>SUMIFS(Zeitliste!$M$14:$M$1999,Zeitliste!$A$14:$A$1999,$A102,Zeitliste!$N$14:$N$1999,U$16)</f>
        <v>0</v>
      </c>
      <c r="V102" s="219" t="str">
        <f t="shared" ref="V102" ca="1" si="1056">IF(OR($B102=0,U102=0),"",ROUNDDOWN((U102/$B102)*100,0))</f>
        <v/>
      </c>
      <c r="W102" s="218">
        <f>SUMIFS(Zeitliste!$M$14:$M$1999,Zeitliste!$A$14:$A$1999,$A102,Zeitliste!$N$14:$N$1999,W$16)</f>
        <v>0</v>
      </c>
      <c r="X102" s="219" t="str">
        <f t="shared" ref="X102" ca="1" si="1057">IF(OR($B102=0,W102=0),"",ROUNDDOWN((W102/$B102)*100,0))</f>
        <v/>
      </c>
      <c r="Y102" s="218">
        <f>SUMIFS(Zeitliste!$M$14:$M$1999,Zeitliste!$A$14:$A$1999,$A102,Zeitliste!$N$14:$N$1999,Y$16)</f>
        <v>0</v>
      </c>
      <c r="Z102" s="219" t="str">
        <f t="shared" ref="Z102" ca="1" si="1058">IF(OR($B102=0,Y102=0),"",ROUNDDOWN((Y102/$B102)*100,0))</f>
        <v/>
      </c>
      <c r="AA102" s="218">
        <f>SUMIFS(Zeitliste!$M$14:$M$1999,Zeitliste!$A$14:$A$1999,$A102,Zeitliste!$N$14:$N$1999,AA$16)</f>
        <v>0</v>
      </c>
      <c r="AB102" s="219" t="str">
        <f t="shared" ref="AB102" ca="1" si="1059">IF(OR($B102=0,AA102=0),"",ROUNDDOWN((AA102/$B102)*100,0))</f>
        <v/>
      </c>
      <c r="AC102" s="218">
        <f>SUMIFS(Zeitliste!$M$14:$M$1999,Zeitliste!$A$14:$A$1999,$A102,Zeitliste!$N$14:$N$1999,AC$16)</f>
        <v>0</v>
      </c>
      <c r="AD102" s="219" t="str">
        <f t="shared" ca="1" si="840"/>
        <v/>
      </c>
      <c r="AE102" s="20"/>
      <c r="AF102" s="241">
        <f t="shared" ca="1" si="853"/>
        <v>0</v>
      </c>
      <c r="AG102" s="241">
        <f t="shared" ca="1" si="854"/>
        <v>0</v>
      </c>
      <c r="AH102" s="242" t="e">
        <f t="shared" si="867"/>
        <v>#VALUE!</v>
      </c>
    </row>
    <row r="103" spans="1:34" x14ac:dyDescent="0.25">
      <c r="A103" s="216" t="str">
        <f t="shared" si="802"/>
        <v/>
      </c>
      <c r="B103" s="217">
        <f ca="1">SUMIF(ZL_gesamt,Aufteilung!A103,ZL_dez)</f>
        <v>0</v>
      </c>
      <c r="C103" s="218">
        <f>SUMIFS(Zeitliste!$M$14:$M$1999,Zeitliste!$A$14:$A$1999,$A103,Zeitliste!$N$14:$N$1999,C$16)</f>
        <v>0</v>
      </c>
      <c r="D103" s="219" t="str">
        <f t="shared" ca="1" si="803"/>
        <v/>
      </c>
      <c r="E103" s="218">
        <f>SUMIFS(Zeitliste!$M$14:$M$1999,Zeitliste!$A$14:$A$1999,$A103,Zeitliste!$N$14:$N$1999,E$16)</f>
        <v>0</v>
      </c>
      <c r="F103" s="219" t="str">
        <f t="shared" ref="F103" ca="1" si="1060">IF(OR($B103=0,E103=0),"",ROUNDDOWN((E103/$B103)*100,0))</f>
        <v/>
      </c>
      <c r="G103" s="218">
        <f>SUMIFS(Zeitliste!$M$14:$M$1999,Zeitliste!$A$14:$A$1999,$A103,Zeitliste!$N$14:$N$1999,G$16)</f>
        <v>0</v>
      </c>
      <c r="H103" s="219" t="str">
        <f t="shared" ref="H103" ca="1" si="1061">IF(OR($B103=0,G103=0),"",ROUNDDOWN((G103/$B103)*100,0))</f>
        <v/>
      </c>
      <c r="I103" s="218">
        <f>SUMIFS(Zeitliste!$M$14:$M$1999,Zeitliste!$A$14:$A$1999,$A103,Zeitliste!$N$14:$N$1999,I$16)</f>
        <v>0</v>
      </c>
      <c r="J103" s="219" t="str">
        <f t="shared" ref="J103" ca="1" si="1062">IF(OR($B103=0,I103=0),"",ROUNDDOWN((I103/$B103)*100,0))</f>
        <v/>
      </c>
      <c r="K103" s="218">
        <f>SUMIFS(Zeitliste!$M$14:$M$1999,Zeitliste!$A$14:$A$1999,$A103,Zeitliste!$N$14:$N$1999,K$16)</f>
        <v>0</v>
      </c>
      <c r="L103" s="219" t="str">
        <f t="shared" ref="L103" ca="1" si="1063">IF(OR($B103=0,K103=0),"",ROUNDDOWN((K103/$B103)*100,0))</f>
        <v/>
      </c>
      <c r="M103" s="218">
        <f>SUMIFS(Zeitliste!$M$14:$M$1999,Zeitliste!$A$14:$A$1999,$A103,Zeitliste!$N$14:$N$1999,M$16)</f>
        <v>0</v>
      </c>
      <c r="N103" s="219" t="str">
        <f t="shared" ref="N103" ca="1" si="1064">IF(OR($B103=0,M103=0),"",ROUNDDOWN((M103/$B103)*100,0))</f>
        <v/>
      </c>
      <c r="O103" s="218">
        <f>SUMIFS(Zeitliste!$M$14:$M$1999,Zeitliste!$A$14:$A$1999,$A103,Zeitliste!$N$14:$N$1999,O$16)</f>
        <v>0</v>
      </c>
      <c r="P103" s="219" t="str">
        <f t="shared" ref="P103" ca="1" si="1065">IF(OR($B103=0,O103=0),"",ROUNDDOWN((O103/$B103)*100,0))</f>
        <v/>
      </c>
      <c r="Q103" s="218">
        <f>SUMIFS(Zeitliste!$M$14:$M$1999,Zeitliste!$A$14:$A$1999,$A103,Zeitliste!$N$14:$N$1999,Q$16)</f>
        <v>0</v>
      </c>
      <c r="R103" s="219" t="str">
        <f t="shared" ref="R103" ca="1" si="1066">IF(OR($B103=0,Q103=0),"",ROUNDDOWN((Q103/$B103)*100,0))</f>
        <v/>
      </c>
      <c r="S103" s="218">
        <f>SUMIFS(Zeitliste!$M$14:$M$1999,Zeitliste!$A$14:$A$1999,$A103,Zeitliste!$N$14:$N$1999,S$16)</f>
        <v>0</v>
      </c>
      <c r="T103" s="219" t="str">
        <f t="shared" ref="T103" ca="1" si="1067">IF(OR($B103=0,S103=0),"",ROUNDDOWN((S103/$B103)*100,0))</f>
        <v/>
      </c>
      <c r="U103" s="218">
        <f>SUMIFS(Zeitliste!$M$14:$M$1999,Zeitliste!$A$14:$A$1999,$A103,Zeitliste!$N$14:$N$1999,U$16)</f>
        <v>0</v>
      </c>
      <c r="V103" s="219" t="str">
        <f t="shared" ref="V103" ca="1" si="1068">IF(OR($B103=0,U103=0),"",ROUNDDOWN((U103/$B103)*100,0))</f>
        <v/>
      </c>
      <c r="W103" s="218">
        <f>SUMIFS(Zeitliste!$M$14:$M$1999,Zeitliste!$A$14:$A$1999,$A103,Zeitliste!$N$14:$N$1999,W$16)</f>
        <v>0</v>
      </c>
      <c r="X103" s="219" t="str">
        <f t="shared" ref="X103" ca="1" si="1069">IF(OR($B103=0,W103=0),"",ROUNDDOWN((W103/$B103)*100,0))</f>
        <v/>
      </c>
      <c r="Y103" s="218">
        <f>SUMIFS(Zeitliste!$M$14:$M$1999,Zeitliste!$A$14:$A$1999,$A103,Zeitliste!$N$14:$N$1999,Y$16)</f>
        <v>0</v>
      </c>
      <c r="Z103" s="219" t="str">
        <f t="shared" ref="Z103" ca="1" si="1070">IF(OR($B103=0,Y103=0),"",ROUNDDOWN((Y103/$B103)*100,0))</f>
        <v/>
      </c>
      <c r="AA103" s="218">
        <f>SUMIFS(Zeitliste!$M$14:$M$1999,Zeitliste!$A$14:$A$1999,$A103,Zeitliste!$N$14:$N$1999,AA$16)</f>
        <v>0</v>
      </c>
      <c r="AB103" s="219" t="str">
        <f t="shared" ref="AB103" ca="1" si="1071">IF(OR($B103=0,AA103=0),"",ROUNDDOWN((AA103/$B103)*100,0))</f>
        <v/>
      </c>
      <c r="AC103" s="218">
        <f>SUMIFS(Zeitliste!$M$14:$M$1999,Zeitliste!$A$14:$A$1999,$A103,Zeitliste!$N$14:$N$1999,AC$16)</f>
        <v>0</v>
      </c>
      <c r="AD103" s="219" t="str">
        <f t="shared" ca="1" si="840"/>
        <v/>
      </c>
      <c r="AE103" s="20"/>
      <c r="AF103" s="241">
        <f t="shared" ca="1" si="853"/>
        <v>0</v>
      </c>
      <c r="AG103" s="241">
        <f t="shared" ca="1" si="854"/>
        <v>0</v>
      </c>
      <c r="AH103" s="242" t="e">
        <f t="shared" si="867"/>
        <v>#VALUE!</v>
      </c>
    </row>
    <row r="104" spans="1:34" x14ac:dyDescent="0.25">
      <c r="A104" s="216" t="str">
        <f t="shared" si="802"/>
        <v/>
      </c>
      <c r="B104" s="217">
        <f ca="1">SUMIF(ZL_gesamt,Aufteilung!A104,ZL_dez)</f>
        <v>0</v>
      </c>
      <c r="C104" s="218">
        <f>SUMIFS(Zeitliste!$M$14:$M$1999,Zeitliste!$A$14:$A$1999,$A104,Zeitliste!$N$14:$N$1999,C$16)</f>
        <v>0</v>
      </c>
      <c r="D104" s="219" t="str">
        <f t="shared" ca="1" si="803"/>
        <v/>
      </c>
      <c r="E104" s="218">
        <f>SUMIFS(Zeitliste!$M$14:$M$1999,Zeitliste!$A$14:$A$1999,$A104,Zeitliste!$N$14:$N$1999,E$16)</f>
        <v>0</v>
      </c>
      <c r="F104" s="219" t="str">
        <f t="shared" ref="F104" ca="1" si="1072">IF(OR($B104=0,E104=0),"",ROUNDDOWN((E104/$B104)*100,0))</f>
        <v/>
      </c>
      <c r="G104" s="218">
        <f>SUMIFS(Zeitliste!$M$14:$M$1999,Zeitliste!$A$14:$A$1999,$A104,Zeitliste!$N$14:$N$1999,G$16)</f>
        <v>0</v>
      </c>
      <c r="H104" s="219" t="str">
        <f t="shared" ref="H104" ca="1" si="1073">IF(OR($B104=0,G104=0),"",ROUNDDOWN((G104/$B104)*100,0))</f>
        <v/>
      </c>
      <c r="I104" s="218">
        <f>SUMIFS(Zeitliste!$M$14:$M$1999,Zeitliste!$A$14:$A$1999,$A104,Zeitliste!$N$14:$N$1999,I$16)</f>
        <v>0</v>
      </c>
      <c r="J104" s="219" t="str">
        <f t="shared" ref="J104" ca="1" si="1074">IF(OR($B104=0,I104=0),"",ROUNDDOWN((I104/$B104)*100,0))</f>
        <v/>
      </c>
      <c r="K104" s="218">
        <f>SUMIFS(Zeitliste!$M$14:$M$1999,Zeitliste!$A$14:$A$1999,$A104,Zeitliste!$N$14:$N$1999,K$16)</f>
        <v>0</v>
      </c>
      <c r="L104" s="219" t="str">
        <f t="shared" ref="L104" ca="1" si="1075">IF(OR($B104=0,K104=0),"",ROUNDDOWN((K104/$B104)*100,0))</f>
        <v/>
      </c>
      <c r="M104" s="218">
        <f>SUMIFS(Zeitliste!$M$14:$M$1999,Zeitliste!$A$14:$A$1999,$A104,Zeitliste!$N$14:$N$1999,M$16)</f>
        <v>0</v>
      </c>
      <c r="N104" s="219" t="str">
        <f t="shared" ref="N104" ca="1" si="1076">IF(OR($B104=0,M104=0),"",ROUNDDOWN((M104/$B104)*100,0))</f>
        <v/>
      </c>
      <c r="O104" s="218">
        <f>SUMIFS(Zeitliste!$M$14:$M$1999,Zeitliste!$A$14:$A$1999,$A104,Zeitliste!$N$14:$N$1999,O$16)</f>
        <v>0</v>
      </c>
      <c r="P104" s="219" t="str">
        <f t="shared" ref="P104" ca="1" si="1077">IF(OR($B104=0,O104=0),"",ROUNDDOWN((O104/$B104)*100,0))</f>
        <v/>
      </c>
      <c r="Q104" s="218">
        <f>SUMIFS(Zeitliste!$M$14:$M$1999,Zeitliste!$A$14:$A$1999,$A104,Zeitliste!$N$14:$N$1999,Q$16)</f>
        <v>0</v>
      </c>
      <c r="R104" s="219" t="str">
        <f t="shared" ref="R104" ca="1" si="1078">IF(OR($B104=0,Q104=0),"",ROUNDDOWN((Q104/$B104)*100,0))</f>
        <v/>
      </c>
      <c r="S104" s="218">
        <f>SUMIFS(Zeitliste!$M$14:$M$1999,Zeitliste!$A$14:$A$1999,$A104,Zeitliste!$N$14:$N$1999,S$16)</f>
        <v>0</v>
      </c>
      <c r="T104" s="219" t="str">
        <f t="shared" ref="T104" ca="1" si="1079">IF(OR($B104=0,S104=0),"",ROUNDDOWN((S104/$B104)*100,0))</f>
        <v/>
      </c>
      <c r="U104" s="218">
        <f>SUMIFS(Zeitliste!$M$14:$M$1999,Zeitliste!$A$14:$A$1999,$A104,Zeitliste!$N$14:$N$1999,U$16)</f>
        <v>0</v>
      </c>
      <c r="V104" s="219" t="str">
        <f t="shared" ref="V104" ca="1" si="1080">IF(OR($B104=0,U104=0),"",ROUNDDOWN((U104/$B104)*100,0))</f>
        <v/>
      </c>
      <c r="W104" s="218">
        <f>SUMIFS(Zeitliste!$M$14:$M$1999,Zeitliste!$A$14:$A$1999,$A104,Zeitliste!$N$14:$N$1999,W$16)</f>
        <v>0</v>
      </c>
      <c r="X104" s="219" t="str">
        <f t="shared" ref="X104" ca="1" si="1081">IF(OR($B104=0,W104=0),"",ROUNDDOWN((W104/$B104)*100,0))</f>
        <v/>
      </c>
      <c r="Y104" s="218">
        <f>SUMIFS(Zeitliste!$M$14:$M$1999,Zeitliste!$A$14:$A$1999,$A104,Zeitliste!$N$14:$N$1999,Y$16)</f>
        <v>0</v>
      </c>
      <c r="Z104" s="219" t="str">
        <f t="shared" ref="Z104" ca="1" si="1082">IF(OR($B104=0,Y104=0),"",ROUNDDOWN((Y104/$B104)*100,0))</f>
        <v/>
      </c>
      <c r="AA104" s="218">
        <f>SUMIFS(Zeitliste!$M$14:$M$1999,Zeitliste!$A$14:$A$1999,$A104,Zeitliste!$N$14:$N$1999,AA$16)</f>
        <v>0</v>
      </c>
      <c r="AB104" s="219" t="str">
        <f t="shared" ref="AB104" ca="1" si="1083">IF(OR($B104=0,AA104=0),"",ROUNDDOWN((AA104/$B104)*100,0))</f>
        <v/>
      </c>
      <c r="AC104" s="218">
        <f>SUMIFS(Zeitliste!$M$14:$M$1999,Zeitliste!$A$14:$A$1999,$A104,Zeitliste!$N$14:$N$1999,AC$16)</f>
        <v>0</v>
      </c>
      <c r="AD104" s="219" t="str">
        <f t="shared" ca="1" si="840"/>
        <v/>
      </c>
      <c r="AE104" s="20"/>
      <c r="AF104" s="241">
        <f t="shared" ca="1" si="853"/>
        <v>0</v>
      </c>
      <c r="AG104" s="241">
        <f t="shared" ca="1" si="854"/>
        <v>0</v>
      </c>
      <c r="AH104" s="242" t="e">
        <f t="shared" si="867"/>
        <v>#VALUE!</v>
      </c>
    </row>
    <row r="105" spans="1:34" x14ac:dyDescent="0.25">
      <c r="A105" s="216" t="str">
        <f t="shared" si="802"/>
        <v/>
      </c>
      <c r="B105" s="217">
        <f ca="1">SUMIF(ZL_gesamt,Aufteilung!A105,ZL_dez)</f>
        <v>0</v>
      </c>
      <c r="C105" s="218">
        <f>SUMIFS(Zeitliste!$M$14:$M$1999,Zeitliste!$A$14:$A$1999,$A105,Zeitliste!$N$14:$N$1999,C$16)</f>
        <v>0</v>
      </c>
      <c r="D105" s="219" t="str">
        <f t="shared" ca="1" si="803"/>
        <v/>
      </c>
      <c r="E105" s="218">
        <f>SUMIFS(Zeitliste!$M$14:$M$1999,Zeitliste!$A$14:$A$1999,$A105,Zeitliste!$N$14:$N$1999,E$16)</f>
        <v>0</v>
      </c>
      <c r="F105" s="219" t="str">
        <f t="shared" ref="F105" ca="1" si="1084">IF(OR($B105=0,E105=0),"",ROUNDDOWN((E105/$B105)*100,0))</f>
        <v/>
      </c>
      <c r="G105" s="218">
        <f>SUMIFS(Zeitliste!$M$14:$M$1999,Zeitliste!$A$14:$A$1999,$A105,Zeitliste!$N$14:$N$1999,G$16)</f>
        <v>0</v>
      </c>
      <c r="H105" s="219" t="str">
        <f t="shared" ref="H105" ca="1" si="1085">IF(OR($B105=0,G105=0),"",ROUNDDOWN((G105/$B105)*100,0))</f>
        <v/>
      </c>
      <c r="I105" s="218">
        <f>SUMIFS(Zeitliste!$M$14:$M$1999,Zeitliste!$A$14:$A$1999,$A105,Zeitliste!$N$14:$N$1999,I$16)</f>
        <v>0</v>
      </c>
      <c r="J105" s="219" t="str">
        <f t="shared" ref="J105" ca="1" si="1086">IF(OR($B105=0,I105=0),"",ROUNDDOWN((I105/$B105)*100,0))</f>
        <v/>
      </c>
      <c r="K105" s="218">
        <f>SUMIFS(Zeitliste!$M$14:$M$1999,Zeitliste!$A$14:$A$1999,$A105,Zeitliste!$N$14:$N$1999,K$16)</f>
        <v>0</v>
      </c>
      <c r="L105" s="219" t="str">
        <f t="shared" ref="L105" ca="1" si="1087">IF(OR($B105=0,K105=0),"",ROUNDDOWN((K105/$B105)*100,0))</f>
        <v/>
      </c>
      <c r="M105" s="218">
        <f>SUMIFS(Zeitliste!$M$14:$M$1999,Zeitliste!$A$14:$A$1999,$A105,Zeitliste!$N$14:$N$1999,M$16)</f>
        <v>0</v>
      </c>
      <c r="N105" s="219" t="str">
        <f t="shared" ref="N105" ca="1" si="1088">IF(OR($B105=0,M105=0),"",ROUNDDOWN((M105/$B105)*100,0))</f>
        <v/>
      </c>
      <c r="O105" s="218">
        <f>SUMIFS(Zeitliste!$M$14:$M$1999,Zeitliste!$A$14:$A$1999,$A105,Zeitliste!$N$14:$N$1999,O$16)</f>
        <v>0</v>
      </c>
      <c r="P105" s="219" t="str">
        <f t="shared" ref="P105" ca="1" si="1089">IF(OR($B105=0,O105=0),"",ROUNDDOWN((O105/$B105)*100,0))</f>
        <v/>
      </c>
      <c r="Q105" s="218">
        <f>SUMIFS(Zeitliste!$M$14:$M$1999,Zeitliste!$A$14:$A$1999,$A105,Zeitliste!$N$14:$N$1999,Q$16)</f>
        <v>0</v>
      </c>
      <c r="R105" s="219" t="str">
        <f t="shared" ref="R105" ca="1" si="1090">IF(OR($B105=0,Q105=0),"",ROUNDDOWN((Q105/$B105)*100,0))</f>
        <v/>
      </c>
      <c r="S105" s="218">
        <f>SUMIFS(Zeitliste!$M$14:$M$1999,Zeitliste!$A$14:$A$1999,$A105,Zeitliste!$N$14:$N$1999,S$16)</f>
        <v>0</v>
      </c>
      <c r="T105" s="219" t="str">
        <f t="shared" ref="T105" ca="1" si="1091">IF(OR($B105=0,S105=0),"",ROUNDDOWN((S105/$B105)*100,0))</f>
        <v/>
      </c>
      <c r="U105" s="218">
        <f>SUMIFS(Zeitliste!$M$14:$M$1999,Zeitliste!$A$14:$A$1999,$A105,Zeitliste!$N$14:$N$1999,U$16)</f>
        <v>0</v>
      </c>
      <c r="V105" s="219" t="str">
        <f t="shared" ref="V105" ca="1" si="1092">IF(OR($B105=0,U105=0),"",ROUNDDOWN((U105/$B105)*100,0))</f>
        <v/>
      </c>
      <c r="W105" s="218">
        <f>SUMIFS(Zeitliste!$M$14:$M$1999,Zeitliste!$A$14:$A$1999,$A105,Zeitliste!$N$14:$N$1999,W$16)</f>
        <v>0</v>
      </c>
      <c r="X105" s="219" t="str">
        <f t="shared" ref="X105" ca="1" si="1093">IF(OR($B105=0,W105=0),"",ROUNDDOWN((W105/$B105)*100,0))</f>
        <v/>
      </c>
      <c r="Y105" s="218">
        <f>SUMIFS(Zeitliste!$M$14:$M$1999,Zeitliste!$A$14:$A$1999,$A105,Zeitliste!$N$14:$N$1999,Y$16)</f>
        <v>0</v>
      </c>
      <c r="Z105" s="219" t="str">
        <f t="shared" ref="Z105" ca="1" si="1094">IF(OR($B105=0,Y105=0),"",ROUNDDOWN((Y105/$B105)*100,0))</f>
        <v/>
      </c>
      <c r="AA105" s="218">
        <f>SUMIFS(Zeitliste!$M$14:$M$1999,Zeitliste!$A$14:$A$1999,$A105,Zeitliste!$N$14:$N$1999,AA$16)</f>
        <v>0</v>
      </c>
      <c r="AB105" s="219" t="str">
        <f t="shared" ref="AB105" ca="1" si="1095">IF(OR($B105=0,AA105=0),"",ROUNDDOWN((AA105/$B105)*100,0))</f>
        <v/>
      </c>
      <c r="AC105" s="218">
        <f>SUMIFS(Zeitliste!$M$14:$M$1999,Zeitliste!$A$14:$A$1999,$A105,Zeitliste!$N$14:$N$1999,AC$16)</f>
        <v>0</v>
      </c>
      <c r="AD105" s="219" t="str">
        <f t="shared" ca="1" si="840"/>
        <v/>
      </c>
      <c r="AE105" s="20"/>
      <c r="AF105" s="241">
        <f t="shared" ca="1" si="853"/>
        <v>0</v>
      </c>
      <c r="AG105" s="241">
        <f t="shared" ca="1" si="854"/>
        <v>0</v>
      </c>
      <c r="AH105" s="242" t="e">
        <f t="shared" si="867"/>
        <v>#VALUE!</v>
      </c>
    </row>
    <row r="106" spans="1:34" x14ac:dyDescent="0.25">
      <c r="A106" s="216" t="str">
        <f t="shared" si="802"/>
        <v/>
      </c>
      <c r="B106" s="217">
        <f ca="1">SUMIF(ZL_gesamt,Aufteilung!A106,ZL_dez)</f>
        <v>0</v>
      </c>
      <c r="C106" s="218">
        <f>SUMIFS(Zeitliste!$M$14:$M$1999,Zeitliste!$A$14:$A$1999,$A106,Zeitliste!$N$14:$N$1999,C$16)</f>
        <v>0</v>
      </c>
      <c r="D106" s="219" t="str">
        <f t="shared" ca="1" si="803"/>
        <v/>
      </c>
      <c r="E106" s="218">
        <f>SUMIFS(Zeitliste!$M$14:$M$1999,Zeitliste!$A$14:$A$1999,$A106,Zeitliste!$N$14:$N$1999,E$16)</f>
        <v>0</v>
      </c>
      <c r="F106" s="219" t="str">
        <f t="shared" ref="F106" ca="1" si="1096">IF(OR($B106=0,E106=0),"",ROUNDDOWN((E106/$B106)*100,0))</f>
        <v/>
      </c>
      <c r="G106" s="218">
        <f>SUMIFS(Zeitliste!$M$14:$M$1999,Zeitliste!$A$14:$A$1999,$A106,Zeitliste!$N$14:$N$1999,G$16)</f>
        <v>0</v>
      </c>
      <c r="H106" s="219" t="str">
        <f t="shared" ref="H106" ca="1" si="1097">IF(OR($B106=0,G106=0),"",ROUNDDOWN((G106/$B106)*100,0))</f>
        <v/>
      </c>
      <c r="I106" s="218">
        <f>SUMIFS(Zeitliste!$M$14:$M$1999,Zeitliste!$A$14:$A$1999,$A106,Zeitliste!$N$14:$N$1999,I$16)</f>
        <v>0</v>
      </c>
      <c r="J106" s="219" t="str">
        <f t="shared" ref="J106" ca="1" si="1098">IF(OR($B106=0,I106=0),"",ROUNDDOWN((I106/$B106)*100,0))</f>
        <v/>
      </c>
      <c r="K106" s="218">
        <f>SUMIFS(Zeitliste!$M$14:$M$1999,Zeitliste!$A$14:$A$1999,$A106,Zeitliste!$N$14:$N$1999,K$16)</f>
        <v>0</v>
      </c>
      <c r="L106" s="219" t="str">
        <f t="shared" ref="L106" ca="1" si="1099">IF(OR($B106=0,K106=0),"",ROUNDDOWN((K106/$B106)*100,0))</f>
        <v/>
      </c>
      <c r="M106" s="218">
        <f>SUMIFS(Zeitliste!$M$14:$M$1999,Zeitliste!$A$14:$A$1999,$A106,Zeitliste!$N$14:$N$1999,M$16)</f>
        <v>0</v>
      </c>
      <c r="N106" s="219" t="str">
        <f t="shared" ref="N106" ca="1" si="1100">IF(OR($B106=0,M106=0),"",ROUNDDOWN((M106/$B106)*100,0))</f>
        <v/>
      </c>
      <c r="O106" s="218">
        <f>SUMIFS(Zeitliste!$M$14:$M$1999,Zeitliste!$A$14:$A$1999,$A106,Zeitliste!$N$14:$N$1999,O$16)</f>
        <v>0</v>
      </c>
      <c r="P106" s="219" t="str">
        <f t="shared" ref="P106" ca="1" si="1101">IF(OR($B106=0,O106=0),"",ROUNDDOWN((O106/$B106)*100,0))</f>
        <v/>
      </c>
      <c r="Q106" s="218">
        <f>SUMIFS(Zeitliste!$M$14:$M$1999,Zeitliste!$A$14:$A$1999,$A106,Zeitliste!$N$14:$N$1999,Q$16)</f>
        <v>0</v>
      </c>
      <c r="R106" s="219" t="str">
        <f t="shared" ref="R106" ca="1" si="1102">IF(OR($B106=0,Q106=0),"",ROUNDDOWN((Q106/$B106)*100,0))</f>
        <v/>
      </c>
      <c r="S106" s="218">
        <f>SUMIFS(Zeitliste!$M$14:$M$1999,Zeitliste!$A$14:$A$1999,$A106,Zeitliste!$N$14:$N$1999,S$16)</f>
        <v>0</v>
      </c>
      <c r="T106" s="219" t="str">
        <f t="shared" ref="T106" ca="1" si="1103">IF(OR($B106=0,S106=0),"",ROUNDDOWN((S106/$B106)*100,0))</f>
        <v/>
      </c>
      <c r="U106" s="218">
        <f>SUMIFS(Zeitliste!$M$14:$M$1999,Zeitliste!$A$14:$A$1999,$A106,Zeitliste!$N$14:$N$1999,U$16)</f>
        <v>0</v>
      </c>
      <c r="V106" s="219" t="str">
        <f t="shared" ref="V106" ca="1" si="1104">IF(OR($B106=0,U106=0),"",ROUNDDOWN((U106/$B106)*100,0))</f>
        <v/>
      </c>
      <c r="W106" s="218">
        <f>SUMIFS(Zeitliste!$M$14:$M$1999,Zeitliste!$A$14:$A$1999,$A106,Zeitliste!$N$14:$N$1999,W$16)</f>
        <v>0</v>
      </c>
      <c r="X106" s="219" t="str">
        <f t="shared" ref="X106" ca="1" si="1105">IF(OR($B106=0,W106=0),"",ROUNDDOWN((W106/$B106)*100,0))</f>
        <v/>
      </c>
      <c r="Y106" s="218">
        <f>SUMIFS(Zeitliste!$M$14:$M$1999,Zeitliste!$A$14:$A$1999,$A106,Zeitliste!$N$14:$N$1999,Y$16)</f>
        <v>0</v>
      </c>
      <c r="Z106" s="219" t="str">
        <f t="shared" ref="Z106" ca="1" si="1106">IF(OR($B106=0,Y106=0),"",ROUNDDOWN((Y106/$B106)*100,0))</f>
        <v/>
      </c>
      <c r="AA106" s="218">
        <f>SUMIFS(Zeitliste!$M$14:$M$1999,Zeitliste!$A$14:$A$1999,$A106,Zeitliste!$N$14:$N$1999,AA$16)</f>
        <v>0</v>
      </c>
      <c r="AB106" s="219" t="str">
        <f t="shared" ref="AB106" ca="1" si="1107">IF(OR($B106=0,AA106=0),"",ROUNDDOWN((AA106/$B106)*100,0))</f>
        <v/>
      </c>
      <c r="AC106" s="218">
        <f>SUMIFS(Zeitliste!$M$14:$M$1999,Zeitliste!$A$14:$A$1999,$A106,Zeitliste!$N$14:$N$1999,AC$16)</f>
        <v>0</v>
      </c>
      <c r="AD106" s="219" t="str">
        <f t="shared" ca="1" si="840"/>
        <v/>
      </c>
      <c r="AE106" s="20"/>
      <c r="AF106" s="241">
        <f t="shared" ca="1" si="853"/>
        <v>0</v>
      </c>
      <c r="AG106" s="241">
        <f t="shared" ca="1" si="854"/>
        <v>0</v>
      </c>
      <c r="AH106" s="242" t="e">
        <f t="shared" si="867"/>
        <v>#VALUE!</v>
      </c>
    </row>
    <row r="107" spans="1:34" x14ac:dyDescent="0.25">
      <c r="A107" s="216" t="str">
        <f t="shared" si="802"/>
        <v/>
      </c>
      <c r="B107" s="217">
        <f ca="1">SUMIF(ZL_gesamt,Aufteilung!A107,ZL_dez)</f>
        <v>0</v>
      </c>
      <c r="C107" s="218">
        <f>SUMIFS(Zeitliste!$M$14:$M$1999,Zeitliste!$A$14:$A$1999,$A107,Zeitliste!$N$14:$N$1999,C$16)</f>
        <v>0</v>
      </c>
      <c r="D107" s="219" t="str">
        <f t="shared" ca="1" si="803"/>
        <v/>
      </c>
      <c r="E107" s="218">
        <f>SUMIFS(Zeitliste!$M$14:$M$1999,Zeitliste!$A$14:$A$1999,$A107,Zeitliste!$N$14:$N$1999,E$16)</f>
        <v>0</v>
      </c>
      <c r="F107" s="219" t="str">
        <f t="shared" ref="F107" ca="1" si="1108">IF(OR($B107=0,E107=0),"",ROUNDDOWN((E107/$B107)*100,0))</f>
        <v/>
      </c>
      <c r="G107" s="218">
        <f>SUMIFS(Zeitliste!$M$14:$M$1999,Zeitliste!$A$14:$A$1999,$A107,Zeitliste!$N$14:$N$1999,G$16)</f>
        <v>0</v>
      </c>
      <c r="H107" s="219" t="str">
        <f t="shared" ref="H107" ca="1" si="1109">IF(OR($B107=0,G107=0),"",ROUNDDOWN((G107/$B107)*100,0))</f>
        <v/>
      </c>
      <c r="I107" s="218">
        <f>SUMIFS(Zeitliste!$M$14:$M$1999,Zeitliste!$A$14:$A$1999,$A107,Zeitliste!$N$14:$N$1999,I$16)</f>
        <v>0</v>
      </c>
      <c r="J107" s="219" t="str">
        <f t="shared" ref="J107" ca="1" si="1110">IF(OR($B107=0,I107=0),"",ROUNDDOWN((I107/$B107)*100,0))</f>
        <v/>
      </c>
      <c r="K107" s="218">
        <f>SUMIFS(Zeitliste!$M$14:$M$1999,Zeitliste!$A$14:$A$1999,$A107,Zeitliste!$N$14:$N$1999,K$16)</f>
        <v>0</v>
      </c>
      <c r="L107" s="219" t="str">
        <f t="shared" ref="L107" ca="1" si="1111">IF(OR($B107=0,K107=0),"",ROUNDDOWN((K107/$B107)*100,0))</f>
        <v/>
      </c>
      <c r="M107" s="218">
        <f>SUMIFS(Zeitliste!$M$14:$M$1999,Zeitliste!$A$14:$A$1999,$A107,Zeitliste!$N$14:$N$1999,M$16)</f>
        <v>0</v>
      </c>
      <c r="N107" s="219" t="str">
        <f t="shared" ref="N107" ca="1" si="1112">IF(OR($B107=0,M107=0),"",ROUNDDOWN((M107/$B107)*100,0))</f>
        <v/>
      </c>
      <c r="O107" s="218">
        <f>SUMIFS(Zeitliste!$M$14:$M$1999,Zeitliste!$A$14:$A$1999,$A107,Zeitliste!$N$14:$N$1999,O$16)</f>
        <v>0</v>
      </c>
      <c r="P107" s="219" t="str">
        <f t="shared" ref="P107" ca="1" si="1113">IF(OR($B107=0,O107=0),"",ROUNDDOWN((O107/$B107)*100,0))</f>
        <v/>
      </c>
      <c r="Q107" s="218">
        <f>SUMIFS(Zeitliste!$M$14:$M$1999,Zeitliste!$A$14:$A$1999,$A107,Zeitliste!$N$14:$N$1999,Q$16)</f>
        <v>0</v>
      </c>
      <c r="R107" s="219" t="str">
        <f t="shared" ref="R107" ca="1" si="1114">IF(OR($B107=0,Q107=0),"",ROUNDDOWN((Q107/$B107)*100,0))</f>
        <v/>
      </c>
      <c r="S107" s="218">
        <f>SUMIFS(Zeitliste!$M$14:$M$1999,Zeitliste!$A$14:$A$1999,$A107,Zeitliste!$N$14:$N$1999,S$16)</f>
        <v>0</v>
      </c>
      <c r="T107" s="219" t="str">
        <f t="shared" ref="T107" ca="1" si="1115">IF(OR($B107=0,S107=0),"",ROUNDDOWN((S107/$B107)*100,0))</f>
        <v/>
      </c>
      <c r="U107" s="218">
        <f>SUMIFS(Zeitliste!$M$14:$M$1999,Zeitliste!$A$14:$A$1999,$A107,Zeitliste!$N$14:$N$1999,U$16)</f>
        <v>0</v>
      </c>
      <c r="V107" s="219" t="str">
        <f t="shared" ref="V107" ca="1" si="1116">IF(OR($B107=0,U107=0),"",ROUNDDOWN((U107/$B107)*100,0))</f>
        <v/>
      </c>
      <c r="W107" s="218">
        <f>SUMIFS(Zeitliste!$M$14:$M$1999,Zeitliste!$A$14:$A$1999,$A107,Zeitliste!$N$14:$N$1999,W$16)</f>
        <v>0</v>
      </c>
      <c r="X107" s="219" t="str">
        <f t="shared" ref="X107" ca="1" si="1117">IF(OR($B107=0,W107=0),"",ROUNDDOWN((W107/$B107)*100,0))</f>
        <v/>
      </c>
      <c r="Y107" s="218">
        <f>SUMIFS(Zeitliste!$M$14:$M$1999,Zeitliste!$A$14:$A$1999,$A107,Zeitliste!$N$14:$N$1999,Y$16)</f>
        <v>0</v>
      </c>
      <c r="Z107" s="219" t="str">
        <f t="shared" ref="Z107" ca="1" si="1118">IF(OR($B107=0,Y107=0),"",ROUNDDOWN((Y107/$B107)*100,0))</f>
        <v/>
      </c>
      <c r="AA107" s="218">
        <f>SUMIFS(Zeitliste!$M$14:$M$1999,Zeitliste!$A$14:$A$1999,$A107,Zeitliste!$N$14:$N$1999,AA$16)</f>
        <v>0</v>
      </c>
      <c r="AB107" s="219" t="str">
        <f t="shared" ref="AB107" ca="1" si="1119">IF(OR($B107=0,AA107=0),"",ROUNDDOWN((AA107/$B107)*100,0))</f>
        <v/>
      </c>
      <c r="AC107" s="218">
        <f>SUMIFS(Zeitliste!$M$14:$M$1999,Zeitliste!$A$14:$A$1999,$A107,Zeitliste!$N$14:$N$1999,AC$16)</f>
        <v>0</v>
      </c>
      <c r="AD107" s="219" t="str">
        <f t="shared" ca="1" si="840"/>
        <v/>
      </c>
      <c r="AE107" s="20"/>
      <c r="AF107" s="241">
        <f t="shared" ca="1" si="853"/>
        <v>0</v>
      </c>
      <c r="AG107" s="241">
        <f t="shared" ca="1" si="854"/>
        <v>0</v>
      </c>
      <c r="AH107" s="242" t="e">
        <f t="shared" si="867"/>
        <v>#VALUE!</v>
      </c>
    </row>
    <row r="108" spans="1:34" x14ac:dyDescent="0.25">
      <c r="A108" s="216" t="str">
        <f t="shared" si="802"/>
        <v/>
      </c>
      <c r="B108" s="217">
        <f ca="1">SUMIF(ZL_gesamt,Aufteilung!A108,ZL_dez)</f>
        <v>0</v>
      </c>
      <c r="C108" s="218">
        <f>SUMIFS(Zeitliste!$M$14:$M$1999,Zeitliste!$A$14:$A$1999,$A108,Zeitliste!$N$14:$N$1999,C$16)</f>
        <v>0</v>
      </c>
      <c r="D108" s="219" t="str">
        <f t="shared" ca="1" si="803"/>
        <v/>
      </c>
      <c r="E108" s="218">
        <f>SUMIFS(Zeitliste!$M$14:$M$1999,Zeitliste!$A$14:$A$1999,$A108,Zeitliste!$N$14:$N$1999,E$16)</f>
        <v>0</v>
      </c>
      <c r="F108" s="219" t="str">
        <f t="shared" ref="F108" ca="1" si="1120">IF(OR($B108=0,E108=0),"",ROUNDDOWN((E108/$B108)*100,0))</f>
        <v/>
      </c>
      <c r="G108" s="218">
        <f>SUMIFS(Zeitliste!$M$14:$M$1999,Zeitliste!$A$14:$A$1999,$A108,Zeitliste!$N$14:$N$1999,G$16)</f>
        <v>0</v>
      </c>
      <c r="H108" s="219" t="str">
        <f t="shared" ref="H108" ca="1" si="1121">IF(OR($B108=0,G108=0),"",ROUNDDOWN((G108/$B108)*100,0))</f>
        <v/>
      </c>
      <c r="I108" s="218">
        <f>SUMIFS(Zeitliste!$M$14:$M$1999,Zeitliste!$A$14:$A$1999,$A108,Zeitliste!$N$14:$N$1999,I$16)</f>
        <v>0</v>
      </c>
      <c r="J108" s="219" t="str">
        <f t="shared" ref="J108" ca="1" si="1122">IF(OR($B108=0,I108=0),"",ROUNDDOWN((I108/$B108)*100,0))</f>
        <v/>
      </c>
      <c r="K108" s="218">
        <f>SUMIFS(Zeitliste!$M$14:$M$1999,Zeitliste!$A$14:$A$1999,$A108,Zeitliste!$N$14:$N$1999,K$16)</f>
        <v>0</v>
      </c>
      <c r="L108" s="219" t="str">
        <f t="shared" ref="L108" ca="1" si="1123">IF(OR($B108=0,K108=0),"",ROUNDDOWN((K108/$B108)*100,0))</f>
        <v/>
      </c>
      <c r="M108" s="218">
        <f>SUMIFS(Zeitliste!$M$14:$M$1999,Zeitliste!$A$14:$A$1999,$A108,Zeitliste!$N$14:$N$1999,M$16)</f>
        <v>0</v>
      </c>
      <c r="N108" s="219" t="str">
        <f t="shared" ref="N108" ca="1" si="1124">IF(OR($B108=0,M108=0),"",ROUNDDOWN((M108/$B108)*100,0))</f>
        <v/>
      </c>
      <c r="O108" s="218">
        <f>SUMIFS(Zeitliste!$M$14:$M$1999,Zeitliste!$A$14:$A$1999,$A108,Zeitliste!$N$14:$N$1999,O$16)</f>
        <v>0</v>
      </c>
      <c r="P108" s="219" t="str">
        <f t="shared" ref="P108" ca="1" si="1125">IF(OR($B108=0,O108=0),"",ROUNDDOWN((O108/$B108)*100,0))</f>
        <v/>
      </c>
      <c r="Q108" s="218">
        <f>SUMIFS(Zeitliste!$M$14:$M$1999,Zeitliste!$A$14:$A$1999,$A108,Zeitliste!$N$14:$N$1999,Q$16)</f>
        <v>0</v>
      </c>
      <c r="R108" s="219" t="str">
        <f t="shared" ref="R108" ca="1" si="1126">IF(OR($B108=0,Q108=0),"",ROUNDDOWN((Q108/$B108)*100,0))</f>
        <v/>
      </c>
      <c r="S108" s="218">
        <f>SUMIFS(Zeitliste!$M$14:$M$1999,Zeitliste!$A$14:$A$1999,$A108,Zeitliste!$N$14:$N$1999,S$16)</f>
        <v>0</v>
      </c>
      <c r="T108" s="219" t="str">
        <f t="shared" ref="T108" ca="1" si="1127">IF(OR($B108=0,S108=0),"",ROUNDDOWN((S108/$B108)*100,0))</f>
        <v/>
      </c>
      <c r="U108" s="218">
        <f>SUMIFS(Zeitliste!$M$14:$M$1999,Zeitliste!$A$14:$A$1999,$A108,Zeitliste!$N$14:$N$1999,U$16)</f>
        <v>0</v>
      </c>
      <c r="V108" s="219" t="str">
        <f t="shared" ref="V108" ca="1" si="1128">IF(OR($B108=0,U108=0),"",ROUNDDOWN((U108/$B108)*100,0))</f>
        <v/>
      </c>
      <c r="W108" s="218">
        <f>SUMIFS(Zeitliste!$M$14:$M$1999,Zeitliste!$A$14:$A$1999,$A108,Zeitliste!$N$14:$N$1999,W$16)</f>
        <v>0</v>
      </c>
      <c r="X108" s="219" t="str">
        <f t="shared" ref="X108" ca="1" si="1129">IF(OR($B108=0,W108=0),"",ROUNDDOWN((W108/$B108)*100,0))</f>
        <v/>
      </c>
      <c r="Y108" s="218">
        <f>SUMIFS(Zeitliste!$M$14:$M$1999,Zeitliste!$A$14:$A$1999,$A108,Zeitliste!$N$14:$N$1999,Y$16)</f>
        <v>0</v>
      </c>
      <c r="Z108" s="219" t="str">
        <f t="shared" ref="Z108" ca="1" si="1130">IF(OR($B108=0,Y108=0),"",ROUNDDOWN((Y108/$B108)*100,0))</f>
        <v/>
      </c>
      <c r="AA108" s="218">
        <f>SUMIFS(Zeitliste!$M$14:$M$1999,Zeitliste!$A$14:$A$1999,$A108,Zeitliste!$N$14:$N$1999,AA$16)</f>
        <v>0</v>
      </c>
      <c r="AB108" s="219" t="str">
        <f t="shared" ref="AB108" ca="1" si="1131">IF(OR($B108=0,AA108=0),"",ROUNDDOWN((AA108/$B108)*100,0))</f>
        <v/>
      </c>
      <c r="AC108" s="218">
        <f>SUMIFS(Zeitliste!$M$14:$M$1999,Zeitliste!$A$14:$A$1999,$A108,Zeitliste!$N$14:$N$1999,AC$16)</f>
        <v>0</v>
      </c>
      <c r="AD108" s="219" t="str">
        <f t="shared" ca="1" si="840"/>
        <v/>
      </c>
      <c r="AE108" s="20"/>
      <c r="AF108" s="241">
        <f t="shared" ca="1" si="853"/>
        <v>0</v>
      </c>
      <c r="AG108" s="241">
        <f t="shared" ca="1" si="854"/>
        <v>0</v>
      </c>
      <c r="AH108" s="242" t="e">
        <f t="shared" si="867"/>
        <v>#VALUE!</v>
      </c>
    </row>
    <row r="109" spans="1:34" x14ac:dyDescent="0.25">
      <c r="A109" s="216" t="str">
        <f t="shared" si="802"/>
        <v/>
      </c>
      <c r="B109" s="217">
        <f ca="1">SUMIF(ZL_gesamt,Aufteilung!A109,ZL_dez)</f>
        <v>0</v>
      </c>
      <c r="C109" s="218">
        <f>SUMIFS(Zeitliste!$M$14:$M$1999,Zeitliste!$A$14:$A$1999,$A109,Zeitliste!$N$14:$N$1999,C$16)</f>
        <v>0</v>
      </c>
      <c r="D109" s="219" t="str">
        <f t="shared" ca="1" si="803"/>
        <v/>
      </c>
      <c r="E109" s="218">
        <f>SUMIFS(Zeitliste!$M$14:$M$1999,Zeitliste!$A$14:$A$1999,$A109,Zeitliste!$N$14:$N$1999,E$16)</f>
        <v>0</v>
      </c>
      <c r="F109" s="219" t="str">
        <f t="shared" ref="F109" ca="1" si="1132">IF(OR($B109=0,E109=0),"",ROUNDDOWN((E109/$B109)*100,0))</f>
        <v/>
      </c>
      <c r="G109" s="218">
        <f>SUMIFS(Zeitliste!$M$14:$M$1999,Zeitliste!$A$14:$A$1999,$A109,Zeitliste!$N$14:$N$1999,G$16)</f>
        <v>0</v>
      </c>
      <c r="H109" s="219" t="str">
        <f t="shared" ref="H109" ca="1" si="1133">IF(OR($B109=0,G109=0),"",ROUNDDOWN((G109/$B109)*100,0))</f>
        <v/>
      </c>
      <c r="I109" s="218">
        <f>SUMIFS(Zeitliste!$M$14:$M$1999,Zeitliste!$A$14:$A$1999,$A109,Zeitliste!$N$14:$N$1999,I$16)</f>
        <v>0</v>
      </c>
      <c r="J109" s="219" t="str">
        <f t="shared" ref="J109" ca="1" si="1134">IF(OR($B109=0,I109=0),"",ROUNDDOWN((I109/$B109)*100,0))</f>
        <v/>
      </c>
      <c r="K109" s="218">
        <f>SUMIFS(Zeitliste!$M$14:$M$1999,Zeitliste!$A$14:$A$1999,$A109,Zeitliste!$N$14:$N$1999,K$16)</f>
        <v>0</v>
      </c>
      <c r="L109" s="219" t="str">
        <f t="shared" ref="L109" ca="1" si="1135">IF(OR($B109=0,K109=0),"",ROUNDDOWN((K109/$B109)*100,0))</f>
        <v/>
      </c>
      <c r="M109" s="218">
        <f>SUMIFS(Zeitliste!$M$14:$M$1999,Zeitliste!$A$14:$A$1999,$A109,Zeitliste!$N$14:$N$1999,M$16)</f>
        <v>0</v>
      </c>
      <c r="N109" s="219" t="str">
        <f t="shared" ref="N109" ca="1" si="1136">IF(OR($B109=0,M109=0),"",ROUNDDOWN((M109/$B109)*100,0))</f>
        <v/>
      </c>
      <c r="O109" s="218">
        <f>SUMIFS(Zeitliste!$M$14:$M$1999,Zeitliste!$A$14:$A$1999,$A109,Zeitliste!$N$14:$N$1999,O$16)</f>
        <v>0</v>
      </c>
      <c r="P109" s="219" t="str">
        <f t="shared" ref="P109" ca="1" si="1137">IF(OR($B109=0,O109=0),"",ROUNDDOWN((O109/$B109)*100,0))</f>
        <v/>
      </c>
      <c r="Q109" s="218">
        <f>SUMIFS(Zeitliste!$M$14:$M$1999,Zeitliste!$A$14:$A$1999,$A109,Zeitliste!$N$14:$N$1999,Q$16)</f>
        <v>0</v>
      </c>
      <c r="R109" s="219" t="str">
        <f t="shared" ref="R109" ca="1" si="1138">IF(OR($B109=0,Q109=0),"",ROUNDDOWN((Q109/$B109)*100,0))</f>
        <v/>
      </c>
      <c r="S109" s="218">
        <f>SUMIFS(Zeitliste!$M$14:$M$1999,Zeitliste!$A$14:$A$1999,$A109,Zeitliste!$N$14:$N$1999,S$16)</f>
        <v>0</v>
      </c>
      <c r="T109" s="219" t="str">
        <f t="shared" ref="T109" ca="1" si="1139">IF(OR($B109=0,S109=0),"",ROUNDDOWN((S109/$B109)*100,0))</f>
        <v/>
      </c>
      <c r="U109" s="218">
        <f>SUMIFS(Zeitliste!$M$14:$M$1999,Zeitliste!$A$14:$A$1999,$A109,Zeitliste!$N$14:$N$1999,U$16)</f>
        <v>0</v>
      </c>
      <c r="V109" s="219" t="str">
        <f t="shared" ref="V109" ca="1" si="1140">IF(OR($B109=0,U109=0),"",ROUNDDOWN((U109/$B109)*100,0))</f>
        <v/>
      </c>
      <c r="W109" s="218">
        <f>SUMIFS(Zeitliste!$M$14:$M$1999,Zeitliste!$A$14:$A$1999,$A109,Zeitliste!$N$14:$N$1999,W$16)</f>
        <v>0</v>
      </c>
      <c r="X109" s="219" t="str">
        <f t="shared" ref="X109" ca="1" si="1141">IF(OR($B109=0,W109=0),"",ROUNDDOWN((W109/$B109)*100,0))</f>
        <v/>
      </c>
      <c r="Y109" s="218">
        <f>SUMIFS(Zeitliste!$M$14:$M$1999,Zeitliste!$A$14:$A$1999,$A109,Zeitliste!$N$14:$N$1999,Y$16)</f>
        <v>0</v>
      </c>
      <c r="Z109" s="219" t="str">
        <f t="shared" ref="Z109" ca="1" si="1142">IF(OR($B109=0,Y109=0),"",ROUNDDOWN((Y109/$B109)*100,0))</f>
        <v/>
      </c>
      <c r="AA109" s="218">
        <f>SUMIFS(Zeitliste!$M$14:$M$1999,Zeitliste!$A$14:$A$1999,$A109,Zeitliste!$N$14:$N$1999,AA$16)</f>
        <v>0</v>
      </c>
      <c r="AB109" s="219" t="str">
        <f t="shared" ref="AB109" ca="1" si="1143">IF(OR($B109=0,AA109=0),"",ROUNDDOWN((AA109/$B109)*100,0))</f>
        <v/>
      </c>
      <c r="AC109" s="218">
        <f>SUMIFS(Zeitliste!$M$14:$M$1999,Zeitliste!$A$14:$A$1999,$A109,Zeitliste!$N$14:$N$1999,AC$16)</f>
        <v>0</v>
      </c>
      <c r="AD109" s="219" t="str">
        <f t="shared" ca="1" si="840"/>
        <v/>
      </c>
      <c r="AE109" s="20"/>
      <c r="AF109" s="241">
        <f t="shared" ca="1" si="853"/>
        <v>0</v>
      </c>
      <c r="AG109" s="241">
        <f t="shared" ca="1" si="854"/>
        <v>0</v>
      </c>
      <c r="AH109" s="242" t="e">
        <f t="shared" si="867"/>
        <v>#VALUE!</v>
      </c>
    </row>
    <row r="110" spans="1:34" x14ac:dyDescent="0.25">
      <c r="A110" s="216" t="str">
        <f t="shared" si="802"/>
        <v/>
      </c>
      <c r="B110" s="217">
        <f ca="1">SUMIF(ZL_gesamt,Aufteilung!A110,ZL_dez)</f>
        <v>0</v>
      </c>
      <c r="C110" s="218">
        <f>SUMIFS(Zeitliste!$M$14:$M$1999,Zeitliste!$A$14:$A$1999,$A110,Zeitliste!$N$14:$N$1999,C$16)</f>
        <v>0</v>
      </c>
      <c r="D110" s="219" t="str">
        <f t="shared" ca="1" si="803"/>
        <v/>
      </c>
      <c r="E110" s="218">
        <f>SUMIFS(Zeitliste!$M$14:$M$1999,Zeitliste!$A$14:$A$1999,$A110,Zeitliste!$N$14:$N$1999,E$16)</f>
        <v>0</v>
      </c>
      <c r="F110" s="219" t="str">
        <f t="shared" ref="F110" ca="1" si="1144">IF(OR($B110=0,E110=0),"",ROUNDDOWN((E110/$B110)*100,0))</f>
        <v/>
      </c>
      <c r="G110" s="218">
        <f>SUMIFS(Zeitliste!$M$14:$M$1999,Zeitliste!$A$14:$A$1999,$A110,Zeitliste!$N$14:$N$1999,G$16)</f>
        <v>0</v>
      </c>
      <c r="H110" s="219" t="str">
        <f t="shared" ref="H110" ca="1" si="1145">IF(OR($B110=0,G110=0),"",ROUNDDOWN((G110/$B110)*100,0))</f>
        <v/>
      </c>
      <c r="I110" s="218">
        <f>SUMIFS(Zeitliste!$M$14:$M$1999,Zeitliste!$A$14:$A$1999,$A110,Zeitliste!$N$14:$N$1999,I$16)</f>
        <v>0</v>
      </c>
      <c r="J110" s="219" t="str">
        <f t="shared" ref="J110" ca="1" si="1146">IF(OR($B110=0,I110=0),"",ROUNDDOWN((I110/$B110)*100,0))</f>
        <v/>
      </c>
      <c r="K110" s="218">
        <f>SUMIFS(Zeitliste!$M$14:$M$1999,Zeitliste!$A$14:$A$1999,$A110,Zeitliste!$N$14:$N$1999,K$16)</f>
        <v>0</v>
      </c>
      <c r="L110" s="219" t="str">
        <f t="shared" ref="L110" ca="1" si="1147">IF(OR($B110=0,K110=0),"",ROUNDDOWN((K110/$B110)*100,0))</f>
        <v/>
      </c>
      <c r="M110" s="218">
        <f>SUMIFS(Zeitliste!$M$14:$M$1999,Zeitliste!$A$14:$A$1999,$A110,Zeitliste!$N$14:$N$1999,M$16)</f>
        <v>0</v>
      </c>
      <c r="N110" s="219" t="str">
        <f t="shared" ref="N110" ca="1" si="1148">IF(OR($B110=0,M110=0),"",ROUNDDOWN((M110/$B110)*100,0))</f>
        <v/>
      </c>
      <c r="O110" s="218">
        <f>SUMIFS(Zeitliste!$M$14:$M$1999,Zeitliste!$A$14:$A$1999,$A110,Zeitliste!$N$14:$N$1999,O$16)</f>
        <v>0</v>
      </c>
      <c r="P110" s="219" t="str">
        <f t="shared" ref="P110" ca="1" si="1149">IF(OR($B110=0,O110=0),"",ROUNDDOWN((O110/$B110)*100,0))</f>
        <v/>
      </c>
      <c r="Q110" s="218">
        <f>SUMIFS(Zeitliste!$M$14:$M$1999,Zeitliste!$A$14:$A$1999,$A110,Zeitliste!$N$14:$N$1999,Q$16)</f>
        <v>0</v>
      </c>
      <c r="R110" s="219" t="str">
        <f t="shared" ref="R110" ca="1" si="1150">IF(OR($B110=0,Q110=0),"",ROUNDDOWN((Q110/$B110)*100,0))</f>
        <v/>
      </c>
      <c r="S110" s="218">
        <f>SUMIFS(Zeitliste!$M$14:$M$1999,Zeitliste!$A$14:$A$1999,$A110,Zeitliste!$N$14:$N$1999,S$16)</f>
        <v>0</v>
      </c>
      <c r="T110" s="219" t="str">
        <f t="shared" ref="T110" ca="1" si="1151">IF(OR($B110=0,S110=0),"",ROUNDDOWN((S110/$B110)*100,0))</f>
        <v/>
      </c>
      <c r="U110" s="218">
        <f>SUMIFS(Zeitliste!$M$14:$M$1999,Zeitliste!$A$14:$A$1999,$A110,Zeitliste!$N$14:$N$1999,U$16)</f>
        <v>0</v>
      </c>
      <c r="V110" s="219" t="str">
        <f t="shared" ref="V110" ca="1" si="1152">IF(OR($B110=0,U110=0),"",ROUNDDOWN((U110/$B110)*100,0))</f>
        <v/>
      </c>
      <c r="W110" s="218">
        <f>SUMIFS(Zeitliste!$M$14:$M$1999,Zeitliste!$A$14:$A$1999,$A110,Zeitliste!$N$14:$N$1999,W$16)</f>
        <v>0</v>
      </c>
      <c r="X110" s="219" t="str">
        <f t="shared" ref="X110" ca="1" si="1153">IF(OR($B110=0,W110=0),"",ROUNDDOWN((W110/$B110)*100,0))</f>
        <v/>
      </c>
      <c r="Y110" s="218">
        <f>SUMIFS(Zeitliste!$M$14:$M$1999,Zeitliste!$A$14:$A$1999,$A110,Zeitliste!$N$14:$N$1999,Y$16)</f>
        <v>0</v>
      </c>
      <c r="Z110" s="219" t="str">
        <f t="shared" ref="Z110" ca="1" si="1154">IF(OR($B110=0,Y110=0),"",ROUNDDOWN((Y110/$B110)*100,0))</f>
        <v/>
      </c>
      <c r="AA110" s="218">
        <f>SUMIFS(Zeitliste!$M$14:$M$1999,Zeitliste!$A$14:$A$1999,$A110,Zeitliste!$N$14:$N$1999,AA$16)</f>
        <v>0</v>
      </c>
      <c r="AB110" s="219" t="str">
        <f t="shared" ref="AB110" ca="1" si="1155">IF(OR($B110=0,AA110=0),"",ROUNDDOWN((AA110/$B110)*100,0))</f>
        <v/>
      </c>
      <c r="AC110" s="218">
        <f>SUMIFS(Zeitliste!$M$14:$M$1999,Zeitliste!$A$14:$A$1999,$A110,Zeitliste!$N$14:$N$1999,AC$16)</f>
        <v>0</v>
      </c>
      <c r="AD110" s="219" t="str">
        <f t="shared" ca="1" si="840"/>
        <v/>
      </c>
      <c r="AE110" s="20"/>
      <c r="AF110" s="241">
        <f t="shared" ca="1" si="853"/>
        <v>0</v>
      </c>
      <c r="AG110" s="241">
        <f t="shared" ca="1" si="854"/>
        <v>0</v>
      </c>
      <c r="AH110" s="242" t="e">
        <f t="shared" si="867"/>
        <v>#VALUE!</v>
      </c>
    </row>
    <row r="111" spans="1:34" x14ac:dyDescent="0.25">
      <c r="A111" s="216" t="str">
        <f t="shared" si="802"/>
        <v/>
      </c>
      <c r="B111" s="217">
        <f ca="1">SUMIF(ZL_gesamt,Aufteilung!A111,ZL_dez)</f>
        <v>0</v>
      </c>
      <c r="C111" s="218">
        <f>SUMIFS(Zeitliste!$M$14:$M$1999,Zeitliste!$A$14:$A$1999,$A111,Zeitliste!$N$14:$N$1999,C$16)</f>
        <v>0</v>
      </c>
      <c r="D111" s="219" t="str">
        <f t="shared" ca="1" si="803"/>
        <v/>
      </c>
      <c r="E111" s="218">
        <f>SUMIFS(Zeitliste!$M$14:$M$1999,Zeitliste!$A$14:$A$1999,$A111,Zeitliste!$N$14:$N$1999,E$16)</f>
        <v>0</v>
      </c>
      <c r="F111" s="219" t="str">
        <f t="shared" ref="F111" ca="1" si="1156">IF(OR($B111=0,E111=0),"",ROUNDDOWN((E111/$B111)*100,0))</f>
        <v/>
      </c>
      <c r="G111" s="218">
        <f>SUMIFS(Zeitliste!$M$14:$M$1999,Zeitliste!$A$14:$A$1999,$A111,Zeitliste!$N$14:$N$1999,G$16)</f>
        <v>0</v>
      </c>
      <c r="H111" s="219" t="str">
        <f t="shared" ref="H111" ca="1" si="1157">IF(OR($B111=0,G111=0),"",ROUNDDOWN((G111/$B111)*100,0))</f>
        <v/>
      </c>
      <c r="I111" s="218">
        <f>SUMIFS(Zeitliste!$M$14:$M$1999,Zeitliste!$A$14:$A$1999,$A111,Zeitliste!$N$14:$N$1999,I$16)</f>
        <v>0</v>
      </c>
      <c r="J111" s="219" t="str">
        <f t="shared" ref="J111" ca="1" si="1158">IF(OR($B111=0,I111=0),"",ROUNDDOWN((I111/$B111)*100,0))</f>
        <v/>
      </c>
      <c r="K111" s="218">
        <f>SUMIFS(Zeitliste!$M$14:$M$1999,Zeitliste!$A$14:$A$1999,$A111,Zeitliste!$N$14:$N$1999,K$16)</f>
        <v>0</v>
      </c>
      <c r="L111" s="219" t="str">
        <f t="shared" ref="L111" ca="1" si="1159">IF(OR($B111=0,K111=0),"",ROUNDDOWN((K111/$B111)*100,0))</f>
        <v/>
      </c>
      <c r="M111" s="218">
        <f>SUMIFS(Zeitliste!$M$14:$M$1999,Zeitliste!$A$14:$A$1999,$A111,Zeitliste!$N$14:$N$1999,M$16)</f>
        <v>0</v>
      </c>
      <c r="N111" s="219" t="str">
        <f t="shared" ref="N111" ca="1" si="1160">IF(OR($B111=0,M111=0),"",ROUNDDOWN((M111/$B111)*100,0))</f>
        <v/>
      </c>
      <c r="O111" s="218">
        <f>SUMIFS(Zeitliste!$M$14:$M$1999,Zeitliste!$A$14:$A$1999,$A111,Zeitliste!$N$14:$N$1999,O$16)</f>
        <v>0</v>
      </c>
      <c r="P111" s="219" t="str">
        <f t="shared" ref="P111" ca="1" si="1161">IF(OR($B111=0,O111=0),"",ROUNDDOWN((O111/$B111)*100,0))</f>
        <v/>
      </c>
      <c r="Q111" s="218">
        <f>SUMIFS(Zeitliste!$M$14:$M$1999,Zeitliste!$A$14:$A$1999,$A111,Zeitliste!$N$14:$N$1999,Q$16)</f>
        <v>0</v>
      </c>
      <c r="R111" s="219" t="str">
        <f t="shared" ref="R111" ca="1" si="1162">IF(OR($B111=0,Q111=0),"",ROUNDDOWN((Q111/$B111)*100,0))</f>
        <v/>
      </c>
      <c r="S111" s="218">
        <f>SUMIFS(Zeitliste!$M$14:$M$1999,Zeitliste!$A$14:$A$1999,$A111,Zeitliste!$N$14:$N$1999,S$16)</f>
        <v>0</v>
      </c>
      <c r="T111" s="219" t="str">
        <f t="shared" ref="T111" ca="1" si="1163">IF(OR($B111=0,S111=0),"",ROUNDDOWN((S111/$B111)*100,0))</f>
        <v/>
      </c>
      <c r="U111" s="218">
        <f>SUMIFS(Zeitliste!$M$14:$M$1999,Zeitliste!$A$14:$A$1999,$A111,Zeitliste!$N$14:$N$1999,U$16)</f>
        <v>0</v>
      </c>
      <c r="V111" s="219" t="str">
        <f t="shared" ref="V111" ca="1" si="1164">IF(OR($B111=0,U111=0),"",ROUNDDOWN((U111/$B111)*100,0))</f>
        <v/>
      </c>
      <c r="W111" s="218">
        <f>SUMIFS(Zeitliste!$M$14:$M$1999,Zeitliste!$A$14:$A$1999,$A111,Zeitliste!$N$14:$N$1999,W$16)</f>
        <v>0</v>
      </c>
      <c r="X111" s="219" t="str">
        <f t="shared" ref="X111" ca="1" si="1165">IF(OR($B111=0,W111=0),"",ROUNDDOWN((W111/$B111)*100,0))</f>
        <v/>
      </c>
      <c r="Y111" s="218">
        <f>SUMIFS(Zeitliste!$M$14:$M$1999,Zeitliste!$A$14:$A$1999,$A111,Zeitliste!$N$14:$N$1999,Y$16)</f>
        <v>0</v>
      </c>
      <c r="Z111" s="219" t="str">
        <f t="shared" ref="Z111" ca="1" si="1166">IF(OR($B111=0,Y111=0),"",ROUNDDOWN((Y111/$B111)*100,0))</f>
        <v/>
      </c>
      <c r="AA111" s="218">
        <f>SUMIFS(Zeitliste!$M$14:$M$1999,Zeitliste!$A$14:$A$1999,$A111,Zeitliste!$N$14:$N$1999,AA$16)</f>
        <v>0</v>
      </c>
      <c r="AB111" s="219" t="str">
        <f t="shared" ref="AB111" ca="1" si="1167">IF(OR($B111=0,AA111=0),"",ROUNDDOWN((AA111/$B111)*100,0))</f>
        <v/>
      </c>
      <c r="AC111" s="218">
        <f>SUMIFS(Zeitliste!$M$14:$M$1999,Zeitliste!$A$14:$A$1999,$A111,Zeitliste!$N$14:$N$1999,AC$16)</f>
        <v>0</v>
      </c>
      <c r="AD111" s="219" t="str">
        <f t="shared" ca="1" si="840"/>
        <v/>
      </c>
      <c r="AE111" s="20"/>
      <c r="AF111" s="241">
        <f t="shared" ca="1" si="853"/>
        <v>0</v>
      </c>
      <c r="AG111" s="241">
        <f t="shared" ca="1" si="854"/>
        <v>0</v>
      </c>
      <c r="AH111" s="242" t="e">
        <f t="shared" si="867"/>
        <v>#VALUE!</v>
      </c>
    </row>
    <row r="112" spans="1:34" x14ac:dyDescent="0.25">
      <c r="A112" s="216" t="str">
        <f t="shared" si="802"/>
        <v/>
      </c>
      <c r="B112" s="217">
        <f ca="1">SUMIF(ZL_gesamt,Aufteilung!A112,ZL_dez)</f>
        <v>0</v>
      </c>
      <c r="C112" s="218">
        <f>SUMIFS(Zeitliste!$M$14:$M$1999,Zeitliste!$A$14:$A$1999,$A112,Zeitliste!$N$14:$N$1999,C$16)</f>
        <v>0</v>
      </c>
      <c r="D112" s="219" t="str">
        <f t="shared" ca="1" si="803"/>
        <v/>
      </c>
      <c r="E112" s="218">
        <f>SUMIFS(Zeitliste!$M$14:$M$1999,Zeitliste!$A$14:$A$1999,$A112,Zeitliste!$N$14:$N$1999,E$16)</f>
        <v>0</v>
      </c>
      <c r="F112" s="219" t="str">
        <f t="shared" ref="F112" ca="1" si="1168">IF(OR($B112=0,E112=0),"",ROUNDDOWN((E112/$B112)*100,0))</f>
        <v/>
      </c>
      <c r="G112" s="218">
        <f>SUMIFS(Zeitliste!$M$14:$M$1999,Zeitliste!$A$14:$A$1999,$A112,Zeitliste!$N$14:$N$1999,G$16)</f>
        <v>0</v>
      </c>
      <c r="H112" s="219" t="str">
        <f t="shared" ref="H112" ca="1" si="1169">IF(OR($B112=0,G112=0),"",ROUNDDOWN((G112/$B112)*100,0))</f>
        <v/>
      </c>
      <c r="I112" s="218">
        <f>SUMIFS(Zeitliste!$M$14:$M$1999,Zeitliste!$A$14:$A$1999,$A112,Zeitliste!$N$14:$N$1999,I$16)</f>
        <v>0</v>
      </c>
      <c r="J112" s="219" t="str">
        <f t="shared" ref="J112" ca="1" si="1170">IF(OR($B112=0,I112=0),"",ROUNDDOWN((I112/$B112)*100,0))</f>
        <v/>
      </c>
      <c r="K112" s="218">
        <f>SUMIFS(Zeitliste!$M$14:$M$1999,Zeitliste!$A$14:$A$1999,$A112,Zeitliste!$N$14:$N$1999,K$16)</f>
        <v>0</v>
      </c>
      <c r="L112" s="219" t="str">
        <f t="shared" ref="L112" ca="1" si="1171">IF(OR($B112=0,K112=0),"",ROUNDDOWN((K112/$B112)*100,0))</f>
        <v/>
      </c>
      <c r="M112" s="218">
        <f>SUMIFS(Zeitliste!$M$14:$M$1999,Zeitliste!$A$14:$A$1999,$A112,Zeitliste!$N$14:$N$1999,M$16)</f>
        <v>0</v>
      </c>
      <c r="N112" s="219" t="str">
        <f t="shared" ref="N112" ca="1" si="1172">IF(OR($B112=0,M112=0),"",ROUNDDOWN((M112/$B112)*100,0))</f>
        <v/>
      </c>
      <c r="O112" s="218">
        <f>SUMIFS(Zeitliste!$M$14:$M$1999,Zeitliste!$A$14:$A$1999,$A112,Zeitliste!$N$14:$N$1999,O$16)</f>
        <v>0</v>
      </c>
      <c r="P112" s="219" t="str">
        <f t="shared" ref="P112" ca="1" si="1173">IF(OR($B112=0,O112=0),"",ROUNDDOWN((O112/$B112)*100,0))</f>
        <v/>
      </c>
      <c r="Q112" s="218">
        <f>SUMIFS(Zeitliste!$M$14:$M$1999,Zeitliste!$A$14:$A$1999,$A112,Zeitliste!$N$14:$N$1999,Q$16)</f>
        <v>0</v>
      </c>
      <c r="R112" s="219" t="str">
        <f t="shared" ref="R112" ca="1" si="1174">IF(OR($B112=0,Q112=0),"",ROUNDDOWN((Q112/$B112)*100,0))</f>
        <v/>
      </c>
      <c r="S112" s="218">
        <f>SUMIFS(Zeitliste!$M$14:$M$1999,Zeitliste!$A$14:$A$1999,$A112,Zeitliste!$N$14:$N$1999,S$16)</f>
        <v>0</v>
      </c>
      <c r="T112" s="219" t="str">
        <f t="shared" ref="T112" ca="1" si="1175">IF(OR($B112=0,S112=0),"",ROUNDDOWN((S112/$B112)*100,0))</f>
        <v/>
      </c>
      <c r="U112" s="218">
        <f>SUMIFS(Zeitliste!$M$14:$M$1999,Zeitliste!$A$14:$A$1999,$A112,Zeitliste!$N$14:$N$1999,U$16)</f>
        <v>0</v>
      </c>
      <c r="V112" s="219" t="str">
        <f t="shared" ref="V112" ca="1" si="1176">IF(OR($B112=0,U112=0),"",ROUNDDOWN((U112/$B112)*100,0))</f>
        <v/>
      </c>
      <c r="W112" s="218">
        <f>SUMIFS(Zeitliste!$M$14:$M$1999,Zeitliste!$A$14:$A$1999,$A112,Zeitliste!$N$14:$N$1999,W$16)</f>
        <v>0</v>
      </c>
      <c r="X112" s="219" t="str">
        <f t="shared" ref="X112" ca="1" si="1177">IF(OR($B112=0,W112=0),"",ROUNDDOWN((W112/$B112)*100,0))</f>
        <v/>
      </c>
      <c r="Y112" s="218">
        <f>SUMIFS(Zeitliste!$M$14:$M$1999,Zeitliste!$A$14:$A$1999,$A112,Zeitliste!$N$14:$N$1999,Y$16)</f>
        <v>0</v>
      </c>
      <c r="Z112" s="219" t="str">
        <f t="shared" ref="Z112" ca="1" si="1178">IF(OR($B112=0,Y112=0),"",ROUNDDOWN((Y112/$B112)*100,0))</f>
        <v/>
      </c>
      <c r="AA112" s="218">
        <f>SUMIFS(Zeitliste!$M$14:$M$1999,Zeitliste!$A$14:$A$1999,$A112,Zeitliste!$N$14:$N$1999,AA$16)</f>
        <v>0</v>
      </c>
      <c r="AB112" s="219" t="str">
        <f t="shared" ref="AB112" ca="1" si="1179">IF(OR($B112=0,AA112=0),"",ROUNDDOWN((AA112/$B112)*100,0))</f>
        <v/>
      </c>
      <c r="AC112" s="218">
        <f>SUMIFS(Zeitliste!$M$14:$M$1999,Zeitliste!$A$14:$A$1999,$A112,Zeitliste!$N$14:$N$1999,AC$16)</f>
        <v>0</v>
      </c>
      <c r="AD112" s="219" t="str">
        <f t="shared" ca="1" si="840"/>
        <v/>
      </c>
      <c r="AE112" s="20"/>
      <c r="AF112" s="241">
        <f t="shared" ca="1" si="853"/>
        <v>0</v>
      </c>
      <c r="AG112" s="241">
        <f t="shared" ca="1" si="854"/>
        <v>0</v>
      </c>
      <c r="AH112" s="242" t="e">
        <f t="shared" si="867"/>
        <v>#VALUE!</v>
      </c>
    </row>
    <row r="113" spans="1:34" x14ac:dyDescent="0.25">
      <c r="A113" s="216" t="str">
        <f t="shared" si="802"/>
        <v/>
      </c>
      <c r="B113" s="217">
        <f ca="1">SUMIF(ZL_gesamt,Aufteilung!A113,ZL_dez)</f>
        <v>0</v>
      </c>
      <c r="C113" s="218">
        <f>SUMIFS(Zeitliste!$M$14:$M$1999,Zeitliste!$A$14:$A$1999,$A113,Zeitliste!$N$14:$N$1999,C$16)</f>
        <v>0</v>
      </c>
      <c r="D113" s="219" t="str">
        <f t="shared" ca="1" si="803"/>
        <v/>
      </c>
      <c r="E113" s="218">
        <f>SUMIFS(Zeitliste!$M$14:$M$1999,Zeitliste!$A$14:$A$1999,$A113,Zeitliste!$N$14:$N$1999,E$16)</f>
        <v>0</v>
      </c>
      <c r="F113" s="219" t="str">
        <f t="shared" ref="F113" ca="1" si="1180">IF(OR($B113=0,E113=0),"",ROUNDDOWN((E113/$B113)*100,0))</f>
        <v/>
      </c>
      <c r="G113" s="218">
        <f>SUMIFS(Zeitliste!$M$14:$M$1999,Zeitliste!$A$14:$A$1999,$A113,Zeitliste!$N$14:$N$1999,G$16)</f>
        <v>0</v>
      </c>
      <c r="H113" s="219" t="str">
        <f t="shared" ref="H113" ca="1" si="1181">IF(OR($B113=0,G113=0),"",ROUNDDOWN((G113/$B113)*100,0))</f>
        <v/>
      </c>
      <c r="I113" s="218">
        <f>SUMIFS(Zeitliste!$M$14:$M$1999,Zeitliste!$A$14:$A$1999,$A113,Zeitliste!$N$14:$N$1999,I$16)</f>
        <v>0</v>
      </c>
      <c r="J113" s="219" t="str">
        <f t="shared" ref="J113" ca="1" si="1182">IF(OR($B113=0,I113=0),"",ROUNDDOWN((I113/$B113)*100,0))</f>
        <v/>
      </c>
      <c r="K113" s="218">
        <f>SUMIFS(Zeitliste!$M$14:$M$1999,Zeitliste!$A$14:$A$1999,$A113,Zeitliste!$N$14:$N$1999,K$16)</f>
        <v>0</v>
      </c>
      <c r="L113" s="219" t="str">
        <f t="shared" ref="L113" ca="1" si="1183">IF(OR($B113=0,K113=0),"",ROUNDDOWN((K113/$B113)*100,0))</f>
        <v/>
      </c>
      <c r="M113" s="218">
        <f>SUMIFS(Zeitliste!$M$14:$M$1999,Zeitliste!$A$14:$A$1999,$A113,Zeitliste!$N$14:$N$1999,M$16)</f>
        <v>0</v>
      </c>
      <c r="N113" s="219" t="str">
        <f t="shared" ref="N113" ca="1" si="1184">IF(OR($B113=0,M113=0),"",ROUNDDOWN((M113/$B113)*100,0))</f>
        <v/>
      </c>
      <c r="O113" s="218">
        <f>SUMIFS(Zeitliste!$M$14:$M$1999,Zeitliste!$A$14:$A$1999,$A113,Zeitliste!$N$14:$N$1999,O$16)</f>
        <v>0</v>
      </c>
      <c r="P113" s="219" t="str">
        <f t="shared" ref="P113" ca="1" si="1185">IF(OR($B113=0,O113=0),"",ROUNDDOWN((O113/$B113)*100,0))</f>
        <v/>
      </c>
      <c r="Q113" s="218">
        <f>SUMIFS(Zeitliste!$M$14:$M$1999,Zeitliste!$A$14:$A$1999,$A113,Zeitliste!$N$14:$N$1999,Q$16)</f>
        <v>0</v>
      </c>
      <c r="R113" s="219" t="str">
        <f t="shared" ref="R113" ca="1" si="1186">IF(OR($B113=0,Q113=0),"",ROUNDDOWN((Q113/$B113)*100,0))</f>
        <v/>
      </c>
      <c r="S113" s="218">
        <f>SUMIFS(Zeitliste!$M$14:$M$1999,Zeitliste!$A$14:$A$1999,$A113,Zeitliste!$N$14:$N$1999,S$16)</f>
        <v>0</v>
      </c>
      <c r="T113" s="219" t="str">
        <f t="shared" ref="T113" ca="1" si="1187">IF(OR($B113=0,S113=0),"",ROUNDDOWN((S113/$B113)*100,0))</f>
        <v/>
      </c>
      <c r="U113" s="218">
        <f>SUMIFS(Zeitliste!$M$14:$M$1999,Zeitliste!$A$14:$A$1999,$A113,Zeitliste!$N$14:$N$1999,U$16)</f>
        <v>0</v>
      </c>
      <c r="V113" s="219" t="str">
        <f t="shared" ref="V113" ca="1" si="1188">IF(OR($B113=0,U113=0),"",ROUNDDOWN((U113/$B113)*100,0))</f>
        <v/>
      </c>
      <c r="W113" s="218">
        <f>SUMIFS(Zeitliste!$M$14:$M$1999,Zeitliste!$A$14:$A$1999,$A113,Zeitliste!$N$14:$N$1999,W$16)</f>
        <v>0</v>
      </c>
      <c r="X113" s="219" t="str">
        <f t="shared" ref="X113" ca="1" si="1189">IF(OR($B113=0,W113=0),"",ROUNDDOWN((W113/$B113)*100,0))</f>
        <v/>
      </c>
      <c r="Y113" s="218">
        <f>SUMIFS(Zeitliste!$M$14:$M$1999,Zeitliste!$A$14:$A$1999,$A113,Zeitliste!$N$14:$N$1999,Y$16)</f>
        <v>0</v>
      </c>
      <c r="Z113" s="219" t="str">
        <f t="shared" ref="Z113" ca="1" si="1190">IF(OR($B113=0,Y113=0),"",ROUNDDOWN((Y113/$B113)*100,0))</f>
        <v/>
      </c>
      <c r="AA113" s="218">
        <f>SUMIFS(Zeitliste!$M$14:$M$1999,Zeitliste!$A$14:$A$1999,$A113,Zeitliste!$N$14:$N$1999,AA$16)</f>
        <v>0</v>
      </c>
      <c r="AB113" s="219" t="str">
        <f t="shared" ref="AB113" ca="1" si="1191">IF(OR($B113=0,AA113=0),"",ROUNDDOWN((AA113/$B113)*100,0))</f>
        <v/>
      </c>
      <c r="AC113" s="218">
        <f>SUMIFS(Zeitliste!$M$14:$M$1999,Zeitliste!$A$14:$A$1999,$A113,Zeitliste!$N$14:$N$1999,AC$16)</f>
        <v>0</v>
      </c>
      <c r="AD113" s="219" t="str">
        <f t="shared" ca="1" si="840"/>
        <v/>
      </c>
      <c r="AE113" s="20"/>
      <c r="AF113" s="241">
        <f t="shared" ca="1" si="853"/>
        <v>0</v>
      </c>
      <c r="AG113" s="241">
        <f t="shared" ca="1" si="854"/>
        <v>0</v>
      </c>
      <c r="AH113" s="242" t="e">
        <f t="shared" si="867"/>
        <v>#VALUE!</v>
      </c>
    </row>
    <row r="114" spans="1:34" x14ac:dyDescent="0.25">
      <c r="A114" s="216" t="str">
        <f t="shared" si="802"/>
        <v/>
      </c>
      <c r="B114" s="217">
        <f ca="1">SUMIF(ZL_gesamt,Aufteilung!A114,ZL_dez)</f>
        <v>0</v>
      </c>
      <c r="C114" s="218">
        <f>SUMIFS(Zeitliste!$M$14:$M$1999,Zeitliste!$A$14:$A$1999,$A114,Zeitliste!$N$14:$N$1999,C$16)</f>
        <v>0</v>
      </c>
      <c r="D114" s="219" t="str">
        <f t="shared" ca="1" si="803"/>
        <v/>
      </c>
      <c r="E114" s="218">
        <f>SUMIFS(Zeitliste!$M$14:$M$1999,Zeitliste!$A$14:$A$1999,$A114,Zeitliste!$N$14:$N$1999,E$16)</f>
        <v>0</v>
      </c>
      <c r="F114" s="219" t="str">
        <f t="shared" ref="F114" ca="1" si="1192">IF(OR($B114=0,E114=0),"",ROUNDDOWN((E114/$B114)*100,0))</f>
        <v/>
      </c>
      <c r="G114" s="218">
        <f>SUMIFS(Zeitliste!$M$14:$M$1999,Zeitliste!$A$14:$A$1999,$A114,Zeitliste!$N$14:$N$1999,G$16)</f>
        <v>0</v>
      </c>
      <c r="H114" s="219" t="str">
        <f t="shared" ref="H114" ca="1" si="1193">IF(OR($B114=0,G114=0),"",ROUNDDOWN((G114/$B114)*100,0))</f>
        <v/>
      </c>
      <c r="I114" s="218">
        <f>SUMIFS(Zeitliste!$M$14:$M$1999,Zeitliste!$A$14:$A$1999,$A114,Zeitliste!$N$14:$N$1999,I$16)</f>
        <v>0</v>
      </c>
      <c r="J114" s="219" t="str">
        <f t="shared" ref="J114" ca="1" si="1194">IF(OR($B114=0,I114=0),"",ROUNDDOWN((I114/$B114)*100,0))</f>
        <v/>
      </c>
      <c r="K114" s="218">
        <f>SUMIFS(Zeitliste!$M$14:$M$1999,Zeitliste!$A$14:$A$1999,$A114,Zeitliste!$N$14:$N$1999,K$16)</f>
        <v>0</v>
      </c>
      <c r="L114" s="219" t="str">
        <f t="shared" ref="L114" ca="1" si="1195">IF(OR($B114=0,K114=0),"",ROUNDDOWN((K114/$B114)*100,0))</f>
        <v/>
      </c>
      <c r="M114" s="218">
        <f>SUMIFS(Zeitliste!$M$14:$M$1999,Zeitliste!$A$14:$A$1999,$A114,Zeitliste!$N$14:$N$1999,M$16)</f>
        <v>0</v>
      </c>
      <c r="N114" s="219" t="str">
        <f t="shared" ref="N114" ca="1" si="1196">IF(OR($B114=0,M114=0),"",ROUNDDOWN((M114/$B114)*100,0))</f>
        <v/>
      </c>
      <c r="O114" s="218">
        <f>SUMIFS(Zeitliste!$M$14:$M$1999,Zeitliste!$A$14:$A$1999,$A114,Zeitliste!$N$14:$N$1999,O$16)</f>
        <v>0</v>
      </c>
      <c r="P114" s="219" t="str">
        <f t="shared" ref="P114" ca="1" si="1197">IF(OR($B114=0,O114=0),"",ROUNDDOWN((O114/$B114)*100,0))</f>
        <v/>
      </c>
      <c r="Q114" s="218">
        <f>SUMIFS(Zeitliste!$M$14:$M$1999,Zeitliste!$A$14:$A$1999,$A114,Zeitliste!$N$14:$N$1999,Q$16)</f>
        <v>0</v>
      </c>
      <c r="R114" s="219" t="str">
        <f t="shared" ref="R114" ca="1" si="1198">IF(OR($B114=0,Q114=0),"",ROUNDDOWN((Q114/$B114)*100,0))</f>
        <v/>
      </c>
      <c r="S114" s="218">
        <f>SUMIFS(Zeitliste!$M$14:$M$1999,Zeitliste!$A$14:$A$1999,$A114,Zeitliste!$N$14:$N$1999,S$16)</f>
        <v>0</v>
      </c>
      <c r="T114" s="219" t="str">
        <f t="shared" ref="T114" ca="1" si="1199">IF(OR($B114=0,S114=0),"",ROUNDDOWN((S114/$B114)*100,0))</f>
        <v/>
      </c>
      <c r="U114" s="218">
        <f>SUMIFS(Zeitliste!$M$14:$M$1999,Zeitliste!$A$14:$A$1999,$A114,Zeitliste!$N$14:$N$1999,U$16)</f>
        <v>0</v>
      </c>
      <c r="V114" s="219" t="str">
        <f t="shared" ref="V114" ca="1" si="1200">IF(OR($B114=0,U114=0),"",ROUNDDOWN((U114/$B114)*100,0))</f>
        <v/>
      </c>
      <c r="W114" s="218">
        <f>SUMIFS(Zeitliste!$M$14:$M$1999,Zeitliste!$A$14:$A$1999,$A114,Zeitliste!$N$14:$N$1999,W$16)</f>
        <v>0</v>
      </c>
      <c r="X114" s="219" t="str">
        <f t="shared" ref="X114" ca="1" si="1201">IF(OR($B114=0,W114=0),"",ROUNDDOWN((W114/$B114)*100,0))</f>
        <v/>
      </c>
      <c r="Y114" s="218">
        <f>SUMIFS(Zeitliste!$M$14:$M$1999,Zeitliste!$A$14:$A$1999,$A114,Zeitliste!$N$14:$N$1999,Y$16)</f>
        <v>0</v>
      </c>
      <c r="Z114" s="219" t="str">
        <f t="shared" ref="Z114" ca="1" si="1202">IF(OR($B114=0,Y114=0),"",ROUNDDOWN((Y114/$B114)*100,0))</f>
        <v/>
      </c>
      <c r="AA114" s="218">
        <f>SUMIFS(Zeitliste!$M$14:$M$1999,Zeitliste!$A$14:$A$1999,$A114,Zeitliste!$N$14:$N$1999,AA$16)</f>
        <v>0</v>
      </c>
      <c r="AB114" s="219" t="str">
        <f t="shared" ref="AB114" ca="1" si="1203">IF(OR($B114=0,AA114=0),"",ROUNDDOWN((AA114/$B114)*100,0))</f>
        <v/>
      </c>
      <c r="AC114" s="218">
        <f>SUMIFS(Zeitliste!$M$14:$M$1999,Zeitliste!$A$14:$A$1999,$A114,Zeitliste!$N$14:$N$1999,AC$16)</f>
        <v>0</v>
      </c>
      <c r="AD114" s="219" t="str">
        <f t="shared" ca="1" si="840"/>
        <v/>
      </c>
      <c r="AE114" s="20"/>
      <c r="AF114" s="241">
        <f t="shared" ca="1" si="853"/>
        <v>0</v>
      </c>
      <c r="AG114" s="241">
        <f t="shared" ca="1" si="854"/>
        <v>0</v>
      </c>
      <c r="AH114" s="242" t="e">
        <f t="shared" si="867"/>
        <v>#VALUE!</v>
      </c>
    </row>
    <row r="115" spans="1:34" x14ac:dyDescent="0.25">
      <c r="A115" s="216" t="str">
        <f t="shared" si="802"/>
        <v/>
      </c>
      <c r="B115" s="217">
        <f ca="1">SUMIF(ZL_gesamt,Aufteilung!A115,ZL_dez)</f>
        <v>0</v>
      </c>
      <c r="C115" s="218">
        <f>SUMIFS(Zeitliste!$M$14:$M$1999,Zeitliste!$A$14:$A$1999,$A115,Zeitliste!$N$14:$N$1999,C$16)</f>
        <v>0</v>
      </c>
      <c r="D115" s="219" t="str">
        <f t="shared" ca="1" si="803"/>
        <v/>
      </c>
      <c r="E115" s="218">
        <f>SUMIFS(Zeitliste!$M$14:$M$1999,Zeitliste!$A$14:$A$1999,$A115,Zeitliste!$N$14:$N$1999,E$16)</f>
        <v>0</v>
      </c>
      <c r="F115" s="219" t="str">
        <f t="shared" ref="F115" ca="1" si="1204">IF(OR($B115=0,E115=0),"",ROUNDDOWN((E115/$B115)*100,0))</f>
        <v/>
      </c>
      <c r="G115" s="218">
        <f>SUMIFS(Zeitliste!$M$14:$M$1999,Zeitliste!$A$14:$A$1999,$A115,Zeitliste!$N$14:$N$1999,G$16)</f>
        <v>0</v>
      </c>
      <c r="H115" s="219" t="str">
        <f t="shared" ref="H115" ca="1" si="1205">IF(OR($B115=0,G115=0),"",ROUNDDOWN((G115/$B115)*100,0))</f>
        <v/>
      </c>
      <c r="I115" s="218">
        <f>SUMIFS(Zeitliste!$M$14:$M$1999,Zeitliste!$A$14:$A$1999,$A115,Zeitliste!$N$14:$N$1999,I$16)</f>
        <v>0</v>
      </c>
      <c r="J115" s="219" t="str">
        <f t="shared" ref="J115" ca="1" si="1206">IF(OR($B115=0,I115=0),"",ROUNDDOWN((I115/$B115)*100,0))</f>
        <v/>
      </c>
      <c r="K115" s="218">
        <f>SUMIFS(Zeitliste!$M$14:$M$1999,Zeitliste!$A$14:$A$1999,$A115,Zeitliste!$N$14:$N$1999,K$16)</f>
        <v>0</v>
      </c>
      <c r="L115" s="219" t="str">
        <f t="shared" ref="L115" ca="1" si="1207">IF(OR($B115=0,K115=0),"",ROUNDDOWN((K115/$B115)*100,0))</f>
        <v/>
      </c>
      <c r="M115" s="218">
        <f>SUMIFS(Zeitliste!$M$14:$M$1999,Zeitliste!$A$14:$A$1999,$A115,Zeitliste!$N$14:$N$1999,M$16)</f>
        <v>0</v>
      </c>
      <c r="N115" s="219" t="str">
        <f t="shared" ref="N115" ca="1" si="1208">IF(OR($B115=0,M115=0),"",ROUNDDOWN((M115/$B115)*100,0))</f>
        <v/>
      </c>
      <c r="O115" s="218">
        <f>SUMIFS(Zeitliste!$M$14:$M$1999,Zeitliste!$A$14:$A$1999,$A115,Zeitliste!$N$14:$N$1999,O$16)</f>
        <v>0</v>
      </c>
      <c r="P115" s="219" t="str">
        <f t="shared" ref="P115" ca="1" si="1209">IF(OR($B115=0,O115=0),"",ROUNDDOWN((O115/$B115)*100,0))</f>
        <v/>
      </c>
      <c r="Q115" s="218">
        <f>SUMIFS(Zeitliste!$M$14:$M$1999,Zeitliste!$A$14:$A$1999,$A115,Zeitliste!$N$14:$N$1999,Q$16)</f>
        <v>0</v>
      </c>
      <c r="R115" s="219" t="str">
        <f t="shared" ref="R115" ca="1" si="1210">IF(OR($B115=0,Q115=0),"",ROUNDDOWN((Q115/$B115)*100,0))</f>
        <v/>
      </c>
      <c r="S115" s="218">
        <f>SUMIFS(Zeitliste!$M$14:$M$1999,Zeitliste!$A$14:$A$1999,$A115,Zeitliste!$N$14:$N$1999,S$16)</f>
        <v>0</v>
      </c>
      <c r="T115" s="219" t="str">
        <f t="shared" ref="T115" ca="1" si="1211">IF(OR($B115=0,S115=0),"",ROUNDDOWN((S115/$B115)*100,0))</f>
        <v/>
      </c>
      <c r="U115" s="218">
        <f>SUMIFS(Zeitliste!$M$14:$M$1999,Zeitliste!$A$14:$A$1999,$A115,Zeitliste!$N$14:$N$1999,U$16)</f>
        <v>0</v>
      </c>
      <c r="V115" s="219" t="str">
        <f t="shared" ref="V115" ca="1" si="1212">IF(OR($B115=0,U115=0),"",ROUNDDOWN((U115/$B115)*100,0))</f>
        <v/>
      </c>
      <c r="W115" s="218">
        <f>SUMIFS(Zeitliste!$M$14:$M$1999,Zeitliste!$A$14:$A$1999,$A115,Zeitliste!$N$14:$N$1999,W$16)</f>
        <v>0</v>
      </c>
      <c r="X115" s="219" t="str">
        <f t="shared" ref="X115" ca="1" si="1213">IF(OR($B115=0,W115=0),"",ROUNDDOWN((W115/$B115)*100,0))</f>
        <v/>
      </c>
      <c r="Y115" s="218">
        <f>SUMIFS(Zeitliste!$M$14:$M$1999,Zeitliste!$A$14:$A$1999,$A115,Zeitliste!$N$14:$N$1999,Y$16)</f>
        <v>0</v>
      </c>
      <c r="Z115" s="219" t="str">
        <f t="shared" ref="Z115" ca="1" si="1214">IF(OR($B115=0,Y115=0),"",ROUNDDOWN((Y115/$B115)*100,0))</f>
        <v/>
      </c>
      <c r="AA115" s="218">
        <f>SUMIFS(Zeitliste!$M$14:$M$1999,Zeitliste!$A$14:$A$1999,$A115,Zeitliste!$N$14:$N$1999,AA$16)</f>
        <v>0</v>
      </c>
      <c r="AB115" s="219" t="str">
        <f t="shared" ref="AB115" ca="1" si="1215">IF(OR($B115=0,AA115=0),"",ROUNDDOWN((AA115/$B115)*100,0))</f>
        <v/>
      </c>
      <c r="AC115" s="218">
        <f>SUMIFS(Zeitliste!$M$14:$M$1999,Zeitliste!$A$14:$A$1999,$A115,Zeitliste!$N$14:$N$1999,AC$16)</f>
        <v>0</v>
      </c>
      <c r="AD115" s="219" t="str">
        <f t="shared" ca="1" si="840"/>
        <v/>
      </c>
      <c r="AE115" s="20"/>
      <c r="AF115" s="241">
        <f t="shared" ca="1" si="853"/>
        <v>0</v>
      </c>
      <c r="AG115" s="241">
        <f t="shared" ca="1" si="854"/>
        <v>0</v>
      </c>
      <c r="AH115" s="242" t="e">
        <f t="shared" si="867"/>
        <v>#VALUE!</v>
      </c>
    </row>
    <row r="116" spans="1:34" x14ac:dyDescent="0.25">
      <c r="A116" s="216" t="str">
        <f t="shared" si="802"/>
        <v/>
      </c>
      <c r="B116" s="217">
        <f ca="1">SUMIF(ZL_gesamt,Aufteilung!A116,ZL_dez)</f>
        <v>0</v>
      </c>
      <c r="C116" s="218">
        <f>SUMIFS(Zeitliste!$M$14:$M$1999,Zeitliste!$A$14:$A$1999,$A116,Zeitliste!$N$14:$N$1999,C$16)</f>
        <v>0</v>
      </c>
      <c r="D116" s="219" t="str">
        <f t="shared" ca="1" si="803"/>
        <v/>
      </c>
      <c r="E116" s="218">
        <f>SUMIFS(Zeitliste!$M$14:$M$1999,Zeitliste!$A$14:$A$1999,$A116,Zeitliste!$N$14:$N$1999,E$16)</f>
        <v>0</v>
      </c>
      <c r="F116" s="219" t="str">
        <f t="shared" ref="F116" ca="1" si="1216">IF(OR($B116=0,E116=0),"",ROUNDDOWN((E116/$B116)*100,0))</f>
        <v/>
      </c>
      <c r="G116" s="218">
        <f>SUMIFS(Zeitliste!$M$14:$M$1999,Zeitliste!$A$14:$A$1999,$A116,Zeitliste!$N$14:$N$1999,G$16)</f>
        <v>0</v>
      </c>
      <c r="H116" s="219" t="str">
        <f t="shared" ref="H116" ca="1" si="1217">IF(OR($B116=0,G116=0),"",ROUNDDOWN((G116/$B116)*100,0))</f>
        <v/>
      </c>
      <c r="I116" s="218">
        <f>SUMIFS(Zeitliste!$M$14:$M$1999,Zeitliste!$A$14:$A$1999,$A116,Zeitliste!$N$14:$N$1999,I$16)</f>
        <v>0</v>
      </c>
      <c r="J116" s="219" t="str">
        <f t="shared" ref="J116" ca="1" si="1218">IF(OR($B116=0,I116=0),"",ROUNDDOWN((I116/$B116)*100,0))</f>
        <v/>
      </c>
      <c r="K116" s="218">
        <f>SUMIFS(Zeitliste!$M$14:$M$1999,Zeitliste!$A$14:$A$1999,$A116,Zeitliste!$N$14:$N$1999,K$16)</f>
        <v>0</v>
      </c>
      <c r="L116" s="219" t="str">
        <f t="shared" ref="L116" ca="1" si="1219">IF(OR($B116=0,K116=0),"",ROUNDDOWN((K116/$B116)*100,0))</f>
        <v/>
      </c>
      <c r="M116" s="218">
        <f>SUMIFS(Zeitliste!$M$14:$M$1999,Zeitliste!$A$14:$A$1999,$A116,Zeitliste!$N$14:$N$1999,M$16)</f>
        <v>0</v>
      </c>
      <c r="N116" s="219" t="str">
        <f t="shared" ref="N116" ca="1" si="1220">IF(OR($B116=0,M116=0),"",ROUNDDOWN((M116/$B116)*100,0))</f>
        <v/>
      </c>
      <c r="O116" s="218">
        <f>SUMIFS(Zeitliste!$M$14:$M$1999,Zeitliste!$A$14:$A$1999,$A116,Zeitliste!$N$14:$N$1999,O$16)</f>
        <v>0</v>
      </c>
      <c r="P116" s="219" t="str">
        <f t="shared" ref="P116" ca="1" si="1221">IF(OR($B116=0,O116=0),"",ROUNDDOWN((O116/$B116)*100,0))</f>
        <v/>
      </c>
      <c r="Q116" s="218">
        <f>SUMIFS(Zeitliste!$M$14:$M$1999,Zeitliste!$A$14:$A$1999,$A116,Zeitliste!$N$14:$N$1999,Q$16)</f>
        <v>0</v>
      </c>
      <c r="R116" s="219" t="str">
        <f t="shared" ref="R116" ca="1" si="1222">IF(OR($B116=0,Q116=0),"",ROUNDDOWN((Q116/$B116)*100,0))</f>
        <v/>
      </c>
      <c r="S116" s="218">
        <f>SUMIFS(Zeitliste!$M$14:$M$1999,Zeitliste!$A$14:$A$1999,$A116,Zeitliste!$N$14:$N$1999,S$16)</f>
        <v>0</v>
      </c>
      <c r="T116" s="219" t="str">
        <f t="shared" ref="T116" ca="1" si="1223">IF(OR($B116=0,S116=0),"",ROUNDDOWN((S116/$B116)*100,0))</f>
        <v/>
      </c>
      <c r="U116" s="218">
        <f>SUMIFS(Zeitliste!$M$14:$M$1999,Zeitliste!$A$14:$A$1999,$A116,Zeitliste!$N$14:$N$1999,U$16)</f>
        <v>0</v>
      </c>
      <c r="V116" s="219" t="str">
        <f t="shared" ref="V116" ca="1" si="1224">IF(OR($B116=0,U116=0),"",ROUNDDOWN((U116/$B116)*100,0))</f>
        <v/>
      </c>
      <c r="W116" s="218">
        <f>SUMIFS(Zeitliste!$M$14:$M$1999,Zeitliste!$A$14:$A$1999,$A116,Zeitliste!$N$14:$N$1999,W$16)</f>
        <v>0</v>
      </c>
      <c r="X116" s="219" t="str">
        <f t="shared" ref="X116" ca="1" si="1225">IF(OR($B116=0,W116=0),"",ROUNDDOWN((W116/$B116)*100,0))</f>
        <v/>
      </c>
      <c r="Y116" s="218">
        <f>SUMIFS(Zeitliste!$M$14:$M$1999,Zeitliste!$A$14:$A$1999,$A116,Zeitliste!$N$14:$N$1999,Y$16)</f>
        <v>0</v>
      </c>
      <c r="Z116" s="219" t="str">
        <f t="shared" ref="Z116" ca="1" si="1226">IF(OR($B116=0,Y116=0),"",ROUNDDOWN((Y116/$B116)*100,0))</f>
        <v/>
      </c>
      <c r="AA116" s="218">
        <f>SUMIFS(Zeitliste!$M$14:$M$1999,Zeitliste!$A$14:$A$1999,$A116,Zeitliste!$N$14:$N$1999,AA$16)</f>
        <v>0</v>
      </c>
      <c r="AB116" s="219" t="str">
        <f t="shared" ref="AB116" ca="1" si="1227">IF(OR($B116=0,AA116=0),"",ROUNDDOWN((AA116/$B116)*100,0))</f>
        <v/>
      </c>
      <c r="AC116" s="218">
        <f>SUMIFS(Zeitliste!$M$14:$M$1999,Zeitliste!$A$14:$A$1999,$A116,Zeitliste!$N$14:$N$1999,AC$16)</f>
        <v>0</v>
      </c>
      <c r="AD116" s="219" t="str">
        <f t="shared" ca="1" si="840"/>
        <v/>
      </c>
      <c r="AE116" s="20"/>
      <c r="AF116" s="241">
        <f t="shared" ca="1" si="853"/>
        <v>0</v>
      </c>
      <c r="AG116" s="241">
        <f t="shared" ca="1" si="854"/>
        <v>0</v>
      </c>
      <c r="AH116" s="242" t="e">
        <f t="shared" si="867"/>
        <v>#VALUE!</v>
      </c>
    </row>
    <row r="117" spans="1:34" x14ac:dyDescent="0.25">
      <c r="A117" s="216" t="str">
        <f t="shared" si="802"/>
        <v/>
      </c>
      <c r="B117" s="217">
        <f ca="1">SUMIF(ZL_gesamt,Aufteilung!A117,ZL_dez)</f>
        <v>0</v>
      </c>
      <c r="C117" s="218">
        <f>SUMIFS(Zeitliste!$M$14:$M$1999,Zeitliste!$A$14:$A$1999,$A117,Zeitliste!$N$14:$N$1999,C$16)</f>
        <v>0</v>
      </c>
      <c r="D117" s="219" t="str">
        <f t="shared" ca="1" si="803"/>
        <v/>
      </c>
      <c r="E117" s="218">
        <f>SUMIFS(Zeitliste!$M$14:$M$1999,Zeitliste!$A$14:$A$1999,$A117,Zeitliste!$N$14:$N$1999,E$16)</f>
        <v>0</v>
      </c>
      <c r="F117" s="219" t="str">
        <f t="shared" ref="F117" ca="1" si="1228">IF(OR($B117=0,E117=0),"",ROUNDDOWN((E117/$B117)*100,0))</f>
        <v/>
      </c>
      <c r="G117" s="218">
        <f>SUMIFS(Zeitliste!$M$14:$M$1999,Zeitliste!$A$14:$A$1999,$A117,Zeitliste!$N$14:$N$1999,G$16)</f>
        <v>0</v>
      </c>
      <c r="H117" s="219" t="str">
        <f t="shared" ref="H117" ca="1" si="1229">IF(OR($B117=0,G117=0),"",ROUNDDOWN((G117/$B117)*100,0))</f>
        <v/>
      </c>
      <c r="I117" s="218">
        <f>SUMIFS(Zeitliste!$M$14:$M$1999,Zeitliste!$A$14:$A$1999,$A117,Zeitliste!$N$14:$N$1999,I$16)</f>
        <v>0</v>
      </c>
      <c r="J117" s="219" t="str">
        <f t="shared" ref="J117" ca="1" si="1230">IF(OR($B117=0,I117=0),"",ROUNDDOWN((I117/$B117)*100,0))</f>
        <v/>
      </c>
      <c r="K117" s="218">
        <f>SUMIFS(Zeitliste!$M$14:$M$1999,Zeitliste!$A$14:$A$1999,$A117,Zeitliste!$N$14:$N$1999,K$16)</f>
        <v>0</v>
      </c>
      <c r="L117" s="219" t="str">
        <f t="shared" ref="L117" ca="1" si="1231">IF(OR($B117=0,K117=0),"",ROUNDDOWN((K117/$B117)*100,0))</f>
        <v/>
      </c>
      <c r="M117" s="218">
        <f>SUMIFS(Zeitliste!$M$14:$M$1999,Zeitliste!$A$14:$A$1999,$A117,Zeitliste!$N$14:$N$1999,M$16)</f>
        <v>0</v>
      </c>
      <c r="N117" s="219" t="str">
        <f t="shared" ref="N117" ca="1" si="1232">IF(OR($B117=0,M117=0),"",ROUNDDOWN((M117/$B117)*100,0))</f>
        <v/>
      </c>
      <c r="O117" s="218">
        <f>SUMIFS(Zeitliste!$M$14:$M$1999,Zeitliste!$A$14:$A$1999,$A117,Zeitliste!$N$14:$N$1999,O$16)</f>
        <v>0</v>
      </c>
      <c r="P117" s="219" t="str">
        <f t="shared" ref="P117" ca="1" si="1233">IF(OR($B117=0,O117=0),"",ROUNDDOWN((O117/$B117)*100,0))</f>
        <v/>
      </c>
      <c r="Q117" s="218">
        <f>SUMIFS(Zeitliste!$M$14:$M$1999,Zeitliste!$A$14:$A$1999,$A117,Zeitliste!$N$14:$N$1999,Q$16)</f>
        <v>0</v>
      </c>
      <c r="R117" s="219" t="str">
        <f t="shared" ref="R117" ca="1" si="1234">IF(OR($B117=0,Q117=0),"",ROUNDDOWN((Q117/$B117)*100,0))</f>
        <v/>
      </c>
      <c r="S117" s="218">
        <f>SUMIFS(Zeitliste!$M$14:$M$1999,Zeitliste!$A$14:$A$1999,$A117,Zeitliste!$N$14:$N$1999,S$16)</f>
        <v>0</v>
      </c>
      <c r="T117" s="219" t="str">
        <f t="shared" ref="T117" ca="1" si="1235">IF(OR($B117=0,S117=0),"",ROUNDDOWN((S117/$B117)*100,0))</f>
        <v/>
      </c>
      <c r="U117" s="218">
        <f>SUMIFS(Zeitliste!$M$14:$M$1999,Zeitliste!$A$14:$A$1999,$A117,Zeitliste!$N$14:$N$1999,U$16)</f>
        <v>0</v>
      </c>
      <c r="V117" s="219" t="str">
        <f t="shared" ref="V117" ca="1" si="1236">IF(OR($B117=0,U117=0),"",ROUNDDOWN((U117/$B117)*100,0))</f>
        <v/>
      </c>
      <c r="W117" s="218">
        <f>SUMIFS(Zeitliste!$M$14:$M$1999,Zeitliste!$A$14:$A$1999,$A117,Zeitliste!$N$14:$N$1999,W$16)</f>
        <v>0</v>
      </c>
      <c r="X117" s="219" t="str">
        <f t="shared" ref="X117" ca="1" si="1237">IF(OR($B117=0,W117=0),"",ROUNDDOWN((W117/$B117)*100,0))</f>
        <v/>
      </c>
      <c r="Y117" s="218">
        <f>SUMIFS(Zeitliste!$M$14:$M$1999,Zeitliste!$A$14:$A$1999,$A117,Zeitliste!$N$14:$N$1999,Y$16)</f>
        <v>0</v>
      </c>
      <c r="Z117" s="219" t="str">
        <f t="shared" ref="Z117" ca="1" si="1238">IF(OR($B117=0,Y117=0),"",ROUNDDOWN((Y117/$B117)*100,0))</f>
        <v/>
      </c>
      <c r="AA117" s="218">
        <f>SUMIFS(Zeitliste!$M$14:$M$1999,Zeitliste!$A$14:$A$1999,$A117,Zeitliste!$N$14:$N$1999,AA$16)</f>
        <v>0</v>
      </c>
      <c r="AB117" s="219" t="str">
        <f t="shared" ref="AB117" ca="1" si="1239">IF(OR($B117=0,AA117=0),"",ROUNDDOWN((AA117/$B117)*100,0))</f>
        <v/>
      </c>
      <c r="AC117" s="218">
        <f>SUMIFS(Zeitliste!$M$14:$M$1999,Zeitliste!$A$14:$A$1999,$A117,Zeitliste!$N$14:$N$1999,AC$16)</f>
        <v>0</v>
      </c>
      <c r="AD117" s="219" t="str">
        <f t="shared" ca="1" si="840"/>
        <v/>
      </c>
      <c r="AE117" s="20"/>
      <c r="AF117" s="241">
        <f t="shared" ca="1" si="853"/>
        <v>0</v>
      </c>
      <c r="AG117" s="241">
        <f t="shared" ca="1" si="854"/>
        <v>0</v>
      </c>
      <c r="AH117" s="242" t="e">
        <f t="shared" si="867"/>
        <v>#VALUE!</v>
      </c>
    </row>
    <row r="118" spans="1:34" x14ac:dyDescent="0.25">
      <c r="A118" s="216" t="str">
        <f t="shared" si="802"/>
        <v/>
      </c>
      <c r="B118" s="217">
        <f ca="1">SUMIF(ZL_gesamt,Aufteilung!A118,ZL_dez)</f>
        <v>0</v>
      </c>
      <c r="C118" s="218">
        <f>SUMIFS(Zeitliste!$M$14:$M$1999,Zeitliste!$A$14:$A$1999,$A118,Zeitliste!$N$14:$N$1999,C$16)</f>
        <v>0</v>
      </c>
      <c r="D118" s="219" t="str">
        <f t="shared" ca="1" si="803"/>
        <v/>
      </c>
      <c r="E118" s="218">
        <f>SUMIFS(Zeitliste!$M$14:$M$1999,Zeitliste!$A$14:$A$1999,$A118,Zeitliste!$N$14:$N$1999,E$16)</f>
        <v>0</v>
      </c>
      <c r="F118" s="219" t="str">
        <f t="shared" ref="F118" ca="1" si="1240">IF(OR($B118=0,E118=0),"",ROUNDDOWN((E118/$B118)*100,0))</f>
        <v/>
      </c>
      <c r="G118" s="218">
        <f>SUMIFS(Zeitliste!$M$14:$M$1999,Zeitliste!$A$14:$A$1999,$A118,Zeitliste!$N$14:$N$1999,G$16)</f>
        <v>0</v>
      </c>
      <c r="H118" s="219" t="str">
        <f t="shared" ref="H118" ca="1" si="1241">IF(OR($B118=0,G118=0),"",ROUNDDOWN((G118/$B118)*100,0))</f>
        <v/>
      </c>
      <c r="I118" s="218">
        <f>SUMIFS(Zeitliste!$M$14:$M$1999,Zeitliste!$A$14:$A$1999,$A118,Zeitliste!$N$14:$N$1999,I$16)</f>
        <v>0</v>
      </c>
      <c r="J118" s="219" t="str">
        <f t="shared" ref="J118" ca="1" si="1242">IF(OR($B118=0,I118=0),"",ROUNDDOWN((I118/$B118)*100,0))</f>
        <v/>
      </c>
      <c r="K118" s="218">
        <f>SUMIFS(Zeitliste!$M$14:$M$1999,Zeitliste!$A$14:$A$1999,$A118,Zeitliste!$N$14:$N$1999,K$16)</f>
        <v>0</v>
      </c>
      <c r="L118" s="219" t="str">
        <f t="shared" ref="L118" ca="1" si="1243">IF(OR($B118=0,K118=0),"",ROUNDDOWN((K118/$B118)*100,0))</f>
        <v/>
      </c>
      <c r="M118" s="218">
        <f>SUMIFS(Zeitliste!$M$14:$M$1999,Zeitliste!$A$14:$A$1999,$A118,Zeitliste!$N$14:$N$1999,M$16)</f>
        <v>0</v>
      </c>
      <c r="N118" s="219" t="str">
        <f t="shared" ref="N118" ca="1" si="1244">IF(OR($B118=0,M118=0),"",ROUNDDOWN((M118/$B118)*100,0))</f>
        <v/>
      </c>
      <c r="O118" s="218">
        <f>SUMIFS(Zeitliste!$M$14:$M$1999,Zeitliste!$A$14:$A$1999,$A118,Zeitliste!$N$14:$N$1999,O$16)</f>
        <v>0</v>
      </c>
      <c r="P118" s="219" t="str">
        <f t="shared" ref="P118" ca="1" si="1245">IF(OR($B118=0,O118=0),"",ROUNDDOWN((O118/$B118)*100,0))</f>
        <v/>
      </c>
      <c r="Q118" s="218">
        <f>SUMIFS(Zeitliste!$M$14:$M$1999,Zeitliste!$A$14:$A$1999,$A118,Zeitliste!$N$14:$N$1999,Q$16)</f>
        <v>0</v>
      </c>
      <c r="R118" s="219" t="str">
        <f t="shared" ref="R118" ca="1" si="1246">IF(OR($B118=0,Q118=0),"",ROUNDDOWN((Q118/$B118)*100,0))</f>
        <v/>
      </c>
      <c r="S118" s="218">
        <f>SUMIFS(Zeitliste!$M$14:$M$1999,Zeitliste!$A$14:$A$1999,$A118,Zeitliste!$N$14:$N$1999,S$16)</f>
        <v>0</v>
      </c>
      <c r="T118" s="219" t="str">
        <f t="shared" ref="T118" ca="1" si="1247">IF(OR($B118=0,S118=0),"",ROUNDDOWN((S118/$B118)*100,0))</f>
        <v/>
      </c>
      <c r="U118" s="218">
        <f>SUMIFS(Zeitliste!$M$14:$M$1999,Zeitliste!$A$14:$A$1999,$A118,Zeitliste!$N$14:$N$1999,U$16)</f>
        <v>0</v>
      </c>
      <c r="V118" s="219" t="str">
        <f t="shared" ref="V118" ca="1" si="1248">IF(OR($B118=0,U118=0),"",ROUNDDOWN((U118/$B118)*100,0))</f>
        <v/>
      </c>
      <c r="W118" s="218">
        <f>SUMIFS(Zeitliste!$M$14:$M$1999,Zeitliste!$A$14:$A$1999,$A118,Zeitliste!$N$14:$N$1999,W$16)</f>
        <v>0</v>
      </c>
      <c r="X118" s="219" t="str">
        <f t="shared" ref="X118" ca="1" si="1249">IF(OR($B118=0,W118=0),"",ROUNDDOWN((W118/$B118)*100,0))</f>
        <v/>
      </c>
      <c r="Y118" s="218">
        <f>SUMIFS(Zeitliste!$M$14:$M$1999,Zeitliste!$A$14:$A$1999,$A118,Zeitliste!$N$14:$N$1999,Y$16)</f>
        <v>0</v>
      </c>
      <c r="Z118" s="219" t="str">
        <f t="shared" ref="Z118" ca="1" si="1250">IF(OR($B118=0,Y118=0),"",ROUNDDOWN((Y118/$B118)*100,0))</f>
        <v/>
      </c>
      <c r="AA118" s="218">
        <f>SUMIFS(Zeitliste!$M$14:$M$1999,Zeitliste!$A$14:$A$1999,$A118,Zeitliste!$N$14:$N$1999,AA$16)</f>
        <v>0</v>
      </c>
      <c r="AB118" s="219" t="str">
        <f t="shared" ref="AB118" ca="1" si="1251">IF(OR($B118=0,AA118=0),"",ROUNDDOWN((AA118/$B118)*100,0))</f>
        <v/>
      </c>
      <c r="AC118" s="218">
        <f>SUMIFS(Zeitliste!$M$14:$M$1999,Zeitliste!$A$14:$A$1999,$A118,Zeitliste!$N$14:$N$1999,AC$16)</f>
        <v>0</v>
      </c>
      <c r="AD118" s="219" t="str">
        <f t="shared" ca="1" si="840"/>
        <v/>
      </c>
      <c r="AE118" s="20"/>
      <c r="AF118" s="241">
        <f t="shared" ca="1" si="853"/>
        <v>0</v>
      </c>
      <c r="AG118" s="241">
        <f t="shared" ca="1" si="854"/>
        <v>0</v>
      </c>
      <c r="AH118" s="242" t="e">
        <f t="shared" si="867"/>
        <v>#VALUE!</v>
      </c>
    </row>
    <row r="119" spans="1:34" x14ac:dyDescent="0.25">
      <c r="A119" s="216" t="str">
        <f t="shared" si="802"/>
        <v/>
      </c>
      <c r="B119" s="217">
        <f ca="1">SUMIF(ZL_gesamt,Aufteilung!A119,ZL_dez)</f>
        <v>0</v>
      </c>
      <c r="C119" s="218">
        <f>SUMIFS(Zeitliste!$M$14:$M$1999,Zeitliste!$A$14:$A$1999,$A119,Zeitliste!$N$14:$N$1999,C$16)</f>
        <v>0</v>
      </c>
      <c r="D119" s="219" t="str">
        <f t="shared" ca="1" si="803"/>
        <v/>
      </c>
      <c r="E119" s="218">
        <f>SUMIFS(Zeitliste!$M$14:$M$1999,Zeitliste!$A$14:$A$1999,$A119,Zeitliste!$N$14:$N$1999,E$16)</f>
        <v>0</v>
      </c>
      <c r="F119" s="219" t="str">
        <f t="shared" ref="F119" ca="1" si="1252">IF(OR($B119=0,E119=0),"",ROUNDDOWN((E119/$B119)*100,0))</f>
        <v/>
      </c>
      <c r="G119" s="218">
        <f>SUMIFS(Zeitliste!$M$14:$M$1999,Zeitliste!$A$14:$A$1999,$A119,Zeitliste!$N$14:$N$1999,G$16)</f>
        <v>0</v>
      </c>
      <c r="H119" s="219" t="str">
        <f t="shared" ref="H119" ca="1" si="1253">IF(OR($B119=0,G119=0),"",ROUNDDOWN((G119/$B119)*100,0))</f>
        <v/>
      </c>
      <c r="I119" s="218">
        <f>SUMIFS(Zeitliste!$M$14:$M$1999,Zeitliste!$A$14:$A$1999,$A119,Zeitliste!$N$14:$N$1999,I$16)</f>
        <v>0</v>
      </c>
      <c r="J119" s="219" t="str">
        <f t="shared" ref="J119" ca="1" si="1254">IF(OR($B119=0,I119=0),"",ROUNDDOWN((I119/$B119)*100,0))</f>
        <v/>
      </c>
      <c r="K119" s="218">
        <f>SUMIFS(Zeitliste!$M$14:$M$1999,Zeitliste!$A$14:$A$1999,$A119,Zeitliste!$N$14:$N$1999,K$16)</f>
        <v>0</v>
      </c>
      <c r="L119" s="219" t="str">
        <f t="shared" ref="L119" ca="1" si="1255">IF(OR($B119=0,K119=0),"",ROUNDDOWN((K119/$B119)*100,0))</f>
        <v/>
      </c>
      <c r="M119" s="218">
        <f>SUMIFS(Zeitliste!$M$14:$M$1999,Zeitliste!$A$14:$A$1999,$A119,Zeitliste!$N$14:$N$1999,M$16)</f>
        <v>0</v>
      </c>
      <c r="N119" s="219" t="str">
        <f t="shared" ref="N119" ca="1" si="1256">IF(OR($B119=0,M119=0),"",ROUNDDOWN((M119/$B119)*100,0))</f>
        <v/>
      </c>
      <c r="O119" s="218">
        <f>SUMIFS(Zeitliste!$M$14:$M$1999,Zeitliste!$A$14:$A$1999,$A119,Zeitliste!$N$14:$N$1999,O$16)</f>
        <v>0</v>
      </c>
      <c r="P119" s="219" t="str">
        <f t="shared" ref="P119" ca="1" si="1257">IF(OR($B119=0,O119=0),"",ROUNDDOWN((O119/$B119)*100,0))</f>
        <v/>
      </c>
      <c r="Q119" s="218">
        <f>SUMIFS(Zeitliste!$M$14:$M$1999,Zeitliste!$A$14:$A$1999,$A119,Zeitliste!$N$14:$N$1999,Q$16)</f>
        <v>0</v>
      </c>
      <c r="R119" s="219" t="str">
        <f t="shared" ref="R119" ca="1" si="1258">IF(OR($B119=0,Q119=0),"",ROUNDDOWN((Q119/$B119)*100,0))</f>
        <v/>
      </c>
      <c r="S119" s="218">
        <f>SUMIFS(Zeitliste!$M$14:$M$1999,Zeitliste!$A$14:$A$1999,$A119,Zeitliste!$N$14:$N$1999,S$16)</f>
        <v>0</v>
      </c>
      <c r="T119" s="219" t="str">
        <f t="shared" ref="T119" ca="1" si="1259">IF(OR($B119=0,S119=0),"",ROUNDDOWN((S119/$B119)*100,0))</f>
        <v/>
      </c>
      <c r="U119" s="218">
        <f>SUMIFS(Zeitliste!$M$14:$M$1999,Zeitliste!$A$14:$A$1999,$A119,Zeitliste!$N$14:$N$1999,U$16)</f>
        <v>0</v>
      </c>
      <c r="V119" s="219" t="str">
        <f t="shared" ref="V119" ca="1" si="1260">IF(OR($B119=0,U119=0),"",ROUNDDOWN((U119/$B119)*100,0))</f>
        <v/>
      </c>
      <c r="W119" s="218">
        <f>SUMIFS(Zeitliste!$M$14:$M$1999,Zeitliste!$A$14:$A$1999,$A119,Zeitliste!$N$14:$N$1999,W$16)</f>
        <v>0</v>
      </c>
      <c r="X119" s="219" t="str">
        <f t="shared" ref="X119" ca="1" si="1261">IF(OR($B119=0,W119=0),"",ROUNDDOWN((W119/$B119)*100,0))</f>
        <v/>
      </c>
      <c r="Y119" s="218">
        <f>SUMIFS(Zeitliste!$M$14:$M$1999,Zeitliste!$A$14:$A$1999,$A119,Zeitliste!$N$14:$N$1999,Y$16)</f>
        <v>0</v>
      </c>
      <c r="Z119" s="219" t="str">
        <f t="shared" ref="Z119" ca="1" si="1262">IF(OR($B119=0,Y119=0),"",ROUNDDOWN((Y119/$B119)*100,0))</f>
        <v/>
      </c>
      <c r="AA119" s="218">
        <f>SUMIFS(Zeitliste!$M$14:$M$1999,Zeitliste!$A$14:$A$1999,$A119,Zeitliste!$N$14:$N$1999,AA$16)</f>
        <v>0</v>
      </c>
      <c r="AB119" s="219" t="str">
        <f t="shared" ref="AB119" ca="1" si="1263">IF(OR($B119=0,AA119=0),"",ROUNDDOWN((AA119/$B119)*100,0))</f>
        <v/>
      </c>
      <c r="AC119" s="218">
        <f>SUMIFS(Zeitliste!$M$14:$M$1999,Zeitliste!$A$14:$A$1999,$A119,Zeitliste!$N$14:$N$1999,AC$16)</f>
        <v>0</v>
      </c>
      <c r="AD119" s="219" t="str">
        <f t="shared" ca="1" si="840"/>
        <v/>
      </c>
      <c r="AE119" s="20"/>
      <c r="AF119" s="241">
        <f t="shared" ca="1" si="853"/>
        <v>0</v>
      </c>
      <c r="AG119" s="241">
        <f t="shared" ca="1" si="854"/>
        <v>0</v>
      </c>
      <c r="AH119" s="242" t="e">
        <f t="shared" si="867"/>
        <v>#VALUE!</v>
      </c>
    </row>
    <row r="120" spans="1:34" x14ac:dyDescent="0.25">
      <c r="A120" s="216" t="str">
        <f t="shared" si="802"/>
        <v/>
      </c>
      <c r="B120" s="217">
        <f ca="1">SUMIF(ZL_gesamt,Aufteilung!A120,ZL_dez)</f>
        <v>0</v>
      </c>
      <c r="C120" s="218">
        <f>SUMIFS(Zeitliste!$M$14:$M$1999,Zeitliste!$A$14:$A$1999,$A120,Zeitliste!$N$14:$N$1999,C$16)</f>
        <v>0</v>
      </c>
      <c r="D120" s="219" t="str">
        <f t="shared" ca="1" si="803"/>
        <v/>
      </c>
      <c r="E120" s="218">
        <f>SUMIFS(Zeitliste!$M$14:$M$1999,Zeitliste!$A$14:$A$1999,$A120,Zeitliste!$N$14:$N$1999,E$16)</f>
        <v>0</v>
      </c>
      <c r="F120" s="219" t="str">
        <f t="shared" ref="F120" ca="1" si="1264">IF(OR($B120=0,E120=0),"",ROUNDDOWN((E120/$B120)*100,0))</f>
        <v/>
      </c>
      <c r="G120" s="218">
        <f>SUMIFS(Zeitliste!$M$14:$M$1999,Zeitliste!$A$14:$A$1999,$A120,Zeitliste!$N$14:$N$1999,G$16)</f>
        <v>0</v>
      </c>
      <c r="H120" s="219" t="str">
        <f t="shared" ref="H120" ca="1" si="1265">IF(OR($B120=0,G120=0),"",ROUNDDOWN((G120/$B120)*100,0))</f>
        <v/>
      </c>
      <c r="I120" s="218">
        <f>SUMIFS(Zeitliste!$M$14:$M$1999,Zeitliste!$A$14:$A$1999,$A120,Zeitliste!$N$14:$N$1999,I$16)</f>
        <v>0</v>
      </c>
      <c r="J120" s="219" t="str">
        <f t="shared" ref="J120" ca="1" si="1266">IF(OR($B120=0,I120=0),"",ROUNDDOWN((I120/$B120)*100,0))</f>
        <v/>
      </c>
      <c r="K120" s="218">
        <f>SUMIFS(Zeitliste!$M$14:$M$1999,Zeitliste!$A$14:$A$1999,$A120,Zeitliste!$N$14:$N$1999,K$16)</f>
        <v>0</v>
      </c>
      <c r="L120" s="219" t="str">
        <f t="shared" ref="L120" ca="1" si="1267">IF(OR($B120=0,K120=0),"",ROUNDDOWN((K120/$B120)*100,0))</f>
        <v/>
      </c>
      <c r="M120" s="218">
        <f>SUMIFS(Zeitliste!$M$14:$M$1999,Zeitliste!$A$14:$A$1999,$A120,Zeitliste!$N$14:$N$1999,M$16)</f>
        <v>0</v>
      </c>
      <c r="N120" s="219" t="str">
        <f t="shared" ref="N120" ca="1" si="1268">IF(OR($B120=0,M120=0),"",ROUNDDOWN((M120/$B120)*100,0))</f>
        <v/>
      </c>
      <c r="O120" s="218">
        <f>SUMIFS(Zeitliste!$M$14:$M$1999,Zeitliste!$A$14:$A$1999,$A120,Zeitliste!$N$14:$N$1999,O$16)</f>
        <v>0</v>
      </c>
      <c r="P120" s="219" t="str">
        <f t="shared" ref="P120" ca="1" si="1269">IF(OR($B120=0,O120=0),"",ROUNDDOWN((O120/$B120)*100,0))</f>
        <v/>
      </c>
      <c r="Q120" s="218">
        <f>SUMIFS(Zeitliste!$M$14:$M$1999,Zeitliste!$A$14:$A$1999,$A120,Zeitliste!$N$14:$N$1999,Q$16)</f>
        <v>0</v>
      </c>
      <c r="R120" s="219" t="str">
        <f t="shared" ref="R120" ca="1" si="1270">IF(OR($B120=0,Q120=0),"",ROUNDDOWN((Q120/$B120)*100,0))</f>
        <v/>
      </c>
      <c r="S120" s="218">
        <f>SUMIFS(Zeitliste!$M$14:$M$1999,Zeitliste!$A$14:$A$1999,$A120,Zeitliste!$N$14:$N$1999,S$16)</f>
        <v>0</v>
      </c>
      <c r="T120" s="219" t="str">
        <f t="shared" ref="T120" ca="1" si="1271">IF(OR($B120=0,S120=0),"",ROUNDDOWN((S120/$B120)*100,0))</f>
        <v/>
      </c>
      <c r="U120" s="218">
        <f>SUMIFS(Zeitliste!$M$14:$M$1999,Zeitliste!$A$14:$A$1999,$A120,Zeitliste!$N$14:$N$1999,U$16)</f>
        <v>0</v>
      </c>
      <c r="V120" s="219" t="str">
        <f t="shared" ref="V120" ca="1" si="1272">IF(OR($B120=0,U120=0),"",ROUNDDOWN((U120/$B120)*100,0))</f>
        <v/>
      </c>
      <c r="W120" s="218">
        <f>SUMIFS(Zeitliste!$M$14:$M$1999,Zeitliste!$A$14:$A$1999,$A120,Zeitliste!$N$14:$N$1999,W$16)</f>
        <v>0</v>
      </c>
      <c r="X120" s="219" t="str">
        <f t="shared" ref="X120" ca="1" si="1273">IF(OR($B120=0,W120=0),"",ROUNDDOWN((W120/$B120)*100,0))</f>
        <v/>
      </c>
      <c r="Y120" s="218">
        <f>SUMIFS(Zeitliste!$M$14:$M$1999,Zeitliste!$A$14:$A$1999,$A120,Zeitliste!$N$14:$N$1999,Y$16)</f>
        <v>0</v>
      </c>
      <c r="Z120" s="219" t="str">
        <f t="shared" ref="Z120" ca="1" si="1274">IF(OR($B120=0,Y120=0),"",ROUNDDOWN((Y120/$B120)*100,0))</f>
        <v/>
      </c>
      <c r="AA120" s="218">
        <f>SUMIFS(Zeitliste!$M$14:$M$1999,Zeitliste!$A$14:$A$1999,$A120,Zeitliste!$N$14:$N$1999,AA$16)</f>
        <v>0</v>
      </c>
      <c r="AB120" s="219" t="str">
        <f t="shared" ref="AB120" ca="1" si="1275">IF(OR($B120=0,AA120=0),"",ROUNDDOWN((AA120/$B120)*100,0))</f>
        <v/>
      </c>
      <c r="AC120" s="218">
        <f>SUMIFS(Zeitliste!$M$14:$M$1999,Zeitliste!$A$14:$A$1999,$A120,Zeitliste!$N$14:$N$1999,AC$16)</f>
        <v>0</v>
      </c>
      <c r="AD120" s="219" t="str">
        <f t="shared" ca="1" si="840"/>
        <v/>
      </c>
      <c r="AE120" s="20"/>
      <c r="AF120" s="241">
        <f t="shared" ca="1" si="853"/>
        <v>0</v>
      </c>
      <c r="AG120" s="241">
        <f t="shared" ca="1" si="854"/>
        <v>0</v>
      </c>
      <c r="AH120" s="242" t="e">
        <f t="shared" si="867"/>
        <v>#VALUE!</v>
      </c>
    </row>
    <row r="121" spans="1:34" x14ac:dyDescent="0.25">
      <c r="A121" s="216" t="str">
        <f t="shared" si="802"/>
        <v/>
      </c>
      <c r="B121" s="217">
        <f ca="1">SUMIF(ZL_gesamt,Aufteilung!A121,ZL_dez)</f>
        <v>0</v>
      </c>
      <c r="C121" s="218">
        <f>SUMIFS(Zeitliste!$M$14:$M$1999,Zeitliste!$A$14:$A$1999,$A121,Zeitliste!$N$14:$N$1999,C$16)</f>
        <v>0</v>
      </c>
      <c r="D121" s="219" t="str">
        <f t="shared" ca="1" si="803"/>
        <v/>
      </c>
      <c r="E121" s="218">
        <f>SUMIFS(Zeitliste!$M$14:$M$1999,Zeitliste!$A$14:$A$1999,$A121,Zeitliste!$N$14:$N$1999,E$16)</f>
        <v>0</v>
      </c>
      <c r="F121" s="219" t="str">
        <f t="shared" ref="F121" ca="1" si="1276">IF(OR($B121=0,E121=0),"",ROUNDDOWN((E121/$B121)*100,0))</f>
        <v/>
      </c>
      <c r="G121" s="218">
        <f>SUMIFS(Zeitliste!$M$14:$M$1999,Zeitliste!$A$14:$A$1999,$A121,Zeitliste!$N$14:$N$1999,G$16)</f>
        <v>0</v>
      </c>
      <c r="H121" s="219" t="str">
        <f t="shared" ref="H121" ca="1" si="1277">IF(OR($B121=0,G121=0),"",ROUNDDOWN((G121/$B121)*100,0))</f>
        <v/>
      </c>
      <c r="I121" s="218">
        <f>SUMIFS(Zeitliste!$M$14:$M$1999,Zeitliste!$A$14:$A$1999,$A121,Zeitliste!$N$14:$N$1999,I$16)</f>
        <v>0</v>
      </c>
      <c r="J121" s="219" t="str">
        <f t="shared" ref="J121" ca="1" si="1278">IF(OR($B121=0,I121=0),"",ROUNDDOWN((I121/$B121)*100,0))</f>
        <v/>
      </c>
      <c r="K121" s="218">
        <f>SUMIFS(Zeitliste!$M$14:$M$1999,Zeitliste!$A$14:$A$1999,$A121,Zeitliste!$N$14:$N$1999,K$16)</f>
        <v>0</v>
      </c>
      <c r="L121" s="219" t="str">
        <f t="shared" ref="L121" ca="1" si="1279">IF(OR($B121=0,K121=0),"",ROUNDDOWN((K121/$B121)*100,0))</f>
        <v/>
      </c>
      <c r="M121" s="218">
        <f>SUMIFS(Zeitliste!$M$14:$M$1999,Zeitliste!$A$14:$A$1999,$A121,Zeitliste!$N$14:$N$1999,M$16)</f>
        <v>0</v>
      </c>
      <c r="N121" s="219" t="str">
        <f t="shared" ref="N121" ca="1" si="1280">IF(OR($B121=0,M121=0),"",ROUNDDOWN((M121/$B121)*100,0))</f>
        <v/>
      </c>
      <c r="O121" s="218">
        <f>SUMIFS(Zeitliste!$M$14:$M$1999,Zeitliste!$A$14:$A$1999,$A121,Zeitliste!$N$14:$N$1999,O$16)</f>
        <v>0</v>
      </c>
      <c r="P121" s="219" t="str">
        <f t="shared" ref="P121" ca="1" si="1281">IF(OR($B121=0,O121=0),"",ROUNDDOWN((O121/$B121)*100,0))</f>
        <v/>
      </c>
      <c r="Q121" s="218">
        <f>SUMIFS(Zeitliste!$M$14:$M$1999,Zeitliste!$A$14:$A$1999,$A121,Zeitliste!$N$14:$N$1999,Q$16)</f>
        <v>0</v>
      </c>
      <c r="R121" s="219" t="str">
        <f t="shared" ref="R121" ca="1" si="1282">IF(OR($B121=0,Q121=0),"",ROUNDDOWN((Q121/$B121)*100,0))</f>
        <v/>
      </c>
      <c r="S121" s="218">
        <f>SUMIFS(Zeitliste!$M$14:$M$1999,Zeitliste!$A$14:$A$1999,$A121,Zeitliste!$N$14:$N$1999,S$16)</f>
        <v>0</v>
      </c>
      <c r="T121" s="219" t="str">
        <f t="shared" ref="T121" ca="1" si="1283">IF(OR($B121=0,S121=0),"",ROUNDDOWN((S121/$B121)*100,0))</f>
        <v/>
      </c>
      <c r="U121" s="218">
        <f>SUMIFS(Zeitliste!$M$14:$M$1999,Zeitliste!$A$14:$A$1999,$A121,Zeitliste!$N$14:$N$1999,U$16)</f>
        <v>0</v>
      </c>
      <c r="V121" s="219" t="str">
        <f t="shared" ref="V121" ca="1" si="1284">IF(OR($B121=0,U121=0),"",ROUNDDOWN((U121/$B121)*100,0))</f>
        <v/>
      </c>
      <c r="W121" s="218">
        <f>SUMIFS(Zeitliste!$M$14:$M$1999,Zeitliste!$A$14:$A$1999,$A121,Zeitliste!$N$14:$N$1999,W$16)</f>
        <v>0</v>
      </c>
      <c r="X121" s="219" t="str">
        <f t="shared" ref="X121" ca="1" si="1285">IF(OR($B121=0,W121=0),"",ROUNDDOWN((W121/$B121)*100,0))</f>
        <v/>
      </c>
      <c r="Y121" s="218">
        <f>SUMIFS(Zeitliste!$M$14:$M$1999,Zeitliste!$A$14:$A$1999,$A121,Zeitliste!$N$14:$N$1999,Y$16)</f>
        <v>0</v>
      </c>
      <c r="Z121" s="219" t="str">
        <f t="shared" ref="Z121" ca="1" si="1286">IF(OR($B121=0,Y121=0),"",ROUNDDOWN((Y121/$B121)*100,0))</f>
        <v/>
      </c>
      <c r="AA121" s="218">
        <f>SUMIFS(Zeitliste!$M$14:$M$1999,Zeitliste!$A$14:$A$1999,$A121,Zeitliste!$N$14:$N$1999,AA$16)</f>
        <v>0</v>
      </c>
      <c r="AB121" s="219" t="str">
        <f t="shared" ref="AB121" ca="1" si="1287">IF(OR($B121=0,AA121=0),"",ROUNDDOWN((AA121/$B121)*100,0))</f>
        <v/>
      </c>
      <c r="AC121" s="218">
        <f>SUMIFS(Zeitliste!$M$14:$M$1999,Zeitliste!$A$14:$A$1999,$A121,Zeitliste!$N$14:$N$1999,AC$16)</f>
        <v>0</v>
      </c>
      <c r="AD121" s="219" t="str">
        <f t="shared" ca="1" si="840"/>
        <v/>
      </c>
      <c r="AE121" s="20"/>
      <c r="AF121" s="241">
        <f t="shared" ca="1" si="853"/>
        <v>0</v>
      </c>
      <c r="AG121" s="241">
        <f t="shared" ca="1" si="854"/>
        <v>0</v>
      </c>
      <c r="AH121" s="242" t="e">
        <f t="shared" si="867"/>
        <v>#VALUE!</v>
      </c>
    </row>
    <row r="122" spans="1:34" x14ac:dyDescent="0.25">
      <c r="A122" s="216" t="str">
        <f t="shared" si="802"/>
        <v/>
      </c>
      <c r="B122" s="217">
        <f ca="1">SUMIF(ZL_gesamt,Aufteilung!A122,ZL_dez)</f>
        <v>0</v>
      </c>
      <c r="C122" s="218">
        <f>SUMIFS(Zeitliste!$M$14:$M$1999,Zeitliste!$A$14:$A$1999,$A122,Zeitliste!$N$14:$N$1999,C$16)</f>
        <v>0</v>
      </c>
      <c r="D122" s="219" t="str">
        <f t="shared" ca="1" si="803"/>
        <v/>
      </c>
      <c r="E122" s="218">
        <f>SUMIFS(Zeitliste!$M$14:$M$1999,Zeitliste!$A$14:$A$1999,$A122,Zeitliste!$N$14:$N$1999,E$16)</f>
        <v>0</v>
      </c>
      <c r="F122" s="219" t="str">
        <f t="shared" ref="F122" ca="1" si="1288">IF(OR($B122=0,E122=0),"",ROUNDDOWN((E122/$B122)*100,0))</f>
        <v/>
      </c>
      <c r="G122" s="218">
        <f>SUMIFS(Zeitliste!$M$14:$M$1999,Zeitliste!$A$14:$A$1999,$A122,Zeitliste!$N$14:$N$1999,G$16)</f>
        <v>0</v>
      </c>
      <c r="H122" s="219" t="str">
        <f t="shared" ref="H122" ca="1" si="1289">IF(OR($B122=0,G122=0),"",ROUNDDOWN((G122/$B122)*100,0))</f>
        <v/>
      </c>
      <c r="I122" s="218">
        <f>SUMIFS(Zeitliste!$M$14:$M$1999,Zeitliste!$A$14:$A$1999,$A122,Zeitliste!$N$14:$N$1999,I$16)</f>
        <v>0</v>
      </c>
      <c r="J122" s="219" t="str">
        <f t="shared" ref="J122" ca="1" si="1290">IF(OR($B122=0,I122=0),"",ROUNDDOWN((I122/$B122)*100,0))</f>
        <v/>
      </c>
      <c r="K122" s="218">
        <f>SUMIFS(Zeitliste!$M$14:$M$1999,Zeitliste!$A$14:$A$1999,$A122,Zeitliste!$N$14:$N$1999,K$16)</f>
        <v>0</v>
      </c>
      <c r="L122" s="219" t="str">
        <f t="shared" ref="L122" ca="1" si="1291">IF(OR($B122=0,K122=0),"",ROUNDDOWN((K122/$B122)*100,0))</f>
        <v/>
      </c>
      <c r="M122" s="218">
        <f>SUMIFS(Zeitliste!$M$14:$M$1999,Zeitliste!$A$14:$A$1999,$A122,Zeitliste!$N$14:$N$1999,M$16)</f>
        <v>0</v>
      </c>
      <c r="N122" s="219" t="str">
        <f t="shared" ref="N122" ca="1" si="1292">IF(OR($B122=0,M122=0),"",ROUNDDOWN((M122/$B122)*100,0))</f>
        <v/>
      </c>
      <c r="O122" s="218">
        <f>SUMIFS(Zeitliste!$M$14:$M$1999,Zeitliste!$A$14:$A$1999,$A122,Zeitliste!$N$14:$N$1999,O$16)</f>
        <v>0</v>
      </c>
      <c r="P122" s="219" t="str">
        <f t="shared" ref="P122" ca="1" si="1293">IF(OR($B122=0,O122=0),"",ROUNDDOWN((O122/$B122)*100,0))</f>
        <v/>
      </c>
      <c r="Q122" s="218">
        <f>SUMIFS(Zeitliste!$M$14:$M$1999,Zeitliste!$A$14:$A$1999,$A122,Zeitliste!$N$14:$N$1999,Q$16)</f>
        <v>0</v>
      </c>
      <c r="R122" s="219" t="str">
        <f t="shared" ref="R122" ca="1" si="1294">IF(OR($B122=0,Q122=0),"",ROUNDDOWN((Q122/$B122)*100,0))</f>
        <v/>
      </c>
      <c r="S122" s="218">
        <f>SUMIFS(Zeitliste!$M$14:$M$1999,Zeitliste!$A$14:$A$1999,$A122,Zeitliste!$N$14:$N$1999,S$16)</f>
        <v>0</v>
      </c>
      <c r="T122" s="219" t="str">
        <f t="shared" ref="T122" ca="1" si="1295">IF(OR($B122=0,S122=0),"",ROUNDDOWN((S122/$B122)*100,0))</f>
        <v/>
      </c>
      <c r="U122" s="218">
        <f>SUMIFS(Zeitliste!$M$14:$M$1999,Zeitliste!$A$14:$A$1999,$A122,Zeitliste!$N$14:$N$1999,U$16)</f>
        <v>0</v>
      </c>
      <c r="V122" s="219" t="str">
        <f t="shared" ref="V122" ca="1" si="1296">IF(OR($B122=0,U122=0),"",ROUNDDOWN((U122/$B122)*100,0))</f>
        <v/>
      </c>
      <c r="W122" s="218">
        <f>SUMIFS(Zeitliste!$M$14:$M$1999,Zeitliste!$A$14:$A$1999,$A122,Zeitliste!$N$14:$N$1999,W$16)</f>
        <v>0</v>
      </c>
      <c r="X122" s="219" t="str">
        <f t="shared" ref="X122" ca="1" si="1297">IF(OR($B122=0,W122=0),"",ROUNDDOWN((W122/$B122)*100,0))</f>
        <v/>
      </c>
      <c r="Y122" s="218">
        <f>SUMIFS(Zeitliste!$M$14:$M$1999,Zeitliste!$A$14:$A$1999,$A122,Zeitliste!$N$14:$N$1999,Y$16)</f>
        <v>0</v>
      </c>
      <c r="Z122" s="219" t="str">
        <f t="shared" ref="Z122" ca="1" si="1298">IF(OR($B122=0,Y122=0),"",ROUNDDOWN((Y122/$B122)*100,0))</f>
        <v/>
      </c>
      <c r="AA122" s="218">
        <f>SUMIFS(Zeitliste!$M$14:$M$1999,Zeitliste!$A$14:$A$1999,$A122,Zeitliste!$N$14:$N$1999,AA$16)</f>
        <v>0</v>
      </c>
      <c r="AB122" s="219" t="str">
        <f t="shared" ref="AB122" ca="1" si="1299">IF(OR($B122=0,AA122=0),"",ROUNDDOWN((AA122/$B122)*100,0))</f>
        <v/>
      </c>
      <c r="AC122" s="218">
        <f>SUMIFS(Zeitliste!$M$14:$M$1999,Zeitliste!$A$14:$A$1999,$A122,Zeitliste!$N$14:$N$1999,AC$16)</f>
        <v>0</v>
      </c>
      <c r="AD122" s="219" t="str">
        <f t="shared" ca="1" si="840"/>
        <v/>
      </c>
      <c r="AE122" s="20"/>
      <c r="AF122" s="241">
        <f t="shared" ca="1" si="853"/>
        <v>0</v>
      </c>
      <c r="AG122" s="241">
        <f t="shared" ca="1" si="854"/>
        <v>0</v>
      </c>
      <c r="AH122" s="242" t="e">
        <f t="shared" si="867"/>
        <v>#VALUE!</v>
      </c>
    </row>
    <row r="123" spans="1:34" x14ac:dyDescent="0.25">
      <c r="A123" s="216" t="str">
        <f t="shared" si="802"/>
        <v/>
      </c>
      <c r="B123" s="217">
        <f ca="1">SUMIF(ZL_gesamt,Aufteilung!A123,ZL_dez)</f>
        <v>0</v>
      </c>
      <c r="C123" s="218">
        <f>SUMIFS(Zeitliste!$M$14:$M$1999,Zeitliste!$A$14:$A$1999,$A123,Zeitliste!$N$14:$N$1999,C$16)</f>
        <v>0</v>
      </c>
      <c r="D123" s="219" t="str">
        <f t="shared" ca="1" si="803"/>
        <v/>
      </c>
      <c r="E123" s="218">
        <f>SUMIFS(Zeitliste!$M$14:$M$1999,Zeitliste!$A$14:$A$1999,$A123,Zeitliste!$N$14:$N$1999,E$16)</f>
        <v>0</v>
      </c>
      <c r="F123" s="219" t="str">
        <f t="shared" ref="F123" ca="1" si="1300">IF(OR($B123=0,E123=0),"",ROUNDDOWN((E123/$B123)*100,0))</f>
        <v/>
      </c>
      <c r="G123" s="218">
        <f>SUMIFS(Zeitliste!$M$14:$M$1999,Zeitliste!$A$14:$A$1999,$A123,Zeitliste!$N$14:$N$1999,G$16)</f>
        <v>0</v>
      </c>
      <c r="H123" s="219" t="str">
        <f t="shared" ref="H123" ca="1" si="1301">IF(OR($B123=0,G123=0),"",ROUNDDOWN((G123/$B123)*100,0))</f>
        <v/>
      </c>
      <c r="I123" s="218">
        <f>SUMIFS(Zeitliste!$M$14:$M$1999,Zeitliste!$A$14:$A$1999,$A123,Zeitliste!$N$14:$N$1999,I$16)</f>
        <v>0</v>
      </c>
      <c r="J123" s="219" t="str">
        <f t="shared" ref="J123" ca="1" si="1302">IF(OR($B123=0,I123=0),"",ROUNDDOWN((I123/$B123)*100,0))</f>
        <v/>
      </c>
      <c r="K123" s="218">
        <f>SUMIFS(Zeitliste!$M$14:$M$1999,Zeitliste!$A$14:$A$1999,$A123,Zeitliste!$N$14:$N$1999,K$16)</f>
        <v>0</v>
      </c>
      <c r="L123" s="219" t="str">
        <f t="shared" ref="L123" ca="1" si="1303">IF(OR($B123=0,K123=0),"",ROUNDDOWN((K123/$B123)*100,0))</f>
        <v/>
      </c>
      <c r="M123" s="218">
        <f>SUMIFS(Zeitliste!$M$14:$M$1999,Zeitliste!$A$14:$A$1999,$A123,Zeitliste!$N$14:$N$1999,M$16)</f>
        <v>0</v>
      </c>
      <c r="N123" s="219" t="str">
        <f t="shared" ref="N123" ca="1" si="1304">IF(OR($B123=0,M123=0),"",ROUNDDOWN((M123/$B123)*100,0))</f>
        <v/>
      </c>
      <c r="O123" s="218">
        <f>SUMIFS(Zeitliste!$M$14:$M$1999,Zeitliste!$A$14:$A$1999,$A123,Zeitliste!$N$14:$N$1999,O$16)</f>
        <v>0</v>
      </c>
      <c r="P123" s="219" t="str">
        <f t="shared" ref="P123" ca="1" si="1305">IF(OR($B123=0,O123=0),"",ROUNDDOWN((O123/$B123)*100,0))</f>
        <v/>
      </c>
      <c r="Q123" s="218">
        <f>SUMIFS(Zeitliste!$M$14:$M$1999,Zeitliste!$A$14:$A$1999,$A123,Zeitliste!$N$14:$N$1999,Q$16)</f>
        <v>0</v>
      </c>
      <c r="R123" s="219" t="str">
        <f t="shared" ref="R123" ca="1" si="1306">IF(OR($B123=0,Q123=0),"",ROUNDDOWN((Q123/$B123)*100,0))</f>
        <v/>
      </c>
      <c r="S123" s="218">
        <f>SUMIFS(Zeitliste!$M$14:$M$1999,Zeitliste!$A$14:$A$1999,$A123,Zeitliste!$N$14:$N$1999,S$16)</f>
        <v>0</v>
      </c>
      <c r="T123" s="219" t="str">
        <f t="shared" ref="T123" ca="1" si="1307">IF(OR($B123=0,S123=0),"",ROUNDDOWN((S123/$B123)*100,0))</f>
        <v/>
      </c>
      <c r="U123" s="218">
        <f>SUMIFS(Zeitliste!$M$14:$M$1999,Zeitliste!$A$14:$A$1999,$A123,Zeitliste!$N$14:$N$1999,U$16)</f>
        <v>0</v>
      </c>
      <c r="V123" s="219" t="str">
        <f t="shared" ref="V123" ca="1" si="1308">IF(OR($B123=0,U123=0),"",ROUNDDOWN((U123/$B123)*100,0))</f>
        <v/>
      </c>
      <c r="W123" s="218">
        <f>SUMIFS(Zeitliste!$M$14:$M$1999,Zeitliste!$A$14:$A$1999,$A123,Zeitliste!$N$14:$N$1999,W$16)</f>
        <v>0</v>
      </c>
      <c r="X123" s="219" t="str">
        <f t="shared" ref="X123" ca="1" si="1309">IF(OR($B123=0,W123=0),"",ROUNDDOWN((W123/$B123)*100,0))</f>
        <v/>
      </c>
      <c r="Y123" s="218">
        <f>SUMIFS(Zeitliste!$M$14:$M$1999,Zeitliste!$A$14:$A$1999,$A123,Zeitliste!$N$14:$N$1999,Y$16)</f>
        <v>0</v>
      </c>
      <c r="Z123" s="219" t="str">
        <f t="shared" ref="Z123" ca="1" si="1310">IF(OR($B123=0,Y123=0),"",ROUNDDOWN((Y123/$B123)*100,0))</f>
        <v/>
      </c>
      <c r="AA123" s="218">
        <f>SUMIFS(Zeitliste!$M$14:$M$1999,Zeitliste!$A$14:$A$1999,$A123,Zeitliste!$N$14:$N$1999,AA$16)</f>
        <v>0</v>
      </c>
      <c r="AB123" s="219" t="str">
        <f t="shared" ref="AB123" ca="1" si="1311">IF(OR($B123=0,AA123=0),"",ROUNDDOWN((AA123/$B123)*100,0))</f>
        <v/>
      </c>
      <c r="AC123" s="218">
        <f>SUMIFS(Zeitliste!$M$14:$M$1999,Zeitliste!$A$14:$A$1999,$A123,Zeitliste!$N$14:$N$1999,AC$16)</f>
        <v>0</v>
      </c>
      <c r="AD123" s="219" t="str">
        <f t="shared" ca="1" si="840"/>
        <v/>
      </c>
      <c r="AE123" s="20"/>
      <c r="AF123" s="241">
        <f t="shared" ca="1" si="853"/>
        <v>0</v>
      </c>
      <c r="AG123" s="241">
        <f t="shared" ca="1" si="854"/>
        <v>0</v>
      </c>
      <c r="AH123" s="242" t="e">
        <f t="shared" si="867"/>
        <v>#VALUE!</v>
      </c>
    </row>
    <row r="124" spans="1:34" x14ac:dyDescent="0.25">
      <c r="A124" s="216" t="str">
        <f t="shared" si="802"/>
        <v/>
      </c>
      <c r="B124" s="217">
        <f ca="1">SUMIF(ZL_gesamt,Aufteilung!A124,ZL_dez)</f>
        <v>0</v>
      </c>
      <c r="C124" s="218">
        <f>SUMIFS(Zeitliste!$M$14:$M$1999,Zeitliste!$A$14:$A$1999,$A124,Zeitliste!$N$14:$N$1999,C$16)</f>
        <v>0</v>
      </c>
      <c r="D124" s="219" t="str">
        <f t="shared" ca="1" si="803"/>
        <v/>
      </c>
      <c r="E124" s="218">
        <f>SUMIFS(Zeitliste!$M$14:$M$1999,Zeitliste!$A$14:$A$1999,$A124,Zeitliste!$N$14:$N$1999,E$16)</f>
        <v>0</v>
      </c>
      <c r="F124" s="219" t="str">
        <f t="shared" ref="F124" ca="1" si="1312">IF(OR($B124=0,E124=0),"",ROUNDDOWN((E124/$B124)*100,0))</f>
        <v/>
      </c>
      <c r="G124" s="218">
        <f>SUMIFS(Zeitliste!$M$14:$M$1999,Zeitliste!$A$14:$A$1999,$A124,Zeitliste!$N$14:$N$1999,G$16)</f>
        <v>0</v>
      </c>
      <c r="H124" s="219" t="str">
        <f t="shared" ref="H124" ca="1" si="1313">IF(OR($B124=0,G124=0),"",ROUNDDOWN((G124/$B124)*100,0))</f>
        <v/>
      </c>
      <c r="I124" s="218">
        <f>SUMIFS(Zeitliste!$M$14:$M$1999,Zeitliste!$A$14:$A$1999,$A124,Zeitliste!$N$14:$N$1999,I$16)</f>
        <v>0</v>
      </c>
      <c r="J124" s="219" t="str">
        <f t="shared" ref="J124" ca="1" si="1314">IF(OR($B124=0,I124=0),"",ROUNDDOWN((I124/$B124)*100,0))</f>
        <v/>
      </c>
      <c r="K124" s="218">
        <f>SUMIFS(Zeitliste!$M$14:$M$1999,Zeitliste!$A$14:$A$1999,$A124,Zeitliste!$N$14:$N$1999,K$16)</f>
        <v>0</v>
      </c>
      <c r="L124" s="219" t="str">
        <f t="shared" ref="L124" ca="1" si="1315">IF(OR($B124=0,K124=0),"",ROUNDDOWN((K124/$B124)*100,0))</f>
        <v/>
      </c>
      <c r="M124" s="218">
        <f>SUMIFS(Zeitliste!$M$14:$M$1999,Zeitliste!$A$14:$A$1999,$A124,Zeitliste!$N$14:$N$1999,M$16)</f>
        <v>0</v>
      </c>
      <c r="N124" s="219" t="str">
        <f t="shared" ref="N124" ca="1" si="1316">IF(OR($B124=0,M124=0),"",ROUNDDOWN((M124/$B124)*100,0))</f>
        <v/>
      </c>
      <c r="O124" s="218">
        <f>SUMIFS(Zeitliste!$M$14:$M$1999,Zeitliste!$A$14:$A$1999,$A124,Zeitliste!$N$14:$N$1999,O$16)</f>
        <v>0</v>
      </c>
      <c r="P124" s="219" t="str">
        <f t="shared" ref="P124" ca="1" si="1317">IF(OR($B124=0,O124=0),"",ROUNDDOWN((O124/$B124)*100,0))</f>
        <v/>
      </c>
      <c r="Q124" s="218">
        <f>SUMIFS(Zeitliste!$M$14:$M$1999,Zeitliste!$A$14:$A$1999,$A124,Zeitliste!$N$14:$N$1999,Q$16)</f>
        <v>0</v>
      </c>
      <c r="R124" s="219" t="str">
        <f t="shared" ref="R124" ca="1" si="1318">IF(OR($B124=0,Q124=0),"",ROUNDDOWN((Q124/$B124)*100,0))</f>
        <v/>
      </c>
      <c r="S124" s="218">
        <f>SUMIFS(Zeitliste!$M$14:$M$1999,Zeitliste!$A$14:$A$1999,$A124,Zeitliste!$N$14:$N$1999,S$16)</f>
        <v>0</v>
      </c>
      <c r="T124" s="219" t="str">
        <f t="shared" ref="T124" ca="1" si="1319">IF(OR($B124=0,S124=0),"",ROUNDDOWN((S124/$B124)*100,0))</f>
        <v/>
      </c>
      <c r="U124" s="218">
        <f>SUMIFS(Zeitliste!$M$14:$M$1999,Zeitliste!$A$14:$A$1999,$A124,Zeitliste!$N$14:$N$1999,U$16)</f>
        <v>0</v>
      </c>
      <c r="V124" s="219" t="str">
        <f t="shared" ref="V124" ca="1" si="1320">IF(OR($B124=0,U124=0),"",ROUNDDOWN((U124/$B124)*100,0))</f>
        <v/>
      </c>
      <c r="W124" s="218">
        <f>SUMIFS(Zeitliste!$M$14:$M$1999,Zeitliste!$A$14:$A$1999,$A124,Zeitliste!$N$14:$N$1999,W$16)</f>
        <v>0</v>
      </c>
      <c r="X124" s="219" t="str">
        <f t="shared" ref="X124" ca="1" si="1321">IF(OR($B124=0,W124=0),"",ROUNDDOWN((W124/$B124)*100,0))</f>
        <v/>
      </c>
      <c r="Y124" s="218">
        <f>SUMIFS(Zeitliste!$M$14:$M$1999,Zeitliste!$A$14:$A$1999,$A124,Zeitliste!$N$14:$N$1999,Y$16)</f>
        <v>0</v>
      </c>
      <c r="Z124" s="219" t="str">
        <f t="shared" ref="Z124" ca="1" si="1322">IF(OR($B124=0,Y124=0),"",ROUNDDOWN((Y124/$B124)*100,0))</f>
        <v/>
      </c>
      <c r="AA124" s="218">
        <f>SUMIFS(Zeitliste!$M$14:$M$1999,Zeitliste!$A$14:$A$1999,$A124,Zeitliste!$N$14:$N$1999,AA$16)</f>
        <v>0</v>
      </c>
      <c r="AB124" s="219" t="str">
        <f t="shared" ref="AB124" ca="1" si="1323">IF(OR($B124=0,AA124=0),"",ROUNDDOWN((AA124/$B124)*100,0))</f>
        <v/>
      </c>
      <c r="AC124" s="218">
        <f>SUMIFS(Zeitliste!$M$14:$M$1999,Zeitliste!$A$14:$A$1999,$A124,Zeitliste!$N$14:$N$1999,AC$16)</f>
        <v>0</v>
      </c>
      <c r="AD124" s="219" t="str">
        <f t="shared" ca="1" si="840"/>
        <v/>
      </c>
      <c r="AE124" s="20"/>
      <c r="AF124" s="241">
        <f t="shared" ca="1" si="853"/>
        <v>0</v>
      </c>
      <c r="AG124" s="241">
        <f t="shared" ca="1" si="854"/>
        <v>0</v>
      </c>
      <c r="AH124" s="242" t="e">
        <f t="shared" si="867"/>
        <v>#VALUE!</v>
      </c>
    </row>
    <row r="125" spans="1:34" x14ac:dyDescent="0.25">
      <c r="A125" s="216" t="str">
        <f t="shared" si="802"/>
        <v/>
      </c>
      <c r="B125" s="217">
        <f ca="1">SUMIF(ZL_gesamt,Aufteilung!A125,ZL_dez)</f>
        <v>0</v>
      </c>
      <c r="C125" s="218">
        <f>SUMIFS(Zeitliste!$M$14:$M$1999,Zeitliste!$A$14:$A$1999,$A125,Zeitliste!$N$14:$N$1999,C$16)</f>
        <v>0</v>
      </c>
      <c r="D125" s="219" t="str">
        <f t="shared" ca="1" si="803"/>
        <v/>
      </c>
      <c r="E125" s="218">
        <f>SUMIFS(Zeitliste!$M$14:$M$1999,Zeitliste!$A$14:$A$1999,$A125,Zeitliste!$N$14:$N$1999,E$16)</f>
        <v>0</v>
      </c>
      <c r="F125" s="219" t="str">
        <f t="shared" ref="F125" ca="1" si="1324">IF(OR($B125=0,E125=0),"",ROUNDDOWN((E125/$B125)*100,0))</f>
        <v/>
      </c>
      <c r="G125" s="218">
        <f>SUMIFS(Zeitliste!$M$14:$M$1999,Zeitliste!$A$14:$A$1999,$A125,Zeitliste!$N$14:$N$1999,G$16)</f>
        <v>0</v>
      </c>
      <c r="H125" s="219" t="str">
        <f t="shared" ref="H125" ca="1" si="1325">IF(OR($B125=0,G125=0),"",ROUNDDOWN((G125/$B125)*100,0))</f>
        <v/>
      </c>
      <c r="I125" s="218">
        <f>SUMIFS(Zeitliste!$M$14:$M$1999,Zeitliste!$A$14:$A$1999,$A125,Zeitliste!$N$14:$N$1999,I$16)</f>
        <v>0</v>
      </c>
      <c r="J125" s="219" t="str">
        <f t="shared" ref="J125" ca="1" si="1326">IF(OR($B125=0,I125=0),"",ROUNDDOWN((I125/$B125)*100,0))</f>
        <v/>
      </c>
      <c r="K125" s="218">
        <f>SUMIFS(Zeitliste!$M$14:$M$1999,Zeitliste!$A$14:$A$1999,$A125,Zeitliste!$N$14:$N$1999,K$16)</f>
        <v>0</v>
      </c>
      <c r="L125" s="219" t="str">
        <f t="shared" ref="L125" ca="1" si="1327">IF(OR($B125=0,K125=0),"",ROUNDDOWN((K125/$B125)*100,0))</f>
        <v/>
      </c>
      <c r="M125" s="218">
        <f>SUMIFS(Zeitliste!$M$14:$M$1999,Zeitliste!$A$14:$A$1999,$A125,Zeitliste!$N$14:$N$1999,M$16)</f>
        <v>0</v>
      </c>
      <c r="N125" s="219" t="str">
        <f t="shared" ref="N125" ca="1" si="1328">IF(OR($B125=0,M125=0),"",ROUNDDOWN((M125/$B125)*100,0))</f>
        <v/>
      </c>
      <c r="O125" s="218">
        <f>SUMIFS(Zeitliste!$M$14:$M$1999,Zeitliste!$A$14:$A$1999,$A125,Zeitliste!$N$14:$N$1999,O$16)</f>
        <v>0</v>
      </c>
      <c r="P125" s="219" t="str">
        <f t="shared" ref="P125" ca="1" si="1329">IF(OR($B125=0,O125=0),"",ROUNDDOWN((O125/$B125)*100,0))</f>
        <v/>
      </c>
      <c r="Q125" s="218">
        <f>SUMIFS(Zeitliste!$M$14:$M$1999,Zeitliste!$A$14:$A$1999,$A125,Zeitliste!$N$14:$N$1999,Q$16)</f>
        <v>0</v>
      </c>
      <c r="R125" s="219" t="str">
        <f t="shared" ref="R125" ca="1" si="1330">IF(OR($B125=0,Q125=0),"",ROUNDDOWN((Q125/$B125)*100,0))</f>
        <v/>
      </c>
      <c r="S125" s="218">
        <f>SUMIFS(Zeitliste!$M$14:$M$1999,Zeitliste!$A$14:$A$1999,$A125,Zeitliste!$N$14:$N$1999,S$16)</f>
        <v>0</v>
      </c>
      <c r="T125" s="219" t="str">
        <f t="shared" ref="T125" ca="1" si="1331">IF(OR($B125=0,S125=0),"",ROUNDDOWN((S125/$B125)*100,0))</f>
        <v/>
      </c>
      <c r="U125" s="218">
        <f>SUMIFS(Zeitliste!$M$14:$M$1999,Zeitliste!$A$14:$A$1999,$A125,Zeitliste!$N$14:$N$1999,U$16)</f>
        <v>0</v>
      </c>
      <c r="V125" s="219" t="str">
        <f t="shared" ref="V125" ca="1" si="1332">IF(OR($B125=0,U125=0),"",ROUNDDOWN((U125/$B125)*100,0))</f>
        <v/>
      </c>
      <c r="W125" s="218">
        <f>SUMIFS(Zeitliste!$M$14:$M$1999,Zeitliste!$A$14:$A$1999,$A125,Zeitliste!$N$14:$N$1999,W$16)</f>
        <v>0</v>
      </c>
      <c r="X125" s="219" t="str">
        <f t="shared" ref="X125" ca="1" si="1333">IF(OR($B125=0,W125=0),"",ROUNDDOWN((W125/$B125)*100,0))</f>
        <v/>
      </c>
      <c r="Y125" s="218">
        <f>SUMIFS(Zeitliste!$M$14:$M$1999,Zeitliste!$A$14:$A$1999,$A125,Zeitliste!$N$14:$N$1999,Y$16)</f>
        <v>0</v>
      </c>
      <c r="Z125" s="219" t="str">
        <f t="shared" ref="Z125" ca="1" si="1334">IF(OR($B125=0,Y125=0),"",ROUNDDOWN((Y125/$B125)*100,0))</f>
        <v/>
      </c>
      <c r="AA125" s="218">
        <f>SUMIFS(Zeitliste!$M$14:$M$1999,Zeitliste!$A$14:$A$1999,$A125,Zeitliste!$N$14:$N$1999,AA$16)</f>
        <v>0</v>
      </c>
      <c r="AB125" s="219" t="str">
        <f t="shared" ref="AB125" ca="1" si="1335">IF(OR($B125=0,AA125=0),"",ROUNDDOWN((AA125/$B125)*100,0))</f>
        <v/>
      </c>
      <c r="AC125" s="218">
        <f>SUMIFS(Zeitliste!$M$14:$M$1999,Zeitliste!$A$14:$A$1999,$A125,Zeitliste!$N$14:$N$1999,AC$16)</f>
        <v>0</v>
      </c>
      <c r="AD125" s="219" t="str">
        <f t="shared" ca="1" si="840"/>
        <v/>
      </c>
      <c r="AE125" s="20"/>
      <c r="AF125" s="241">
        <f t="shared" ca="1" si="853"/>
        <v>0</v>
      </c>
      <c r="AG125" s="241">
        <f t="shared" ca="1" si="854"/>
        <v>0</v>
      </c>
      <c r="AH125" s="242" t="e">
        <f t="shared" si="867"/>
        <v>#VALUE!</v>
      </c>
    </row>
    <row r="126" spans="1:34" x14ac:dyDescent="0.25">
      <c r="A126" s="216" t="str">
        <f t="shared" si="802"/>
        <v/>
      </c>
      <c r="B126" s="217">
        <f ca="1">SUMIF(ZL_gesamt,Aufteilung!A126,ZL_dez)</f>
        <v>0</v>
      </c>
      <c r="C126" s="218">
        <f>SUMIFS(Zeitliste!$M$14:$M$1999,Zeitliste!$A$14:$A$1999,$A126,Zeitliste!$N$14:$N$1999,C$16)</f>
        <v>0</v>
      </c>
      <c r="D126" s="219" t="str">
        <f t="shared" ca="1" si="803"/>
        <v/>
      </c>
      <c r="E126" s="218">
        <f>SUMIFS(Zeitliste!$M$14:$M$1999,Zeitliste!$A$14:$A$1999,$A126,Zeitliste!$N$14:$N$1999,E$16)</f>
        <v>0</v>
      </c>
      <c r="F126" s="219" t="str">
        <f t="shared" ref="F126" ca="1" si="1336">IF(OR($B126=0,E126=0),"",ROUNDDOWN((E126/$B126)*100,0))</f>
        <v/>
      </c>
      <c r="G126" s="218">
        <f>SUMIFS(Zeitliste!$M$14:$M$1999,Zeitliste!$A$14:$A$1999,$A126,Zeitliste!$N$14:$N$1999,G$16)</f>
        <v>0</v>
      </c>
      <c r="H126" s="219" t="str">
        <f t="shared" ref="H126" ca="1" si="1337">IF(OR($B126=0,G126=0),"",ROUNDDOWN((G126/$B126)*100,0))</f>
        <v/>
      </c>
      <c r="I126" s="218">
        <f>SUMIFS(Zeitliste!$M$14:$M$1999,Zeitliste!$A$14:$A$1999,$A126,Zeitliste!$N$14:$N$1999,I$16)</f>
        <v>0</v>
      </c>
      <c r="J126" s="219" t="str">
        <f t="shared" ref="J126" ca="1" si="1338">IF(OR($B126=0,I126=0),"",ROUNDDOWN((I126/$B126)*100,0))</f>
        <v/>
      </c>
      <c r="K126" s="218">
        <f>SUMIFS(Zeitliste!$M$14:$M$1999,Zeitliste!$A$14:$A$1999,$A126,Zeitliste!$N$14:$N$1999,K$16)</f>
        <v>0</v>
      </c>
      <c r="L126" s="219" t="str">
        <f t="shared" ref="L126" ca="1" si="1339">IF(OR($B126=0,K126=0),"",ROUNDDOWN((K126/$B126)*100,0))</f>
        <v/>
      </c>
      <c r="M126" s="218">
        <f>SUMIFS(Zeitliste!$M$14:$M$1999,Zeitliste!$A$14:$A$1999,$A126,Zeitliste!$N$14:$N$1999,M$16)</f>
        <v>0</v>
      </c>
      <c r="N126" s="219" t="str">
        <f t="shared" ref="N126" ca="1" si="1340">IF(OR($B126=0,M126=0),"",ROUNDDOWN((M126/$B126)*100,0))</f>
        <v/>
      </c>
      <c r="O126" s="218">
        <f>SUMIFS(Zeitliste!$M$14:$M$1999,Zeitliste!$A$14:$A$1999,$A126,Zeitliste!$N$14:$N$1999,O$16)</f>
        <v>0</v>
      </c>
      <c r="P126" s="219" t="str">
        <f t="shared" ref="P126" ca="1" si="1341">IF(OR($B126=0,O126=0),"",ROUNDDOWN((O126/$B126)*100,0))</f>
        <v/>
      </c>
      <c r="Q126" s="218">
        <f>SUMIFS(Zeitliste!$M$14:$M$1999,Zeitliste!$A$14:$A$1999,$A126,Zeitliste!$N$14:$N$1999,Q$16)</f>
        <v>0</v>
      </c>
      <c r="R126" s="219" t="str">
        <f t="shared" ref="R126" ca="1" si="1342">IF(OR($B126=0,Q126=0),"",ROUNDDOWN((Q126/$B126)*100,0))</f>
        <v/>
      </c>
      <c r="S126" s="218">
        <f>SUMIFS(Zeitliste!$M$14:$M$1999,Zeitliste!$A$14:$A$1999,$A126,Zeitliste!$N$14:$N$1999,S$16)</f>
        <v>0</v>
      </c>
      <c r="T126" s="219" t="str">
        <f t="shared" ref="T126" ca="1" si="1343">IF(OR($B126=0,S126=0),"",ROUNDDOWN((S126/$B126)*100,0))</f>
        <v/>
      </c>
      <c r="U126" s="218">
        <f>SUMIFS(Zeitliste!$M$14:$M$1999,Zeitliste!$A$14:$A$1999,$A126,Zeitliste!$N$14:$N$1999,U$16)</f>
        <v>0</v>
      </c>
      <c r="V126" s="219" t="str">
        <f t="shared" ref="V126" ca="1" si="1344">IF(OR($B126=0,U126=0),"",ROUNDDOWN((U126/$B126)*100,0))</f>
        <v/>
      </c>
      <c r="W126" s="218">
        <f>SUMIFS(Zeitliste!$M$14:$M$1999,Zeitliste!$A$14:$A$1999,$A126,Zeitliste!$N$14:$N$1999,W$16)</f>
        <v>0</v>
      </c>
      <c r="X126" s="219" t="str">
        <f t="shared" ref="X126" ca="1" si="1345">IF(OR($B126=0,W126=0),"",ROUNDDOWN((W126/$B126)*100,0))</f>
        <v/>
      </c>
      <c r="Y126" s="218">
        <f>SUMIFS(Zeitliste!$M$14:$M$1999,Zeitliste!$A$14:$A$1999,$A126,Zeitliste!$N$14:$N$1999,Y$16)</f>
        <v>0</v>
      </c>
      <c r="Z126" s="219" t="str">
        <f t="shared" ref="Z126" ca="1" si="1346">IF(OR($B126=0,Y126=0),"",ROUNDDOWN((Y126/$B126)*100,0))</f>
        <v/>
      </c>
      <c r="AA126" s="218">
        <f>SUMIFS(Zeitliste!$M$14:$M$1999,Zeitliste!$A$14:$A$1999,$A126,Zeitliste!$N$14:$N$1999,AA$16)</f>
        <v>0</v>
      </c>
      <c r="AB126" s="219" t="str">
        <f t="shared" ref="AB126" ca="1" si="1347">IF(OR($B126=0,AA126=0),"",ROUNDDOWN((AA126/$B126)*100,0))</f>
        <v/>
      </c>
      <c r="AC126" s="218">
        <f>SUMIFS(Zeitliste!$M$14:$M$1999,Zeitliste!$A$14:$A$1999,$A126,Zeitliste!$N$14:$N$1999,AC$16)</f>
        <v>0</v>
      </c>
      <c r="AD126" s="219" t="str">
        <f t="shared" ca="1" si="840"/>
        <v/>
      </c>
      <c r="AE126" s="20"/>
      <c r="AF126" s="241">
        <f t="shared" ca="1" si="853"/>
        <v>0</v>
      </c>
      <c r="AG126" s="241">
        <f t="shared" ca="1" si="854"/>
        <v>0</v>
      </c>
      <c r="AH126" s="242" t="e">
        <f t="shared" si="867"/>
        <v>#VALUE!</v>
      </c>
    </row>
    <row r="127" spans="1:34" x14ac:dyDescent="0.25">
      <c r="A127" s="216" t="str">
        <f t="shared" si="802"/>
        <v/>
      </c>
      <c r="B127" s="217">
        <f ca="1">SUMIF(ZL_gesamt,Aufteilung!A127,ZL_dez)</f>
        <v>0</v>
      </c>
      <c r="C127" s="218">
        <f>SUMIFS(Zeitliste!$M$14:$M$1999,Zeitliste!$A$14:$A$1999,$A127,Zeitliste!$N$14:$N$1999,C$16)</f>
        <v>0</v>
      </c>
      <c r="D127" s="219" t="str">
        <f t="shared" ca="1" si="803"/>
        <v/>
      </c>
      <c r="E127" s="218">
        <f>SUMIFS(Zeitliste!$M$14:$M$1999,Zeitliste!$A$14:$A$1999,$A127,Zeitliste!$N$14:$N$1999,E$16)</f>
        <v>0</v>
      </c>
      <c r="F127" s="219" t="str">
        <f t="shared" ref="F127" ca="1" si="1348">IF(OR($B127=0,E127=0),"",ROUNDDOWN((E127/$B127)*100,0))</f>
        <v/>
      </c>
      <c r="G127" s="218">
        <f>SUMIFS(Zeitliste!$M$14:$M$1999,Zeitliste!$A$14:$A$1999,$A127,Zeitliste!$N$14:$N$1999,G$16)</f>
        <v>0</v>
      </c>
      <c r="H127" s="219" t="str">
        <f t="shared" ref="H127" ca="1" si="1349">IF(OR($B127=0,G127=0),"",ROUNDDOWN((G127/$B127)*100,0))</f>
        <v/>
      </c>
      <c r="I127" s="218">
        <f>SUMIFS(Zeitliste!$M$14:$M$1999,Zeitliste!$A$14:$A$1999,$A127,Zeitliste!$N$14:$N$1999,I$16)</f>
        <v>0</v>
      </c>
      <c r="J127" s="219" t="str">
        <f t="shared" ref="J127" ca="1" si="1350">IF(OR($B127=0,I127=0),"",ROUNDDOWN((I127/$B127)*100,0))</f>
        <v/>
      </c>
      <c r="K127" s="218">
        <f>SUMIFS(Zeitliste!$M$14:$M$1999,Zeitliste!$A$14:$A$1999,$A127,Zeitliste!$N$14:$N$1999,K$16)</f>
        <v>0</v>
      </c>
      <c r="L127" s="219" t="str">
        <f t="shared" ref="L127" ca="1" si="1351">IF(OR($B127=0,K127=0),"",ROUNDDOWN((K127/$B127)*100,0))</f>
        <v/>
      </c>
      <c r="M127" s="218">
        <f>SUMIFS(Zeitliste!$M$14:$M$1999,Zeitliste!$A$14:$A$1999,$A127,Zeitliste!$N$14:$N$1999,M$16)</f>
        <v>0</v>
      </c>
      <c r="N127" s="219" t="str">
        <f t="shared" ref="N127" ca="1" si="1352">IF(OR($B127=0,M127=0),"",ROUNDDOWN((M127/$B127)*100,0))</f>
        <v/>
      </c>
      <c r="O127" s="218">
        <f>SUMIFS(Zeitliste!$M$14:$M$1999,Zeitliste!$A$14:$A$1999,$A127,Zeitliste!$N$14:$N$1999,O$16)</f>
        <v>0</v>
      </c>
      <c r="P127" s="219" t="str">
        <f t="shared" ref="P127" ca="1" si="1353">IF(OR($B127=0,O127=0),"",ROUNDDOWN((O127/$B127)*100,0))</f>
        <v/>
      </c>
      <c r="Q127" s="218">
        <f>SUMIFS(Zeitliste!$M$14:$M$1999,Zeitliste!$A$14:$A$1999,$A127,Zeitliste!$N$14:$N$1999,Q$16)</f>
        <v>0</v>
      </c>
      <c r="R127" s="219" t="str">
        <f t="shared" ref="R127" ca="1" si="1354">IF(OR($B127=0,Q127=0),"",ROUNDDOWN((Q127/$B127)*100,0))</f>
        <v/>
      </c>
      <c r="S127" s="218">
        <f>SUMIFS(Zeitliste!$M$14:$M$1999,Zeitliste!$A$14:$A$1999,$A127,Zeitliste!$N$14:$N$1999,S$16)</f>
        <v>0</v>
      </c>
      <c r="T127" s="219" t="str">
        <f t="shared" ref="T127" ca="1" si="1355">IF(OR($B127=0,S127=0),"",ROUNDDOWN((S127/$B127)*100,0))</f>
        <v/>
      </c>
      <c r="U127" s="218">
        <f>SUMIFS(Zeitliste!$M$14:$M$1999,Zeitliste!$A$14:$A$1999,$A127,Zeitliste!$N$14:$N$1999,U$16)</f>
        <v>0</v>
      </c>
      <c r="V127" s="219" t="str">
        <f t="shared" ref="V127" ca="1" si="1356">IF(OR($B127=0,U127=0),"",ROUNDDOWN((U127/$B127)*100,0))</f>
        <v/>
      </c>
      <c r="W127" s="218">
        <f>SUMIFS(Zeitliste!$M$14:$M$1999,Zeitliste!$A$14:$A$1999,$A127,Zeitliste!$N$14:$N$1999,W$16)</f>
        <v>0</v>
      </c>
      <c r="X127" s="219" t="str">
        <f t="shared" ref="X127" ca="1" si="1357">IF(OR($B127=0,W127=0),"",ROUNDDOWN((W127/$B127)*100,0))</f>
        <v/>
      </c>
      <c r="Y127" s="218">
        <f>SUMIFS(Zeitliste!$M$14:$M$1999,Zeitliste!$A$14:$A$1999,$A127,Zeitliste!$N$14:$N$1999,Y$16)</f>
        <v>0</v>
      </c>
      <c r="Z127" s="219" t="str">
        <f t="shared" ref="Z127" ca="1" si="1358">IF(OR($B127=0,Y127=0),"",ROUNDDOWN((Y127/$B127)*100,0))</f>
        <v/>
      </c>
      <c r="AA127" s="218">
        <f>SUMIFS(Zeitliste!$M$14:$M$1999,Zeitliste!$A$14:$A$1999,$A127,Zeitliste!$N$14:$N$1999,AA$16)</f>
        <v>0</v>
      </c>
      <c r="AB127" s="219" t="str">
        <f t="shared" ref="AB127" ca="1" si="1359">IF(OR($B127=0,AA127=0),"",ROUNDDOWN((AA127/$B127)*100,0))</f>
        <v/>
      </c>
      <c r="AC127" s="218">
        <f>SUMIFS(Zeitliste!$M$14:$M$1999,Zeitliste!$A$14:$A$1999,$A127,Zeitliste!$N$14:$N$1999,AC$16)</f>
        <v>0</v>
      </c>
      <c r="AD127" s="219" t="str">
        <f t="shared" ca="1" si="840"/>
        <v/>
      </c>
      <c r="AE127" s="20"/>
      <c r="AF127" s="241">
        <f t="shared" ca="1" si="853"/>
        <v>0</v>
      </c>
      <c r="AG127" s="241">
        <f t="shared" ca="1" si="854"/>
        <v>0</v>
      </c>
      <c r="AH127" s="242" t="e">
        <f t="shared" si="867"/>
        <v>#VALUE!</v>
      </c>
    </row>
    <row r="128" spans="1:34" x14ac:dyDescent="0.25">
      <c r="A128" s="216" t="str">
        <f t="shared" si="802"/>
        <v/>
      </c>
      <c r="B128" s="217">
        <f ca="1">SUMIF(ZL_gesamt,Aufteilung!A128,ZL_dez)</f>
        <v>0</v>
      </c>
      <c r="C128" s="218">
        <f>SUMIFS(Zeitliste!$M$14:$M$1999,Zeitliste!$A$14:$A$1999,$A128,Zeitliste!$N$14:$N$1999,C$16)</f>
        <v>0</v>
      </c>
      <c r="D128" s="219" t="str">
        <f t="shared" ca="1" si="803"/>
        <v/>
      </c>
      <c r="E128" s="218">
        <f>SUMIFS(Zeitliste!$M$14:$M$1999,Zeitliste!$A$14:$A$1999,$A128,Zeitliste!$N$14:$N$1999,E$16)</f>
        <v>0</v>
      </c>
      <c r="F128" s="219" t="str">
        <f t="shared" ref="F128" ca="1" si="1360">IF(OR($B128=0,E128=0),"",ROUNDDOWN((E128/$B128)*100,0))</f>
        <v/>
      </c>
      <c r="G128" s="218">
        <f>SUMIFS(Zeitliste!$M$14:$M$1999,Zeitliste!$A$14:$A$1999,$A128,Zeitliste!$N$14:$N$1999,G$16)</f>
        <v>0</v>
      </c>
      <c r="H128" s="219" t="str">
        <f t="shared" ref="H128" ca="1" si="1361">IF(OR($B128=0,G128=0),"",ROUNDDOWN((G128/$B128)*100,0))</f>
        <v/>
      </c>
      <c r="I128" s="218">
        <f>SUMIFS(Zeitliste!$M$14:$M$1999,Zeitliste!$A$14:$A$1999,$A128,Zeitliste!$N$14:$N$1999,I$16)</f>
        <v>0</v>
      </c>
      <c r="J128" s="219" t="str">
        <f t="shared" ref="J128" ca="1" si="1362">IF(OR($B128=0,I128=0),"",ROUNDDOWN((I128/$B128)*100,0))</f>
        <v/>
      </c>
      <c r="K128" s="218">
        <f>SUMIFS(Zeitliste!$M$14:$M$1999,Zeitliste!$A$14:$A$1999,$A128,Zeitliste!$N$14:$N$1999,K$16)</f>
        <v>0</v>
      </c>
      <c r="L128" s="219" t="str">
        <f t="shared" ref="L128" ca="1" si="1363">IF(OR($B128=0,K128=0),"",ROUNDDOWN((K128/$B128)*100,0))</f>
        <v/>
      </c>
      <c r="M128" s="218">
        <f>SUMIFS(Zeitliste!$M$14:$M$1999,Zeitliste!$A$14:$A$1999,$A128,Zeitliste!$N$14:$N$1999,M$16)</f>
        <v>0</v>
      </c>
      <c r="N128" s="219" t="str">
        <f t="shared" ref="N128" ca="1" si="1364">IF(OR($B128=0,M128=0),"",ROUNDDOWN((M128/$B128)*100,0))</f>
        <v/>
      </c>
      <c r="O128" s="218">
        <f>SUMIFS(Zeitliste!$M$14:$M$1999,Zeitliste!$A$14:$A$1999,$A128,Zeitliste!$N$14:$N$1999,O$16)</f>
        <v>0</v>
      </c>
      <c r="P128" s="219" t="str">
        <f t="shared" ref="P128" ca="1" si="1365">IF(OR($B128=0,O128=0),"",ROUNDDOWN((O128/$B128)*100,0))</f>
        <v/>
      </c>
      <c r="Q128" s="218">
        <f>SUMIFS(Zeitliste!$M$14:$M$1999,Zeitliste!$A$14:$A$1999,$A128,Zeitliste!$N$14:$N$1999,Q$16)</f>
        <v>0</v>
      </c>
      <c r="R128" s="219" t="str">
        <f t="shared" ref="R128" ca="1" si="1366">IF(OR($B128=0,Q128=0),"",ROUNDDOWN((Q128/$B128)*100,0))</f>
        <v/>
      </c>
      <c r="S128" s="218">
        <f>SUMIFS(Zeitliste!$M$14:$M$1999,Zeitliste!$A$14:$A$1999,$A128,Zeitliste!$N$14:$N$1999,S$16)</f>
        <v>0</v>
      </c>
      <c r="T128" s="219" t="str">
        <f t="shared" ref="T128" ca="1" si="1367">IF(OR($B128=0,S128=0),"",ROUNDDOWN((S128/$B128)*100,0))</f>
        <v/>
      </c>
      <c r="U128" s="218">
        <f>SUMIFS(Zeitliste!$M$14:$M$1999,Zeitliste!$A$14:$A$1999,$A128,Zeitliste!$N$14:$N$1999,U$16)</f>
        <v>0</v>
      </c>
      <c r="V128" s="219" t="str">
        <f t="shared" ref="V128" ca="1" si="1368">IF(OR($B128=0,U128=0),"",ROUNDDOWN((U128/$B128)*100,0))</f>
        <v/>
      </c>
      <c r="W128" s="218">
        <f>SUMIFS(Zeitliste!$M$14:$M$1999,Zeitliste!$A$14:$A$1999,$A128,Zeitliste!$N$14:$N$1999,W$16)</f>
        <v>0</v>
      </c>
      <c r="X128" s="219" t="str">
        <f t="shared" ref="X128" ca="1" si="1369">IF(OR($B128=0,W128=0),"",ROUNDDOWN((W128/$B128)*100,0))</f>
        <v/>
      </c>
      <c r="Y128" s="218">
        <f>SUMIFS(Zeitliste!$M$14:$M$1999,Zeitliste!$A$14:$A$1999,$A128,Zeitliste!$N$14:$N$1999,Y$16)</f>
        <v>0</v>
      </c>
      <c r="Z128" s="219" t="str">
        <f t="shared" ref="Z128" ca="1" si="1370">IF(OR($B128=0,Y128=0),"",ROUNDDOWN((Y128/$B128)*100,0))</f>
        <v/>
      </c>
      <c r="AA128" s="218">
        <f>SUMIFS(Zeitliste!$M$14:$M$1999,Zeitliste!$A$14:$A$1999,$A128,Zeitliste!$N$14:$N$1999,AA$16)</f>
        <v>0</v>
      </c>
      <c r="AB128" s="219" t="str">
        <f t="shared" ref="AB128" ca="1" si="1371">IF(OR($B128=0,AA128=0),"",ROUNDDOWN((AA128/$B128)*100,0))</f>
        <v/>
      </c>
      <c r="AC128" s="218">
        <f>SUMIFS(Zeitliste!$M$14:$M$1999,Zeitliste!$A$14:$A$1999,$A128,Zeitliste!$N$14:$N$1999,AC$16)</f>
        <v>0</v>
      </c>
      <c r="AD128" s="219" t="str">
        <f t="shared" ca="1" si="840"/>
        <v/>
      </c>
      <c r="AE128" s="20"/>
      <c r="AF128" s="241">
        <f t="shared" ca="1" si="853"/>
        <v>0</v>
      </c>
      <c r="AG128" s="241">
        <f t="shared" ca="1" si="854"/>
        <v>0</v>
      </c>
      <c r="AH128" s="242" t="e">
        <f t="shared" si="867"/>
        <v>#VALUE!</v>
      </c>
    </row>
    <row r="129" spans="1:34" x14ac:dyDescent="0.25">
      <c r="A129" s="216" t="str">
        <f t="shared" si="802"/>
        <v/>
      </c>
      <c r="B129" s="217">
        <f ca="1">SUMIF(ZL_gesamt,Aufteilung!A129,ZL_dez)</f>
        <v>0</v>
      </c>
      <c r="C129" s="218">
        <f>SUMIFS(Zeitliste!$M$14:$M$1999,Zeitliste!$A$14:$A$1999,$A129,Zeitliste!$N$14:$N$1999,C$16)</f>
        <v>0</v>
      </c>
      <c r="D129" s="219" t="str">
        <f t="shared" ca="1" si="803"/>
        <v/>
      </c>
      <c r="E129" s="218">
        <f>SUMIFS(Zeitliste!$M$14:$M$1999,Zeitliste!$A$14:$A$1999,$A129,Zeitliste!$N$14:$N$1999,E$16)</f>
        <v>0</v>
      </c>
      <c r="F129" s="219" t="str">
        <f t="shared" ref="F129" ca="1" si="1372">IF(OR($B129=0,E129=0),"",ROUNDDOWN((E129/$B129)*100,0))</f>
        <v/>
      </c>
      <c r="G129" s="218">
        <f>SUMIFS(Zeitliste!$M$14:$M$1999,Zeitliste!$A$14:$A$1999,$A129,Zeitliste!$N$14:$N$1999,G$16)</f>
        <v>0</v>
      </c>
      <c r="H129" s="219" t="str">
        <f t="shared" ref="H129" ca="1" si="1373">IF(OR($B129=0,G129=0),"",ROUNDDOWN((G129/$B129)*100,0))</f>
        <v/>
      </c>
      <c r="I129" s="218">
        <f>SUMIFS(Zeitliste!$M$14:$M$1999,Zeitliste!$A$14:$A$1999,$A129,Zeitliste!$N$14:$N$1999,I$16)</f>
        <v>0</v>
      </c>
      <c r="J129" s="219" t="str">
        <f t="shared" ref="J129" ca="1" si="1374">IF(OR($B129=0,I129=0),"",ROUNDDOWN((I129/$B129)*100,0))</f>
        <v/>
      </c>
      <c r="K129" s="218">
        <f>SUMIFS(Zeitliste!$M$14:$M$1999,Zeitliste!$A$14:$A$1999,$A129,Zeitliste!$N$14:$N$1999,K$16)</f>
        <v>0</v>
      </c>
      <c r="L129" s="219" t="str">
        <f t="shared" ref="L129" ca="1" si="1375">IF(OR($B129=0,K129=0),"",ROUNDDOWN((K129/$B129)*100,0))</f>
        <v/>
      </c>
      <c r="M129" s="218">
        <f>SUMIFS(Zeitliste!$M$14:$M$1999,Zeitliste!$A$14:$A$1999,$A129,Zeitliste!$N$14:$N$1999,M$16)</f>
        <v>0</v>
      </c>
      <c r="N129" s="219" t="str">
        <f t="shared" ref="N129" ca="1" si="1376">IF(OR($B129=0,M129=0),"",ROUNDDOWN((M129/$B129)*100,0))</f>
        <v/>
      </c>
      <c r="O129" s="218">
        <f>SUMIFS(Zeitliste!$M$14:$M$1999,Zeitliste!$A$14:$A$1999,$A129,Zeitliste!$N$14:$N$1999,O$16)</f>
        <v>0</v>
      </c>
      <c r="P129" s="219" t="str">
        <f t="shared" ref="P129" ca="1" si="1377">IF(OR($B129=0,O129=0),"",ROUNDDOWN((O129/$B129)*100,0))</f>
        <v/>
      </c>
      <c r="Q129" s="218">
        <f>SUMIFS(Zeitliste!$M$14:$M$1999,Zeitliste!$A$14:$A$1999,$A129,Zeitliste!$N$14:$N$1999,Q$16)</f>
        <v>0</v>
      </c>
      <c r="R129" s="219" t="str">
        <f t="shared" ref="R129" ca="1" si="1378">IF(OR($B129=0,Q129=0),"",ROUNDDOWN((Q129/$B129)*100,0))</f>
        <v/>
      </c>
      <c r="S129" s="218">
        <f>SUMIFS(Zeitliste!$M$14:$M$1999,Zeitliste!$A$14:$A$1999,$A129,Zeitliste!$N$14:$N$1999,S$16)</f>
        <v>0</v>
      </c>
      <c r="T129" s="219" t="str">
        <f t="shared" ref="T129" ca="1" si="1379">IF(OR($B129=0,S129=0),"",ROUNDDOWN((S129/$B129)*100,0))</f>
        <v/>
      </c>
      <c r="U129" s="218">
        <f>SUMIFS(Zeitliste!$M$14:$M$1999,Zeitliste!$A$14:$A$1999,$A129,Zeitliste!$N$14:$N$1999,U$16)</f>
        <v>0</v>
      </c>
      <c r="V129" s="219" t="str">
        <f t="shared" ref="V129" ca="1" si="1380">IF(OR($B129=0,U129=0),"",ROUNDDOWN((U129/$B129)*100,0))</f>
        <v/>
      </c>
      <c r="W129" s="218">
        <f>SUMIFS(Zeitliste!$M$14:$M$1999,Zeitliste!$A$14:$A$1999,$A129,Zeitliste!$N$14:$N$1999,W$16)</f>
        <v>0</v>
      </c>
      <c r="X129" s="219" t="str">
        <f t="shared" ref="X129" ca="1" si="1381">IF(OR($B129=0,W129=0),"",ROUNDDOWN((W129/$B129)*100,0))</f>
        <v/>
      </c>
      <c r="Y129" s="218">
        <f>SUMIFS(Zeitliste!$M$14:$M$1999,Zeitliste!$A$14:$A$1999,$A129,Zeitliste!$N$14:$N$1999,Y$16)</f>
        <v>0</v>
      </c>
      <c r="Z129" s="219" t="str">
        <f t="shared" ref="Z129" ca="1" si="1382">IF(OR($B129=0,Y129=0),"",ROUNDDOWN((Y129/$B129)*100,0))</f>
        <v/>
      </c>
      <c r="AA129" s="218">
        <f>SUMIFS(Zeitliste!$M$14:$M$1999,Zeitliste!$A$14:$A$1999,$A129,Zeitliste!$N$14:$N$1999,AA$16)</f>
        <v>0</v>
      </c>
      <c r="AB129" s="219" t="str">
        <f t="shared" ref="AB129" ca="1" si="1383">IF(OR($B129=0,AA129=0),"",ROUNDDOWN((AA129/$B129)*100,0))</f>
        <v/>
      </c>
      <c r="AC129" s="218">
        <f>SUMIFS(Zeitliste!$M$14:$M$1999,Zeitliste!$A$14:$A$1999,$A129,Zeitliste!$N$14:$N$1999,AC$16)</f>
        <v>0</v>
      </c>
      <c r="AD129" s="219" t="str">
        <f t="shared" ca="1" si="840"/>
        <v/>
      </c>
      <c r="AE129" s="20"/>
      <c r="AF129" s="241">
        <f t="shared" ca="1" si="853"/>
        <v>0</v>
      </c>
      <c r="AG129" s="241">
        <f t="shared" ca="1" si="854"/>
        <v>0</v>
      </c>
      <c r="AH129" s="242" t="e">
        <f t="shared" si="867"/>
        <v>#VALUE!</v>
      </c>
    </row>
    <row r="130" spans="1:34" x14ac:dyDescent="0.25">
      <c r="A130" s="216" t="str">
        <f t="shared" si="802"/>
        <v/>
      </c>
      <c r="B130" s="217">
        <f ca="1">SUMIF(ZL_gesamt,Aufteilung!A130,ZL_dez)</f>
        <v>0</v>
      </c>
      <c r="C130" s="218">
        <f>SUMIFS(Zeitliste!$M$14:$M$1999,Zeitliste!$A$14:$A$1999,$A130,Zeitliste!$N$14:$N$1999,C$16)</f>
        <v>0</v>
      </c>
      <c r="D130" s="219" t="str">
        <f t="shared" ca="1" si="803"/>
        <v/>
      </c>
      <c r="E130" s="218">
        <f>SUMIFS(Zeitliste!$M$14:$M$1999,Zeitliste!$A$14:$A$1999,$A130,Zeitliste!$N$14:$N$1999,E$16)</f>
        <v>0</v>
      </c>
      <c r="F130" s="219" t="str">
        <f t="shared" ref="F130" ca="1" si="1384">IF(OR($B130=0,E130=0),"",ROUNDDOWN((E130/$B130)*100,0))</f>
        <v/>
      </c>
      <c r="G130" s="218">
        <f>SUMIFS(Zeitliste!$M$14:$M$1999,Zeitliste!$A$14:$A$1999,$A130,Zeitliste!$N$14:$N$1999,G$16)</f>
        <v>0</v>
      </c>
      <c r="H130" s="219" t="str">
        <f t="shared" ref="H130" ca="1" si="1385">IF(OR($B130=0,G130=0),"",ROUNDDOWN((G130/$B130)*100,0))</f>
        <v/>
      </c>
      <c r="I130" s="218">
        <f>SUMIFS(Zeitliste!$M$14:$M$1999,Zeitliste!$A$14:$A$1999,$A130,Zeitliste!$N$14:$N$1999,I$16)</f>
        <v>0</v>
      </c>
      <c r="J130" s="219" t="str">
        <f t="shared" ref="J130" ca="1" si="1386">IF(OR($B130=0,I130=0),"",ROUNDDOWN((I130/$B130)*100,0))</f>
        <v/>
      </c>
      <c r="K130" s="218">
        <f>SUMIFS(Zeitliste!$M$14:$M$1999,Zeitliste!$A$14:$A$1999,$A130,Zeitliste!$N$14:$N$1999,K$16)</f>
        <v>0</v>
      </c>
      <c r="L130" s="219" t="str">
        <f t="shared" ref="L130" ca="1" si="1387">IF(OR($B130=0,K130=0),"",ROUNDDOWN((K130/$B130)*100,0))</f>
        <v/>
      </c>
      <c r="M130" s="218">
        <f>SUMIFS(Zeitliste!$M$14:$M$1999,Zeitliste!$A$14:$A$1999,$A130,Zeitliste!$N$14:$N$1999,M$16)</f>
        <v>0</v>
      </c>
      <c r="N130" s="219" t="str">
        <f t="shared" ref="N130" ca="1" si="1388">IF(OR($B130=0,M130=0),"",ROUNDDOWN((M130/$B130)*100,0))</f>
        <v/>
      </c>
      <c r="O130" s="218">
        <f>SUMIFS(Zeitliste!$M$14:$M$1999,Zeitliste!$A$14:$A$1999,$A130,Zeitliste!$N$14:$N$1999,O$16)</f>
        <v>0</v>
      </c>
      <c r="P130" s="219" t="str">
        <f t="shared" ref="P130" ca="1" si="1389">IF(OR($B130=0,O130=0),"",ROUNDDOWN((O130/$B130)*100,0))</f>
        <v/>
      </c>
      <c r="Q130" s="218">
        <f>SUMIFS(Zeitliste!$M$14:$M$1999,Zeitliste!$A$14:$A$1999,$A130,Zeitliste!$N$14:$N$1999,Q$16)</f>
        <v>0</v>
      </c>
      <c r="R130" s="219" t="str">
        <f t="shared" ref="R130" ca="1" si="1390">IF(OR($B130=0,Q130=0),"",ROUNDDOWN((Q130/$B130)*100,0))</f>
        <v/>
      </c>
      <c r="S130" s="218">
        <f>SUMIFS(Zeitliste!$M$14:$M$1999,Zeitliste!$A$14:$A$1999,$A130,Zeitliste!$N$14:$N$1999,S$16)</f>
        <v>0</v>
      </c>
      <c r="T130" s="219" t="str">
        <f t="shared" ref="T130" ca="1" si="1391">IF(OR($B130=0,S130=0),"",ROUNDDOWN((S130/$B130)*100,0))</f>
        <v/>
      </c>
      <c r="U130" s="218">
        <f>SUMIFS(Zeitliste!$M$14:$M$1999,Zeitliste!$A$14:$A$1999,$A130,Zeitliste!$N$14:$N$1999,U$16)</f>
        <v>0</v>
      </c>
      <c r="V130" s="219" t="str">
        <f t="shared" ref="V130" ca="1" si="1392">IF(OR($B130=0,U130=0),"",ROUNDDOWN((U130/$B130)*100,0))</f>
        <v/>
      </c>
      <c r="W130" s="218">
        <f>SUMIFS(Zeitliste!$M$14:$M$1999,Zeitliste!$A$14:$A$1999,$A130,Zeitliste!$N$14:$N$1999,W$16)</f>
        <v>0</v>
      </c>
      <c r="X130" s="219" t="str">
        <f t="shared" ref="X130" ca="1" si="1393">IF(OR($B130=0,W130=0),"",ROUNDDOWN((W130/$B130)*100,0))</f>
        <v/>
      </c>
      <c r="Y130" s="218">
        <f>SUMIFS(Zeitliste!$M$14:$M$1999,Zeitliste!$A$14:$A$1999,$A130,Zeitliste!$N$14:$N$1999,Y$16)</f>
        <v>0</v>
      </c>
      <c r="Z130" s="219" t="str">
        <f t="shared" ref="Z130" ca="1" si="1394">IF(OR($B130=0,Y130=0),"",ROUNDDOWN((Y130/$B130)*100,0))</f>
        <v/>
      </c>
      <c r="AA130" s="218">
        <f>SUMIFS(Zeitliste!$M$14:$M$1999,Zeitliste!$A$14:$A$1999,$A130,Zeitliste!$N$14:$N$1999,AA$16)</f>
        <v>0</v>
      </c>
      <c r="AB130" s="219" t="str">
        <f t="shared" ref="AB130" ca="1" si="1395">IF(OR($B130=0,AA130=0),"",ROUNDDOWN((AA130/$B130)*100,0))</f>
        <v/>
      </c>
      <c r="AC130" s="218">
        <f>SUMIFS(Zeitliste!$M$14:$M$1999,Zeitliste!$A$14:$A$1999,$A130,Zeitliste!$N$14:$N$1999,AC$16)</f>
        <v>0</v>
      </c>
      <c r="AD130" s="219" t="str">
        <f t="shared" ca="1" si="840"/>
        <v/>
      </c>
      <c r="AE130" s="20"/>
      <c r="AF130" s="241">
        <f t="shared" ca="1" si="853"/>
        <v>0</v>
      </c>
      <c r="AG130" s="241">
        <f t="shared" ca="1" si="854"/>
        <v>0</v>
      </c>
      <c r="AH130" s="242" t="e">
        <f t="shared" si="867"/>
        <v>#VALUE!</v>
      </c>
    </row>
    <row r="131" spans="1:34" x14ac:dyDescent="0.25">
      <c r="A131" s="216" t="str">
        <f t="shared" si="802"/>
        <v/>
      </c>
      <c r="B131" s="217">
        <f ca="1">SUMIF(ZL_gesamt,Aufteilung!A131,ZL_dez)</f>
        <v>0</v>
      </c>
      <c r="C131" s="218">
        <f>SUMIFS(Zeitliste!$M$14:$M$1999,Zeitliste!$A$14:$A$1999,$A131,Zeitliste!$N$14:$N$1999,C$16)</f>
        <v>0</v>
      </c>
      <c r="D131" s="219" t="str">
        <f t="shared" ca="1" si="803"/>
        <v/>
      </c>
      <c r="E131" s="218">
        <f>SUMIFS(Zeitliste!$M$14:$M$1999,Zeitliste!$A$14:$A$1999,$A131,Zeitliste!$N$14:$N$1999,E$16)</f>
        <v>0</v>
      </c>
      <c r="F131" s="219" t="str">
        <f t="shared" ref="F131" ca="1" si="1396">IF(OR($B131=0,E131=0),"",ROUNDDOWN((E131/$B131)*100,0))</f>
        <v/>
      </c>
      <c r="G131" s="218">
        <f>SUMIFS(Zeitliste!$M$14:$M$1999,Zeitliste!$A$14:$A$1999,$A131,Zeitliste!$N$14:$N$1999,G$16)</f>
        <v>0</v>
      </c>
      <c r="H131" s="219" t="str">
        <f t="shared" ref="H131" ca="1" si="1397">IF(OR($B131=0,G131=0),"",ROUNDDOWN((G131/$B131)*100,0))</f>
        <v/>
      </c>
      <c r="I131" s="218">
        <f>SUMIFS(Zeitliste!$M$14:$M$1999,Zeitliste!$A$14:$A$1999,$A131,Zeitliste!$N$14:$N$1999,I$16)</f>
        <v>0</v>
      </c>
      <c r="J131" s="219" t="str">
        <f t="shared" ref="J131" ca="1" si="1398">IF(OR($B131=0,I131=0),"",ROUNDDOWN((I131/$B131)*100,0))</f>
        <v/>
      </c>
      <c r="K131" s="218">
        <f>SUMIFS(Zeitliste!$M$14:$M$1999,Zeitliste!$A$14:$A$1999,$A131,Zeitliste!$N$14:$N$1999,K$16)</f>
        <v>0</v>
      </c>
      <c r="L131" s="219" t="str">
        <f t="shared" ref="L131" ca="1" si="1399">IF(OR($B131=0,K131=0),"",ROUNDDOWN((K131/$B131)*100,0))</f>
        <v/>
      </c>
      <c r="M131" s="218">
        <f>SUMIFS(Zeitliste!$M$14:$M$1999,Zeitliste!$A$14:$A$1999,$A131,Zeitliste!$N$14:$N$1999,M$16)</f>
        <v>0</v>
      </c>
      <c r="N131" s="219" t="str">
        <f t="shared" ref="N131" ca="1" si="1400">IF(OR($B131=0,M131=0),"",ROUNDDOWN((M131/$B131)*100,0))</f>
        <v/>
      </c>
      <c r="O131" s="218">
        <f>SUMIFS(Zeitliste!$M$14:$M$1999,Zeitliste!$A$14:$A$1999,$A131,Zeitliste!$N$14:$N$1999,O$16)</f>
        <v>0</v>
      </c>
      <c r="P131" s="219" t="str">
        <f t="shared" ref="P131" ca="1" si="1401">IF(OR($B131=0,O131=0),"",ROUNDDOWN((O131/$B131)*100,0))</f>
        <v/>
      </c>
      <c r="Q131" s="218">
        <f>SUMIFS(Zeitliste!$M$14:$M$1999,Zeitliste!$A$14:$A$1999,$A131,Zeitliste!$N$14:$N$1999,Q$16)</f>
        <v>0</v>
      </c>
      <c r="R131" s="219" t="str">
        <f t="shared" ref="R131" ca="1" si="1402">IF(OR($B131=0,Q131=0),"",ROUNDDOWN((Q131/$B131)*100,0))</f>
        <v/>
      </c>
      <c r="S131" s="218">
        <f>SUMIFS(Zeitliste!$M$14:$M$1999,Zeitliste!$A$14:$A$1999,$A131,Zeitliste!$N$14:$N$1999,S$16)</f>
        <v>0</v>
      </c>
      <c r="T131" s="219" t="str">
        <f t="shared" ref="T131" ca="1" si="1403">IF(OR($B131=0,S131=0),"",ROUNDDOWN((S131/$B131)*100,0))</f>
        <v/>
      </c>
      <c r="U131" s="218">
        <f>SUMIFS(Zeitliste!$M$14:$M$1999,Zeitliste!$A$14:$A$1999,$A131,Zeitliste!$N$14:$N$1999,U$16)</f>
        <v>0</v>
      </c>
      <c r="V131" s="219" t="str">
        <f t="shared" ref="V131" ca="1" si="1404">IF(OR($B131=0,U131=0),"",ROUNDDOWN((U131/$B131)*100,0))</f>
        <v/>
      </c>
      <c r="W131" s="218">
        <f>SUMIFS(Zeitliste!$M$14:$M$1999,Zeitliste!$A$14:$A$1999,$A131,Zeitliste!$N$14:$N$1999,W$16)</f>
        <v>0</v>
      </c>
      <c r="X131" s="219" t="str">
        <f t="shared" ref="X131" ca="1" si="1405">IF(OR($B131=0,W131=0),"",ROUNDDOWN((W131/$B131)*100,0))</f>
        <v/>
      </c>
      <c r="Y131" s="218">
        <f>SUMIFS(Zeitliste!$M$14:$M$1999,Zeitliste!$A$14:$A$1999,$A131,Zeitliste!$N$14:$N$1999,Y$16)</f>
        <v>0</v>
      </c>
      <c r="Z131" s="219" t="str">
        <f t="shared" ref="Z131" ca="1" si="1406">IF(OR($B131=0,Y131=0),"",ROUNDDOWN((Y131/$B131)*100,0))</f>
        <v/>
      </c>
      <c r="AA131" s="218">
        <f>SUMIFS(Zeitliste!$M$14:$M$1999,Zeitliste!$A$14:$A$1999,$A131,Zeitliste!$N$14:$N$1999,AA$16)</f>
        <v>0</v>
      </c>
      <c r="AB131" s="219" t="str">
        <f t="shared" ref="AB131" ca="1" si="1407">IF(OR($B131=0,AA131=0),"",ROUNDDOWN((AA131/$B131)*100,0))</f>
        <v/>
      </c>
      <c r="AC131" s="218">
        <f>SUMIFS(Zeitliste!$M$14:$M$1999,Zeitliste!$A$14:$A$1999,$A131,Zeitliste!$N$14:$N$1999,AC$16)</f>
        <v>0</v>
      </c>
      <c r="AD131" s="219" t="str">
        <f t="shared" ca="1" si="840"/>
        <v/>
      </c>
      <c r="AE131" s="20"/>
      <c r="AF131" s="241">
        <f t="shared" ca="1" si="853"/>
        <v>0</v>
      </c>
      <c r="AG131" s="241">
        <f t="shared" ca="1" si="854"/>
        <v>0</v>
      </c>
      <c r="AH131" s="242" t="e">
        <f t="shared" si="867"/>
        <v>#VALUE!</v>
      </c>
    </row>
    <row r="132" spans="1:34" x14ac:dyDescent="0.25">
      <c r="A132" s="216" t="str">
        <f t="shared" si="802"/>
        <v/>
      </c>
      <c r="B132" s="217">
        <f ca="1">SUMIF(ZL_gesamt,Aufteilung!A132,ZL_dez)</f>
        <v>0</v>
      </c>
      <c r="C132" s="218">
        <f>SUMIFS(Zeitliste!$M$14:$M$1999,Zeitliste!$A$14:$A$1999,$A132,Zeitliste!$N$14:$N$1999,C$16)</f>
        <v>0</v>
      </c>
      <c r="D132" s="219" t="str">
        <f t="shared" ca="1" si="803"/>
        <v/>
      </c>
      <c r="E132" s="218">
        <f>SUMIFS(Zeitliste!$M$14:$M$1999,Zeitliste!$A$14:$A$1999,$A132,Zeitliste!$N$14:$N$1999,E$16)</f>
        <v>0</v>
      </c>
      <c r="F132" s="219" t="str">
        <f t="shared" ref="F132" ca="1" si="1408">IF(OR($B132=0,E132=0),"",ROUNDDOWN((E132/$B132)*100,0))</f>
        <v/>
      </c>
      <c r="G132" s="218">
        <f>SUMIFS(Zeitliste!$M$14:$M$1999,Zeitliste!$A$14:$A$1999,$A132,Zeitliste!$N$14:$N$1999,G$16)</f>
        <v>0</v>
      </c>
      <c r="H132" s="219" t="str">
        <f t="shared" ref="H132" ca="1" si="1409">IF(OR($B132=0,G132=0),"",ROUNDDOWN((G132/$B132)*100,0))</f>
        <v/>
      </c>
      <c r="I132" s="218">
        <f>SUMIFS(Zeitliste!$M$14:$M$1999,Zeitliste!$A$14:$A$1999,$A132,Zeitliste!$N$14:$N$1999,I$16)</f>
        <v>0</v>
      </c>
      <c r="J132" s="219" t="str">
        <f t="shared" ref="J132" ca="1" si="1410">IF(OR($B132=0,I132=0),"",ROUNDDOWN((I132/$B132)*100,0))</f>
        <v/>
      </c>
      <c r="K132" s="218">
        <f>SUMIFS(Zeitliste!$M$14:$M$1999,Zeitliste!$A$14:$A$1999,$A132,Zeitliste!$N$14:$N$1999,K$16)</f>
        <v>0</v>
      </c>
      <c r="L132" s="219" t="str">
        <f t="shared" ref="L132" ca="1" si="1411">IF(OR($B132=0,K132=0),"",ROUNDDOWN((K132/$B132)*100,0))</f>
        <v/>
      </c>
      <c r="M132" s="218">
        <f>SUMIFS(Zeitliste!$M$14:$M$1999,Zeitliste!$A$14:$A$1999,$A132,Zeitliste!$N$14:$N$1999,M$16)</f>
        <v>0</v>
      </c>
      <c r="N132" s="219" t="str">
        <f t="shared" ref="N132" ca="1" si="1412">IF(OR($B132=0,M132=0),"",ROUNDDOWN((M132/$B132)*100,0))</f>
        <v/>
      </c>
      <c r="O132" s="218">
        <f>SUMIFS(Zeitliste!$M$14:$M$1999,Zeitliste!$A$14:$A$1999,$A132,Zeitliste!$N$14:$N$1999,O$16)</f>
        <v>0</v>
      </c>
      <c r="P132" s="219" t="str">
        <f t="shared" ref="P132" ca="1" si="1413">IF(OR($B132=0,O132=0),"",ROUNDDOWN((O132/$B132)*100,0))</f>
        <v/>
      </c>
      <c r="Q132" s="218">
        <f>SUMIFS(Zeitliste!$M$14:$M$1999,Zeitliste!$A$14:$A$1999,$A132,Zeitliste!$N$14:$N$1999,Q$16)</f>
        <v>0</v>
      </c>
      <c r="R132" s="219" t="str">
        <f t="shared" ref="R132" ca="1" si="1414">IF(OR($B132=0,Q132=0),"",ROUNDDOWN((Q132/$B132)*100,0))</f>
        <v/>
      </c>
      <c r="S132" s="218">
        <f>SUMIFS(Zeitliste!$M$14:$M$1999,Zeitliste!$A$14:$A$1999,$A132,Zeitliste!$N$14:$N$1999,S$16)</f>
        <v>0</v>
      </c>
      <c r="T132" s="219" t="str">
        <f t="shared" ref="T132" ca="1" si="1415">IF(OR($B132=0,S132=0),"",ROUNDDOWN((S132/$B132)*100,0))</f>
        <v/>
      </c>
      <c r="U132" s="218">
        <f>SUMIFS(Zeitliste!$M$14:$M$1999,Zeitliste!$A$14:$A$1999,$A132,Zeitliste!$N$14:$N$1999,U$16)</f>
        <v>0</v>
      </c>
      <c r="V132" s="219" t="str">
        <f t="shared" ref="V132" ca="1" si="1416">IF(OR($B132=0,U132=0),"",ROUNDDOWN((U132/$B132)*100,0))</f>
        <v/>
      </c>
      <c r="W132" s="218">
        <f>SUMIFS(Zeitliste!$M$14:$M$1999,Zeitliste!$A$14:$A$1999,$A132,Zeitliste!$N$14:$N$1999,W$16)</f>
        <v>0</v>
      </c>
      <c r="X132" s="219" t="str">
        <f t="shared" ref="X132" ca="1" si="1417">IF(OR($B132=0,W132=0),"",ROUNDDOWN((W132/$B132)*100,0))</f>
        <v/>
      </c>
      <c r="Y132" s="218">
        <f>SUMIFS(Zeitliste!$M$14:$M$1999,Zeitliste!$A$14:$A$1999,$A132,Zeitliste!$N$14:$N$1999,Y$16)</f>
        <v>0</v>
      </c>
      <c r="Z132" s="219" t="str">
        <f t="shared" ref="Z132" ca="1" si="1418">IF(OR($B132=0,Y132=0),"",ROUNDDOWN((Y132/$B132)*100,0))</f>
        <v/>
      </c>
      <c r="AA132" s="218">
        <f>SUMIFS(Zeitliste!$M$14:$M$1999,Zeitliste!$A$14:$A$1999,$A132,Zeitliste!$N$14:$N$1999,AA$16)</f>
        <v>0</v>
      </c>
      <c r="AB132" s="219" t="str">
        <f t="shared" ref="AB132" ca="1" si="1419">IF(OR($B132=0,AA132=0),"",ROUNDDOWN((AA132/$B132)*100,0))</f>
        <v/>
      </c>
      <c r="AC132" s="218">
        <f>SUMIFS(Zeitliste!$M$14:$M$1999,Zeitliste!$A$14:$A$1999,$A132,Zeitliste!$N$14:$N$1999,AC$16)</f>
        <v>0</v>
      </c>
      <c r="AD132" s="219" t="str">
        <f t="shared" ca="1" si="840"/>
        <v/>
      </c>
      <c r="AE132" s="20"/>
      <c r="AF132" s="241">
        <f t="shared" ca="1" si="853"/>
        <v>0</v>
      </c>
      <c r="AG132" s="241">
        <f t="shared" ca="1" si="854"/>
        <v>0</v>
      </c>
      <c r="AH132" s="242" t="e">
        <f t="shared" si="867"/>
        <v>#VALUE!</v>
      </c>
    </row>
    <row r="133" spans="1:34" x14ac:dyDescent="0.25">
      <c r="A133" s="216" t="str">
        <f t="shared" si="802"/>
        <v/>
      </c>
      <c r="B133" s="217">
        <f ca="1">SUMIF(ZL_gesamt,Aufteilung!A133,ZL_dez)</f>
        <v>0</v>
      </c>
      <c r="C133" s="218">
        <f>SUMIFS(Zeitliste!$M$14:$M$1999,Zeitliste!$A$14:$A$1999,$A133,Zeitliste!$N$14:$N$1999,C$16)</f>
        <v>0</v>
      </c>
      <c r="D133" s="219" t="str">
        <f t="shared" ca="1" si="803"/>
        <v/>
      </c>
      <c r="E133" s="218">
        <f>SUMIFS(Zeitliste!$M$14:$M$1999,Zeitliste!$A$14:$A$1999,$A133,Zeitliste!$N$14:$N$1999,E$16)</f>
        <v>0</v>
      </c>
      <c r="F133" s="219" t="str">
        <f t="shared" ref="F133" ca="1" si="1420">IF(OR($B133=0,E133=0),"",ROUNDDOWN((E133/$B133)*100,0))</f>
        <v/>
      </c>
      <c r="G133" s="218">
        <f>SUMIFS(Zeitliste!$M$14:$M$1999,Zeitliste!$A$14:$A$1999,$A133,Zeitliste!$N$14:$N$1999,G$16)</f>
        <v>0</v>
      </c>
      <c r="H133" s="219" t="str">
        <f t="shared" ref="H133" ca="1" si="1421">IF(OR($B133=0,G133=0),"",ROUNDDOWN((G133/$B133)*100,0))</f>
        <v/>
      </c>
      <c r="I133" s="218">
        <f>SUMIFS(Zeitliste!$M$14:$M$1999,Zeitliste!$A$14:$A$1999,$A133,Zeitliste!$N$14:$N$1999,I$16)</f>
        <v>0</v>
      </c>
      <c r="J133" s="219" t="str">
        <f t="shared" ref="J133" ca="1" si="1422">IF(OR($B133=0,I133=0),"",ROUNDDOWN((I133/$B133)*100,0))</f>
        <v/>
      </c>
      <c r="K133" s="218">
        <f>SUMIFS(Zeitliste!$M$14:$M$1999,Zeitliste!$A$14:$A$1999,$A133,Zeitliste!$N$14:$N$1999,K$16)</f>
        <v>0</v>
      </c>
      <c r="L133" s="219" t="str">
        <f t="shared" ref="L133" ca="1" si="1423">IF(OR($B133=0,K133=0),"",ROUNDDOWN((K133/$B133)*100,0))</f>
        <v/>
      </c>
      <c r="M133" s="218">
        <f>SUMIFS(Zeitliste!$M$14:$M$1999,Zeitliste!$A$14:$A$1999,$A133,Zeitliste!$N$14:$N$1999,M$16)</f>
        <v>0</v>
      </c>
      <c r="N133" s="219" t="str">
        <f t="shared" ref="N133" ca="1" si="1424">IF(OR($B133=0,M133=0),"",ROUNDDOWN((M133/$B133)*100,0))</f>
        <v/>
      </c>
      <c r="O133" s="218">
        <f>SUMIFS(Zeitliste!$M$14:$M$1999,Zeitliste!$A$14:$A$1999,$A133,Zeitliste!$N$14:$N$1999,O$16)</f>
        <v>0</v>
      </c>
      <c r="P133" s="219" t="str">
        <f t="shared" ref="P133" ca="1" si="1425">IF(OR($B133=0,O133=0),"",ROUNDDOWN((O133/$B133)*100,0))</f>
        <v/>
      </c>
      <c r="Q133" s="218">
        <f>SUMIFS(Zeitliste!$M$14:$M$1999,Zeitliste!$A$14:$A$1999,$A133,Zeitliste!$N$14:$N$1999,Q$16)</f>
        <v>0</v>
      </c>
      <c r="R133" s="219" t="str">
        <f t="shared" ref="R133" ca="1" si="1426">IF(OR($B133=0,Q133=0),"",ROUNDDOWN((Q133/$B133)*100,0))</f>
        <v/>
      </c>
      <c r="S133" s="218">
        <f>SUMIFS(Zeitliste!$M$14:$M$1999,Zeitliste!$A$14:$A$1999,$A133,Zeitliste!$N$14:$N$1999,S$16)</f>
        <v>0</v>
      </c>
      <c r="T133" s="219" t="str">
        <f t="shared" ref="T133" ca="1" si="1427">IF(OR($B133=0,S133=0),"",ROUNDDOWN((S133/$B133)*100,0))</f>
        <v/>
      </c>
      <c r="U133" s="218">
        <f>SUMIFS(Zeitliste!$M$14:$M$1999,Zeitliste!$A$14:$A$1999,$A133,Zeitliste!$N$14:$N$1999,U$16)</f>
        <v>0</v>
      </c>
      <c r="V133" s="219" t="str">
        <f t="shared" ref="V133" ca="1" si="1428">IF(OR($B133=0,U133=0),"",ROUNDDOWN((U133/$B133)*100,0))</f>
        <v/>
      </c>
      <c r="W133" s="218">
        <f>SUMIFS(Zeitliste!$M$14:$M$1999,Zeitliste!$A$14:$A$1999,$A133,Zeitliste!$N$14:$N$1999,W$16)</f>
        <v>0</v>
      </c>
      <c r="X133" s="219" t="str">
        <f t="shared" ref="X133" ca="1" si="1429">IF(OR($B133=0,W133=0),"",ROUNDDOWN((W133/$B133)*100,0))</f>
        <v/>
      </c>
      <c r="Y133" s="218">
        <f>SUMIFS(Zeitliste!$M$14:$M$1999,Zeitliste!$A$14:$A$1999,$A133,Zeitliste!$N$14:$N$1999,Y$16)</f>
        <v>0</v>
      </c>
      <c r="Z133" s="219" t="str">
        <f t="shared" ref="Z133" ca="1" si="1430">IF(OR($B133=0,Y133=0),"",ROUNDDOWN((Y133/$B133)*100,0))</f>
        <v/>
      </c>
      <c r="AA133" s="218">
        <f>SUMIFS(Zeitliste!$M$14:$M$1999,Zeitliste!$A$14:$A$1999,$A133,Zeitliste!$N$14:$N$1999,AA$16)</f>
        <v>0</v>
      </c>
      <c r="AB133" s="219" t="str">
        <f t="shared" ref="AB133" ca="1" si="1431">IF(OR($B133=0,AA133=0),"",ROUNDDOWN((AA133/$B133)*100,0))</f>
        <v/>
      </c>
      <c r="AC133" s="218">
        <f>SUMIFS(Zeitliste!$M$14:$M$1999,Zeitliste!$A$14:$A$1999,$A133,Zeitliste!$N$14:$N$1999,AC$16)</f>
        <v>0</v>
      </c>
      <c r="AD133" s="219" t="str">
        <f t="shared" ca="1" si="840"/>
        <v/>
      </c>
      <c r="AE133" s="20"/>
      <c r="AF133" s="241">
        <f t="shared" ca="1" si="853"/>
        <v>0</v>
      </c>
      <c r="AG133" s="241">
        <f t="shared" ca="1" si="854"/>
        <v>0</v>
      </c>
      <c r="AH133" s="242" t="e">
        <f t="shared" si="867"/>
        <v>#VALUE!</v>
      </c>
    </row>
    <row r="134" spans="1:34" x14ac:dyDescent="0.25">
      <c r="A134" s="216" t="str">
        <f t="shared" si="802"/>
        <v/>
      </c>
      <c r="B134" s="217">
        <f ca="1">SUMIF(ZL_gesamt,Aufteilung!A134,ZL_dez)</f>
        <v>0</v>
      </c>
      <c r="C134" s="218">
        <f>SUMIFS(Zeitliste!$M$14:$M$1999,Zeitliste!$A$14:$A$1999,$A134,Zeitliste!$N$14:$N$1999,C$16)</f>
        <v>0</v>
      </c>
      <c r="D134" s="219" t="str">
        <f t="shared" ca="1" si="803"/>
        <v/>
      </c>
      <c r="E134" s="218">
        <f>SUMIFS(Zeitliste!$M$14:$M$1999,Zeitliste!$A$14:$A$1999,$A134,Zeitliste!$N$14:$N$1999,E$16)</f>
        <v>0</v>
      </c>
      <c r="F134" s="219" t="str">
        <f t="shared" ref="F134" ca="1" si="1432">IF(OR($B134=0,E134=0),"",ROUNDDOWN((E134/$B134)*100,0))</f>
        <v/>
      </c>
      <c r="G134" s="218">
        <f>SUMIFS(Zeitliste!$M$14:$M$1999,Zeitliste!$A$14:$A$1999,$A134,Zeitliste!$N$14:$N$1999,G$16)</f>
        <v>0</v>
      </c>
      <c r="H134" s="219" t="str">
        <f t="shared" ref="H134" ca="1" si="1433">IF(OR($B134=0,G134=0),"",ROUNDDOWN((G134/$B134)*100,0))</f>
        <v/>
      </c>
      <c r="I134" s="218">
        <f>SUMIFS(Zeitliste!$M$14:$M$1999,Zeitliste!$A$14:$A$1999,$A134,Zeitliste!$N$14:$N$1999,I$16)</f>
        <v>0</v>
      </c>
      <c r="J134" s="219" t="str">
        <f t="shared" ref="J134" ca="1" si="1434">IF(OR($B134=0,I134=0),"",ROUNDDOWN((I134/$B134)*100,0))</f>
        <v/>
      </c>
      <c r="K134" s="218">
        <f>SUMIFS(Zeitliste!$M$14:$M$1999,Zeitliste!$A$14:$A$1999,$A134,Zeitliste!$N$14:$N$1999,K$16)</f>
        <v>0</v>
      </c>
      <c r="L134" s="219" t="str">
        <f t="shared" ref="L134" ca="1" si="1435">IF(OR($B134=0,K134=0),"",ROUNDDOWN((K134/$B134)*100,0))</f>
        <v/>
      </c>
      <c r="M134" s="218">
        <f>SUMIFS(Zeitliste!$M$14:$M$1999,Zeitliste!$A$14:$A$1999,$A134,Zeitliste!$N$14:$N$1999,M$16)</f>
        <v>0</v>
      </c>
      <c r="N134" s="219" t="str">
        <f t="shared" ref="N134" ca="1" si="1436">IF(OR($B134=0,M134=0),"",ROUNDDOWN((M134/$B134)*100,0))</f>
        <v/>
      </c>
      <c r="O134" s="218">
        <f>SUMIFS(Zeitliste!$M$14:$M$1999,Zeitliste!$A$14:$A$1999,$A134,Zeitliste!$N$14:$N$1999,O$16)</f>
        <v>0</v>
      </c>
      <c r="P134" s="219" t="str">
        <f t="shared" ref="P134" ca="1" si="1437">IF(OR($B134=0,O134=0),"",ROUNDDOWN((O134/$B134)*100,0))</f>
        <v/>
      </c>
      <c r="Q134" s="218">
        <f>SUMIFS(Zeitliste!$M$14:$M$1999,Zeitliste!$A$14:$A$1999,$A134,Zeitliste!$N$14:$N$1999,Q$16)</f>
        <v>0</v>
      </c>
      <c r="R134" s="219" t="str">
        <f t="shared" ref="R134" ca="1" si="1438">IF(OR($B134=0,Q134=0),"",ROUNDDOWN((Q134/$B134)*100,0))</f>
        <v/>
      </c>
      <c r="S134" s="218">
        <f>SUMIFS(Zeitliste!$M$14:$M$1999,Zeitliste!$A$14:$A$1999,$A134,Zeitliste!$N$14:$N$1999,S$16)</f>
        <v>0</v>
      </c>
      <c r="T134" s="219" t="str">
        <f t="shared" ref="T134" ca="1" si="1439">IF(OR($B134=0,S134=0),"",ROUNDDOWN((S134/$B134)*100,0))</f>
        <v/>
      </c>
      <c r="U134" s="218">
        <f>SUMIFS(Zeitliste!$M$14:$M$1999,Zeitliste!$A$14:$A$1999,$A134,Zeitliste!$N$14:$N$1999,U$16)</f>
        <v>0</v>
      </c>
      <c r="V134" s="219" t="str">
        <f t="shared" ref="V134" ca="1" si="1440">IF(OR($B134=0,U134=0),"",ROUNDDOWN((U134/$B134)*100,0))</f>
        <v/>
      </c>
      <c r="W134" s="218">
        <f>SUMIFS(Zeitliste!$M$14:$M$1999,Zeitliste!$A$14:$A$1999,$A134,Zeitliste!$N$14:$N$1999,W$16)</f>
        <v>0</v>
      </c>
      <c r="X134" s="219" t="str">
        <f t="shared" ref="X134" ca="1" si="1441">IF(OR($B134=0,W134=0),"",ROUNDDOWN((W134/$B134)*100,0))</f>
        <v/>
      </c>
      <c r="Y134" s="218">
        <f>SUMIFS(Zeitliste!$M$14:$M$1999,Zeitliste!$A$14:$A$1999,$A134,Zeitliste!$N$14:$N$1999,Y$16)</f>
        <v>0</v>
      </c>
      <c r="Z134" s="219" t="str">
        <f t="shared" ref="Z134" ca="1" si="1442">IF(OR($B134=0,Y134=0),"",ROUNDDOWN((Y134/$B134)*100,0))</f>
        <v/>
      </c>
      <c r="AA134" s="218">
        <f>SUMIFS(Zeitliste!$M$14:$M$1999,Zeitliste!$A$14:$A$1999,$A134,Zeitliste!$N$14:$N$1999,AA$16)</f>
        <v>0</v>
      </c>
      <c r="AB134" s="219" t="str">
        <f t="shared" ref="AB134" ca="1" si="1443">IF(OR($B134=0,AA134=0),"",ROUNDDOWN((AA134/$B134)*100,0))</f>
        <v/>
      </c>
      <c r="AC134" s="218">
        <f>SUMIFS(Zeitliste!$M$14:$M$1999,Zeitliste!$A$14:$A$1999,$A134,Zeitliste!$N$14:$N$1999,AC$16)</f>
        <v>0</v>
      </c>
      <c r="AD134" s="219" t="str">
        <f t="shared" ca="1" si="840"/>
        <v/>
      </c>
      <c r="AE134" s="20"/>
      <c r="AF134" s="241">
        <f t="shared" ca="1" si="853"/>
        <v>0</v>
      </c>
      <c r="AG134" s="241">
        <f t="shared" ca="1" si="854"/>
        <v>0</v>
      </c>
      <c r="AH134" s="242" t="e">
        <f t="shared" si="867"/>
        <v>#VALUE!</v>
      </c>
    </row>
    <row r="135" spans="1:34" x14ac:dyDescent="0.25">
      <c r="A135" s="216" t="str">
        <f t="shared" si="802"/>
        <v/>
      </c>
      <c r="B135" s="217">
        <f ca="1">SUMIF(ZL_gesamt,Aufteilung!A135,ZL_dez)</f>
        <v>0</v>
      </c>
      <c r="C135" s="218">
        <f>SUMIFS(Zeitliste!$M$14:$M$1999,Zeitliste!$A$14:$A$1999,$A135,Zeitliste!$N$14:$N$1999,C$16)</f>
        <v>0</v>
      </c>
      <c r="D135" s="219" t="str">
        <f t="shared" ca="1" si="803"/>
        <v/>
      </c>
      <c r="E135" s="218">
        <f>SUMIFS(Zeitliste!$M$14:$M$1999,Zeitliste!$A$14:$A$1999,$A135,Zeitliste!$N$14:$N$1999,E$16)</f>
        <v>0</v>
      </c>
      <c r="F135" s="219" t="str">
        <f t="shared" ref="F135" ca="1" si="1444">IF(OR($B135=0,E135=0),"",ROUNDDOWN((E135/$B135)*100,0))</f>
        <v/>
      </c>
      <c r="G135" s="218">
        <f>SUMIFS(Zeitliste!$M$14:$M$1999,Zeitliste!$A$14:$A$1999,$A135,Zeitliste!$N$14:$N$1999,G$16)</f>
        <v>0</v>
      </c>
      <c r="H135" s="219" t="str">
        <f t="shared" ref="H135" ca="1" si="1445">IF(OR($B135=0,G135=0),"",ROUNDDOWN((G135/$B135)*100,0))</f>
        <v/>
      </c>
      <c r="I135" s="218">
        <f>SUMIFS(Zeitliste!$M$14:$M$1999,Zeitliste!$A$14:$A$1999,$A135,Zeitliste!$N$14:$N$1999,I$16)</f>
        <v>0</v>
      </c>
      <c r="J135" s="219" t="str">
        <f t="shared" ref="J135" ca="1" si="1446">IF(OR($B135=0,I135=0),"",ROUNDDOWN((I135/$B135)*100,0))</f>
        <v/>
      </c>
      <c r="K135" s="218">
        <f>SUMIFS(Zeitliste!$M$14:$M$1999,Zeitliste!$A$14:$A$1999,$A135,Zeitliste!$N$14:$N$1999,K$16)</f>
        <v>0</v>
      </c>
      <c r="L135" s="219" t="str">
        <f t="shared" ref="L135" ca="1" si="1447">IF(OR($B135=0,K135=0),"",ROUNDDOWN((K135/$B135)*100,0))</f>
        <v/>
      </c>
      <c r="M135" s="218">
        <f>SUMIFS(Zeitliste!$M$14:$M$1999,Zeitliste!$A$14:$A$1999,$A135,Zeitliste!$N$14:$N$1999,M$16)</f>
        <v>0</v>
      </c>
      <c r="N135" s="219" t="str">
        <f t="shared" ref="N135" ca="1" si="1448">IF(OR($B135=0,M135=0),"",ROUNDDOWN((M135/$B135)*100,0))</f>
        <v/>
      </c>
      <c r="O135" s="218">
        <f>SUMIFS(Zeitliste!$M$14:$M$1999,Zeitliste!$A$14:$A$1999,$A135,Zeitliste!$N$14:$N$1999,O$16)</f>
        <v>0</v>
      </c>
      <c r="P135" s="219" t="str">
        <f t="shared" ref="P135" ca="1" si="1449">IF(OR($B135=0,O135=0),"",ROUNDDOWN((O135/$B135)*100,0))</f>
        <v/>
      </c>
      <c r="Q135" s="218">
        <f>SUMIFS(Zeitliste!$M$14:$M$1999,Zeitliste!$A$14:$A$1999,$A135,Zeitliste!$N$14:$N$1999,Q$16)</f>
        <v>0</v>
      </c>
      <c r="R135" s="219" t="str">
        <f t="shared" ref="R135" ca="1" si="1450">IF(OR($B135=0,Q135=0),"",ROUNDDOWN((Q135/$B135)*100,0))</f>
        <v/>
      </c>
      <c r="S135" s="218">
        <f>SUMIFS(Zeitliste!$M$14:$M$1999,Zeitliste!$A$14:$A$1999,$A135,Zeitliste!$N$14:$N$1999,S$16)</f>
        <v>0</v>
      </c>
      <c r="T135" s="219" t="str">
        <f t="shared" ref="T135" ca="1" si="1451">IF(OR($B135=0,S135=0),"",ROUNDDOWN((S135/$B135)*100,0))</f>
        <v/>
      </c>
      <c r="U135" s="218">
        <f>SUMIFS(Zeitliste!$M$14:$M$1999,Zeitliste!$A$14:$A$1999,$A135,Zeitliste!$N$14:$N$1999,U$16)</f>
        <v>0</v>
      </c>
      <c r="V135" s="219" t="str">
        <f t="shared" ref="V135" ca="1" si="1452">IF(OR($B135=0,U135=0),"",ROUNDDOWN((U135/$B135)*100,0))</f>
        <v/>
      </c>
      <c r="W135" s="218">
        <f>SUMIFS(Zeitliste!$M$14:$M$1999,Zeitliste!$A$14:$A$1999,$A135,Zeitliste!$N$14:$N$1999,W$16)</f>
        <v>0</v>
      </c>
      <c r="X135" s="219" t="str">
        <f t="shared" ref="X135" ca="1" si="1453">IF(OR($B135=0,W135=0),"",ROUNDDOWN((W135/$B135)*100,0))</f>
        <v/>
      </c>
      <c r="Y135" s="218">
        <f>SUMIFS(Zeitliste!$M$14:$M$1999,Zeitliste!$A$14:$A$1999,$A135,Zeitliste!$N$14:$N$1999,Y$16)</f>
        <v>0</v>
      </c>
      <c r="Z135" s="219" t="str">
        <f t="shared" ref="Z135" ca="1" si="1454">IF(OR($B135=0,Y135=0),"",ROUNDDOWN((Y135/$B135)*100,0))</f>
        <v/>
      </c>
      <c r="AA135" s="218">
        <f>SUMIFS(Zeitliste!$M$14:$M$1999,Zeitliste!$A$14:$A$1999,$A135,Zeitliste!$N$14:$N$1999,AA$16)</f>
        <v>0</v>
      </c>
      <c r="AB135" s="219" t="str">
        <f t="shared" ref="AB135" ca="1" si="1455">IF(OR($B135=0,AA135=0),"",ROUNDDOWN((AA135/$B135)*100,0))</f>
        <v/>
      </c>
      <c r="AC135" s="218">
        <f>SUMIFS(Zeitliste!$M$14:$M$1999,Zeitliste!$A$14:$A$1999,$A135,Zeitliste!$N$14:$N$1999,AC$16)</f>
        <v>0</v>
      </c>
      <c r="AD135" s="219" t="str">
        <f t="shared" ca="1" si="840"/>
        <v/>
      </c>
      <c r="AE135" s="20"/>
      <c r="AF135" s="241">
        <f t="shared" ca="1" si="853"/>
        <v>0</v>
      </c>
      <c r="AG135" s="241">
        <f t="shared" ca="1" si="854"/>
        <v>0</v>
      </c>
      <c r="AH135" s="242" t="e">
        <f t="shared" si="867"/>
        <v>#VALUE!</v>
      </c>
    </row>
    <row r="136" spans="1:34" x14ac:dyDescent="0.25">
      <c r="A136" s="216" t="str">
        <f t="shared" si="802"/>
        <v/>
      </c>
      <c r="B136" s="217">
        <f ca="1">SUMIF(ZL_gesamt,Aufteilung!A136,ZL_dez)</f>
        <v>0</v>
      </c>
      <c r="C136" s="218">
        <f>SUMIFS(Zeitliste!$M$14:$M$1999,Zeitliste!$A$14:$A$1999,$A136,Zeitliste!$N$14:$N$1999,C$16)</f>
        <v>0</v>
      </c>
      <c r="D136" s="219" t="str">
        <f t="shared" ca="1" si="803"/>
        <v/>
      </c>
      <c r="E136" s="218">
        <f>SUMIFS(Zeitliste!$M$14:$M$1999,Zeitliste!$A$14:$A$1999,$A136,Zeitliste!$N$14:$N$1999,E$16)</f>
        <v>0</v>
      </c>
      <c r="F136" s="219" t="str">
        <f t="shared" ref="F136" ca="1" si="1456">IF(OR($B136=0,E136=0),"",ROUNDDOWN((E136/$B136)*100,0))</f>
        <v/>
      </c>
      <c r="G136" s="218">
        <f>SUMIFS(Zeitliste!$M$14:$M$1999,Zeitliste!$A$14:$A$1999,$A136,Zeitliste!$N$14:$N$1999,G$16)</f>
        <v>0</v>
      </c>
      <c r="H136" s="219" t="str">
        <f t="shared" ref="H136" ca="1" si="1457">IF(OR($B136=0,G136=0),"",ROUNDDOWN((G136/$B136)*100,0))</f>
        <v/>
      </c>
      <c r="I136" s="218">
        <f>SUMIFS(Zeitliste!$M$14:$M$1999,Zeitliste!$A$14:$A$1999,$A136,Zeitliste!$N$14:$N$1999,I$16)</f>
        <v>0</v>
      </c>
      <c r="J136" s="219" t="str">
        <f t="shared" ref="J136" ca="1" si="1458">IF(OR($B136=0,I136=0),"",ROUNDDOWN((I136/$B136)*100,0))</f>
        <v/>
      </c>
      <c r="K136" s="218">
        <f>SUMIFS(Zeitliste!$M$14:$M$1999,Zeitliste!$A$14:$A$1999,$A136,Zeitliste!$N$14:$N$1999,K$16)</f>
        <v>0</v>
      </c>
      <c r="L136" s="219" t="str">
        <f t="shared" ref="L136" ca="1" si="1459">IF(OR($B136=0,K136=0),"",ROUNDDOWN((K136/$B136)*100,0))</f>
        <v/>
      </c>
      <c r="M136" s="218">
        <f>SUMIFS(Zeitliste!$M$14:$M$1999,Zeitliste!$A$14:$A$1999,$A136,Zeitliste!$N$14:$N$1999,M$16)</f>
        <v>0</v>
      </c>
      <c r="N136" s="219" t="str">
        <f t="shared" ref="N136" ca="1" si="1460">IF(OR($B136=0,M136=0),"",ROUNDDOWN((M136/$B136)*100,0))</f>
        <v/>
      </c>
      <c r="O136" s="218">
        <f>SUMIFS(Zeitliste!$M$14:$M$1999,Zeitliste!$A$14:$A$1999,$A136,Zeitliste!$N$14:$N$1999,O$16)</f>
        <v>0</v>
      </c>
      <c r="P136" s="219" t="str">
        <f t="shared" ref="P136" ca="1" si="1461">IF(OR($B136=0,O136=0),"",ROUNDDOWN((O136/$B136)*100,0))</f>
        <v/>
      </c>
      <c r="Q136" s="218">
        <f>SUMIFS(Zeitliste!$M$14:$M$1999,Zeitliste!$A$14:$A$1999,$A136,Zeitliste!$N$14:$N$1999,Q$16)</f>
        <v>0</v>
      </c>
      <c r="R136" s="219" t="str">
        <f t="shared" ref="R136" ca="1" si="1462">IF(OR($B136=0,Q136=0),"",ROUNDDOWN((Q136/$B136)*100,0))</f>
        <v/>
      </c>
      <c r="S136" s="218">
        <f>SUMIFS(Zeitliste!$M$14:$M$1999,Zeitliste!$A$14:$A$1999,$A136,Zeitliste!$N$14:$N$1999,S$16)</f>
        <v>0</v>
      </c>
      <c r="T136" s="219" t="str">
        <f t="shared" ref="T136" ca="1" si="1463">IF(OR($B136=0,S136=0),"",ROUNDDOWN((S136/$B136)*100,0))</f>
        <v/>
      </c>
      <c r="U136" s="218">
        <f>SUMIFS(Zeitliste!$M$14:$M$1999,Zeitliste!$A$14:$A$1999,$A136,Zeitliste!$N$14:$N$1999,U$16)</f>
        <v>0</v>
      </c>
      <c r="V136" s="219" t="str">
        <f t="shared" ref="V136" ca="1" si="1464">IF(OR($B136=0,U136=0),"",ROUNDDOWN((U136/$B136)*100,0))</f>
        <v/>
      </c>
      <c r="W136" s="218">
        <f>SUMIFS(Zeitliste!$M$14:$M$1999,Zeitliste!$A$14:$A$1999,$A136,Zeitliste!$N$14:$N$1999,W$16)</f>
        <v>0</v>
      </c>
      <c r="X136" s="219" t="str">
        <f t="shared" ref="X136" ca="1" si="1465">IF(OR($B136=0,W136=0),"",ROUNDDOWN((W136/$B136)*100,0))</f>
        <v/>
      </c>
      <c r="Y136" s="218">
        <f>SUMIFS(Zeitliste!$M$14:$M$1999,Zeitliste!$A$14:$A$1999,$A136,Zeitliste!$N$14:$N$1999,Y$16)</f>
        <v>0</v>
      </c>
      <c r="Z136" s="219" t="str">
        <f t="shared" ref="Z136" ca="1" si="1466">IF(OR($B136=0,Y136=0),"",ROUNDDOWN((Y136/$B136)*100,0))</f>
        <v/>
      </c>
      <c r="AA136" s="218">
        <f>SUMIFS(Zeitliste!$M$14:$M$1999,Zeitliste!$A$14:$A$1999,$A136,Zeitliste!$N$14:$N$1999,AA$16)</f>
        <v>0</v>
      </c>
      <c r="AB136" s="219" t="str">
        <f t="shared" ref="AB136" ca="1" si="1467">IF(OR($B136=0,AA136=0),"",ROUNDDOWN((AA136/$B136)*100,0))</f>
        <v/>
      </c>
      <c r="AC136" s="218">
        <f>SUMIFS(Zeitliste!$M$14:$M$1999,Zeitliste!$A$14:$A$1999,$A136,Zeitliste!$N$14:$N$1999,AC$16)</f>
        <v>0</v>
      </c>
      <c r="AD136" s="219" t="str">
        <f t="shared" ca="1" si="840"/>
        <v/>
      </c>
      <c r="AE136" s="20"/>
      <c r="AF136" s="241">
        <f t="shared" ca="1" si="853"/>
        <v>0</v>
      </c>
      <c r="AG136" s="241">
        <f t="shared" ca="1" si="854"/>
        <v>0</v>
      </c>
      <c r="AH136" s="242" t="e">
        <f t="shared" si="867"/>
        <v>#VALUE!</v>
      </c>
    </row>
    <row r="137" spans="1:34" x14ac:dyDescent="0.25">
      <c r="A137" s="216" t="str">
        <f t="shared" si="802"/>
        <v/>
      </c>
      <c r="B137" s="217">
        <f ca="1">SUMIF(ZL_gesamt,Aufteilung!A137,ZL_dez)</f>
        <v>0</v>
      </c>
      <c r="C137" s="218">
        <f>SUMIFS(Zeitliste!$M$14:$M$1999,Zeitliste!$A$14:$A$1999,$A137,Zeitliste!$N$14:$N$1999,C$16)</f>
        <v>0</v>
      </c>
      <c r="D137" s="219" t="str">
        <f t="shared" ca="1" si="803"/>
        <v/>
      </c>
      <c r="E137" s="218">
        <f>SUMIFS(Zeitliste!$M$14:$M$1999,Zeitliste!$A$14:$A$1999,$A137,Zeitliste!$N$14:$N$1999,E$16)</f>
        <v>0</v>
      </c>
      <c r="F137" s="219" t="str">
        <f t="shared" ref="F137" ca="1" si="1468">IF(OR($B137=0,E137=0),"",ROUNDDOWN((E137/$B137)*100,0))</f>
        <v/>
      </c>
      <c r="G137" s="218">
        <f>SUMIFS(Zeitliste!$M$14:$M$1999,Zeitliste!$A$14:$A$1999,$A137,Zeitliste!$N$14:$N$1999,G$16)</f>
        <v>0</v>
      </c>
      <c r="H137" s="219" t="str">
        <f t="shared" ref="H137" ca="1" si="1469">IF(OR($B137=0,G137=0),"",ROUNDDOWN((G137/$B137)*100,0))</f>
        <v/>
      </c>
      <c r="I137" s="218">
        <f>SUMIFS(Zeitliste!$M$14:$M$1999,Zeitliste!$A$14:$A$1999,$A137,Zeitliste!$N$14:$N$1999,I$16)</f>
        <v>0</v>
      </c>
      <c r="J137" s="219" t="str">
        <f t="shared" ref="J137" ca="1" si="1470">IF(OR($B137=0,I137=0),"",ROUNDDOWN((I137/$B137)*100,0))</f>
        <v/>
      </c>
      <c r="K137" s="218">
        <f>SUMIFS(Zeitliste!$M$14:$M$1999,Zeitliste!$A$14:$A$1999,$A137,Zeitliste!$N$14:$N$1999,K$16)</f>
        <v>0</v>
      </c>
      <c r="L137" s="219" t="str">
        <f t="shared" ref="L137" ca="1" si="1471">IF(OR($B137=0,K137=0),"",ROUNDDOWN((K137/$B137)*100,0))</f>
        <v/>
      </c>
      <c r="M137" s="218">
        <f>SUMIFS(Zeitliste!$M$14:$M$1999,Zeitliste!$A$14:$A$1999,$A137,Zeitliste!$N$14:$N$1999,M$16)</f>
        <v>0</v>
      </c>
      <c r="N137" s="219" t="str">
        <f t="shared" ref="N137" ca="1" si="1472">IF(OR($B137=0,M137=0),"",ROUNDDOWN((M137/$B137)*100,0))</f>
        <v/>
      </c>
      <c r="O137" s="218">
        <f>SUMIFS(Zeitliste!$M$14:$M$1999,Zeitliste!$A$14:$A$1999,$A137,Zeitliste!$N$14:$N$1999,O$16)</f>
        <v>0</v>
      </c>
      <c r="P137" s="219" t="str">
        <f t="shared" ref="P137" ca="1" si="1473">IF(OR($B137=0,O137=0),"",ROUNDDOWN((O137/$B137)*100,0))</f>
        <v/>
      </c>
      <c r="Q137" s="218">
        <f>SUMIFS(Zeitliste!$M$14:$M$1999,Zeitliste!$A$14:$A$1999,$A137,Zeitliste!$N$14:$N$1999,Q$16)</f>
        <v>0</v>
      </c>
      <c r="R137" s="219" t="str">
        <f t="shared" ref="R137" ca="1" si="1474">IF(OR($B137=0,Q137=0),"",ROUNDDOWN((Q137/$B137)*100,0))</f>
        <v/>
      </c>
      <c r="S137" s="218">
        <f>SUMIFS(Zeitliste!$M$14:$M$1999,Zeitliste!$A$14:$A$1999,$A137,Zeitliste!$N$14:$N$1999,S$16)</f>
        <v>0</v>
      </c>
      <c r="T137" s="219" t="str">
        <f t="shared" ref="T137" ca="1" si="1475">IF(OR($B137=0,S137=0),"",ROUNDDOWN((S137/$B137)*100,0))</f>
        <v/>
      </c>
      <c r="U137" s="218">
        <f>SUMIFS(Zeitliste!$M$14:$M$1999,Zeitliste!$A$14:$A$1999,$A137,Zeitliste!$N$14:$N$1999,U$16)</f>
        <v>0</v>
      </c>
      <c r="V137" s="219" t="str">
        <f t="shared" ref="V137" ca="1" si="1476">IF(OR($B137=0,U137=0),"",ROUNDDOWN((U137/$B137)*100,0))</f>
        <v/>
      </c>
      <c r="W137" s="218">
        <f>SUMIFS(Zeitliste!$M$14:$M$1999,Zeitliste!$A$14:$A$1999,$A137,Zeitliste!$N$14:$N$1999,W$16)</f>
        <v>0</v>
      </c>
      <c r="X137" s="219" t="str">
        <f t="shared" ref="X137" ca="1" si="1477">IF(OR($B137=0,W137=0),"",ROUNDDOWN((W137/$B137)*100,0))</f>
        <v/>
      </c>
      <c r="Y137" s="218">
        <f>SUMIFS(Zeitliste!$M$14:$M$1999,Zeitliste!$A$14:$A$1999,$A137,Zeitliste!$N$14:$N$1999,Y$16)</f>
        <v>0</v>
      </c>
      <c r="Z137" s="219" t="str">
        <f t="shared" ref="Z137" ca="1" si="1478">IF(OR($B137=0,Y137=0),"",ROUNDDOWN((Y137/$B137)*100,0))</f>
        <v/>
      </c>
      <c r="AA137" s="218">
        <f>SUMIFS(Zeitliste!$M$14:$M$1999,Zeitliste!$A$14:$A$1999,$A137,Zeitliste!$N$14:$N$1999,AA$16)</f>
        <v>0</v>
      </c>
      <c r="AB137" s="219" t="str">
        <f t="shared" ref="AB137" ca="1" si="1479">IF(OR($B137=0,AA137=0),"",ROUNDDOWN((AA137/$B137)*100,0))</f>
        <v/>
      </c>
      <c r="AC137" s="218">
        <f>SUMIFS(Zeitliste!$M$14:$M$1999,Zeitliste!$A$14:$A$1999,$A137,Zeitliste!$N$14:$N$1999,AC$16)</f>
        <v>0</v>
      </c>
      <c r="AD137" s="219" t="str">
        <f t="shared" ca="1" si="840"/>
        <v/>
      </c>
      <c r="AE137" s="20"/>
      <c r="AF137" s="241">
        <f t="shared" ca="1" si="853"/>
        <v>0</v>
      </c>
      <c r="AG137" s="241">
        <f t="shared" ca="1" si="854"/>
        <v>0</v>
      </c>
      <c r="AH137" s="242" t="e">
        <f t="shared" si="867"/>
        <v>#VALUE!</v>
      </c>
    </row>
    <row r="138" spans="1:34" x14ac:dyDescent="0.25">
      <c r="A138" s="216" t="str">
        <f t="shared" si="802"/>
        <v/>
      </c>
      <c r="B138" s="217">
        <f ca="1">SUMIF(ZL_gesamt,Aufteilung!A138,ZL_dez)</f>
        <v>0</v>
      </c>
      <c r="C138" s="218">
        <f>SUMIFS(Zeitliste!$M$14:$M$1999,Zeitliste!$A$14:$A$1999,$A138,Zeitliste!$N$14:$N$1999,C$16)</f>
        <v>0</v>
      </c>
      <c r="D138" s="219" t="str">
        <f t="shared" ca="1" si="803"/>
        <v/>
      </c>
      <c r="E138" s="218">
        <f>SUMIFS(Zeitliste!$M$14:$M$1999,Zeitliste!$A$14:$A$1999,$A138,Zeitliste!$N$14:$N$1999,E$16)</f>
        <v>0</v>
      </c>
      <c r="F138" s="219" t="str">
        <f t="shared" ref="F138" ca="1" si="1480">IF(OR($B138=0,E138=0),"",ROUNDDOWN((E138/$B138)*100,0))</f>
        <v/>
      </c>
      <c r="G138" s="218">
        <f>SUMIFS(Zeitliste!$M$14:$M$1999,Zeitliste!$A$14:$A$1999,$A138,Zeitliste!$N$14:$N$1999,G$16)</f>
        <v>0</v>
      </c>
      <c r="H138" s="219" t="str">
        <f t="shared" ref="H138" ca="1" si="1481">IF(OR($B138=0,G138=0),"",ROUNDDOWN((G138/$B138)*100,0))</f>
        <v/>
      </c>
      <c r="I138" s="218">
        <f>SUMIFS(Zeitliste!$M$14:$M$1999,Zeitliste!$A$14:$A$1999,$A138,Zeitliste!$N$14:$N$1999,I$16)</f>
        <v>0</v>
      </c>
      <c r="J138" s="219" t="str">
        <f t="shared" ref="J138" ca="1" si="1482">IF(OR($B138=0,I138=0),"",ROUNDDOWN((I138/$B138)*100,0))</f>
        <v/>
      </c>
      <c r="K138" s="218">
        <f>SUMIFS(Zeitliste!$M$14:$M$1999,Zeitliste!$A$14:$A$1999,$A138,Zeitliste!$N$14:$N$1999,K$16)</f>
        <v>0</v>
      </c>
      <c r="L138" s="219" t="str">
        <f t="shared" ref="L138" ca="1" si="1483">IF(OR($B138=0,K138=0),"",ROUNDDOWN((K138/$B138)*100,0))</f>
        <v/>
      </c>
      <c r="M138" s="218">
        <f>SUMIFS(Zeitliste!$M$14:$M$1999,Zeitliste!$A$14:$A$1999,$A138,Zeitliste!$N$14:$N$1999,M$16)</f>
        <v>0</v>
      </c>
      <c r="N138" s="219" t="str">
        <f t="shared" ref="N138" ca="1" si="1484">IF(OR($B138=0,M138=0),"",ROUNDDOWN((M138/$B138)*100,0))</f>
        <v/>
      </c>
      <c r="O138" s="218">
        <f>SUMIFS(Zeitliste!$M$14:$M$1999,Zeitliste!$A$14:$A$1999,$A138,Zeitliste!$N$14:$N$1999,O$16)</f>
        <v>0</v>
      </c>
      <c r="P138" s="219" t="str">
        <f t="shared" ref="P138" ca="1" si="1485">IF(OR($B138=0,O138=0),"",ROUNDDOWN((O138/$B138)*100,0))</f>
        <v/>
      </c>
      <c r="Q138" s="218">
        <f>SUMIFS(Zeitliste!$M$14:$M$1999,Zeitliste!$A$14:$A$1999,$A138,Zeitliste!$N$14:$N$1999,Q$16)</f>
        <v>0</v>
      </c>
      <c r="R138" s="219" t="str">
        <f t="shared" ref="R138" ca="1" si="1486">IF(OR($B138=0,Q138=0),"",ROUNDDOWN((Q138/$B138)*100,0))</f>
        <v/>
      </c>
      <c r="S138" s="218">
        <f>SUMIFS(Zeitliste!$M$14:$M$1999,Zeitliste!$A$14:$A$1999,$A138,Zeitliste!$N$14:$N$1999,S$16)</f>
        <v>0</v>
      </c>
      <c r="T138" s="219" t="str">
        <f t="shared" ref="T138" ca="1" si="1487">IF(OR($B138=0,S138=0),"",ROUNDDOWN((S138/$B138)*100,0))</f>
        <v/>
      </c>
      <c r="U138" s="218">
        <f>SUMIFS(Zeitliste!$M$14:$M$1999,Zeitliste!$A$14:$A$1999,$A138,Zeitliste!$N$14:$N$1999,U$16)</f>
        <v>0</v>
      </c>
      <c r="V138" s="219" t="str">
        <f t="shared" ref="V138" ca="1" si="1488">IF(OR($B138=0,U138=0),"",ROUNDDOWN((U138/$B138)*100,0))</f>
        <v/>
      </c>
      <c r="W138" s="218">
        <f>SUMIFS(Zeitliste!$M$14:$M$1999,Zeitliste!$A$14:$A$1999,$A138,Zeitliste!$N$14:$N$1999,W$16)</f>
        <v>0</v>
      </c>
      <c r="X138" s="219" t="str">
        <f t="shared" ref="X138" ca="1" si="1489">IF(OR($B138=0,W138=0),"",ROUNDDOWN((W138/$B138)*100,0))</f>
        <v/>
      </c>
      <c r="Y138" s="218">
        <f>SUMIFS(Zeitliste!$M$14:$M$1999,Zeitliste!$A$14:$A$1999,$A138,Zeitliste!$N$14:$N$1999,Y$16)</f>
        <v>0</v>
      </c>
      <c r="Z138" s="219" t="str">
        <f t="shared" ref="Z138" ca="1" si="1490">IF(OR($B138=0,Y138=0),"",ROUNDDOWN((Y138/$B138)*100,0))</f>
        <v/>
      </c>
      <c r="AA138" s="218">
        <f>SUMIFS(Zeitliste!$M$14:$M$1999,Zeitliste!$A$14:$A$1999,$A138,Zeitliste!$N$14:$N$1999,AA$16)</f>
        <v>0</v>
      </c>
      <c r="AB138" s="219" t="str">
        <f t="shared" ref="AB138" ca="1" si="1491">IF(OR($B138=0,AA138=0),"",ROUNDDOWN((AA138/$B138)*100,0))</f>
        <v/>
      </c>
      <c r="AC138" s="218">
        <f>SUMIFS(Zeitliste!$M$14:$M$1999,Zeitliste!$A$14:$A$1999,$A138,Zeitliste!$N$14:$N$1999,AC$16)</f>
        <v>0</v>
      </c>
      <c r="AD138" s="219" t="str">
        <f t="shared" ca="1" si="840"/>
        <v/>
      </c>
      <c r="AE138" s="20"/>
      <c r="AF138" s="241">
        <f t="shared" ca="1" si="853"/>
        <v>0</v>
      </c>
      <c r="AG138" s="241">
        <f t="shared" ca="1" si="854"/>
        <v>0</v>
      </c>
      <c r="AH138" s="242" t="e">
        <f t="shared" si="867"/>
        <v>#VALUE!</v>
      </c>
    </row>
    <row r="139" spans="1:34" x14ac:dyDescent="0.25">
      <c r="A139" s="216" t="str">
        <f t="shared" si="802"/>
        <v/>
      </c>
      <c r="B139" s="217">
        <f ca="1">SUMIF(ZL_gesamt,Aufteilung!A139,ZL_dez)</f>
        <v>0</v>
      </c>
      <c r="C139" s="218">
        <f>SUMIFS(Zeitliste!$M$14:$M$1999,Zeitliste!$A$14:$A$1999,$A139,Zeitliste!$N$14:$N$1999,C$16)</f>
        <v>0</v>
      </c>
      <c r="D139" s="219" t="str">
        <f t="shared" ca="1" si="803"/>
        <v/>
      </c>
      <c r="E139" s="218">
        <f>SUMIFS(Zeitliste!$M$14:$M$1999,Zeitliste!$A$14:$A$1999,$A139,Zeitliste!$N$14:$N$1999,E$16)</f>
        <v>0</v>
      </c>
      <c r="F139" s="219" t="str">
        <f t="shared" ref="F139" ca="1" si="1492">IF(OR($B139=0,E139=0),"",ROUNDDOWN((E139/$B139)*100,0))</f>
        <v/>
      </c>
      <c r="G139" s="218">
        <f>SUMIFS(Zeitliste!$M$14:$M$1999,Zeitliste!$A$14:$A$1999,$A139,Zeitliste!$N$14:$N$1999,G$16)</f>
        <v>0</v>
      </c>
      <c r="H139" s="219" t="str">
        <f t="shared" ref="H139" ca="1" si="1493">IF(OR($B139=0,G139=0),"",ROUNDDOWN((G139/$B139)*100,0))</f>
        <v/>
      </c>
      <c r="I139" s="218">
        <f>SUMIFS(Zeitliste!$M$14:$M$1999,Zeitliste!$A$14:$A$1999,$A139,Zeitliste!$N$14:$N$1999,I$16)</f>
        <v>0</v>
      </c>
      <c r="J139" s="219" t="str">
        <f t="shared" ref="J139" ca="1" si="1494">IF(OR($B139=0,I139=0),"",ROUNDDOWN((I139/$B139)*100,0))</f>
        <v/>
      </c>
      <c r="K139" s="218">
        <f>SUMIFS(Zeitliste!$M$14:$M$1999,Zeitliste!$A$14:$A$1999,$A139,Zeitliste!$N$14:$N$1999,K$16)</f>
        <v>0</v>
      </c>
      <c r="L139" s="219" t="str">
        <f t="shared" ref="L139" ca="1" si="1495">IF(OR($B139=0,K139=0),"",ROUNDDOWN((K139/$B139)*100,0))</f>
        <v/>
      </c>
      <c r="M139" s="218">
        <f>SUMIFS(Zeitliste!$M$14:$M$1999,Zeitliste!$A$14:$A$1999,$A139,Zeitliste!$N$14:$N$1999,M$16)</f>
        <v>0</v>
      </c>
      <c r="N139" s="219" t="str">
        <f t="shared" ref="N139" ca="1" si="1496">IF(OR($B139=0,M139=0),"",ROUNDDOWN((M139/$B139)*100,0))</f>
        <v/>
      </c>
      <c r="O139" s="218">
        <f>SUMIFS(Zeitliste!$M$14:$M$1999,Zeitliste!$A$14:$A$1999,$A139,Zeitliste!$N$14:$N$1999,O$16)</f>
        <v>0</v>
      </c>
      <c r="P139" s="219" t="str">
        <f t="shared" ref="P139" ca="1" si="1497">IF(OR($B139=0,O139=0),"",ROUNDDOWN((O139/$B139)*100,0))</f>
        <v/>
      </c>
      <c r="Q139" s="218">
        <f>SUMIFS(Zeitliste!$M$14:$M$1999,Zeitliste!$A$14:$A$1999,$A139,Zeitliste!$N$14:$N$1999,Q$16)</f>
        <v>0</v>
      </c>
      <c r="R139" s="219" t="str">
        <f t="shared" ref="R139" ca="1" si="1498">IF(OR($B139=0,Q139=0),"",ROUNDDOWN((Q139/$B139)*100,0))</f>
        <v/>
      </c>
      <c r="S139" s="218">
        <f>SUMIFS(Zeitliste!$M$14:$M$1999,Zeitliste!$A$14:$A$1999,$A139,Zeitliste!$N$14:$N$1999,S$16)</f>
        <v>0</v>
      </c>
      <c r="T139" s="219" t="str">
        <f t="shared" ref="T139" ca="1" si="1499">IF(OR($B139=0,S139=0),"",ROUNDDOWN((S139/$B139)*100,0))</f>
        <v/>
      </c>
      <c r="U139" s="218">
        <f>SUMIFS(Zeitliste!$M$14:$M$1999,Zeitliste!$A$14:$A$1999,$A139,Zeitliste!$N$14:$N$1999,U$16)</f>
        <v>0</v>
      </c>
      <c r="V139" s="219" t="str">
        <f t="shared" ref="V139" ca="1" si="1500">IF(OR($B139=0,U139=0),"",ROUNDDOWN((U139/$B139)*100,0))</f>
        <v/>
      </c>
      <c r="W139" s="218">
        <f>SUMIFS(Zeitliste!$M$14:$M$1999,Zeitliste!$A$14:$A$1999,$A139,Zeitliste!$N$14:$N$1999,W$16)</f>
        <v>0</v>
      </c>
      <c r="X139" s="219" t="str">
        <f t="shared" ref="X139" ca="1" si="1501">IF(OR($B139=0,W139=0),"",ROUNDDOWN((W139/$B139)*100,0))</f>
        <v/>
      </c>
      <c r="Y139" s="218">
        <f>SUMIFS(Zeitliste!$M$14:$M$1999,Zeitliste!$A$14:$A$1999,$A139,Zeitliste!$N$14:$N$1999,Y$16)</f>
        <v>0</v>
      </c>
      <c r="Z139" s="219" t="str">
        <f t="shared" ref="Z139" ca="1" si="1502">IF(OR($B139=0,Y139=0),"",ROUNDDOWN((Y139/$B139)*100,0))</f>
        <v/>
      </c>
      <c r="AA139" s="218">
        <f>SUMIFS(Zeitliste!$M$14:$M$1999,Zeitliste!$A$14:$A$1999,$A139,Zeitliste!$N$14:$N$1999,AA$16)</f>
        <v>0</v>
      </c>
      <c r="AB139" s="219" t="str">
        <f t="shared" ref="AB139" ca="1" si="1503">IF(OR($B139=0,AA139=0),"",ROUNDDOWN((AA139/$B139)*100,0))</f>
        <v/>
      </c>
      <c r="AC139" s="218">
        <f>SUMIFS(Zeitliste!$M$14:$M$1999,Zeitliste!$A$14:$A$1999,$A139,Zeitliste!$N$14:$N$1999,AC$16)</f>
        <v>0</v>
      </c>
      <c r="AD139" s="219" t="str">
        <f t="shared" ca="1" si="840"/>
        <v/>
      </c>
      <c r="AE139" s="20"/>
      <c r="AF139" s="241">
        <f t="shared" ca="1" si="853"/>
        <v>0</v>
      </c>
      <c r="AG139" s="241">
        <f t="shared" ca="1" si="854"/>
        <v>0</v>
      </c>
      <c r="AH139" s="242" t="e">
        <f t="shared" si="867"/>
        <v>#VALUE!</v>
      </c>
    </row>
    <row r="140" spans="1:34" x14ac:dyDescent="0.25">
      <c r="A140" s="216" t="str">
        <f t="shared" si="802"/>
        <v/>
      </c>
      <c r="B140" s="217">
        <f ca="1">SUMIF(ZL_gesamt,Aufteilung!A140,ZL_dez)</f>
        <v>0</v>
      </c>
      <c r="C140" s="218">
        <f>SUMIFS(Zeitliste!$M$14:$M$1999,Zeitliste!$A$14:$A$1999,$A140,Zeitliste!$N$14:$N$1999,C$16)</f>
        <v>0</v>
      </c>
      <c r="D140" s="219" t="str">
        <f t="shared" ca="1" si="803"/>
        <v/>
      </c>
      <c r="E140" s="218">
        <f>SUMIFS(Zeitliste!$M$14:$M$1999,Zeitliste!$A$14:$A$1999,$A140,Zeitliste!$N$14:$N$1999,E$16)</f>
        <v>0</v>
      </c>
      <c r="F140" s="219" t="str">
        <f t="shared" ref="F140" ca="1" si="1504">IF(OR($B140=0,E140=0),"",ROUNDDOWN((E140/$B140)*100,0))</f>
        <v/>
      </c>
      <c r="G140" s="218">
        <f>SUMIFS(Zeitliste!$M$14:$M$1999,Zeitliste!$A$14:$A$1999,$A140,Zeitliste!$N$14:$N$1999,G$16)</f>
        <v>0</v>
      </c>
      <c r="H140" s="219" t="str">
        <f t="shared" ref="H140" ca="1" si="1505">IF(OR($B140=0,G140=0),"",ROUNDDOWN((G140/$B140)*100,0))</f>
        <v/>
      </c>
      <c r="I140" s="218">
        <f>SUMIFS(Zeitliste!$M$14:$M$1999,Zeitliste!$A$14:$A$1999,$A140,Zeitliste!$N$14:$N$1999,I$16)</f>
        <v>0</v>
      </c>
      <c r="J140" s="219" t="str">
        <f t="shared" ref="J140" ca="1" si="1506">IF(OR($B140=0,I140=0),"",ROUNDDOWN((I140/$B140)*100,0))</f>
        <v/>
      </c>
      <c r="K140" s="218">
        <f>SUMIFS(Zeitliste!$M$14:$M$1999,Zeitliste!$A$14:$A$1999,$A140,Zeitliste!$N$14:$N$1999,K$16)</f>
        <v>0</v>
      </c>
      <c r="L140" s="219" t="str">
        <f t="shared" ref="L140" ca="1" si="1507">IF(OR($B140=0,K140=0),"",ROUNDDOWN((K140/$B140)*100,0))</f>
        <v/>
      </c>
      <c r="M140" s="218">
        <f>SUMIFS(Zeitliste!$M$14:$M$1999,Zeitliste!$A$14:$A$1999,$A140,Zeitliste!$N$14:$N$1999,M$16)</f>
        <v>0</v>
      </c>
      <c r="N140" s="219" t="str">
        <f t="shared" ref="N140" ca="1" si="1508">IF(OR($B140=0,M140=0),"",ROUNDDOWN((M140/$B140)*100,0))</f>
        <v/>
      </c>
      <c r="O140" s="218">
        <f>SUMIFS(Zeitliste!$M$14:$M$1999,Zeitliste!$A$14:$A$1999,$A140,Zeitliste!$N$14:$N$1999,O$16)</f>
        <v>0</v>
      </c>
      <c r="P140" s="219" t="str">
        <f t="shared" ref="P140" ca="1" si="1509">IF(OR($B140=0,O140=0),"",ROUNDDOWN((O140/$B140)*100,0))</f>
        <v/>
      </c>
      <c r="Q140" s="218">
        <f>SUMIFS(Zeitliste!$M$14:$M$1999,Zeitliste!$A$14:$A$1999,$A140,Zeitliste!$N$14:$N$1999,Q$16)</f>
        <v>0</v>
      </c>
      <c r="R140" s="219" t="str">
        <f t="shared" ref="R140" ca="1" si="1510">IF(OR($B140=0,Q140=0),"",ROUNDDOWN((Q140/$B140)*100,0))</f>
        <v/>
      </c>
      <c r="S140" s="218">
        <f>SUMIFS(Zeitliste!$M$14:$M$1999,Zeitliste!$A$14:$A$1999,$A140,Zeitliste!$N$14:$N$1999,S$16)</f>
        <v>0</v>
      </c>
      <c r="T140" s="219" t="str">
        <f t="shared" ref="T140" ca="1" si="1511">IF(OR($B140=0,S140=0),"",ROUNDDOWN((S140/$B140)*100,0))</f>
        <v/>
      </c>
      <c r="U140" s="218">
        <f>SUMIFS(Zeitliste!$M$14:$M$1999,Zeitliste!$A$14:$A$1999,$A140,Zeitliste!$N$14:$N$1999,U$16)</f>
        <v>0</v>
      </c>
      <c r="V140" s="219" t="str">
        <f t="shared" ref="V140" ca="1" si="1512">IF(OR($B140=0,U140=0),"",ROUNDDOWN((U140/$B140)*100,0))</f>
        <v/>
      </c>
      <c r="W140" s="218">
        <f>SUMIFS(Zeitliste!$M$14:$M$1999,Zeitliste!$A$14:$A$1999,$A140,Zeitliste!$N$14:$N$1999,W$16)</f>
        <v>0</v>
      </c>
      <c r="X140" s="219" t="str">
        <f t="shared" ref="X140" ca="1" si="1513">IF(OR($B140=0,W140=0),"",ROUNDDOWN((W140/$B140)*100,0))</f>
        <v/>
      </c>
      <c r="Y140" s="218">
        <f>SUMIFS(Zeitliste!$M$14:$M$1999,Zeitliste!$A$14:$A$1999,$A140,Zeitliste!$N$14:$N$1999,Y$16)</f>
        <v>0</v>
      </c>
      <c r="Z140" s="219" t="str">
        <f t="shared" ref="Z140" ca="1" si="1514">IF(OR($B140=0,Y140=0),"",ROUNDDOWN((Y140/$B140)*100,0))</f>
        <v/>
      </c>
      <c r="AA140" s="218">
        <f>SUMIFS(Zeitliste!$M$14:$M$1999,Zeitliste!$A$14:$A$1999,$A140,Zeitliste!$N$14:$N$1999,AA$16)</f>
        <v>0</v>
      </c>
      <c r="AB140" s="219" t="str">
        <f t="shared" ref="AB140" ca="1" si="1515">IF(OR($B140=0,AA140=0),"",ROUNDDOWN((AA140/$B140)*100,0))</f>
        <v/>
      </c>
      <c r="AC140" s="218">
        <f>SUMIFS(Zeitliste!$M$14:$M$1999,Zeitliste!$A$14:$A$1999,$A140,Zeitliste!$N$14:$N$1999,AC$16)</f>
        <v>0</v>
      </c>
      <c r="AD140" s="219" t="str">
        <f t="shared" ca="1" si="840"/>
        <v/>
      </c>
      <c r="AE140" s="20"/>
      <c r="AF140" s="241">
        <f t="shared" ca="1" si="853"/>
        <v>0</v>
      </c>
      <c r="AG140" s="241">
        <f t="shared" ca="1" si="854"/>
        <v>0</v>
      </c>
      <c r="AH140" s="242" t="e">
        <f t="shared" si="867"/>
        <v>#VALUE!</v>
      </c>
    </row>
    <row r="141" spans="1:34" x14ac:dyDescent="0.25">
      <c r="A141" s="216" t="str">
        <f t="shared" si="802"/>
        <v/>
      </c>
      <c r="B141" s="217">
        <f ca="1">SUMIF(ZL_gesamt,Aufteilung!A141,ZL_dez)</f>
        <v>0</v>
      </c>
      <c r="C141" s="218">
        <f>SUMIFS(Zeitliste!$M$14:$M$1999,Zeitliste!$A$14:$A$1999,$A141,Zeitliste!$N$14:$N$1999,C$16)</f>
        <v>0</v>
      </c>
      <c r="D141" s="219" t="str">
        <f t="shared" ca="1" si="803"/>
        <v/>
      </c>
      <c r="E141" s="218">
        <f>SUMIFS(Zeitliste!$M$14:$M$1999,Zeitliste!$A$14:$A$1999,$A141,Zeitliste!$N$14:$N$1999,E$16)</f>
        <v>0</v>
      </c>
      <c r="F141" s="219" t="str">
        <f t="shared" ref="F141" ca="1" si="1516">IF(OR($B141=0,E141=0),"",ROUNDDOWN((E141/$B141)*100,0))</f>
        <v/>
      </c>
      <c r="G141" s="218">
        <f>SUMIFS(Zeitliste!$M$14:$M$1999,Zeitliste!$A$14:$A$1999,$A141,Zeitliste!$N$14:$N$1999,G$16)</f>
        <v>0</v>
      </c>
      <c r="H141" s="219" t="str">
        <f t="shared" ref="H141" ca="1" si="1517">IF(OR($B141=0,G141=0),"",ROUNDDOWN((G141/$B141)*100,0))</f>
        <v/>
      </c>
      <c r="I141" s="218">
        <f>SUMIFS(Zeitliste!$M$14:$M$1999,Zeitliste!$A$14:$A$1999,$A141,Zeitliste!$N$14:$N$1999,I$16)</f>
        <v>0</v>
      </c>
      <c r="J141" s="219" t="str">
        <f t="shared" ref="J141" ca="1" si="1518">IF(OR($B141=0,I141=0),"",ROUNDDOWN((I141/$B141)*100,0))</f>
        <v/>
      </c>
      <c r="K141" s="218">
        <f>SUMIFS(Zeitliste!$M$14:$M$1999,Zeitliste!$A$14:$A$1999,$A141,Zeitliste!$N$14:$N$1999,K$16)</f>
        <v>0</v>
      </c>
      <c r="L141" s="219" t="str">
        <f t="shared" ref="L141" ca="1" si="1519">IF(OR($B141=0,K141=0),"",ROUNDDOWN((K141/$B141)*100,0))</f>
        <v/>
      </c>
      <c r="M141" s="218">
        <f>SUMIFS(Zeitliste!$M$14:$M$1999,Zeitliste!$A$14:$A$1999,$A141,Zeitliste!$N$14:$N$1999,M$16)</f>
        <v>0</v>
      </c>
      <c r="N141" s="219" t="str">
        <f t="shared" ref="N141" ca="1" si="1520">IF(OR($B141=0,M141=0),"",ROUNDDOWN((M141/$B141)*100,0))</f>
        <v/>
      </c>
      <c r="O141" s="218">
        <f>SUMIFS(Zeitliste!$M$14:$M$1999,Zeitliste!$A$14:$A$1999,$A141,Zeitliste!$N$14:$N$1999,O$16)</f>
        <v>0</v>
      </c>
      <c r="P141" s="219" t="str">
        <f t="shared" ref="P141" ca="1" si="1521">IF(OR($B141=0,O141=0),"",ROUNDDOWN((O141/$B141)*100,0))</f>
        <v/>
      </c>
      <c r="Q141" s="218">
        <f>SUMIFS(Zeitliste!$M$14:$M$1999,Zeitliste!$A$14:$A$1999,$A141,Zeitliste!$N$14:$N$1999,Q$16)</f>
        <v>0</v>
      </c>
      <c r="R141" s="219" t="str">
        <f t="shared" ref="R141" ca="1" si="1522">IF(OR($B141=0,Q141=0),"",ROUNDDOWN((Q141/$B141)*100,0))</f>
        <v/>
      </c>
      <c r="S141" s="218">
        <f>SUMIFS(Zeitliste!$M$14:$M$1999,Zeitliste!$A$14:$A$1999,$A141,Zeitliste!$N$14:$N$1999,S$16)</f>
        <v>0</v>
      </c>
      <c r="T141" s="219" t="str">
        <f t="shared" ref="T141" ca="1" si="1523">IF(OR($B141=0,S141=0),"",ROUNDDOWN((S141/$B141)*100,0))</f>
        <v/>
      </c>
      <c r="U141" s="218">
        <f>SUMIFS(Zeitliste!$M$14:$M$1999,Zeitliste!$A$14:$A$1999,$A141,Zeitliste!$N$14:$N$1999,U$16)</f>
        <v>0</v>
      </c>
      <c r="V141" s="219" t="str">
        <f t="shared" ref="V141" ca="1" si="1524">IF(OR($B141=0,U141=0),"",ROUNDDOWN((U141/$B141)*100,0))</f>
        <v/>
      </c>
      <c r="W141" s="218">
        <f>SUMIFS(Zeitliste!$M$14:$M$1999,Zeitliste!$A$14:$A$1999,$A141,Zeitliste!$N$14:$N$1999,W$16)</f>
        <v>0</v>
      </c>
      <c r="X141" s="219" t="str">
        <f t="shared" ref="X141" ca="1" si="1525">IF(OR($B141=0,W141=0),"",ROUNDDOWN((W141/$B141)*100,0))</f>
        <v/>
      </c>
      <c r="Y141" s="218">
        <f>SUMIFS(Zeitliste!$M$14:$M$1999,Zeitliste!$A$14:$A$1999,$A141,Zeitliste!$N$14:$N$1999,Y$16)</f>
        <v>0</v>
      </c>
      <c r="Z141" s="219" t="str">
        <f t="shared" ref="Z141" ca="1" si="1526">IF(OR($B141=0,Y141=0),"",ROUNDDOWN((Y141/$B141)*100,0))</f>
        <v/>
      </c>
      <c r="AA141" s="218">
        <f>SUMIFS(Zeitliste!$M$14:$M$1999,Zeitliste!$A$14:$A$1999,$A141,Zeitliste!$N$14:$N$1999,AA$16)</f>
        <v>0</v>
      </c>
      <c r="AB141" s="219" t="str">
        <f t="shared" ref="AB141" ca="1" si="1527">IF(OR($B141=0,AA141=0),"",ROUNDDOWN((AA141/$B141)*100,0))</f>
        <v/>
      </c>
      <c r="AC141" s="218">
        <f>SUMIFS(Zeitliste!$M$14:$M$1999,Zeitliste!$A$14:$A$1999,$A141,Zeitliste!$N$14:$N$1999,AC$16)</f>
        <v>0</v>
      </c>
      <c r="AD141" s="219" t="str">
        <f t="shared" ca="1" si="840"/>
        <v/>
      </c>
      <c r="AE141" s="20"/>
      <c r="AF141" s="241">
        <f t="shared" ca="1" si="853"/>
        <v>0</v>
      </c>
      <c r="AG141" s="241">
        <f t="shared" ca="1" si="854"/>
        <v>0</v>
      </c>
      <c r="AH141" s="242" t="e">
        <f t="shared" si="867"/>
        <v>#VALUE!</v>
      </c>
    </row>
    <row r="142" spans="1:34" x14ac:dyDescent="0.25">
      <c r="A142" s="216" t="str">
        <f t="shared" si="802"/>
        <v/>
      </c>
      <c r="B142" s="217">
        <f ca="1">SUMIF(ZL_gesamt,Aufteilung!A142,ZL_dez)</f>
        <v>0</v>
      </c>
      <c r="C142" s="218">
        <f>SUMIFS(Zeitliste!$M$14:$M$1999,Zeitliste!$A$14:$A$1999,$A142,Zeitliste!$N$14:$N$1999,C$16)</f>
        <v>0</v>
      </c>
      <c r="D142" s="219" t="str">
        <f t="shared" ca="1" si="803"/>
        <v/>
      </c>
      <c r="E142" s="218">
        <f>SUMIFS(Zeitliste!$M$14:$M$1999,Zeitliste!$A$14:$A$1999,$A142,Zeitliste!$N$14:$N$1999,E$16)</f>
        <v>0</v>
      </c>
      <c r="F142" s="219" t="str">
        <f t="shared" ref="F142" ca="1" si="1528">IF(OR($B142=0,E142=0),"",ROUNDDOWN((E142/$B142)*100,0))</f>
        <v/>
      </c>
      <c r="G142" s="218">
        <f>SUMIFS(Zeitliste!$M$14:$M$1999,Zeitliste!$A$14:$A$1999,$A142,Zeitliste!$N$14:$N$1999,G$16)</f>
        <v>0</v>
      </c>
      <c r="H142" s="219" t="str">
        <f t="shared" ref="H142" ca="1" si="1529">IF(OR($B142=0,G142=0),"",ROUNDDOWN((G142/$B142)*100,0))</f>
        <v/>
      </c>
      <c r="I142" s="218">
        <f>SUMIFS(Zeitliste!$M$14:$M$1999,Zeitliste!$A$14:$A$1999,$A142,Zeitliste!$N$14:$N$1999,I$16)</f>
        <v>0</v>
      </c>
      <c r="J142" s="219" t="str">
        <f t="shared" ref="J142" ca="1" si="1530">IF(OR($B142=0,I142=0),"",ROUNDDOWN((I142/$B142)*100,0))</f>
        <v/>
      </c>
      <c r="K142" s="218">
        <f>SUMIFS(Zeitliste!$M$14:$M$1999,Zeitliste!$A$14:$A$1999,$A142,Zeitliste!$N$14:$N$1999,K$16)</f>
        <v>0</v>
      </c>
      <c r="L142" s="219" t="str">
        <f t="shared" ref="L142" ca="1" si="1531">IF(OR($B142=0,K142=0),"",ROUNDDOWN((K142/$B142)*100,0))</f>
        <v/>
      </c>
      <c r="M142" s="218">
        <f>SUMIFS(Zeitliste!$M$14:$M$1999,Zeitliste!$A$14:$A$1999,$A142,Zeitliste!$N$14:$N$1999,M$16)</f>
        <v>0</v>
      </c>
      <c r="N142" s="219" t="str">
        <f t="shared" ref="N142" ca="1" si="1532">IF(OR($B142=0,M142=0),"",ROUNDDOWN((M142/$B142)*100,0))</f>
        <v/>
      </c>
      <c r="O142" s="218">
        <f>SUMIFS(Zeitliste!$M$14:$M$1999,Zeitliste!$A$14:$A$1999,$A142,Zeitliste!$N$14:$N$1999,O$16)</f>
        <v>0</v>
      </c>
      <c r="P142" s="219" t="str">
        <f t="shared" ref="P142" ca="1" si="1533">IF(OR($B142=0,O142=0),"",ROUNDDOWN((O142/$B142)*100,0))</f>
        <v/>
      </c>
      <c r="Q142" s="218">
        <f>SUMIFS(Zeitliste!$M$14:$M$1999,Zeitliste!$A$14:$A$1999,$A142,Zeitliste!$N$14:$N$1999,Q$16)</f>
        <v>0</v>
      </c>
      <c r="R142" s="219" t="str">
        <f t="shared" ref="R142" ca="1" si="1534">IF(OR($B142=0,Q142=0),"",ROUNDDOWN((Q142/$B142)*100,0))</f>
        <v/>
      </c>
      <c r="S142" s="218">
        <f>SUMIFS(Zeitliste!$M$14:$M$1999,Zeitliste!$A$14:$A$1999,$A142,Zeitliste!$N$14:$N$1999,S$16)</f>
        <v>0</v>
      </c>
      <c r="T142" s="219" t="str">
        <f t="shared" ref="T142" ca="1" si="1535">IF(OR($B142=0,S142=0),"",ROUNDDOWN((S142/$B142)*100,0))</f>
        <v/>
      </c>
      <c r="U142" s="218">
        <f>SUMIFS(Zeitliste!$M$14:$M$1999,Zeitliste!$A$14:$A$1999,$A142,Zeitliste!$N$14:$N$1999,U$16)</f>
        <v>0</v>
      </c>
      <c r="V142" s="219" t="str">
        <f t="shared" ref="V142" ca="1" si="1536">IF(OR($B142=0,U142=0),"",ROUNDDOWN((U142/$B142)*100,0))</f>
        <v/>
      </c>
      <c r="W142" s="218">
        <f>SUMIFS(Zeitliste!$M$14:$M$1999,Zeitliste!$A$14:$A$1999,$A142,Zeitliste!$N$14:$N$1999,W$16)</f>
        <v>0</v>
      </c>
      <c r="X142" s="219" t="str">
        <f t="shared" ref="X142" ca="1" si="1537">IF(OR($B142=0,W142=0),"",ROUNDDOWN((W142/$B142)*100,0))</f>
        <v/>
      </c>
      <c r="Y142" s="218">
        <f>SUMIFS(Zeitliste!$M$14:$M$1999,Zeitliste!$A$14:$A$1999,$A142,Zeitliste!$N$14:$N$1999,Y$16)</f>
        <v>0</v>
      </c>
      <c r="Z142" s="219" t="str">
        <f t="shared" ref="Z142" ca="1" si="1538">IF(OR($B142=0,Y142=0),"",ROUNDDOWN((Y142/$B142)*100,0))</f>
        <v/>
      </c>
      <c r="AA142" s="218">
        <f>SUMIFS(Zeitliste!$M$14:$M$1999,Zeitliste!$A$14:$A$1999,$A142,Zeitliste!$N$14:$N$1999,AA$16)</f>
        <v>0</v>
      </c>
      <c r="AB142" s="219" t="str">
        <f t="shared" ref="AB142" ca="1" si="1539">IF(OR($B142=0,AA142=0),"",ROUNDDOWN((AA142/$B142)*100,0))</f>
        <v/>
      </c>
      <c r="AC142" s="218">
        <f>SUMIFS(Zeitliste!$M$14:$M$1999,Zeitliste!$A$14:$A$1999,$A142,Zeitliste!$N$14:$N$1999,AC$16)</f>
        <v>0</v>
      </c>
      <c r="AD142" s="219" t="str">
        <f t="shared" ca="1" si="840"/>
        <v/>
      </c>
      <c r="AE142" s="20"/>
      <c r="AF142" s="241">
        <f t="shared" ca="1" si="853"/>
        <v>0</v>
      </c>
      <c r="AG142" s="241">
        <f t="shared" ca="1" si="854"/>
        <v>0</v>
      </c>
      <c r="AH142" s="242" t="e">
        <f t="shared" si="867"/>
        <v>#VALUE!</v>
      </c>
    </row>
    <row r="143" spans="1:34" x14ac:dyDescent="0.25">
      <c r="A143" s="216" t="str">
        <f t="shared" si="802"/>
        <v/>
      </c>
      <c r="B143" s="217">
        <f ca="1">SUMIF(ZL_gesamt,Aufteilung!A143,ZL_dez)</f>
        <v>0</v>
      </c>
      <c r="C143" s="218">
        <f>SUMIFS(Zeitliste!$M$14:$M$1999,Zeitliste!$A$14:$A$1999,$A143,Zeitliste!$N$14:$N$1999,C$16)</f>
        <v>0</v>
      </c>
      <c r="D143" s="219" t="str">
        <f t="shared" ca="1" si="803"/>
        <v/>
      </c>
      <c r="E143" s="218">
        <f>SUMIFS(Zeitliste!$M$14:$M$1999,Zeitliste!$A$14:$A$1999,$A143,Zeitliste!$N$14:$N$1999,E$16)</f>
        <v>0</v>
      </c>
      <c r="F143" s="219" t="str">
        <f t="shared" ref="F143" ca="1" si="1540">IF(OR($B143=0,E143=0),"",ROUNDDOWN((E143/$B143)*100,0))</f>
        <v/>
      </c>
      <c r="G143" s="218">
        <f>SUMIFS(Zeitliste!$M$14:$M$1999,Zeitliste!$A$14:$A$1999,$A143,Zeitliste!$N$14:$N$1999,G$16)</f>
        <v>0</v>
      </c>
      <c r="H143" s="219" t="str">
        <f t="shared" ref="H143" ca="1" si="1541">IF(OR($B143=0,G143=0),"",ROUNDDOWN((G143/$B143)*100,0))</f>
        <v/>
      </c>
      <c r="I143" s="218">
        <f>SUMIFS(Zeitliste!$M$14:$M$1999,Zeitliste!$A$14:$A$1999,$A143,Zeitliste!$N$14:$N$1999,I$16)</f>
        <v>0</v>
      </c>
      <c r="J143" s="219" t="str">
        <f t="shared" ref="J143" ca="1" si="1542">IF(OR($B143=0,I143=0),"",ROUNDDOWN((I143/$B143)*100,0))</f>
        <v/>
      </c>
      <c r="K143" s="218">
        <f>SUMIFS(Zeitliste!$M$14:$M$1999,Zeitliste!$A$14:$A$1999,$A143,Zeitliste!$N$14:$N$1999,K$16)</f>
        <v>0</v>
      </c>
      <c r="L143" s="219" t="str">
        <f t="shared" ref="L143" ca="1" si="1543">IF(OR($B143=0,K143=0),"",ROUNDDOWN((K143/$B143)*100,0))</f>
        <v/>
      </c>
      <c r="M143" s="218">
        <f>SUMIFS(Zeitliste!$M$14:$M$1999,Zeitliste!$A$14:$A$1999,$A143,Zeitliste!$N$14:$N$1999,M$16)</f>
        <v>0</v>
      </c>
      <c r="N143" s="219" t="str">
        <f t="shared" ref="N143" ca="1" si="1544">IF(OR($B143=0,M143=0),"",ROUNDDOWN((M143/$B143)*100,0))</f>
        <v/>
      </c>
      <c r="O143" s="218">
        <f>SUMIFS(Zeitliste!$M$14:$M$1999,Zeitliste!$A$14:$A$1999,$A143,Zeitliste!$N$14:$N$1999,O$16)</f>
        <v>0</v>
      </c>
      <c r="P143" s="219" t="str">
        <f t="shared" ref="P143" ca="1" si="1545">IF(OR($B143=0,O143=0),"",ROUNDDOWN((O143/$B143)*100,0))</f>
        <v/>
      </c>
      <c r="Q143" s="218">
        <f>SUMIFS(Zeitliste!$M$14:$M$1999,Zeitliste!$A$14:$A$1999,$A143,Zeitliste!$N$14:$N$1999,Q$16)</f>
        <v>0</v>
      </c>
      <c r="R143" s="219" t="str">
        <f t="shared" ref="R143" ca="1" si="1546">IF(OR($B143=0,Q143=0),"",ROUNDDOWN((Q143/$B143)*100,0))</f>
        <v/>
      </c>
      <c r="S143" s="218">
        <f>SUMIFS(Zeitliste!$M$14:$M$1999,Zeitliste!$A$14:$A$1999,$A143,Zeitliste!$N$14:$N$1999,S$16)</f>
        <v>0</v>
      </c>
      <c r="T143" s="219" t="str">
        <f t="shared" ref="T143" ca="1" si="1547">IF(OR($B143=0,S143=0),"",ROUNDDOWN((S143/$B143)*100,0))</f>
        <v/>
      </c>
      <c r="U143" s="218">
        <f>SUMIFS(Zeitliste!$M$14:$M$1999,Zeitliste!$A$14:$A$1999,$A143,Zeitliste!$N$14:$N$1999,U$16)</f>
        <v>0</v>
      </c>
      <c r="V143" s="219" t="str">
        <f t="shared" ref="V143" ca="1" si="1548">IF(OR($B143=0,U143=0),"",ROUNDDOWN((U143/$B143)*100,0))</f>
        <v/>
      </c>
      <c r="W143" s="218">
        <f>SUMIFS(Zeitliste!$M$14:$M$1999,Zeitliste!$A$14:$A$1999,$A143,Zeitliste!$N$14:$N$1999,W$16)</f>
        <v>0</v>
      </c>
      <c r="X143" s="219" t="str">
        <f t="shared" ref="X143" ca="1" si="1549">IF(OR($B143=0,W143=0),"",ROUNDDOWN((W143/$B143)*100,0))</f>
        <v/>
      </c>
      <c r="Y143" s="218">
        <f>SUMIFS(Zeitliste!$M$14:$M$1999,Zeitliste!$A$14:$A$1999,$A143,Zeitliste!$N$14:$N$1999,Y$16)</f>
        <v>0</v>
      </c>
      <c r="Z143" s="219" t="str">
        <f t="shared" ref="Z143" ca="1" si="1550">IF(OR($B143=0,Y143=0),"",ROUNDDOWN((Y143/$B143)*100,0))</f>
        <v/>
      </c>
      <c r="AA143" s="218">
        <f>SUMIFS(Zeitliste!$M$14:$M$1999,Zeitliste!$A$14:$A$1999,$A143,Zeitliste!$N$14:$N$1999,AA$16)</f>
        <v>0</v>
      </c>
      <c r="AB143" s="219" t="str">
        <f t="shared" ref="AB143" ca="1" si="1551">IF(OR($B143=0,AA143=0),"",ROUNDDOWN((AA143/$B143)*100,0))</f>
        <v/>
      </c>
      <c r="AC143" s="218">
        <f>SUMIFS(Zeitliste!$M$14:$M$1999,Zeitliste!$A$14:$A$1999,$A143,Zeitliste!$N$14:$N$1999,AC$16)</f>
        <v>0</v>
      </c>
      <c r="AD143" s="219" t="str">
        <f t="shared" ca="1" si="840"/>
        <v/>
      </c>
      <c r="AE143" s="20"/>
      <c r="AF143" s="241">
        <f t="shared" ca="1" si="853"/>
        <v>0</v>
      </c>
      <c r="AG143" s="241">
        <f t="shared" ca="1" si="854"/>
        <v>0</v>
      </c>
      <c r="AH143" s="242" t="e">
        <f t="shared" si="867"/>
        <v>#VALUE!</v>
      </c>
    </row>
    <row r="144" spans="1:34" x14ac:dyDescent="0.25">
      <c r="A144" s="216" t="str">
        <f t="shared" si="802"/>
        <v/>
      </c>
      <c r="B144" s="217">
        <f ca="1">SUMIF(ZL_gesamt,Aufteilung!A144,ZL_dez)</f>
        <v>0</v>
      </c>
      <c r="C144" s="218">
        <f>SUMIFS(Zeitliste!$M$14:$M$1999,Zeitliste!$A$14:$A$1999,$A144,Zeitliste!$N$14:$N$1999,C$16)</f>
        <v>0</v>
      </c>
      <c r="D144" s="219" t="str">
        <f t="shared" ca="1" si="803"/>
        <v/>
      </c>
      <c r="E144" s="218">
        <f>SUMIFS(Zeitliste!$M$14:$M$1999,Zeitliste!$A$14:$A$1999,$A144,Zeitliste!$N$14:$N$1999,E$16)</f>
        <v>0</v>
      </c>
      <c r="F144" s="219" t="str">
        <f t="shared" ref="F144" ca="1" si="1552">IF(OR($B144=0,E144=0),"",ROUNDDOWN((E144/$B144)*100,0))</f>
        <v/>
      </c>
      <c r="G144" s="218">
        <f>SUMIFS(Zeitliste!$M$14:$M$1999,Zeitliste!$A$14:$A$1999,$A144,Zeitliste!$N$14:$N$1999,G$16)</f>
        <v>0</v>
      </c>
      <c r="H144" s="219" t="str">
        <f t="shared" ref="H144" ca="1" si="1553">IF(OR($B144=0,G144=0),"",ROUNDDOWN((G144/$B144)*100,0))</f>
        <v/>
      </c>
      <c r="I144" s="218">
        <f>SUMIFS(Zeitliste!$M$14:$M$1999,Zeitliste!$A$14:$A$1999,$A144,Zeitliste!$N$14:$N$1999,I$16)</f>
        <v>0</v>
      </c>
      <c r="J144" s="219" t="str">
        <f t="shared" ref="J144" ca="1" si="1554">IF(OR($B144=0,I144=0),"",ROUNDDOWN((I144/$B144)*100,0))</f>
        <v/>
      </c>
      <c r="K144" s="218">
        <f>SUMIFS(Zeitliste!$M$14:$M$1999,Zeitliste!$A$14:$A$1999,$A144,Zeitliste!$N$14:$N$1999,K$16)</f>
        <v>0</v>
      </c>
      <c r="L144" s="219" t="str">
        <f t="shared" ref="L144" ca="1" si="1555">IF(OR($B144=0,K144=0),"",ROUNDDOWN((K144/$B144)*100,0))</f>
        <v/>
      </c>
      <c r="M144" s="218">
        <f>SUMIFS(Zeitliste!$M$14:$M$1999,Zeitliste!$A$14:$A$1999,$A144,Zeitliste!$N$14:$N$1999,M$16)</f>
        <v>0</v>
      </c>
      <c r="N144" s="219" t="str">
        <f t="shared" ref="N144" ca="1" si="1556">IF(OR($B144=0,M144=0),"",ROUNDDOWN((M144/$B144)*100,0))</f>
        <v/>
      </c>
      <c r="O144" s="218">
        <f>SUMIFS(Zeitliste!$M$14:$M$1999,Zeitliste!$A$14:$A$1999,$A144,Zeitliste!$N$14:$N$1999,O$16)</f>
        <v>0</v>
      </c>
      <c r="P144" s="219" t="str">
        <f t="shared" ref="P144" ca="1" si="1557">IF(OR($B144=0,O144=0),"",ROUNDDOWN((O144/$B144)*100,0))</f>
        <v/>
      </c>
      <c r="Q144" s="218">
        <f>SUMIFS(Zeitliste!$M$14:$M$1999,Zeitliste!$A$14:$A$1999,$A144,Zeitliste!$N$14:$N$1999,Q$16)</f>
        <v>0</v>
      </c>
      <c r="R144" s="219" t="str">
        <f t="shared" ref="R144" ca="1" si="1558">IF(OR($B144=0,Q144=0),"",ROUNDDOWN((Q144/$B144)*100,0))</f>
        <v/>
      </c>
      <c r="S144" s="218">
        <f>SUMIFS(Zeitliste!$M$14:$M$1999,Zeitliste!$A$14:$A$1999,$A144,Zeitliste!$N$14:$N$1999,S$16)</f>
        <v>0</v>
      </c>
      <c r="T144" s="219" t="str">
        <f t="shared" ref="T144" ca="1" si="1559">IF(OR($B144=0,S144=0),"",ROUNDDOWN((S144/$B144)*100,0))</f>
        <v/>
      </c>
      <c r="U144" s="218">
        <f>SUMIFS(Zeitliste!$M$14:$M$1999,Zeitliste!$A$14:$A$1999,$A144,Zeitliste!$N$14:$N$1999,U$16)</f>
        <v>0</v>
      </c>
      <c r="V144" s="219" t="str">
        <f t="shared" ref="V144" ca="1" si="1560">IF(OR($B144=0,U144=0),"",ROUNDDOWN((U144/$B144)*100,0))</f>
        <v/>
      </c>
      <c r="W144" s="218">
        <f>SUMIFS(Zeitliste!$M$14:$M$1999,Zeitliste!$A$14:$A$1999,$A144,Zeitliste!$N$14:$N$1999,W$16)</f>
        <v>0</v>
      </c>
      <c r="X144" s="219" t="str">
        <f t="shared" ref="X144" ca="1" si="1561">IF(OR($B144=0,W144=0),"",ROUNDDOWN((W144/$B144)*100,0))</f>
        <v/>
      </c>
      <c r="Y144" s="218">
        <f>SUMIFS(Zeitliste!$M$14:$M$1999,Zeitliste!$A$14:$A$1999,$A144,Zeitliste!$N$14:$N$1999,Y$16)</f>
        <v>0</v>
      </c>
      <c r="Z144" s="219" t="str">
        <f t="shared" ref="Z144" ca="1" si="1562">IF(OR($B144=0,Y144=0),"",ROUNDDOWN((Y144/$B144)*100,0))</f>
        <v/>
      </c>
      <c r="AA144" s="218">
        <f>SUMIFS(Zeitliste!$M$14:$M$1999,Zeitliste!$A$14:$A$1999,$A144,Zeitliste!$N$14:$N$1999,AA$16)</f>
        <v>0</v>
      </c>
      <c r="AB144" s="219" t="str">
        <f t="shared" ref="AB144" ca="1" si="1563">IF(OR($B144=0,AA144=0),"",ROUNDDOWN((AA144/$B144)*100,0))</f>
        <v/>
      </c>
      <c r="AC144" s="218">
        <f>SUMIFS(Zeitliste!$M$14:$M$1999,Zeitliste!$A$14:$A$1999,$A144,Zeitliste!$N$14:$N$1999,AC$16)</f>
        <v>0</v>
      </c>
      <c r="AD144" s="219" t="str">
        <f t="shared" ca="1" si="840"/>
        <v/>
      </c>
      <c r="AE144" s="20"/>
      <c r="AF144" s="241">
        <f t="shared" ca="1" si="853"/>
        <v>0</v>
      </c>
      <c r="AG144" s="241">
        <f t="shared" ca="1" si="854"/>
        <v>0</v>
      </c>
      <c r="AH144" s="242" t="e">
        <f t="shared" si="867"/>
        <v>#VALUE!</v>
      </c>
    </row>
    <row r="145" spans="1:34" x14ac:dyDescent="0.25">
      <c r="A145" s="216" t="str">
        <f t="shared" si="802"/>
        <v/>
      </c>
      <c r="B145" s="217">
        <f ca="1">SUMIF(ZL_gesamt,Aufteilung!A145,ZL_dez)</f>
        <v>0</v>
      </c>
      <c r="C145" s="218">
        <f>SUMIFS(Zeitliste!$M$14:$M$1999,Zeitliste!$A$14:$A$1999,$A145,Zeitliste!$N$14:$N$1999,C$16)</f>
        <v>0</v>
      </c>
      <c r="D145" s="219" t="str">
        <f t="shared" ca="1" si="803"/>
        <v/>
      </c>
      <c r="E145" s="218">
        <f>SUMIFS(Zeitliste!$M$14:$M$1999,Zeitliste!$A$14:$A$1999,$A145,Zeitliste!$N$14:$N$1999,E$16)</f>
        <v>0</v>
      </c>
      <c r="F145" s="219" t="str">
        <f t="shared" ref="F145" ca="1" si="1564">IF(OR($B145=0,E145=0),"",ROUNDDOWN((E145/$B145)*100,0))</f>
        <v/>
      </c>
      <c r="G145" s="218">
        <f>SUMIFS(Zeitliste!$M$14:$M$1999,Zeitliste!$A$14:$A$1999,$A145,Zeitliste!$N$14:$N$1999,G$16)</f>
        <v>0</v>
      </c>
      <c r="H145" s="219" t="str">
        <f t="shared" ref="H145" ca="1" si="1565">IF(OR($B145=0,G145=0),"",ROUNDDOWN((G145/$B145)*100,0))</f>
        <v/>
      </c>
      <c r="I145" s="218">
        <f>SUMIFS(Zeitliste!$M$14:$M$1999,Zeitliste!$A$14:$A$1999,$A145,Zeitliste!$N$14:$N$1999,I$16)</f>
        <v>0</v>
      </c>
      <c r="J145" s="219" t="str">
        <f t="shared" ref="J145" ca="1" si="1566">IF(OR($B145=0,I145=0),"",ROUNDDOWN((I145/$B145)*100,0))</f>
        <v/>
      </c>
      <c r="K145" s="218">
        <f>SUMIFS(Zeitliste!$M$14:$M$1999,Zeitliste!$A$14:$A$1999,$A145,Zeitliste!$N$14:$N$1999,K$16)</f>
        <v>0</v>
      </c>
      <c r="L145" s="219" t="str">
        <f t="shared" ref="L145" ca="1" si="1567">IF(OR($B145=0,K145=0),"",ROUNDDOWN((K145/$B145)*100,0))</f>
        <v/>
      </c>
      <c r="M145" s="218">
        <f>SUMIFS(Zeitliste!$M$14:$M$1999,Zeitliste!$A$14:$A$1999,$A145,Zeitliste!$N$14:$N$1999,M$16)</f>
        <v>0</v>
      </c>
      <c r="N145" s="219" t="str">
        <f t="shared" ref="N145" ca="1" si="1568">IF(OR($B145=0,M145=0),"",ROUNDDOWN((M145/$B145)*100,0))</f>
        <v/>
      </c>
      <c r="O145" s="218">
        <f>SUMIFS(Zeitliste!$M$14:$M$1999,Zeitliste!$A$14:$A$1999,$A145,Zeitliste!$N$14:$N$1999,O$16)</f>
        <v>0</v>
      </c>
      <c r="P145" s="219" t="str">
        <f t="shared" ref="P145" ca="1" si="1569">IF(OR($B145=0,O145=0),"",ROUNDDOWN((O145/$B145)*100,0))</f>
        <v/>
      </c>
      <c r="Q145" s="218">
        <f>SUMIFS(Zeitliste!$M$14:$M$1999,Zeitliste!$A$14:$A$1999,$A145,Zeitliste!$N$14:$N$1999,Q$16)</f>
        <v>0</v>
      </c>
      <c r="R145" s="219" t="str">
        <f t="shared" ref="R145" ca="1" si="1570">IF(OR($B145=0,Q145=0),"",ROUNDDOWN((Q145/$B145)*100,0))</f>
        <v/>
      </c>
      <c r="S145" s="218">
        <f>SUMIFS(Zeitliste!$M$14:$M$1999,Zeitliste!$A$14:$A$1999,$A145,Zeitliste!$N$14:$N$1999,S$16)</f>
        <v>0</v>
      </c>
      <c r="T145" s="219" t="str">
        <f t="shared" ref="T145" ca="1" si="1571">IF(OR($B145=0,S145=0),"",ROUNDDOWN((S145/$B145)*100,0))</f>
        <v/>
      </c>
      <c r="U145" s="218">
        <f>SUMIFS(Zeitliste!$M$14:$M$1999,Zeitliste!$A$14:$A$1999,$A145,Zeitliste!$N$14:$N$1999,U$16)</f>
        <v>0</v>
      </c>
      <c r="V145" s="219" t="str">
        <f t="shared" ref="V145" ca="1" si="1572">IF(OR($B145=0,U145=0),"",ROUNDDOWN((U145/$B145)*100,0))</f>
        <v/>
      </c>
      <c r="W145" s="218">
        <f>SUMIFS(Zeitliste!$M$14:$M$1999,Zeitliste!$A$14:$A$1999,$A145,Zeitliste!$N$14:$N$1999,W$16)</f>
        <v>0</v>
      </c>
      <c r="X145" s="219" t="str">
        <f t="shared" ref="X145" ca="1" si="1573">IF(OR($B145=0,W145=0),"",ROUNDDOWN((W145/$B145)*100,0))</f>
        <v/>
      </c>
      <c r="Y145" s="218">
        <f>SUMIFS(Zeitliste!$M$14:$M$1999,Zeitliste!$A$14:$A$1999,$A145,Zeitliste!$N$14:$N$1999,Y$16)</f>
        <v>0</v>
      </c>
      <c r="Z145" s="219" t="str">
        <f t="shared" ref="Z145" ca="1" si="1574">IF(OR($B145=0,Y145=0),"",ROUNDDOWN((Y145/$B145)*100,0))</f>
        <v/>
      </c>
      <c r="AA145" s="218">
        <f>SUMIFS(Zeitliste!$M$14:$M$1999,Zeitliste!$A$14:$A$1999,$A145,Zeitliste!$N$14:$N$1999,AA$16)</f>
        <v>0</v>
      </c>
      <c r="AB145" s="219" t="str">
        <f t="shared" ref="AB145" ca="1" si="1575">IF(OR($B145=0,AA145=0),"",ROUNDDOWN((AA145/$B145)*100,0))</f>
        <v/>
      </c>
      <c r="AC145" s="218">
        <f>SUMIFS(Zeitliste!$M$14:$M$1999,Zeitliste!$A$14:$A$1999,$A145,Zeitliste!$N$14:$N$1999,AC$16)</f>
        <v>0</v>
      </c>
      <c r="AD145" s="219" t="str">
        <f t="shared" ca="1" si="840"/>
        <v/>
      </c>
      <c r="AE145" s="20"/>
      <c r="AF145" s="241">
        <f t="shared" ca="1" si="853"/>
        <v>0</v>
      </c>
      <c r="AG145" s="241">
        <f t="shared" ca="1" si="854"/>
        <v>0</v>
      </c>
      <c r="AH145" s="242" t="e">
        <f t="shared" si="867"/>
        <v>#VALUE!</v>
      </c>
    </row>
    <row r="146" spans="1:34" x14ac:dyDescent="0.25">
      <c r="A146" s="216" t="str">
        <f t="shared" ref="A146:A209" si="1576">IF(ISNUMBER(ZU_Jahr),A145+1,"")</f>
        <v/>
      </c>
      <c r="B146" s="217">
        <f ca="1">SUMIF(ZL_gesamt,Aufteilung!A146,ZL_dez)</f>
        <v>0</v>
      </c>
      <c r="C146" s="218">
        <f>SUMIFS(Zeitliste!$M$14:$M$1999,Zeitliste!$A$14:$A$1999,$A146,Zeitliste!$N$14:$N$1999,C$16)</f>
        <v>0</v>
      </c>
      <c r="D146" s="219" t="str">
        <f t="shared" ref="D146:D209" ca="1" si="1577">IF(OR($B146=0,C146=0),"",ROUNDDOWN((C146/$B146)*100,0))</f>
        <v/>
      </c>
      <c r="E146" s="218">
        <f>SUMIFS(Zeitliste!$M$14:$M$1999,Zeitliste!$A$14:$A$1999,$A146,Zeitliste!$N$14:$N$1999,E$16)</f>
        <v>0</v>
      </c>
      <c r="F146" s="219" t="str">
        <f t="shared" ref="F146" ca="1" si="1578">IF(OR($B146=0,E146=0),"",ROUNDDOWN((E146/$B146)*100,0))</f>
        <v/>
      </c>
      <c r="G146" s="218">
        <f>SUMIFS(Zeitliste!$M$14:$M$1999,Zeitliste!$A$14:$A$1999,$A146,Zeitliste!$N$14:$N$1999,G$16)</f>
        <v>0</v>
      </c>
      <c r="H146" s="219" t="str">
        <f t="shared" ref="H146" ca="1" si="1579">IF(OR($B146=0,G146=0),"",ROUNDDOWN((G146/$B146)*100,0))</f>
        <v/>
      </c>
      <c r="I146" s="218">
        <f>SUMIFS(Zeitliste!$M$14:$M$1999,Zeitliste!$A$14:$A$1999,$A146,Zeitliste!$N$14:$N$1999,I$16)</f>
        <v>0</v>
      </c>
      <c r="J146" s="219" t="str">
        <f t="shared" ref="J146" ca="1" si="1580">IF(OR($B146=0,I146=0),"",ROUNDDOWN((I146/$B146)*100,0))</f>
        <v/>
      </c>
      <c r="K146" s="218">
        <f>SUMIFS(Zeitliste!$M$14:$M$1999,Zeitliste!$A$14:$A$1999,$A146,Zeitliste!$N$14:$N$1999,K$16)</f>
        <v>0</v>
      </c>
      <c r="L146" s="219" t="str">
        <f t="shared" ref="L146" ca="1" si="1581">IF(OR($B146=0,K146=0),"",ROUNDDOWN((K146/$B146)*100,0))</f>
        <v/>
      </c>
      <c r="M146" s="218">
        <f>SUMIFS(Zeitliste!$M$14:$M$1999,Zeitliste!$A$14:$A$1999,$A146,Zeitliste!$N$14:$N$1999,M$16)</f>
        <v>0</v>
      </c>
      <c r="N146" s="219" t="str">
        <f t="shared" ref="N146" ca="1" si="1582">IF(OR($B146=0,M146=0),"",ROUNDDOWN((M146/$B146)*100,0))</f>
        <v/>
      </c>
      <c r="O146" s="218">
        <f>SUMIFS(Zeitliste!$M$14:$M$1999,Zeitliste!$A$14:$A$1999,$A146,Zeitliste!$N$14:$N$1999,O$16)</f>
        <v>0</v>
      </c>
      <c r="P146" s="219" t="str">
        <f t="shared" ref="P146" ca="1" si="1583">IF(OR($B146=0,O146=0),"",ROUNDDOWN((O146/$B146)*100,0))</f>
        <v/>
      </c>
      <c r="Q146" s="218">
        <f>SUMIFS(Zeitliste!$M$14:$M$1999,Zeitliste!$A$14:$A$1999,$A146,Zeitliste!$N$14:$N$1999,Q$16)</f>
        <v>0</v>
      </c>
      <c r="R146" s="219" t="str">
        <f t="shared" ref="R146" ca="1" si="1584">IF(OR($B146=0,Q146=0),"",ROUNDDOWN((Q146/$B146)*100,0))</f>
        <v/>
      </c>
      <c r="S146" s="218">
        <f>SUMIFS(Zeitliste!$M$14:$M$1999,Zeitliste!$A$14:$A$1999,$A146,Zeitliste!$N$14:$N$1999,S$16)</f>
        <v>0</v>
      </c>
      <c r="T146" s="219" t="str">
        <f t="shared" ref="T146" ca="1" si="1585">IF(OR($B146=0,S146=0),"",ROUNDDOWN((S146/$B146)*100,0))</f>
        <v/>
      </c>
      <c r="U146" s="218">
        <f>SUMIFS(Zeitliste!$M$14:$M$1999,Zeitliste!$A$14:$A$1999,$A146,Zeitliste!$N$14:$N$1999,U$16)</f>
        <v>0</v>
      </c>
      <c r="V146" s="219" t="str">
        <f t="shared" ref="V146" ca="1" si="1586">IF(OR($B146=0,U146=0),"",ROUNDDOWN((U146/$B146)*100,0))</f>
        <v/>
      </c>
      <c r="W146" s="218">
        <f>SUMIFS(Zeitliste!$M$14:$M$1999,Zeitliste!$A$14:$A$1999,$A146,Zeitliste!$N$14:$N$1999,W$16)</f>
        <v>0</v>
      </c>
      <c r="X146" s="219" t="str">
        <f t="shared" ref="X146" ca="1" si="1587">IF(OR($B146=0,W146=0),"",ROUNDDOWN((W146/$B146)*100,0))</f>
        <v/>
      </c>
      <c r="Y146" s="218">
        <f>SUMIFS(Zeitliste!$M$14:$M$1999,Zeitliste!$A$14:$A$1999,$A146,Zeitliste!$N$14:$N$1999,Y$16)</f>
        <v>0</v>
      </c>
      <c r="Z146" s="219" t="str">
        <f t="shared" ref="Z146" ca="1" si="1588">IF(OR($B146=0,Y146=0),"",ROUNDDOWN((Y146/$B146)*100,0))</f>
        <v/>
      </c>
      <c r="AA146" s="218">
        <f>SUMIFS(Zeitliste!$M$14:$M$1999,Zeitliste!$A$14:$A$1999,$A146,Zeitliste!$N$14:$N$1999,AA$16)</f>
        <v>0</v>
      </c>
      <c r="AB146" s="219" t="str">
        <f t="shared" ref="AB146" ca="1" si="1589">IF(OR($B146=0,AA146=0),"",ROUNDDOWN((AA146/$B146)*100,0))</f>
        <v/>
      </c>
      <c r="AC146" s="218">
        <f>SUMIFS(Zeitliste!$M$14:$M$1999,Zeitliste!$A$14:$A$1999,$A146,Zeitliste!$N$14:$N$1999,AC$16)</f>
        <v>0</v>
      </c>
      <c r="AD146" s="219" t="str">
        <f t="shared" ca="1" si="840"/>
        <v/>
      </c>
      <c r="AE146" s="20"/>
      <c r="AF146" s="241">
        <f t="shared" ca="1" si="853"/>
        <v>0</v>
      </c>
      <c r="AG146" s="241">
        <f t="shared" ca="1" si="854"/>
        <v>0</v>
      </c>
      <c r="AH146" s="242" t="e">
        <f t="shared" si="867"/>
        <v>#VALUE!</v>
      </c>
    </row>
    <row r="147" spans="1:34" x14ac:dyDescent="0.25">
      <c r="A147" s="216" t="str">
        <f t="shared" si="1576"/>
        <v/>
      </c>
      <c r="B147" s="217">
        <f ca="1">SUMIF(ZL_gesamt,Aufteilung!A147,ZL_dez)</f>
        <v>0</v>
      </c>
      <c r="C147" s="218">
        <f>SUMIFS(Zeitliste!$M$14:$M$1999,Zeitliste!$A$14:$A$1999,$A147,Zeitliste!$N$14:$N$1999,C$16)</f>
        <v>0</v>
      </c>
      <c r="D147" s="219" t="str">
        <f t="shared" ca="1" si="1577"/>
        <v/>
      </c>
      <c r="E147" s="218">
        <f>SUMIFS(Zeitliste!$M$14:$M$1999,Zeitliste!$A$14:$A$1999,$A147,Zeitliste!$N$14:$N$1999,E$16)</f>
        <v>0</v>
      </c>
      <c r="F147" s="219" t="str">
        <f t="shared" ref="F147" ca="1" si="1590">IF(OR($B147=0,E147=0),"",ROUNDDOWN((E147/$B147)*100,0))</f>
        <v/>
      </c>
      <c r="G147" s="218">
        <f>SUMIFS(Zeitliste!$M$14:$M$1999,Zeitliste!$A$14:$A$1999,$A147,Zeitliste!$N$14:$N$1999,G$16)</f>
        <v>0</v>
      </c>
      <c r="H147" s="219" t="str">
        <f t="shared" ref="H147" ca="1" si="1591">IF(OR($B147=0,G147=0),"",ROUNDDOWN((G147/$B147)*100,0))</f>
        <v/>
      </c>
      <c r="I147" s="218">
        <f>SUMIFS(Zeitliste!$M$14:$M$1999,Zeitliste!$A$14:$A$1999,$A147,Zeitliste!$N$14:$N$1999,I$16)</f>
        <v>0</v>
      </c>
      <c r="J147" s="219" t="str">
        <f t="shared" ref="J147" ca="1" si="1592">IF(OR($B147=0,I147=0),"",ROUNDDOWN((I147/$B147)*100,0))</f>
        <v/>
      </c>
      <c r="K147" s="218">
        <f>SUMIFS(Zeitliste!$M$14:$M$1999,Zeitliste!$A$14:$A$1999,$A147,Zeitliste!$N$14:$N$1999,K$16)</f>
        <v>0</v>
      </c>
      <c r="L147" s="219" t="str">
        <f t="shared" ref="L147" ca="1" si="1593">IF(OR($B147=0,K147=0),"",ROUNDDOWN((K147/$B147)*100,0))</f>
        <v/>
      </c>
      <c r="M147" s="218">
        <f>SUMIFS(Zeitliste!$M$14:$M$1999,Zeitliste!$A$14:$A$1999,$A147,Zeitliste!$N$14:$N$1999,M$16)</f>
        <v>0</v>
      </c>
      <c r="N147" s="219" t="str">
        <f t="shared" ref="N147" ca="1" si="1594">IF(OR($B147=0,M147=0),"",ROUNDDOWN((M147/$B147)*100,0))</f>
        <v/>
      </c>
      <c r="O147" s="218">
        <f>SUMIFS(Zeitliste!$M$14:$M$1999,Zeitliste!$A$14:$A$1999,$A147,Zeitliste!$N$14:$N$1999,O$16)</f>
        <v>0</v>
      </c>
      <c r="P147" s="219" t="str">
        <f t="shared" ref="P147" ca="1" si="1595">IF(OR($B147=0,O147=0),"",ROUNDDOWN((O147/$B147)*100,0))</f>
        <v/>
      </c>
      <c r="Q147" s="218">
        <f>SUMIFS(Zeitliste!$M$14:$M$1999,Zeitliste!$A$14:$A$1999,$A147,Zeitliste!$N$14:$N$1999,Q$16)</f>
        <v>0</v>
      </c>
      <c r="R147" s="219" t="str">
        <f t="shared" ref="R147" ca="1" si="1596">IF(OR($B147=0,Q147=0),"",ROUNDDOWN((Q147/$B147)*100,0))</f>
        <v/>
      </c>
      <c r="S147" s="218">
        <f>SUMIFS(Zeitliste!$M$14:$M$1999,Zeitliste!$A$14:$A$1999,$A147,Zeitliste!$N$14:$N$1999,S$16)</f>
        <v>0</v>
      </c>
      <c r="T147" s="219" t="str">
        <f t="shared" ref="T147" ca="1" si="1597">IF(OR($B147=0,S147=0),"",ROUNDDOWN((S147/$B147)*100,0))</f>
        <v/>
      </c>
      <c r="U147" s="218">
        <f>SUMIFS(Zeitliste!$M$14:$M$1999,Zeitliste!$A$14:$A$1999,$A147,Zeitliste!$N$14:$N$1999,U$16)</f>
        <v>0</v>
      </c>
      <c r="V147" s="219" t="str">
        <f t="shared" ref="V147" ca="1" si="1598">IF(OR($B147=0,U147=0),"",ROUNDDOWN((U147/$B147)*100,0))</f>
        <v/>
      </c>
      <c r="W147" s="218">
        <f>SUMIFS(Zeitliste!$M$14:$M$1999,Zeitliste!$A$14:$A$1999,$A147,Zeitliste!$N$14:$N$1999,W$16)</f>
        <v>0</v>
      </c>
      <c r="X147" s="219" t="str">
        <f t="shared" ref="X147" ca="1" si="1599">IF(OR($B147=0,W147=0),"",ROUNDDOWN((W147/$B147)*100,0))</f>
        <v/>
      </c>
      <c r="Y147" s="218">
        <f>SUMIFS(Zeitliste!$M$14:$M$1999,Zeitliste!$A$14:$A$1999,$A147,Zeitliste!$N$14:$N$1999,Y$16)</f>
        <v>0</v>
      </c>
      <c r="Z147" s="219" t="str">
        <f t="shared" ref="Z147" ca="1" si="1600">IF(OR($B147=0,Y147=0),"",ROUNDDOWN((Y147/$B147)*100,0))</f>
        <v/>
      </c>
      <c r="AA147" s="218">
        <f>SUMIFS(Zeitliste!$M$14:$M$1999,Zeitliste!$A$14:$A$1999,$A147,Zeitliste!$N$14:$N$1999,AA$16)</f>
        <v>0</v>
      </c>
      <c r="AB147" s="219" t="str">
        <f t="shared" ref="AB147" ca="1" si="1601">IF(OR($B147=0,AA147=0),"",ROUNDDOWN((AA147/$B147)*100,0))</f>
        <v/>
      </c>
      <c r="AC147" s="218">
        <f>SUMIFS(Zeitliste!$M$14:$M$1999,Zeitliste!$A$14:$A$1999,$A147,Zeitliste!$N$14:$N$1999,AC$16)</f>
        <v>0</v>
      </c>
      <c r="AD147" s="219" t="str">
        <f t="shared" ca="1" si="840"/>
        <v/>
      </c>
      <c r="AE147" s="20"/>
      <c r="AF147" s="241">
        <f t="shared" ca="1" si="853"/>
        <v>0</v>
      </c>
      <c r="AG147" s="241">
        <f t="shared" ca="1" si="854"/>
        <v>0</v>
      </c>
      <c r="AH147" s="242" t="e">
        <f t="shared" si="867"/>
        <v>#VALUE!</v>
      </c>
    </row>
    <row r="148" spans="1:34" x14ac:dyDescent="0.25">
      <c r="A148" s="216" t="str">
        <f t="shared" si="1576"/>
        <v/>
      </c>
      <c r="B148" s="217">
        <f ca="1">SUMIF(ZL_gesamt,Aufteilung!A148,ZL_dez)</f>
        <v>0</v>
      </c>
      <c r="C148" s="218">
        <f>SUMIFS(Zeitliste!$M$14:$M$1999,Zeitliste!$A$14:$A$1999,$A148,Zeitliste!$N$14:$N$1999,C$16)</f>
        <v>0</v>
      </c>
      <c r="D148" s="219" t="str">
        <f t="shared" ca="1" si="1577"/>
        <v/>
      </c>
      <c r="E148" s="218">
        <f>SUMIFS(Zeitliste!$M$14:$M$1999,Zeitliste!$A$14:$A$1999,$A148,Zeitliste!$N$14:$N$1999,E$16)</f>
        <v>0</v>
      </c>
      <c r="F148" s="219" t="str">
        <f t="shared" ref="F148" ca="1" si="1602">IF(OR($B148=0,E148=0),"",ROUNDDOWN((E148/$B148)*100,0))</f>
        <v/>
      </c>
      <c r="G148" s="218">
        <f>SUMIFS(Zeitliste!$M$14:$M$1999,Zeitliste!$A$14:$A$1999,$A148,Zeitliste!$N$14:$N$1999,G$16)</f>
        <v>0</v>
      </c>
      <c r="H148" s="219" t="str">
        <f t="shared" ref="H148" ca="1" si="1603">IF(OR($B148=0,G148=0),"",ROUNDDOWN((G148/$B148)*100,0))</f>
        <v/>
      </c>
      <c r="I148" s="218">
        <f>SUMIFS(Zeitliste!$M$14:$M$1999,Zeitliste!$A$14:$A$1999,$A148,Zeitliste!$N$14:$N$1999,I$16)</f>
        <v>0</v>
      </c>
      <c r="J148" s="219" t="str">
        <f t="shared" ref="J148" ca="1" si="1604">IF(OR($B148=0,I148=0),"",ROUNDDOWN((I148/$B148)*100,0))</f>
        <v/>
      </c>
      <c r="K148" s="218">
        <f>SUMIFS(Zeitliste!$M$14:$M$1999,Zeitliste!$A$14:$A$1999,$A148,Zeitliste!$N$14:$N$1999,K$16)</f>
        <v>0</v>
      </c>
      <c r="L148" s="219" t="str">
        <f t="shared" ref="L148" ca="1" si="1605">IF(OR($B148=0,K148=0),"",ROUNDDOWN((K148/$B148)*100,0))</f>
        <v/>
      </c>
      <c r="M148" s="218">
        <f>SUMIFS(Zeitliste!$M$14:$M$1999,Zeitliste!$A$14:$A$1999,$A148,Zeitliste!$N$14:$N$1999,M$16)</f>
        <v>0</v>
      </c>
      <c r="N148" s="219" t="str">
        <f t="shared" ref="N148" ca="1" si="1606">IF(OR($B148=0,M148=0),"",ROUNDDOWN((M148/$B148)*100,0))</f>
        <v/>
      </c>
      <c r="O148" s="218">
        <f>SUMIFS(Zeitliste!$M$14:$M$1999,Zeitliste!$A$14:$A$1999,$A148,Zeitliste!$N$14:$N$1999,O$16)</f>
        <v>0</v>
      </c>
      <c r="P148" s="219" t="str">
        <f t="shared" ref="P148" ca="1" si="1607">IF(OR($B148=0,O148=0),"",ROUNDDOWN((O148/$B148)*100,0))</f>
        <v/>
      </c>
      <c r="Q148" s="218">
        <f>SUMIFS(Zeitliste!$M$14:$M$1999,Zeitliste!$A$14:$A$1999,$A148,Zeitliste!$N$14:$N$1999,Q$16)</f>
        <v>0</v>
      </c>
      <c r="R148" s="219" t="str">
        <f t="shared" ref="R148" ca="1" si="1608">IF(OR($B148=0,Q148=0),"",ROUNDDOWN((Q148/$B148)*100,0))</f>
        <v/>
      </c>
      <c r="S148" s="218">
        <f>SUMIFS(Zeitliste!$M$14:$M$1999,Zeitliste!$A$14:$A$1999,$A148,Zeitliste!$N$14:$N$1999,S$16)</f>
        <v>0</v>
      </c>
      <c r="T148" s="219" t="str">
        <f t="shared" ref="T148" ca="1" si="1609">IF(OR($B148=0,S148=0),"",ROUNDDOWN((S148/$B148)*100,0))</f>
        <v/>
      </c>
      <c r="U148" s="218">
        <f>SUMIFS(Zeitliste!$M$14:$M$1999,Zeitliste!$A$14:$A$1999,$A148,Zeitliste!$N$14:$N$1999,U$16)</f>
        <v>0</v>
      </c>
      <c r="V148" s="219" t="str">
        <f t="shared" ref="V148" ca="1" si="1610">IF(OR($B148=0,U148=0),"",ROUNDDOWN((U148/$B148)*100,0))</f>
        <v/>
      </c>
      <c r="W148" s="218">
        <f>SUMIFS(Zeitliste!$M$14:$M$1999,Zeitliste!$A$14:$A$1999,$A148,Zeitliste!$N$14:$N$1999,W$16)</f>
        <v>0</v>
      </c>
      <c r="X148" s="219" t="str">
        <f t="shared" ref="X148" ca="1" si="1611">IF(OR($B148=0,W148=0),"",ROUNDDOWN((W148/$B148)*100,0))</f>
        <v/>
      </c>
      <c r="Y148" s="218">
        <f>SUMIFS(Zeitliste!$M$14:$M$1999,Zeitliste!$A$14:$A$1999,$A148,Zeitliste!$N$14:$N$1999,Y$16)</f>
        <v>0</v>
      </c>
      <c r="Z148" s="219" t="str">
        <f t="shared" ref="Z148" ca="1" si="1612">IF(OR($B148=0,Y148=0),"",ROUNDDOWN((Y148/$B148)*100,0))</f>
        <v/>
      </c>
      <c r="AA148" s="218">
        <f>SUMIFS(Zeitliste!$M$14:$M$1999,Zeitliste!$A$14:$A$1999,$A148,Zeitliste!$N$14:$N$1999,AA$16)</f>
        <v>0</v>
      </c>
      <c r="AB148" s="219" t="str">
        <f t="shared" ref="AB148" ca="1" si="1613">IF(OR($B148=0,AA148=0),"",ROUNDDOWN((AA148/$B148)*100,0))</f>
        <v/>
      </c>
      <c r="AC148" s="218">
        <f>SUMIFS(Zeitliste!$M$14:$M$1999,Zeitliste!$A$14:$A$1999,$A148,Zeitliste!$N$14:$N$1999,AC$16)</f>
        <v>0</v>
      </c>
      <c r="AD148" s="219" t="str">
        <f t="shared" ref="AD148:AD211" ca="1" si="1614">IF(OR($B148=0,AC148=0),"",100-SUM(D148,F148,H148,J148,L148,N148,P148,R148,T148,V148,X148,Z148,AB148))</f>
        <v/>
      </c>
      <c r="AE148" s="20"/>
      <c r="AF148" s="241">
        <f t="shared" ca="1" si="853"/>
        <v>0</v>
      </c>
      <c r="AG148" s="241">
        <f t="shared" ca="1" si="854"/>
        <v>0</v>
      </c>
      <c r="AH148" s="242" t="e">
        <f t="shared" si="867"/>
        <v>#VALUE!</v>
      </c>
    </row>
    <row r="149" spans="1:34" x14ac:dyDescent="0.25">
      <c r="A149" s="216" t="str">
        <f t="shared" si="1576"/>
        <v/>
      </c>
      <c r="B149" s="217">
        <f ca="1">SUMIF(ZL_gesamt,Aufteilung!A149,ZL_dez)</f>
        <v>0</v>
      </c>
      <c r="C149" s="218">
        <f>SUMIFS(Zeitliste!$M$14:$M$1999,Zeitliste!$A$14:$A$1999,$A149,Zeitliste!$N$14:$N$1999,C$16)</f>
        <v>0</v>
      </c>
      <c r="D149" s="219" t="str">
        <f t="shared" ca="1" si="1577"/>
        <v/>
      </c>
      <c r="E149" s="218">
        <f>SUMIFS(Zeitliste!$M$14:$M$1999,Zeitliste!$A$14:$A$1999,$A149,Zeitliste!$N$14:$N$1999,E$16)</f>
        <v>0</v>
      </c>
      <c r="F149" s="219" t="str">
        <f t="shared" ref="F149" ca="1" si="1615">IF(OR($B149=0,E149=0),"",ROUNDDOWN((E149/$B149)*100,0))</f>
        <v/>
      </c>
      <c r="G149" s="218">
        <f>SUMIFS(Zeitliste!$M$14:$M$1999,Zeitliste!$A$14:$A$1999,$A149,Zeitliste!$N$14:$N$1999,G$16)</f>
        <v>0</v>
      </c>
      <c r="H149" s="219" t="str">
        <f t="shared" ref="H149" ca="1" si="1616">IF(OR($B149=0,G149=0),"",ROUNDDOWN((G149/$B149)*100,0))</f>
        <v/>
      </c>
      <c r="I149" s="218">
        <f>SUMIFS(Zeitliste!$M$14:$M$1999,Zeitliste!$A$14:$A$1999,$A149,Zeitliste!$N$14:$N$1999,I$16)</f>
        <v>0</v>
      </c>
      <c r="J149" s="219" t="str">
        <f t="shared" ref="J149" ca="1" si="1617">IF(OR($B149=0,I149=0),"",ROUNDDOWN((I149/$B149)*100,0))</f>
        <v/>
      </c>
      <c r="K149" s="218">
        <f>SUMIFS(Zeitliste!$M$14:$M$1999,Zeitliste!$A$14:$A$1999,$A149,Zeitliste!$N$14:$N$1999,K$16)</f>
        <v>0</v>
      </c>
      <c r="L149" s="219" t="str">
        <f t="shared" ref="L149" ca="1" si="1618">IF(OR($B149=0,K149=0),"",ROUNDDOWN((K149/$B149)*100,0))</f>
        <v/>
      </c>
      <c r="M149" s="218">
        <f>SUMIFS(Zeitliste!$M$14:$M$1999,Zeitliste!$A$14:$A$1999,$A149,Zeitliste!$N$14:$N$1999,M$16)</f>
        <v>0</v>
      </c>
      <c r="N149" s="219" t="str">
        <f t="shared" ref="N149" ca="1" si="1619">IF(OR($B149=0,M149=0),"",ROUNDDOWN((M149/$B149)*100,0))</f>
        <v/>
      </c>
      <c r="O149" s="218">
        <f>SUMIFS(Zeitliste!$M$14:$M$1999,Zeitliste!$A$14:$A$1999,$A149,Zeitliste!$N$14:$N$1999,O$16)</f>
        <v>0</v>
      </c>
      <c r="P149" s="219" t="str">
        <f t="shared" ref="P149" ca="1" si="1620">IF(OR($B149=0,O149=0),"",ROUNDDOWN((O149/$B149)*100,0))</f>
        <v/>
      </c>
      <c r="Q149" s="218">
        <f>SUMIFS(Zeitliste!$M$14:$M$1999,Zeitliste!$A$14:$A$1999,$A149,Zeitliste!$N$14:$N$1999,Q$16)</f>
        <v>0</v>
      </c>
      <c r="R149" s="219" t="str">
        <f t="shared" ref="R149" ca="1" si="1621">IF(OR($B149=0,Q149=0),"",ROUNDDOWN((Q149/$B149)*100,0))</f>
        <v/>
      </c>
      <c r="S149" s="218">
        <f>SUMIFS(Zeitliste!$M$14:$M$1999,Zeitliste!$A$14:$A$1999,$A149,Zeitliste!$N$14:$N$1999,S$16)</f>
        <v>0</v>
      </c>
      <c r="T149" s="219" t="str">
        <f t="shared" ref="T149" ca="1" si="1622">IF(OR($B149=0,S149=0),"",ROUNDDOWN((S149/$B149)*100,0))</f>
        <v/>
      </c>
      <c r="U149" s="218">
        <f>SUMIFS(Zeitliste!$M$14:$M$1999,Zeitliste!$A$14:$A$1999,$A149,Zeitliste!$N$14:$N$1999,U$16)</f>
        <v>0</v>
      </c>
      <c r="V149" s="219" t="str">
        <f t="shared" ref="V149" ca="1" si="1623">IF(OR($B149=0,U149=0),"",ROUNDDOWN((U149/$B149)*100,0))</f>
        <v/>
      </c>
      <c r="W149" s="218">
        <f>SUMIFS(Zeitliste!$M$14:$M$1999,Zeitliste!$A$14:$A$1999,$A149,Zeitliste!$N$14:$N$1999,W$16)</f>
        <v>0</v>
      </c>
      <c r="X149" s="219" t="str">
        <f t="shared" ref="X149" ca="1" si="1624">IF(OR($B149=0,W149=0),"",ROUNDDOWN((W149/$B149)*100,0))</f>
        <v/>
      </c>
      <c r="Y149" s="218">
        <f>SUMIFS(Zeitliste!$M$14:$M$1999,Zeitliste!$A$14:$A$1999,$A149,Zeitliste!$N$14:$N$1999,Y$16)</f>
        <v>0</v>
      </c>
      <c r="Z149" s="219" t="str">
        <f t="shared" ref="Z149" ca="1" si="1625">IF(OR($B149=0,Y149=0),"",ROUNDDOWN((Y149/$B149)*100,0))</f>
        <v/>
      </c>
      <c r="AA149" s="218">
        <f>SUMIFS(Zeitliste!$M$14:$M$1999,Zeitliste!$A$14:$A$1999,$A149,Zeitliste!$N$14:$N$1999,AA$16)</f>
        <v>0</v>
      </c>
      <c r="AB149" s="219" t="str">
        <f t="shared" ref="AB149" ca="1" si="1626">IF(OR($B149=0,AA149=0),"",ROUNDDOWN((AA149/$B149)*100,0))</f>
        <v/>
      </c>
      <c r="AC149" s="218">
        <f>SUMIFS(Zeitliste!$M$14:$M$1999,Zeitliste!$A$14:$A$1999,$A149,Zeitliste!$N$14:$N$1999,AC$16)</f>
        <v>0</v>
      </c>
      <c r="AD149" s="219" t="str">
        <f t="shared" ca="1" si="1614"/>
        <v/>
      </c>
      <c r="AE149" s="20"/>
      <c r="AF149" s="241">
        <f t="shared" ref="AF149:AF212" ca="1" si="1627">B149-SUM(C149,E149,G149,I149,K149,M149,O149,Q149,S149,U149,W149,Y149,AA149,AC149)</f>
        <v>0</v>
      </c>
      <c r="AG149" s="241">
        <f t="shared" ref="AG149:AG212" ca="1" si="1628">IF(B149=0,0,100-SUM(D149,F149,H149,J149,L149,N149,P149,R149,T149,V149,X149,Z149,AB149,AD149))</f>
        <v>0</v>
      </c>
      <c r="AH149" s="242" t="e">
        <f t="shared" si="867"/>
        <v>#VALUE!</v>
      </c>
    </row>
    <row r="150" spans="1:34" x14ac:dyDescent="0.25">
      <c r="A150" s="216" t="str">
        <f t="shared" si="1576"/>
        <v/>
      </c>
      <c r="B150" s="217">
        <f ca="1">SUMIF(ZL_gesamt,Aufteilung!A150,ZL_dez)</f>
        <v>0</v>
      </c>
      <c r="C150" s="218">
        <f>SUMIFS(Zeitliste!$M$14:$M$1999,Zeitliste!$A$14:$A$1999,$A150,Zeitliste!$N$14:$N$1999,C$16)</f>
        <v>0</v>
      </c>
      <c r="D150" s="219" t="str">
        <f t="shared" ca="1" si="1577"/>
        <v/>
      </c>
      <c r="E150" s="218">
        <f>SUMIFS(Zeitliste!$M$14:$M$1999,Zeitliste!$A$14:$A$1999,$A150,Zeitliste!$N$14:$N$1999,E$16)</f>
        <v>0</v>
      </c>
      <c r="F150" s="219" t="str">
        <f t="shared" ref="F150" ca="1" si="1629">IF(OR($B150=0,E150=0),"",ROUNDDOWN((E150/$B150)*100,0))</f>
        <v/>
      </c>
      <c r="G150" s="218">
        <f>SUMIFS(Zeitliste!$M$14:$M$1999,Zeitliste!$A$14:$A$1999,$A150,Zeitliste!$N$14:$N$1999,G$16)</f>
        <v>0</v>
      </c>
      <c r="H150" s="219" t="str">
        <f t="shared" ref="H150" ca="1" si="1630">IF(OR($B150=0,G150=0),"",ROUNDDOWN((G150/$B150)*100,0))</f>
        <v/>
      </c>
      <c r="I150" s="218">
        <f>SUMIFS(Zeitliste!$M$14:$M$1999,Zeitliste!$A$14:$A$1999,$A150,Zeitliste!$N$14:$N$1999,I$16)</f>
        <v>0</v>
      </c>
      <c r="J150" s="219" t="str">
        <f t="shared" ref="J150" ca="1" si="1631">IF(OR($B150=0,I150=0),"",ROUNDDOWN((I150/$B150)*100,0))</f>
        <v/>
      </c>
      <c r="K150" s="218">
        <f>SUMIFS(Zeitliste!$M$14:$M$1999,Zeitliste!$A$14:$A$1999,$A150,Zeitliste!$N$14:$N$1999,K$16)</f>
        <v>0</v>
      </c>
      <c r="L150" s="219" t="str">
        <f t="shared" ref="L150" ca="1" si="1632">IF(OR($B150=0,K150=0),"",ROUNDDOWN((K150/$B150)*100,0))</f>
        <v/>
      </c>
      <c r="M150" s="218">
        <f>SUMIFS(Zeitliste!$M$14:$M$1999,Zeitliste!$A$14:$A$1999,$A150,Zeitliste!$N$14:$N$1999,M$16)</f>
        <v>0</v>
      </c>
      <c r="N150" s="219" t="str">
        <f t="shared" ref="N150" ca="1" si="1633">IF(OR($B150=0,M150=0),"",ROUNDDOWN((M150/$B150)*100,0))</f>
        <v/>
      </c>
      <c r="O150" s="218">
        <f>SUMIFS(Zeitliste!$M$14:$M$1999,Zeitliste!$A$14:$A$1999,$A150,Zeitliste!$N$14:$N$1999,O$16)</f>
        <v>0</v>
      </c>
      <c r="P150" s="219" t="str">
        <f t="shared" ref="P150" ca="1" si="1634">IF(OR($B150=0,O150=0),"",ROUNDDOWN((O150/$B150)*100,0))</f>
        <v/>
      </c>
      <c r="Q150" s="218">
        <f>SUMIFS(Zeitliste!$M$14:$M$1999,Zeitliste!$A$14:$A$1999,$A150,Zeitliste!$N$14:$N$1999,Q$16)</f>
        <v>0</v>
      </c>
      <c r="R150" s="219" t="str">
        <f t="shared" ref="R150" ca="1" si="1635">IF(OR($B150=0,Q150=0),"",ROUNDDOWN((Q150/$B150)*100,0))</f>
        <v/>
      </c>
      <c r="S150" s="218">
        <f>SUMIFS(Zeitliste!$M$14:$M$1999,Zeitliste!$A$14:$A$1999,$A150,Zeitliste!$N$14:$N$1999,S$16)</f>
        <v>0</v>
      </c>
      <c r="T150" s="219" t="str">
        <f t="shared" ref="T150" ca="1" si="1636">IF(OR($B150=0,S150=0),"",ROUNDDOWN((S150/$B150)*100,0))</f>
        <v/>
      </c>
      <c r="U150" s="218">
        <f>SUMIFS(Zeitliste!$M$14:$M$1999,Zeitliste!$A$14:$A$1999,$A150,Zeitliste!$N$14:$N$1999,U$16)</f>
        <v>0</v>
      </c>
      <c r="V150" s="219" t="str">
        <f t="shared" ref="V150" ca="1" si="1637">IF(OR($B150=0,U150=0),"",ROUNDDOWN((U150/$B150)*100,0))</f>
        <v/>
      </c>
      <c r="W150" s="218">
        <f>SUMIFS(Zeitliste!$M$14:$M$1999,Zeitliste!$A$14:$A$1999,$A150,Zeitliste!$N$14:$N$1999,W$16)</f>
        <v>0</v>
      </c>
      <c r="X150" s="219" t="str">
        <f t="shared" ref="X150" ca="1" si="1638">IF(OR($B150=0,W150=0),"",ROUNDDOWN((W150/$B150)*100,0))</f>
        <v/>
      </c>
      <c r="Y150" s="218">
        <f>SUMIFS(Zeitliste!$M$14:$M$1999,Zeitliste!$A$14:$A$1999,$A150,Zeitliste!$N$14:$N$1999,Y$16)</f>
        <v>0</v>
      </c>
      <c r="Z150" s="219" t="str">
        <f t="shared" ref="Z150" ca="1" si="1639">IF(OR($B150=0,Y150=0),"",ROUNDDOWN((Y150/$B150)*100,0))</f>
        <v/>
      </c>
      <c r="AA150" s="218">
        <f>SUMIFS(Zeitliste!$M$14:$M$1999,Zeitliste!$A$14:$A$1999,$A150,Zeitliste!$N$14:$N$1999,AA$16)</f>
        <v>0</v>
      </c>
      <c r="AB150" s="219" t="str">
        <f t="shared" ref="AB150" ca="1" si="1640">IF(OR($B150=0,AA150=0),"",ROUNDDOWN((AA150/$B150)*100,0))</f>
        <v/>
      </c>
      <c r="AC150" s="218">
        <f>SUMIFS(Zeitliste!$M$14:$M$1999,Zeitliste!$A$14:$A$1999,$A150,Zeitliste!$N$14:$N$1999,AC$16)</f>
        <v>0</v>
      </c>
      <c r="AD150" s="219" t="str">
        <f t="shared" ca="1" si="1614"/>
        <v/>
      </c>
      <c r="AE150" s="20"/>
      <c r="AF150" s="241">
        <f t="shared" ca="1" si="1627"/>
        <v>0</v>
      </c>
      <c r="AG150" s="241">
        <f t="shared" ca="1" si="1628"/>
        <v>0</v>
      </c>
      <c r="AH150" s="242" t="e">
        <f t="shared" ref="AH150:AH213" si="1641">WEEKDAY(A150)</f>
        <v>#VALUE!</v>
      </c>
    </row>
    <row r="151" spans="1:34" x14ac:dyDescent="0.25">
      <c r="A151" s="216" t="str">
        <f t="shared" si="1576"/>
        <v/>
      </c>
      <c r="B151" s="217">
        <f ca="1">SUMIF(ZL_gesamt,Aufteilung!A151,ZL_dez)</f>
        <v>0</v>
      </c>
      <c r="C151" s="218">
        <f>SUMIFS(Zeitliste!$M$14:$M$1999,Zeitliste!$A$14:$A$1999,$A151,Zeitliste!$N$14:$N$1999,C$16)</f>
        <v>0</v>
      </c>
      <c r="D151" s="219" t="str">
        <f t="shared" ca="1" si="1577"/>
        <v/>
      </c>
      <c r="E151" s="218">
        <f>SUMIFS(Zeitliste!$M$14:$M$1999,Zeitliste!$A$14:$A$1999,$A151,Zeitliste!$N$14:$N$1999,E$16)</f>
        <v>0</v>
      </c>
      <c r="F151" s="219" t="str">
        <f t="shared" ref="F151" ca="1" si="1642">IF(OR($B151=0,E151=0),"",ROUNDDOWN((E151/$B151)*100,0))</f>
        <v/>
      </c>
      <c r="G151" s="218">
        <f>SUMIFS(Zeitliste!$M$14:$M$1999,Zeitliste!$A$14:$A$1999,$A151,Zeitliste!$N$14:$N$1999,G$16)</f>
        <v>0</v>
      </c>
      <c r="H151" s="219" t="str">
        <f t="shared" ref="H151" ca="1" si="1643">IF(OR($B151=0,G151=0),"",ROUNDDOWN((G151/$B151)*100,0))</f>
        <v/>
      </c>
      <c r="I151" s="218">
        <f>SUMIFS(Zeitliste!$M$14:$M$1999,Zeitliste!$A$14:$A$1999,$A151,Zeitliste!$N$14:$N$1999,I$16)</f>
        <v>0</v>
      </c>
      <c r="J151" s="219" t="str">
        <f t="shared" ref="J151" ca="1" si="1644">IF(OR($B151=0,I151=0),"",ROUNDDOWN((I151/$B151)*100,0))</f>
        <v/>
      </c>
      <c r="K151" s="218">
        <f>SUMIFS(Zeitliste!$M$14:$M$1999,Zeitliste!$A$14:$A$1999,$A151,Zeitliste!$N$14:$N$1999,K$16)</f>
        <v>0</v>
      </c>
      <c r="L151" s="219" t="str">
        <f t="shared" ref="L151" ca="1" si="1645">IF(OR($B151=0,K151=0),"",ROUNDDOWN((K151/$B151)*100,0))</f>
        <v/>
      </c>
      <c r="M151" s="218">
        <f>SUMIFS(Zeitliste!$M$14:$M$1999,Zeitliste!$A$14:$A$1999,$A151,Zeitliste!$N$14:$N$1999,M$16)</f>
        <v>0</v>
      </c>
      <c r="N151" s="219" t="str">
        <f t="shared" ref="N151" ca="1" si="1646">IF(OR($B151=0,M151=0),"",ROUNDDOWN((M151/$B151)*100,0))</f>
        <v/>
      </c>
      <c r="O151" s="218">
        <f>SUMIFS(Zeitliste!$M$14:$M$1999,Zeitliste!$A$14:$A$1999,$A151,Zeitliste!$N$14:$N$1999,O$16)</f>
        <v>0</v>
      </c>
      <c r="P151" s="219" t="str">
        <f t="shared" ref="P151" ca="1" si="1647">IF(OR($B151=0,O151=0),"",ROUNDDOWN((O151/$B151)*100,0))</f>
        <v/>
      </c>
      <c r="Q151" s="218">
        <f>SUMIFS(Zeitliste!$M$14:$M$1999,Zeitliste!$A$14:$A$1999,$A151,Zeitliste!$N$14:$N$1999,Q$16)</f>
        <v>0</v>
      </c>
      <c r="R151" s="219" t="str">
        <f t="shared" ref="R151" ca="1" si="1648">IF(OR($B151=0,Q151=0),"",ROUNDDOWN((Q151/$B151)*100,0))</f>
        <v/>
      </c>
      <c r="S151" s="218">
        <f>SUMIFS(Zeitliste!$M$14:$M$1999,Zeitliste!$A$14:$A$1999,$A151,Zeitliste!$N$14:$N$1999,S$16)</f>
        <v>0</v>
      </c>
      <c r="T151" s="219" t="str">
        <f t="shared" ref="T151" ca="1" si="1649">IF(OR($B151=0,S151=0),"",ROUNDDOWN((S151/$B151)*100,0))</f>
        <v/>
      </c>
      <c r="U151" s="218">
        <f>SUMIFS(Zeitliste!$M$14:$M$1999,Zeitliste!$A$14:$A$1999,$A151,Zeitliste!$N$14:$N$1999,U$16)</f>
        <v>0</v>
      </c>
      <c r="V151" s="219" t="str">
        <f t="shared" ref="V151" ca="1" si="1650">IF(OR($B151=0,U151=0),"",ROUNDDOWN((U151/$B151)*100,0))</f>
        <v/>
      </c>
      <c r="W151" s="218">
        <f>SUMIFS(Zeitliste!$M$14:$M$1999,Zeitliste!$A$14:$A$1999,$A151,Zeitliste!$N$14:$N$1999,W$16)</f>
        <v>0</v>
      </c>
      <c r="X151" s="219" t="str">
        <f t="shared" ref="X151" ca="1" si="1651">IF(OR($B151=0,W151=0),"",ROUNDDOWN((W151/$B151)*100,0))</f>
        <v/>
      </c>
      <c r="Y151" s="218">
        <f>SUMIFS(Zeitliste!$M$14:$M$1999,Zeitliste!$A$14:$A$1999,$A151,Zeitliste!$N$14:$N$1999,Y$16)</f>
        <v>0</v>
      </c>
      <c r="Z151" s="219" t="str">
        <f t="shared" ref="Z151" ca="1" si="1652">IF(OR($B151=0,Y151=0),"",ROUNDDOWN((Y151/$B151)*100,0))</f>
        <v/>
      </c>
      <c r="AA151" s="218">
        <f>SUMIFS(Zeitliste!$M$14:$M$1999,Zeitliste!$A$14:$A$1999,$A151,Zeitliste!$N$14:$N$1999,AA$16)</f>
        <v>0</v>
      </c>
      <c r="AB151" s="219" t="str">
        <f t="shared" ref="AB151" ca="1" si="1653">IF(OR($B151=0,AA151=0),"",ROUNDDOWN((AA151/$B151)*100,0))</f>
        <v/>
      </c>
      <c r="AC151" s="218">
        <f>SUMIFS(Zeitliste!$M$14:$M$1999,Zeitliste!$A$14:$A$1999,$A151,Zeitliste!$N$14:$N$1999,AC$16)</f>
        <v>0</v>
      </c>
      <c r="AD151" s="219" t="str">
        <f t="shared" ca="1" si="1614"/>
        <v/>
      </c>
      <c r="AE151" s="20"/>
      <c r="AF151" s="241">
        <f t="shared" ca="1" si="1627"/>
        <v>0</v>
      </c>
      <c r="AG151" s="241">
        <f t="shared" ca="1" si="1628"/>
        <v>0</v>
      </c>
      <c r="AH151" s="242" t="e">
        <f t="shared" si="1641"/>
        <v>#VALUE!</v>
      </c>
    </row>
    <row r="152" spans="1:34" x14ac:dyDescent="0.25">
      <c r="A152" s="216" t="str">
        <f t="shared" si="1576"/>
        <v/>
      </c>
      <c r="B152" s="217">
        <f ca="1">SUMIF(ZL_gesamt,Aufteilung!A152,ZL_dez)</f>
        <v>0</v>
      </c>
      <c r="C152" s="218">
        <f>SUMIFS(Zeitliste!$M$14:$M$1999,Zeitliste!$A$14:$A$1999,$A152,Zeitliste!$N$14:$N$1999,C$16)</f>
        <v>0</v>
      </c>
      <c r="D152" s="219" t="str">
        <f t="shared" ca="1" si="1577"/>
        <v/>
      </c>
      <c r="E152" s="218">
        <f>SUMIFS(Zeitliste!$M$14:$M$1999,Zeitliste!$A$14:$A$1999,$A152,Zeitliste!$N$14:$N$1999,E$16)</f>
        <v>0</v>
      </c>
      <c r="F152" s="219" t="str">
        <f t="shared" ref="F152" ca="1" si="1654">IF(OR($B152=0,E152=0),"",ROUNDDOWN((E152/$B152)*100,0))</f>
        <v/>
      </c>
      <c r="G152" s="218">
        <f>SUMIFS(Zeitliste!$M$14:$M$1999,Zeitliste!$A$14:$A$1999,$A152,Zeitliste!$N$14:$N$1999,G$16)</f>
        <v>0</v>
      </c>
      <c r="H152" s="219" t="str">
        <f t="shared" ref="H152" ca="1" si="1655">IF(OR($B152=0,G152=0),"",ROUNDDOWN((G152/$B152)*100,0))</f>
        <v/>
      </c>
      <c r="I152" s="218">
        <f>SUMIFS(Zeitliste!$M$14:$M$1999,Zeitliste!$A$14:$A$1999,$A152,Zeitliste!$N$14:$N$1999,I$16)</f>
        <v>0</v>
      </c>
      <c r="J152" s="219" t="str">
        <f t="shared" ref="J152" ca="1" si="1656">IF(OR($B152=0,I152=0),"",ROUNDDOWN((I152/$B152)*100,0))</f>
        <v/>
      </c>
      <c r="K152" s="218">
        <f>SUMIFS(Zeitliste!$M$14:$M$1999,Zeitliste!$A$14:$A$1999,$A152,Zeitliste!$N$14:$N$1999,K$16)</f>
        <v>0</v>
      </c>
      <c r="L152" s="219" t="str">
        <f t="shared" ref="L152" ca="1" si="1657">IF(OR($B152=0,K152=0),"",ROUNDDOWN((K152/$B152)*100,0))</f>
        <v/>
      </c>
      <c r="M152" s="218">
        <f>SUMIFS(Zeitliste!$M$14:$M$1999,Zeitliste!$A$14:$A$1999,$A152,Zeitliste!$N$14:$N$1999,M$16)</f>
        <v>0</v>
      </c>
      <c r="N152" s="219" t="str">
        <f t="shared" ref="N152" ca="1" si="1658">IF(OR($B152=0,M152=0),"",ROUNDDOWN((M152/$B152)*100,0))</f>
        <v/>
      </c>
      <c r="O152" s="218">
        <f>SUMIFS(Zeitliste!$M$14:$M$1999,Zeitliste!$A$14:$A$1999,$A152,Zeitliste!$N$14:$N$1999,O$16)</f>
        <v>0</v>
      </c>
      <c r="P152" s="219" t="str">
        <f t="shared" ref="P152" ca="1" si="1659">IF(OR($B152=0,O152=0),"",ROUNDDOWN((O152/$B152)*100,0))</f>
        <v/>
      </c>
      <c r="Q152" s="218">
        <f>SUMIFS(Zeitliste!$M$14:$M$1999,Zeitliste!$A$14:$A$1999,$A152,Zeitliste!$N$14:$N$1999,Q$16)</f>
        <v>0</v>
      </c>
      <c r="R152" s="219" t="str">
        <f t="shared" ref="R152" ca="1" si="1660">IF(OR($B152=0,Q152=0),"",ROUNDDOWN((Q152/$B152)*100,0))</f>
        <v/>
      </c>
      <c r="S152" s="218">
        <f>SUMIFS(Zeitliste!$M$14:$M$1999,Zeitliste!$A$14:$A$1999,$A152,Zeitliste!$N$14:$N$1999,S$16)</f>
        <v>0</v>
      </c>
      <c r="T152" s="219" t="str">
        <f t="shared" ref="T152" ca="1" si="1661">IF(OR($B152=0,S152=0),"",ROUNDDOWN((S152/$B152)*100,0))</f>
        <v/>
      </c>
      <c r="U152" s="218">
        <f>SUMIFS(Zeitliste!$M$14:$M$1999,Zeitliste!$A$14:$A$1999,$A152,Zeitliste!$N$14:$N$1999,U$16)</f>
        <v>0</v>
      </c>
      <c r="V152" s="219" t="str">
        <f t="shared" ref="V152" ca="1" si="1662">IF(OR($B152=0,U152=0),"",ROUNDDOWN((U152/$B152)*100,0))</f>
        <v/>
      </c>
      <c r="W152" s="218">
        <f>SUMIFS(Zeitliste!$M$14:$M$1999,Zeitliste!$A$14:$A$1999,$A152,Zeitliste!$N$14:$N$1999,W$16)</f>
        <v>0</v>
      </c>
      <c r="X152" s="219" t="str">
        <f t="shared" ref="X152" ca="1" si="1663">IF(OR($B152=0,W152=0),"",ROUNDDOWN((W152/$B152)*100,0))</f>
        <v/>
      </c>
      <c r="Y152" s="218">
        <f>SUMIFS(Zeitliste!$M$14:$M$1999,Zeitliste!$A$14:$A$1999,$A152,Zeitliste!$N$14:$N$1999,Y$16)</f>
        <v>0</v>
      </c>
      <c r="Z152" s="219" t="str">
        <f t="shared" ref="Z152" ca="1" si="1664">IF(OR($B152=0,Y152=0),"",ROUNDDOWN((Y152/$B152)*100,0))</f>
        <v/>
      </c>
      <c r="AA152" s="218">
        <f>SUMIFS(Zeitliste!$M$14:$M$1999,Zeitliste!$A$14:$A$1999,$A152,Zeitliste!$N$14:$N$1999,AA$16)</f>
        <v>0</v>
      </c>
      <c r="AB152" s="219" t="str">
        <f t="shared" ref="AB152" ca="1" si="1665">IF(OR($B152=0,AA152=0),"",ROUNDDOWN((AA152/$B152)*100,0))</f>
        <v/>
      </c>
      <c r="AC152" s="218">
        <f>SUMIFS(Zeitliste!$M$14:$M$1999,Zeitliste!$A$14:$A$1999,$A152,Zeitliste!$N$14:$N$1999,AC$16)</f>
        <v>0</v>
      </c>
      <c r="AD152" s="219" t="str">
        <f t="shared" ca="1" si="1614"/>
        <v/>
      </c>
      <c r="AE152" s="20"/>
      <c r="AF152" s="241">
        <f t="shared" ca="1" si="1627"/>
        <v>0</v>
      </c>
      <c r="AG152" s="241">
        <f t="shared" ca="1" si="1628"/>
        <v>0</v>
      </c>
      <c r="AH152" s="242" t="e">
        <f t="shared" si="1641"/>
        <v>#VALUE!</v>
      </c>
    </row>
    <row r="153" spans="1:34" x14ac:dyDescent="0.25">
      <c r="A153" s="216" t="str">
        <f t="shared" si="1576"/>
        <v/>
      </c>
      <c r="B153" s="217">
        <f ca="1">SUMIF(ZL_gesamt,Aufteilung!A153,ZL_dez)</f>
        <v>0</v>
      </c>
      <c r="C153" s="218">
        <f>SUMIFS(Zeitliste!$M$14:$M$1999,Zeitliste!$A$14:$A$1999,$A153,Zeitliste!$N$14:$N$1999,C$16)</f>
        <v>0</v>
      </c>
      <c r="D153" s="219" t="str">
        <f t="shared" ca="1" si="1577"/>
        <v/>
      </c>
      <c r="E153" s="218">
        <f>SUMIFS(Zeitliste!$M$14:$M$1999,Zeitliste!$A$14:$A$1999,$A153,Zeitliste!$N$14:$N$1999,E$16)</f>
        <v>0</v>
      </c>
      <c r="F153" s="219" t="str">
        <f t="shared" ref="F153" ca="1" si="1666">IF(OR($B153=0,E153=0),"",ROUNDDOWN((E153/$B153)*100,0))</f>
        <v/>
      </c>
      <c r="G153" s="218">
        <f>SUMIFS(Zeitliste!$M$14:$M$1999,Zeitliste!$A$14:$A$1999,$A153,Zeitliste!$N$14:$N$1999,G$16)</f>
        <v>0</v>
      </c>
      <c r="H153" s="219" t="str">
        <f t="shared" ref="H153" ca="1" si="1667">IF(OR($B153=0,G153=0),"",ROUNDDOWN((G153/$B153)*100,0))</f>
        <v/>
      </c>
      <c r="I153" s="218">
        <f>SUMIFS(Zeitliste!$M$14:$M$1999,Zeitliste!$A$14:$A$1999,$A153,Zeitliste!$N$14:$N$1999,I$16)</f>
        <v>0</v>
      </c>
      <c r="J153" s="219" t="str">
        <f t="shared" ref="J153" ca="1" si="1668">IF(OR($B153=0,I153=0),"",ROUNDDOWN((I153/$B153)*100,0))</f>
        <v/>
      </c>
      <c r="K153" s="218">
        <f>SUMIFS(Zeitliste!$M$14:$M$1999,Zeitliste!$A$14:$A$1999,$A153,Zeitliste!$N$14:$N$1999,K$16)</f>
        <v>0</v>
      </c>
      <c r="L153" s="219" t="str">
        <f t="shared" ref="L153" ca="1" si="1669">IF(OR($B153=0,K153=0),"",ROUNDDOWN((K153/$B153)*100,0))</f>
        <v/>
      </c>
      <c r="M153" s="218">
        <f>SUMIFS(Zeitliste!$M$14:$M$1999,Zeitliste!$A$14:$A$1999,$A153,Zeitliste!$N$14:$N$1999,M$16)</f>
        <v>0</v>
      </c>
      <c r="N153" s="219" t="str">
        <f t="shared" ref="N153" ca="1" si="1670">IF(OR($B153=0,M153=0),"",ROUNDDOWN((M153/$B153)*100,0))</f>
        <v/>
      </c>
      <c r="O153" s="218">
        <f>SUMIFS(Zeitliste!$M$14:$M$1999,Zeitliste!$A$14:$A$1999,$A153,Zeitliste!$N$14:$N$1999,O$16)</f>
        <v>0</v>
      </c>
      <c r="P153" s="219" t="str">
        <f t="shared" ref="P153" ca="1" si="1671">IF(OR($B153=0,O153=0),"",ROUNDDOWN((O153/$B153)*100,0))</f>
        <v/>
      </c>
      <c r="Q153" s="218">
        <f>SUMIFS(Zeitliste!$M$14:$M$1999,Zeitliste!$A$14:$A$1999,$A153,Zeitliste!$N$14:$N$1999,Q$16)</f>
        <v>0</v>
      </c>
      <c r="R153" s="219" t="str">
        <f t="shared" ref="R153" ca="1" si="1672">IF(OR($B153=0,Q153=0),"",ROUNDDOWN((Q153/$B153)*100,0))</f>
        <v/>
      </c>
      <c r="S153" s="218">
        <f>SUMIFS(Zeitliste!$M$14:$M$1999,Zeitliste!$A$14:$A$1999,$A153,Zeitliste!$N$14:$N$1999,S$16)</f>
        <v>0</v>
      </c>
      <c r="T153" s="219" t="str">
        <f t="shared" ref="T153" ca="1" si="1673">IF(OR($B153=0,S153=0),"",ROUNDDOWN((S153/$B153)*100,0))</f>
        <v/>
      </c>
      <c r="U153" s="218">
        <f>SUMIFS(Zeitliste!$M$14:$M$1999,Zeitliste!$A$14:$A$1999,$A153,Zeitliste!$N$14:$N$1999,U$16)</f>
        <v>0</v>
      </c>
      <c r="V153" s="219" t="str">
        <f t="shared" ref="V153" ca="1" si="1674">IF(OR($B153=0,U153=0),"",ROUNDDOWN((U153/$B153)*100,0))</f>
        <v/>
      </c>
      <c r="W153" s="218">
        <f>SUMIFS(Zeitliste!$M$14:$M$1999,Zeitliste!$A$14:$A$1999,$A153,Zeitliste!$N$14:$N$1999,W$16)</f>
        <v>0</v>
      </c>
      <c r="X153" s="219" t="str">
        <f t="shared" ref="X153" ca="1" si="1675">IF(OR($B153=0,W153=0),"",ROUNDDOWN((W153/$B153)*100,0))</f>
        <v/>
      </c>
      <c r="Y153" s="218">
        <f>SUMIFS(Zeitliste!$M$14:$M$1999,Zeitliste!$A$14:$A$1999,$A153,Zeitliste!$N$14:$N$1999,Y$16)</f>
        <v>0</v>
      </c>
      <c r="Z153" s="219" t="str">
        <f t="shared" ref="Z153" ca="1" si="1676">IF(OR($B153=0,Y153=0),"",ROUNDDOWN((Y153/$B153)*100,0))</f>
        <v/>
      </c>
      <c r="AA153" s="218">
        <f>SUMIFS(Zeitliste!$M$14:$M$1999,Zeitliste!$A$14:$A$1999,$A153,Zeitliste!$N$14:$N$1999,AA$16)</f>
        <v>0</v>
      </c>
      <c r="AB153" s="219" t="str">
        <f t="shared" ref="AB153" ca="1" si="1677">IF(OR($B153=0,AA153=0),"",ROUNDDOWN((AA153/$B153)*100,0))</f>
        <v/>
      </c>
      <c r="AC153" s="218">
        <f>SUMIFS(Zeitliste!$M$14:$M$1999,Zeitliste!$A$14:$A$1999,$A153,Zeitliste!$N$14:$N$1999,AC$16)</f>
        <v>0</v>
      </c>
      <c r="AD153" s="219" t="str">
        <f t="shared" ca="1" si="1614"/>
        <v/>
      </c>
      <c r="AE153" s="20"/>
      <c r="AF153" s="241">
        <f t="shared" ca="1" si="1627"/>
        <v>0</v>
      </c>
      <c r="AG153" s="241">
        <f t="shared" ca="1" si="1628"/>
        <v>0</v>
      </c>
      <c r="AH153" s="242" t="e">
        <f t="shared" si="1641"/>
        <v>#VALUE!</v>
      </c>
    </row>
    <row r="154" spans="1:34" x14ac:dyDescent="0.25">
      <c r="A154" s="216" t="str">
        <f t="shared" si="1576"/>
        <v/>
      </c>
      <c r="B154" s="217">
        <f ca="1">SUMIF(ZL_gesamt,Aufteilung!A154,ZL_dez)</f>
        <v>0</v>
      </c>
      <c r="C154" s="218">
        <f>SUMIFS(Zeitliste!$M$14:$M$1999,Zeitliste!$A$14:$A$1999,$A154,Zeitliste!$N$14:$N$1999,C$16)</f>
        <v>0</v>
      </c>
      <c r="D154" s="219" t="str">
        <f t="shared" ca="1" si="1577"/>
        <v/>
      </c>
      <c r="E154" s="218">
        <f>SUMIFS(Zeitliste!$M$14:$M$1999,Zeitliste!$A$14:$A$1999,$A154,Zeitliste!$N$14:$N$1999,E$16)</f>
        <v>0</v>
      </c>
      <c r="F154" s="219" t="str">
        <f t="shared" ref="F154" ca="1" si="1678">IF(OR($B154=0,E154=0),"",ROUNDDOWN((E154/$B154)*100,0))</f>
        <v/>
      </c>
      <c r="G154" s="218">
        <f>SUMIFS(Zeitliste!$M$14:$M$1999,Zeitliste!$A$14:$A$1999,$A154,Zeitliste!$N$14:$N$1999,G$16)</f>
        <v>0</v>
      </c>
      <c r="H154" s="219" t="str">
        <f t="shared" ref="H154" ca="1" si="1679">IF(OR($B154=0,G154=0),"",ROUNDDOWN((G154/$B154)*100,0))</f>
        <v/>
      </c>
      <c r="I154" s="218">
        <f>SUMIFS(Zeitliste!$M$14:$M$1999,Zeitliste!$A$14:$A$1999,$A154,Zeitliste!$N$14:$N$1999,I$16)</f>
        <v>0</v>
      </c>
      <c r="J154" s="219" t="str">
        <f t="shared" ref="J154" ca="1" si="1680">IF(OR($B154=0,I154=0),"",ROUNDDOWN((I154/$B154)*100,0))</f>
        <v/>
      </c>
      <c r="K154" s="218">
        <f>SUMIFS(Zeitliste!$M$14:$M$1999,Zeitliste!$A$14:$A$1999,$A154,Zeitliste!$N$14:$N$1999,K$16)</f>
        <v>0</v>
      </c>
      <c r="L154" s="219" t="str">
        <f t="shared" ref="L154" ca="1" si="1681">IF(OR($B154=0,K154=0),"",ROUNDDOWN((K154/$B154)*100,0))</f>
        <v/>
      </c>
      <c r="M154" s="218">
        <f>SUMIFS(Zeitliste!$M$14:$M$1999,Zeitliste!$A$14:$A$1999,$A154,Zeitliste!$N$14:$N$1999,M$16)</f>
        <v>0</v>
      </c>
      <c r="N154" s="219" t="str">
        <f t="shared" ref="N154" ca="1" si="1682">IF(OR($B154=0,M154=0),"",ROUNDDOWN((M154/$B154)*100,0))</f>
        <v/>
      </c>
      <c r="O154" s="218">
        <f>SUMIFS(Zeitliste!$M$14:$M$1999,Zeitliste!$A$14:$A$1999,$A154,Zeitliste!$N$14:$N$1999,O$16)</f>
        <v>0</v>
      </c>
      <c r="P154" s="219" t="str">
        <f t="shared" ref="P154" ca="1" si="1683">IF(OR($B154=0,O154=0),"",ROUNDDOWN((O154/$B154)*100,0))</f>
        <v/>
      </c>
      <c r="Q154" s="218">
        <f>SUMIFS(Zeitliste!$M$14:$M$1999,Zeitliste!$A$14:$A$1999,$A154,Zeitliste!$N$14:$N$1999,Q$16)</f>
        <v>0</v>
      </c>
      <c r="R154" s="219" t="str">
        <f t="shared" ref="R154" ca="1" si="1684">IF(OR($B154=0,Q154=0),"",ROUNDDOWN((Q154/$B154)*100,0))</f>
        <v/>
      </c>
      <c r="S154" s="218">
        <f>SUMIFS(Zeitliste!$M$14:$M$1999,Zeitliste!$A$14:$A$1999,$A154,Zeitliste!$N$14:$N$1999,S$16)</f>
        <v>0</v>
      </c>
      <c r="T154" s="219" t="str">
        <f t="shared" ref="T154" ca="1" si="1685">IF(OR($B154=0,S154=0),"",ROUNDDOWN((S154/$B154)*100,0))</f>
        <v/>
      </c>
      <c r="U154" s="218">
        <f>SUMIFS(Zeitliste!$M$14:$M$1999,Zeitliste!$A$14:$A$1999,$A154,Zeitliste!$N$14:$N$1999,U$16)</f>
        <v>0</v>
      </c>
      <c r="V154" s="219" t="str">
        <f t="shared" ref="V154" ca="1" si="1686">IF(OR($B154=0,U154=0),"",ROUNDDOWN((U154/$B154)*100,0))</f>
        <v/>
      </c>
      <c r="W154" s="218">
        <f>SUMIFS(Zeitliste!$M$14:$M$1999,Zeitliste!$A$14:$A$1999,$A154,Zeitliste!$N$14:$N$1999,W$16)</f>
        <v>0</v>
      </c>
      <c r="X154" s="219" t="str">
        <f t="shared" ref="X154" ca="1" si="1687">IF(OR($B154=0,W154=0),"",ROUNDDOWN((W154/$B154)*100,0))</f>
        <v/>
      </c>
      <c r="Y154" s="218">
        <f>SUMIFS(Zeitliste!$M$14:$M$1999,Zeitliste!$A$14:$A$1999,$A154,Zeitliste!$N$14:$N$1999,Y$16)</f>
        <v>0</v>
      </c>
      <c r="Z154" s="219" t="str">
        <f t="shared" ref="Z154" ca="1" si="1688">IF(OR($B154=0,Y154=0),"",ROUNDDOWN((Y154/$B154)*100,0))</f>
        <v/>
      </c>
      <c r="AA154" s="218">
        <f>SUMIFS(Zeitliste!$M$14:$M$1999,Zeitliste!$A$14:$A$1999,$A154,Zeitliste!$N$14:$N$1999,AA$16)</f>
        <v>0</v>
      </c>
      <c r="AB154" s="219" t="str">
        <f t="shared" ref="AB154" ca="1" si="1689">IF(OR($B154=0,AA154=0),"",ROUNDDOWN((AA154/$B154)*100,0))</f>
        <v/>
      </c>
      <c r="AC154" s="218">
        <f>SUMIFS(Zeitliste!$M$14:$M$1999,Zeitliste!$A$14:$A$1999,$A154,Zeitliste!$N$14:$N$1999,AC$16)</f>
        <v>0</v>
      </c>
      <c r="AD154" s="219" t="str">
        <f t="shared" ca="1" si="1614"/>
        <v/>
      </c>
      <c r="AE154" s="20"/>
      <c r="AF154" s="241">
        <f t="shared" ca="1" si="1627"/>
        <v>0</v>
      </c>
      <c r="AG154" s="241">
        <f t="shared" ca="1" si="1628"/>
        <v>0</v>
      </c>
      <c r="AH154" s="242" t="e">
        <f t="shared" si="1641"/>
        <v>#VALUE!</v>
      </c>
    </row>
    <row r="155" spans="1:34" x14ac:dyDescent="0.25">
      <c r="A155" s="216" t="str">
        <f t="shared" si="1576"/>
        <v/>
      </c>
      <c r="B155" s="217">
        <f ca="1">SUMIF(ZL_gesamt,Aufteilung!A155,ZL_dez)</f>
        <v>0</v>
      </c>
      <c r="C155" s="218">
        <f>SUMIFS(Zeitliste!$M$14:$M$1999,Zeitliste!$A$14:$A$1999,$A155,Zeitliste!$N$14:$N$1999,C$16)</f>
        <v>0</v>
      </c>
      <c r="D155" s="219" t="str">
        <f t="shared" ca="1" si="1577"/>
        <v/>
      </c>
      <c r="E155" s="218">
        <f>SUMIFS(Zeitliste!$M$14:$M$1999,Zeitliste!$A$14:$A$1999,$A155,Zeitliste!$N$14:$N$1999,E$16)</f>
        <v>0</v>
      </c>
      <c r="F155" s="219" t="str">
        <f t="shared" ref="F155" ca="1" si="1690">IF(OR($B155=0,E155=0),"",ROUNDDOWN((E155/$B155)*100,0))</f>
        <v/>
      </c>
      <c r="G155" s="218">
        <f>SUMIFS(Zeitliste!$M$14:$M$1999,Zeitliste!$A$14:$A$1999,$A155,Zeitliste!$N$14:$N$1999,G$16)</f>
        <v>0</v>
      </c>
      <c r="H155" s="219" t="str">
        <f t="shared" ref="H155" ca="1" si="1691">IF(OR($B155=0,G155=0),"",ROUNDDOWN((G155/$B155)*100,0))</f>
        <v/>
      </c>
      <c r="I155" s="218">
        <f>SUMIFS(Zeitliste!$M$14:$M$1999,Zeitliste!$A$14:$A$1999,$A155,Zeitliste!$N$14:$N$1999,I$16)</f>
        <v>0</v>
      </c>
      <c r="J155" s="219" t="str">
        <f t="shared" ref="J155" ca="1" si="1692">IF(OR($B155=0,I155=0),"",ROUNDDOWN((I155/$B155)*100,0))</f>
        <v/>
      </c>
      <c r="K155" s="218">
        <f>SUMIFS(Zeitliste!$M$14:$M$1999,Zeitliste!$A$14:$A$1999,$A155,Zeitliste!$N$14:$N$1999,K$16)</f>
        <v>0</v>
      </c>
      <c r="L155" s="219" t="str">
        <f t="shared" ref="L155" ca="1" si="1693">IF(OR($B155=0,K155=0),"",ROUNDDOWN((K155/$B155)*100,0))</f>
        <v/>
      </c>
      <c r="M155" s="218">
        <f>SUMIFS(Zeitliste!$M$14:$M$1999,Zeitliste!$A$14:$A$1999,$A155,Zeitliste!$N$14:$N$1999,M$16)</f>
        <v>0</v>
      </c>
      <c r="N155" s="219" t="str">
        <f t="shared" ref="N155" ca="1" si="1694">IF(OR($B155=0,M155=0),"",ROUNDDOWN((M155/$B155)*100,0))</f>
        <v/>
      </c>
      <c r="O155" s="218">
        <f>SUMIFS(Zeitliste!$M$14:$M$1999,Zeitliste!$A$14:$A$1999,$A155,Zeitliste!$N$14:$N$1999,O$16)</f>
        <v>0</v>
      </c>
      <c r="P155" s="219" t="str">
        <f t="shared" ref="P155" ca="1" si="1695">IF(OR($B155=0,O155=0),"",ROUNDDOWN((O155/$B155)*100,0))</f>
        <v/>
      </c>
      <c r="Q155" s="218">
        <f>SUMIFS(Zeitliste!$M$14:$M$1999,Zeitliste!$A$14:$A$1999,$A155,Zeitliste!$N$14:$N$1999,Q$16)</f>
        <v>0</v>
      </c>
      <c r="R155" s="219" t="str">
        <f t="shared" ref="R155" ca="1" si="1696">IF(OR($B155=0,Q155=0),"",ROUNDDOWN((Q155/$B155)*100,0))</f>
        <v/>
      </c>
      <c r="S155" s="218">
        <f>SUMIFS(Zeitliste!$M$14:$M$1999,Zeitliste!$A$14:$A$1999,$A155,Zeitliste!$N$14:$N$1999,S$16)</f>
        <v>0</v>
      </c>
      <c r="T155" s="219" t="str">
        <f t="shared" ref="T155" ca="1" si="1697">IF(OR($B155=0,S155=0),"",ROUNDDOWN((S155/$B155)*100,0))</f>
        <v/>
      </c>
      <c r="U155" s="218">
        <f>SUMIFS(Zeitliste!$M$14:$M$1999,Zeitliste!$A$14:$A$1999,$A155,Zeitliste!$N$14:$N$1999,U$16)</f>
        <v>0</v>
      </c>
      <c r="V155" s="219" t="str">
        <f t="shared" ref="V155" ca="1" si="1698">IF(OR($B155=0,U155=0),"",ROUNDDOWN((U155/$B155)*100,0))</f>
        <v/>
      </c>
      <c r="W155" s="218">
        <f>SUMIFS(Zeitliste!$M$14:$M$1999,Zeitliste!$A$14:$A$1999,$A155,Zeitliste!$N$14:$N$1999,W$16)</f>
        <v>0</v>
      </c>
      <c r="X155" s="219" t="str">
        <f t="shared" ref="X155" ca="1" si="1699">IF(OR($B155=0,W155=0),"",ROUNDDOWN((W155/$B155)*100,0))</f>
        <v/>
      </c>
      <c r="Y155" s="218">
        <f>SUMIFS(Zeitliste!$M$14:$M$1999,Zeitliste!$A$14:$A$1999,$A155,Zeitliste!$N$14:$N$1999,Y$16)</f>
        <v>0</v>
      </c>
      <c r="Z155" s="219" t="str">
        <f t="shared" ref="Z155" ca="1" si="1700">IF(OR($B155=0,Y155=0),"",ROUNDDOWN((Y155/$B155)*100,0))</f>
        <v/>
      </c>
      <c r="AA155" s="218">
        <f>SUMIFS(Zeitliste!$M$14:$M$1999,Zeitliste!$A$14:$A$1999,$A155,Zeitliste!$N$14:$N$1999,AA$16)</f>
        <v>0</v>
      </c>
      <c r="AB155" s="219" t="str">
        <f t="shared" ref="AB155" ca="1" si="1701">IF(OR($B155=0,AA155=0),"",ROUNDDOWN((AA155/$B155)*100,0))</f>
        <v/>
      </c>
      <c r="AC155" s="218">
        <f>SUMIFS(Zeitliste!$M$14:$M$1999,Zeitliste!$A$14:$A$1999,$A155,Zeitliste!$N$14:$N$1999,AC$16)</f>
        <v>0</v>
      </c>
      <c r="AD155" s="219" t="str">
        <f t="shared" ca="1" si="1614"/>
        <v/>
      </c>
      <c r="AE155" s="20"/>
      <c r="AF155" s="241">
        <f t="shared" ca="1" si="1627"/>
        <v>0</v>
      </c>
      <c r="AG155" s="241">
        <f t="shared" ca="1" si="1628"/>
        <v>0</v>
      </c>
      <c r="AH155" s="242" t="e">
        <f t="shared" si="1641"/>
        <v>#VALUE!</v>
      </c>
    </row>
    <row r="156" spans="1:34" x14ac:dyDescent="0.25">
      <c r="A156" s="216" t="str">
        <f t="shared" si="1576"/>
        <v/>
      </c>
      <c r="B156" s="217">
        <f ca="1">SUMIF(ZL_gesamt,Aufteilung!A156,ZL_dez)</f>
        <v>0</v>
      </c>
      <c r="C156" s="218">
        <f>SUMIFS(Zeitliste!$M$14:$M$1999,Zeitliste!$A$14:$A$1999,$A156,Zeitliste!$N$14:$N$1999,C$16)</f>
        <v>0</v>
      </c>
      <c r="D156" s="219" t="str">
        <f t="shared" ca="1" si="1577"/>
        <v/>
      </c>
      <c r="E156" s="218">
        <f>SUMIFS(Zeitliste!$M$14:$M$1999,Zeitliste!$A$14:$A$1999,$A156,Zeitliste!$N$14:$N$1999,E$16)</f>
        <v>0</v>
      </c>
      <c r="F156" s="219" t="str">
        <f t="shared" ref="F156" ca="1" si="1702">IF(OR($B156=0,E156=0),"",ROUNDDOWN((E156/$B156)*100,0))</f>
        <v/>
      </c>
      <c r="G156" s="218">
        <f>SUMIFS(Zeitliste!$M$14:$M$1999,Zeitliste!$A$14:$A$1999,$A156,Zeitliste!$N$14:$N$1999,G$16)</f>
        <v>0</v>
      </c>
      <c r="H156" s="219" t="str">
        <f t="shared" ref="H156" ca="1" si="1703">IF(OR($B156=0,G156=0),"",ROUNDDOWN((G156/$B156)*100,0))</f>
        <v/>
      </c>
      <c r="I156" s="218">
        <f>SUMIFS(Zeitliste!$M$14:$M$1999,Zeitliste!$A$14:$A$1999,$A156,Zeitliste!$N$14:$N$1999,I$16)</f>
        <v>0</v>
      </c>
      <c r="J156" s="219" t="str">
        <f t="shared" ref="J156" ca="1" si="1704">IF(OR($B156=0,I156=0),"",ROUNDDOWN((I156/$B156)*100,0))</f>
        <v/>
      </c>
      <c r="K156" s="218">
        <f>SUMIFS(Zeitliste!$M$14:$M$1999,Zeitliste!$A$14:$A$1999,$A156,Zeitliste!$N$14:$N$1999,K$16)</f>
        <v>0</v>
      </c>
      <c r="L156" s="219" t="str">
        <f t="shared" ref="L156" ca="1" si="1705">IF(OR($B156=0,K156=0),"",ROUNDDOWN((K156/$B156)*100,0))</f>
        <v/>
      </c>
      <c r="M156" s="218">
        <f>SUMIFS(Zeitliste!$M$14:$M$1999,Zeitliste!$A$14:$A$1999,$A156,Zeitliste!$N$14:$N$1999,M$16)</f>
        <v>0</v>
      </c>
      <c r="N156" s="219" t="str">
        <f t="shared" ref="N156" ca="1" si="1706">IF(OR($B156=0,M156=0),"",ROUNDDOWN((M156/$B156)*100,0))</f>
        <v/>
      </c>
      <c r="O156" s="218">
        <f>SUMIFS(Zeitliste!$M$14:$M$1999,Zeitliste!$A$14:$A$1999,$A156,Zeitliste!$N$14:$N$1999,O$16)</f>
        <v>0</v>
      </c>
      <c r="P156" s="219" t="str">
        <f t="shared" ref="P156" ca="1" si="1707">IF(OR($B156=0,O156=0),"",ROUNDDOWN((O156/$B156)*100,0))</f>
        <v/>
      </c>
      <c r="Q156" s="218">
        <f>SUMIFS(Zeitliste!$M$14:$M$1999,Zeitliste!$A$14:$A$1999,$A156,Zeitliste!$N$14:$N$1999,Q$16)</f>
        <v>0</v>
      </c>
      <c r="R156" s="219" t="str">
        <f t="shared" ref="R156" ca="1" si="1708">IF(OR($B156=0,Q156=0),"",ROUNDDOWN((Q156/$B156)*100,0))</f>
        <v/>
      </c>
      <c r="S156" s="218">
        <f>SUMIFS(Zeitliste!$M$14:$M$1999,Zeitliste!$A$14:$A$1999,$A156,Zeitliste!$N$14:$N$1999,S$16)</f>
        <v>0</v>
      </c>
      <c r="T156" s="219" t="str">
        <f t="shared" ref="T156" ca="1" si="1709">IF(OR($B156=0,S156=0),"",ROUNDDOWN((S156/$B156)*100,0))</f>
        <v/>
      </c>
      <c r="U156" s="218">
        <f>SUMIFS(Zeitliste!$M$14:$M$1999,Zeitliste!$A$14:$A$1999,$A156,Zeitliste!$N$14:$N$1999,U$16)</f>
        <v>0</v>
      </c>
      <c r="V156" s="219" t="str">
        <f t="shared" ref="V156" ca="1" si="1710">IF(OR($B156=0,U156=0),"",ROUNDDOWN((U156/$B156)*100,0))</f>
        <v/>
      </c>
      <c r="W156" s="218">
        <f>SUMIFS(Zeitliste!$M$14:$M$1999,Zeitliste!$A$14:$A$1999,$A156,Zeitliste!$N$14:$N$1999,W$16)</f>
        <v>0</v>
      </c>
      <c r="X156" s="219" t="str">
        <f t="shared" ref="X156" ca="1" si="1711">IF(OR($B156=0,W156=0),"",ROUNDDOWN((W156/$B156)*100,0))</f>
        <v/>
      </c>
      <c r="Y156" s="218">
        <f>SUMIFS(Zeitliste!$M$14:$M$1999,Zeitliste!$A$14:$A$1999,$A156,Zeitliste!$N$14:$N$1999,Y$16)</f>
        <v>0</v>
      </c>
      <c r="Z156" s="219" t="str">
        <f t="shared" ref="Z156" ca="1" si="1712">IF(OR($B156=0,Y156=0),"",ROUNDDOWN((Y156/$B156)*100,0))</f>
        <v/>
      </c>
      <c r="AA156" s="218">
        <f>SUMIFS(Zeitliste!$M$14:$M$1999,Zeitliste!$A$14:$A$1999,$A156,Zeitliste!$N$14:$N$1999,AA$16)</f>
        <v>0</v>
      </c>
      <c r="AB156" s="219" t="str">
        <f t="shared" ref="AB156" ca="1" si="1713">IF(OR($B156=0,AA156=0),"",ROUNDDOWN((AA156/$B156)*100,0))</f>
        <v/>
      </c>
      <c r="AC156" s="218">
        <f>SUMIFS(Zeitliste!$M$14:$M$1999,Zeitliste!$A$14:$A$1999,$A156,Zeitliste!$N$14:$N$1999,AC$16)</f>
        <v>0</v>
      </c>
      <c r="AD156" s="219" t="str">
        <f t="shared" ca="1" si="1614"/>
        <v/>
      </c>
      <c r="AE156" s="20"/>
      <c r="AF156" s="241">
        <f t="shared" ca="1" si="1627"/>
        <v>0</v>
      </c>
      <c r="AG156" s="241">
        <f t="shared" ca="1" si="1628"/>
        <v>0</v>
      </c>
      <c r="AH156" s="242" t="e">
        <f t="shared" si="1641"/>
        <v>#VALUE!</v>
      </c>
    </row>
    <row r="157" spans="1:34" x14ac:dyDescent="0.25">
      <c r="A157" s="216" t="str">
        <f t="shared" si="1576"/>
        <v/>
      </c>
      <c r="B157" s="217">
        <f ca="1">SUMIF(ZL_gesamt,Aufteilung!A157,ZL_dez)</f>
        <v>0</v>
      </c>
      <c r="C157" s="218">
        <f>SUMIFS(Zeitliste!$M$14:$M$1999,Zeitliste!$A$14:$A$1999,$A157,Zeitliste!$N$14:$N$1999,C$16)</f>
        <v>0</v>
      </c>
      <c r="D157" s="219" t="str">
        <f t="shared" ca="1" si="1577"/>
        <v/>
      </c>
      <c r="E157" s="218">
        <f>SUMIFS(Zeitliste!$M$14:$M$1999,Zeitliste!$A$14:$A$1999,$A157,Zeitliste!$N$14:$N$1999,E$16)</f>
        <v>0</v>
      </c>
      <c r="F157" s="219" t="str">
        <f t="shared" ref="F157" ca="1" si="1714">IF(OR($B157=0,E157=0),"",ROUNDDOWN((E157/$B157)*100,0))</f>
        <v/>
      </c>
      <c r="G157" s="218">
        <f>SUMIFS(Zeitliste!$M$14:$M$1999,Zeitliste!$A$14:$A$1999,$A157,Zeitliste!$N$14:$N$1999,G$16)</f>
        <v>0</v>
      </c>
      <c r="H157" s="219" t="str">
        <f t="shared" ref="H157" ca="1" si="1715">IF(OR($B157=0,G157=0),"",ROUNDDOWN((G157/$B157)*100,0))</f>
        <v/>
      </c>
      <c r="I157" s="218">
        <f>SUMIFS(Zeitliste!$M$14:$M$1999,Zeitliste!$A$14:$A$1999,$A157,Zeitliste!$N$14:$N$1999,I$16)</f>
        <v>0</v>
      </c>
      <c r="J157" s="219" t="str">
        <f t="shared" ref="J157" ca="1" si="1716">IF(OR($B157=0,I157=0),"",ROUNDDOWN((I157/$B157)*100,0))</f>
        <v/>
      </c>
      <c r="K157" s="218">
        <f>SUMIFS(Zeitliste!$M$14:$M$1999,Zeitliste!$A$14:$A$1999,$A157,Zeitliste!$N$14:$N$1999,K$16)</f>
        <v>0</v>
      </c>
      <c r="L157" s="219" t="str">
        <f t="shared" ref="L157" ca="1" si="1717">IF(OR($B157=0,K157=0),"",ROUNDDOWN((K157/$B157)*100,0))</f>
        <v/>
      </c>
      <c r="M157" s="218">
        <f>SUMIFS(Zeitliste!$M$14:$M$1999,Zeitliste!$A$14:$A$1999,$A157,Zeitliste!$N$14:$N$1999,M$16)</f>
        <v>0</v>
      </c>
      <c r="N157" s="219" t="str">
        <f t="shared" ref="N157" ca="1" si="1718">IF(OR($B157=0,M157=0),"",ROUNDDOWN((M157/$B157)*100,0))</f>
        <v/>
      </c>
      <c r="O157" s="218">
        <f>SUMIFS(Zeitliste!$M$14:$M$1999,Zeitliste!$A$14:$A$1999,$A157,Zeitliste!$N$14:$N$1999,O$16)</f>
        <v>0</v>
      </c>
      <c r="P157" s="219" t="str">
        <f t="shared" ref="P157" ca="1" si="1719">IF(OR($B157=0,O157=0),"",ROUNDDOWN((O157/$B157)*100,0))</f>
        <v/>
      </c>
      <c r="Q157" s="218">
        <f>SUMIFS(Zeitliste!$M$14:$M$1999,Zeitliste!$A$14:$A$1999,$A157,Zeitliste!$N$14:$N$1999,Q$16)</f>
        <v>0</v>
      </c>
      <c r="R157" s="219" t="str">
        <f t="shared" ref="R157" ca="1" si="1720">IF(OR($B157=0,Q157=0),"",ROUNDDOWN((Q157/$B157)*100,0))</f>
        <v/>
      </c>
      <c r="S157" s="218">
        <f>SUMIFS(Zeitliste!$M$14:$M$1999,Zeitliste!$A$14:$A$1999,$A157,Zeitliste!$N$14:$N$1999,S$16)</f>
        <v>0</v>
      </c>
      <c r="T157" s="219" t="str">
        <f t="shared" ref="T157" ca="1" si="1721">IF(OR($B157=0,S157=0),"",ROUNDDOWN((S157/$B157)*100,0))</f>
        <v/>
      </c>
      <c r="U157" s="218">
        <f>SUMIFS(Zeitliste!$M$14:$M$1999,Zeitliste!$A$14:$A$1999,$A157,Zeitliste!$N$14:$N$1999,U$16)</f>
        <v>0</v>
      </c>
      <c r="V157" s="219" t="str">
        <f t="shared" ref="V157" ca="1" si="1722">IF(OR($B157=0,U157=0),"",ROUNDDOWN((U157/$B157)*100,0))</f>
        <v/>
      </c>
      <c r="W157" s="218">
        <f>SUMIFS(Zeitliste!$M$14:$M$1999,Zeitliste!$A$14:$A$1999,$A157,Zeitliste!$N$14:$N$1999,W$16)</f>
        <v>0</v>
      </c>
      <c r="X157" s="219" t="str">
        <f t="shared" ref="X157" ca="1" si="1723">IF(OR($B157=0,W157=0),"",ROUNDDOWN((W157/$B157)*100,0))</f>
        <v/>
      </c>
      <c r="Y157" s="218">
        <f>SUMIFS(Zeitliste!$M$14:$M$1999,Zeitliste!$A$14:$A$1999,$A157,Zeitliste!$N$14:$N$1999,Y$16)</f>
        <v>0</v>
      </c>
      <c r="Z157" s="219" t="str">
        <f t="shared" ref="Z157" ca="1" si="1724">IF(OR($B157=0,Y157=0),"",ROUNDDOWN((Y157/$B157)*100,0))</f>
        <v/>
      </c>
      <c r="AA157" s="218">
        <f>SUMIFS(Zeitliste!$M$14:$M$1999,Zeitliste!$A$14:$A$1999,$A157,Zeitliste!$N$14:$N$1999,AA$16)</f>
        <v>0</v>
      </c>
      <c r="AB157" s="219" t="str">
        <f t="shared" ref="AB157" ca="1" si="1725">IF(OR($B157=0,AA157=0),"",ROUNDDOWN((AA157/$B157)*100,0))</f>
        <v/>
      </c>
      <c r="AC157" s="218">
        <f>SUMIFS(Zeitliste!$M$14:$M$1999,Zeitliste!$A$14:$A$1999,$A157,Zeitliste!$N$14:$N$1999,AC$16)</f>
        <v>0</v>
      </c>
      <c r="AD157" s="219" t="str">
        <f t="shared" ca="1" si="1614"/>
        <v/>
      </c>
      <c r="AE157" s="20"/>
      <c r="AF157" s="241">
        <f t="shared" ca="1" si="1627"/>
        <v>0</v>
      </c>
      <c r="AG157" s="241">
        <f t="shared" ca="1" si="1628"/>
        <v>0</v>
      </c>
      <c r="AH157" s="242" t="e">
        <f t="shared" si="1641"/>
        <v>#VALUE!</v>
      </c>
    </row>
    <row r="158" spans="1:34" x14ac:dyDescent="0.25">
      <c r="A158" s="216" t="str">
        <f t="shared" si="1576"/>
        <v/>
      </c>
      <c r="B158" s="217">
        <f ca="1">SUMIF(ZL_gesamt,Aufteilung!A158,ZL_dez)</f>
        <v>0</v>
      </c>
      <c r="C158" s="218">
        <f>SUMIFS(Zeitliste!$M$14:$M$1999,Zeitliste!$A$14:$A$1999,$A158,Zeitliste!$N$14:$N$1999,C$16)</f>
        <v>0</v>
      </c>
      <c r="D158" s="219" t="str">
        <f t="shared" ca="1" si="1577"/>
        <v/>
      </c>
      <c r="E158" s="218">
        <f>SUMIFS(Zeitliste!$M$14:$M$1999,Zeitliste!$A$14:$A$1999,$A158,Zeitliste!$N$14:$N$1999,E$16)</f>
        <v>0</v>
      </c>
      <c r="F158" s="219" t="str">
        <f t="shared" ref="F158" ca="1" si="1726">IF(OR($B158=0,E158=0),"",ROUNDDOWN((E158/$B158)*100,0))</f>
        <v/>
      </c>
      <c r="G158" s="218">
        <f>SUMIFS(Zeitliste!$M$14:$M$1999,Zeitliste!$A$14:$A$1999,$A158,Zeitliste!$N$14:$N$1999,G$16)</f>
        <v>0</v>
      </c>
      <c r="H158" s="219" t="str">
        <f t="shared" ref="H158" ca="1" si="1727">IF(OR($B158=0,G158=0),"",ROUNDDOWN((G158/$B158)*100,0))</f>
        <v/>
      </c>
      <c r="I158" s="218">
        <f>SUMIFS(Zeitliste!$M$14:$M$1999,Zeitliste!$A$14:$A$1999,$A158,Zeitliste!$N$14:$N$1999,I$16)</f>
        <v>0</v>
      </c>
      <c r="J158" s="219" t="str">
        <f t="shared" ref="J158" ca="1" si="1728">IF(OR($B158=0,I158=0),"",ROUNDDOWN((I158/$B158)*100,0))</f>
        <v/>
      </c>
      <c r="K158" s="218">
        <f>SUMIFS(Zeitliste!$M$14:$M$1999,Zeitliste!$A$14:$A$1999,$A158,Zeitliste!$N$14:$N$1999,K$16)</f>
        <v>0</v>
      </c>
      <c r="L158" s="219" t="str">
        <f t="shared" ref="L158" ca="1" si="1729">IF(OR($B158=0,K158=0),"",ROUNDDOWN((K158/$B158)*100,0))</f>
        <v/>
      </c>
      <c r="M158" s="218">
        <f>SUMIFS(Zeitliste!$M$14:$M$1999,Zeitliste!$A$14:$A$1999,$A158,Zeitliste!$N$14:$N$1999,M$16)</f>
        <v>0</v>
      </c>
      <c r="N158" s="219" t="str">
        <f t="shared" ref="N158" ca="1" si="1730">IF(OR($B158=0,M158=0),"",ROUNDDOWN((M158/$B158)*100,0))</f>
        <v/>
      </c>
      <c r="O158" s="218">
        <f>SUMIFS(Zeitliste!$M$14:$M$1999,Zeitliste!$A$14:$A$1999,$A158,Zeitliste!$N$14:$N$1999,O$16)</f>
        <v>0</v>
      </c>
      <c r="P158" s="219" t="str">
        <f t="shared" ref="P158" ca="1" si="1731">IF(OR($B158=0,O158=0),"",ROUNDDOWN((O158/$B158)*100,0))</f>
        <v/>
      </c>
      <c r="Q158" s="218">
        <f>SUMIFS(Zeitliste!$M$14:$M$1999,Zeitliste!$A$14:$A$1999,$A158,Zeitliste!$N$14:$N$1999,Q$16)</f>
        <v>0</v>
      </c>
      <c r="R158" s="219" t="str">
        <f t="shared" ref="R158" ca="1" si="1732">IF(OR($B158=0,Q158=0),"",ROUNDDOWN((Q158/$B158)*100,0))</f>
        <v/>
      </c>
      <c r="S158" s="218">
        <f>SUMIFS(Zeitliste!$M$14:$M$1999,Zeitliste!$A$14:$A$1999,$A158,Zeitliste!$N$14:$N$1999,S$16)</f>
        <v>0</v>
      </c>
      <c r="T158" s="219" t="str">
        <f t="shared" ref="T158" ca="1" si="1733">IF(OR($B158=0,S158=0),"",ROUNDDOWN((S158/$B158)*100,0))</f>
        <v/>
      </c>
      <c r="U158" s="218">
        <f>SUMIFS(Zeitliste!$M$14:$M$1999,Zeitliste!$A$14:$A$1999,$A158,Zeitliste!$N$14:$N$1999,U$16)</f>
        <v>0</v>
      </c>
      <c r="V158" s="219" t="str">
        <f t="shared" ref="V158" ca="1" si="1734">IF(OR($B158=0,U158=0),"",ROUNDDOWN((U158/$B158)*100,0))</f>
        <v/>
      </c>
      <c r="W158" s="218">
        <f>SUMIFS(Zeitliste!$M$14:$M$1999,Zeitliste!$A$14:$A$1999,$A158,Zeitliste!$N$14:$N$1999,W$16)</f>
        <v>0</v>
      </c>
      <c r="X158" s="219" t="str">
        <f t="shared" ref="X158" ca="1" si="1735">IF(OR($B158=0,W158=0),"",ROUNDDOWN((W158/$B158)*100,0))</f>
        <v/>
      </c>
      <c r="Y158" s="218">
        <f>SUMIFS(Zeitliste!$M$14:$M$1999,Zeitliste!$A$14:$A$1999,$A158,Zeitliste!$N$14:$N$1999,Y$16)</f>
        <v>0</v>
      </c>
      <c r="Z158" s="219" t="str">
        <f t="shared" ref="Z158" ca="1" si="1736">IF(OR($B158=0,Y158=0),"",ROUNDDOWN((Y158/$B158)*100,0))</f>
        <v/>
      </c>
      <c r="AA158" s="218">
        <f>SUMIFS(Zeitliste!$M$14:$M$1999,Zeitliste!$A$14:$A$1999,$A158,Zeitliste!$N$14:$N$1999,AA$16)</f>
        <v>0</v>
      </c>
      <c r="AB158" s="219" t="str">
        <f t="shared" ref="AB158" ca="1" si="1737">IF(OR($B158=0,AA158=0),"",ROUNDDOWN((AA158/$B158)*100,0))</f>
        <v/>
      </c>
      <c r="AC158" s="218">
        <f>SUMIFS(Zeitliste!$M$14:$M$1999,Zeitliste!$A$14:$A$1999,$A158,Zeitliste!$N$14:$N$1999,AC$16)</f>
        <v>0</v>
      </c>
      <c r="AD158" s="219" t="str">
        <f t="shared" ca="1" si="1614"/>
        <v/>
      </c>
      <c r="AE158" s="20"/>
      <c r="AF158" s="241">
        <f t="shared" ca="1" si="1627"/>
        <v>0</v>
      </c>
      <c r="AG158" s="241">
        <f t="shared" ca="1" si="1628"/>
        <v>0</v>
      </c>
      <c r="AH158" s="242" t="e">
        <f t="shared" si="1641"/>
        <v>#VALUE!</v>
      </c>
    </row>
    <row r="159" spans="1:34" x14ac:dyDescent="0.25">
      <c r="A159" s="216" t="str">
        <f t="shared" si="1576"/>
        <v/>
      </c>
      <c r="B159" s="217">
        <f ca="1">SUMIF(ZL_gesamt,Aufteilung!A159,ZL_dez)</f>
        <v>0</v>
      </c>
      <c r="C159" s="218">
        <f>SUMIFS(Zeitliste!$M$14:$M$1999,Zeitliste!$A$14:$A$1999,$A159,Zeitliste!$N$14:$N$1999,C$16)</f>
        <v>0</v>
      </c>
      <c r="D159" s="219" t="str">
        <f t="shared" ca="1" si="1577"/>
        <v/>
      </c>
      <c r="E159" s="218">
        <f>SUMIFS(Zeitliste!$M$14:$M$1999,Zeitliste!$A$14:$A$1999,$A159,Zeitliste!$N$14:$N$1999,E$16)</f>
        <v>0</v>
      </c>
      <c r="F159" s="219" t="str">
        <f t="shared" ref="F159" ca="1" si="1738">IF(OR($B159=0,E159=0),"",ROUNDDOWN((E159/$B159)*100,0))</f>
        <v/>
      </c>
      <c r="G159" s="218">
        <f>SUMIFS(Zeitliste!$M$14:$M$1999,Zeitliste!$A$14:$A$1999,$A159,Zeitliste!$N$14:$N$1999,G$16)</f>
        <v>0</v>
      </c>
      <c r="H159" s="219" t="str">
        <f t="shared" ref="H159" ca="1" si="1739">IF(OR($B159=0,G159=0),"",ROUNDDOWN((G159/$B159)*100,0))</f>
        <v/>
      </c>
      <c r="I159" s="218">
        <f>SUMIFS(Zeitliste!$M$14:$M$1999,Zeitliste!$A$14:$A$1999,$A159,Zeitliste!$N$14:$N$1999,I$16)</f>
        <v>0</v>
      </c>
      <c r="J159" s="219" t="str">
        <f t="shared" ref="J159" ca="1" si="1740">IF(OR($B159=0,I159=0),"",ROUNDDOWN((I159/$B159)*100,0))</f>
        <v/>
      </c>
      <c r="K159" s="218">
        <f>SUMIFS(Zeitliste!$M$14:$M$1999,Zeitliste!$A$14:$A$1999,$A159,Zeitliste!$N$14:$N$1999,K$16)</f>
        <v>0</v>
      </c>
      <c r="L159" s="219" t="str">
        <f t="shared" ref="L159" ca="1" si="1741">IF(OR($B159=0,K159=0),"",ROUNDDOWN((K159/$B159)*100,0))</f>
        <v/>
      </c>
      <c r="M159" s="218">
        <f>SUMIFS(Zeitliste!$M$14:$M$1999,Zeitliste!$A$14:$A$1999,$A159,Zeitliste!$N$14:$N$1999,M$16)</f>
        <v>0</v>
      </c>
      <c r="N159" s="219" t="str">
        <f t="shared" ref="N159" ca="1" si="1742">IF(OR($B159=0,M159=0),"",ROUNDDOWN((M159/$B159)*100,0))</f>
        <v/>
      </c>
      <c r="O159" s="218">
        <f>SUMIFS(Zeitliste!$M$14:$M$1999,Zeitliste!$A$14:$A$1999,$A159,Zeitliste!$N$14:$N$1999,O$16)</f>
        <v>0</v>
      </c>
      <c r="P159" s="219" t="str">
        <f t="shared" ref="P159" ca="1" si="1743">IF(OR($B159=0,O159=0),"",ROUNDDOWN((O159/$B159)*100,0))</f>
        <v/>
      </c>
      <c r="Q159" s="218">
        <f>SUMIFS(Zeitliste!$M$14:$M$1999,Zeitliste!$A$14:$A$1999,$A159,Zeitliste!$N$14:$N$1999,Q$16)</f>
        <v>0</v>
      </c>
      <c r="R159" s="219" t="str">
        <f t="shared" ref="R159" ca="1" si="1744">IF(OR($B159=0,Q159=0),"",ROUNDDOWN((Q159/$B159)*100,0))</f>
        <v/>
      </c>
      <c r="S159" s="218">
        <f>SUMIFS(Zeitliste!$M$14:$M$1999,Zeitliste!$A$14:$A$1999,$A159,Zeitliste!$N$14:$N$1999,S$16)</f>
        <v>0</v>
      </c>
      <c r="T159" s="219" t="str">
        <f t="shared" ref="T159" ca="1" si="1745">IF(OR($B159=0,S159=0),"",ROUNDDOWN((S159/$B159)*100,0))</f>
        <v/>
      </c>
      <c r="U159" s="218">
        <f>SUMIFS(Zeitliste!$M$14:$M$1999,Zeitliste!$A$14:$A$1999,$A159,Zeitliste!$N$14:$N$1999,U$16)</f>
        <v>0</v>
      </c>
      <c r="V159" s="219" t="str">
        <f t="shared" ref="V159" ca="1" si="1746">IF(OR($B159=0,U159=0),"",ROUNDDOWN((U159/$B159)*100,0))</f>
        <v/>
      </c>
      <c r="W159" s="218">
        <f>SUMIFS(Zeitliste!$M$14:$M$1999,Zeitliste!$A$14:$A$1999,$A159,Zeitliste!$N$14:$N$1999,W$16)</f>
        <v>0</v>
      </c>
      <c r="X159" s="219" t="str">
        <f t="shared" ref="X159" ca="1" si="1747">IF(OR($B159=0,W159=0),"",ROUNDDOWN((W159/$B159)*100,0))</f>
        <v/>
      </c>
      <c r="Y159" s="218">
        <f>SUMIFS(Zeitliste!$M$14:$M$1999,Zeitliste!$A$14:$A$1999,$A159,Zeitliste!$N$14:$N$1999,Y$16)</f>
        <v>0</v>
      </c>
      <c r="Z159" s="219" t="str">
        <f t="shared" ref="Z159" ca="1" si="1748">IF(OR($B159=0,Y159=0),"",ROUNDDOWN((Y159/$B159)*100,0))</f>
        <v/>
      </c>
      <c r="AA159" s="218">
        <f>SUMIFS(Zeitliste!$M$14:$M$1999,Zeitliste!$A$14:$A$1999,$A159,Zeitliste!$N$14:$N$1999,AA$16)</f>
        <v>0</v>
      </c>
      <c r="AB159" s="219" t="str">
        <f t="shared" ref="AB159" ca="1" si="1749">IF(OR($B159=0,AA159=0),"",ROUNDDOWN((AA159/$B159)*100,0))</f>
        <v/>
      </c>
      <c r="AC159" s="218">
        <f>SUMIFS(Zeitliste!$M$14:$M$1999,Zeitliste!$A$14:$A$1999,$A159,Zeitliste!$N$14:$N$1999,AC$16)</f>
        <v>0</v>
      </c>
      <c r="AD159" s="219" t="str">
        <f t="shared" ca="1" si="1614"/>
        <v/>
      </c>
      <c r="AE159" s="20"/>
      <c r="AF159" s="241">
        <f t="shared" ca="1" si="1627"/>
        <v>0</v>
      </c>
      <c r="AG159" s="241">
        <f t="shared" ca="1" si="1628"/>
        <v>0</v>
      </c>
      <c r="AH159" s="242" t="e">
        <f t="shared" si="1641"/>
        <v>#VALUE!</v>
      </c>
    </row>
    <row r="160" spans="1:34" x14ac:dyDescent="0.25">
      <c r="A160" s="216" t="str">
        <f t="shared" si="1576"/>
        <v/>
      </c>
      <c r="B160" s="217">
        <f ca="1">SUMIF(ZL_gesamt,Aufteilung!A160,ZL_dez)</f>
        <v>0</v>
      </c>
      <c r="C160" s="218">
        <f>SUMIFS(Zeitliste!$M$14:$M$1999,Zeitliste!$A$14:$A$1999,$A160,Zeitliste!$N$14:$N$1999,C$16)</f>
        <v>0</v>
      </c>
      <c r="D160" s="219" t="str">
        <f t="shared" ca="1" si="1577"/>
        <v/>
      </c>
      <c r="E160" s="218">
        <f>SUMIFS(Zeitliste!$M$14:$M$1999,Zeitliste!$A$14:$A$1999,$A160,Zeitliste!$N$14:$N$1999,E$16)</f>
        <v>0</v>
      </c>
      <c r="F160" s="219" t="str">
        <f t="shared" ref="F160" ca="1" si="1750">IF(OR($B160=0,E160=0),"",ROUNDDOWN((E160/$B160)*100,0))</f>
        <v/>
      </c>
      <c r="G160" s="218">
        <f>SUMIFS(Zeitliste!$M$14:$M$1999,Zeitliste!$A$14:$A$1999,$A160,Zeitliste!$N$14:$N$1999,G$16)</f>
        <v>0</v>
      </c>
      <c r="H160" s="219" t="str">
        <f t="shared" ref="H160" ca="1" si="1751">IF(OR($B160=0,G160=0),"",ROUNDDOWN((G160/$B160)*100,0))</f>
        <v/>
      </c>
      <c r="I160" s="218">
        <f>SUMIFS(Zeitliste!$M$14:$M$1999,Zeitliste!$A$14:$A$1999,$A160,Zeitliste!$N$14:$N$1999,I$16)</f>
        <v>0</v>
      </c>
      <c r="J160" s="219" t="str">
        <f t="shared" ref="J160" ca="1" si="1752">IF(OR($B160=0,I160=0),"",ROUNDDOWN((I160/$B160)*100,0))</f>
        <v/>
      </c>
      <c r="K160" s="218">
        <f>SUMIFS(Zeitliste!$M$14:$M$1999,Zeitliste!$A$14:$A$1999,$A160,Zeitliste!$N$14:$N$1999,K$16)</f>
        <v>0</v>
      </c>
      <c r="L160" s="219" t="str">
        <f t="shared" ref="L160" ca="1" si="1753">IF(OR($B160=0,K160=0),"",ROUNDDOWN((K160/$B160)*100,0))</f>
        <v/>
      </c>
      <c r="M160" s="218">
        <f>SUMIFS(Zeitliste!$M$14:$M$1999,Zeitliste!$A$14:$A$1999,$A160,Zeitliste!$N$14:$N$1999,M$16)</f>
        <v>0</v>
      </c>
      <c r="N160" s="219" t="str">
        <f t="shared" ref="N160" ca="1" si="1754">IF(OR($B160=0,M160=0),"",ROUNDDOWN((M160/$B160)*100,0))</f>
        <v/>
      </c>
      <c r="O160" s="218">
        <f>SUMIFS(Zeitliste!$M$14:$M$1999,Zeitliste!$A$14:$A$1999,$A160,Zeitliste!$N$14:$N$1999,O$16)</f>
        <v>0</v>
      </c>
      <c r="P160" s="219" t="str">
        <f t="shared" ref="P160" ca="1" si="1755">IF(OR($B160=0,O160=0),"",ROUNDDOWN((O160/$B160)*100,0))</f>
        <v/>
      </c>
      <c r="Q160" s="218">
        <f>SUMIFS(Zeitliste!$M$14:$M$1999,Zeitliste!$A$14:$A$1999,$A160,Zeitliste!$N$14:$N$1999,Q$16)</f>
        <v>0</v>
      </c>
      <c r="R160" s="219" t="str">
        <f t="shared" ref="R160" ca="1" si="1756">IF(OR($B160=0,Q160=0),"",ROUNDDOWN((Q160/$B160)*100,0))</f>
        <v/>
      </c>
      <c r="S160" s="218">
        <f>SUMIFS(Zeitliste!$M$14:$M$1999,Zeitliste!$A$14:$A$1999,$A160,Zeitliste!$N$14:$N$1999,S$16)</f>
        <v>0</v>
      </c>
      <c r="T160" s="219" t="str">
        <f t="shared" ref="T160" ca="1" si="1757">IF(OR($B160=0,S160=0),"",ROUNDDOWN((S160/$B160)*100,0))</f>
        <v/>
      </c>
      <c r="U160" s="218">
        <f>SUMIFS(Zeitliste!$M$14:$M$1999,Zeitliste!$A$14:$A$1999,$A160,Zeitliste!$N$14:$N$1999,U$16)</f>
        <v>0</v>
      </c>
      <c r="V160" s="219" t="str">
        <f t="shared" ref="V160" ca="1" si="1758">IF(OR($B160=0,U160=0),"",ROUNDDOWN((U160/$B160)*100,0))</f>
        <v/>
      </c>
      <c r="W160" s="218">
        <f>SUMIFS(Zeitliste!$M$14:$M$1999,Zeitliste!$A$14:$A$1999,$A160,Zeitliste!$N$14:$N$1999,W$16)</f>
        <v>0</v>
      </c>
      <c r="X160" s="219" t="str">
        <f t="shared" ref="X160" ca="1" si="1759">IF(OR($B160=0,W160=0),"",ROUNDDOWN((W160/$B160)*100,0))</f>
        <v/>
      </c>
      <c r="Y160" s="218">
        <f>SUMIFS(Zeitliste!$M$14:$M$1999,Zeitliste!$A$14:$A$1999,$A160,Zeitliste!$N$14:$N$1999,Y$16)</f>
        <v>0</v>
      </c>
      <c r="Z160" s="219" t="str">
        <f t="shared" ref="Z160" ca="1" si="1760">IF(OR($B160=0,Y160=0),"",ROUNDDOWN((Y160/$B160)*100,0))</f>
        <v/>
      </c>
      <c r="AA160" s="218">
        <f>SUMIFS(Zeitliste!$M$14:$M$1999,Zeitliste!$A$14:$A$1999,$A160,Zeitliste!$N$14:$N$1999,AA$16)</f>
        <v>0</v>
      </c>
      <c r="AB160" s="219" t="str">
        <f t="shared" ref="AB160" ca="1" si="1761">IF(OR($B160=0,AA160=0),"",ROUNDDOWN((AA160/$B160)*100,0))</f>
        <v/>
      </c>
      <c r="AC160" s="218">
        <f>SUMIFS(Zeitliste!$M$14:$M$1999,Zeitliste!$A$14:$A$1999,$A160,Zeitliste!$N$14:$N$1999,AC$16)</f>
        <v>0</v>
      </c>
      <c r="AD160" s="219" t="str">
        <f t="shared" ca="1" si="1614"/>
        <v/>
      </c>
      <c r="AE160" s="20"/>
      <c r="AF160" s="241">
        <f t="shared" ca="1" si="1627"/>
        <v>0</v>
      </c>
      <c r="AG160" s="241">
        <f t="shared" ca="1" si="1628"/>
        <v>0</v>
      </c>
      <c r="AH160" s="242" t="e">
        <f t="shared" si="1641"/>
        <v>#VALUE!</v>
      </c>
    </row>
    <row r="161" spans="1:34" x14ac:dyDescent="0.25">
      <c r="A161" s="216" t="str">
        <f t="shared" si="1576"/>
        <v/>
      </c>
      <c r="B161" s="217">
        <f ca="1">SUMIF(ZL_gesamt,Aufteilung!A161,ZL_dez)</f>
        <v>0</v>
      </c>
      <c r="C161" s="218">
        <f>SUMIFS(Zeitliste!$M$14:$M$1999,Zeitliste!$A$14:$A$1999,$A161,Zeitliste!$N$14:$N$1999,C$16)</f>
        <v>0</v>
      </c>
      <c r="D161" s="219" t="str">
        <f t="shared" ca="1" si="1577"/>
        <v/>
      </c>
      <c r="E161" s="218">
        <f>SUMIFS(Zeitliste!$M$14:$M$1999,Zeitliste!$A$14:$A$1999,$A161,Zeitliste!$N$14:$N$1999,E$16)</f>
        <v>0</v>
      </c>
      <c r="F161" s="219" t="str">
        <f t="shared" ref="F161" ca="1" si="1762">IF(OR($B161=0,E161=0),"",ROUNDDOWN((E161/$B161)*100,0))</f>
        <v/>
      </c>
      <c r="G161" s="218">
        <f>SUMIFS(Zeitliste!$M$14:$M$1999,Zeitliste!$A$14:$A$1999,$A161,Zeitliste!$N$14:$N$1999,G$16)</f>
        <v>0</v>
      </c>
      <c r="H161" s="219" t="str">
        <f t="shared" ref="H161" ca="1" si="1763">IF(OR($B161=0,G161=0),"",ROUNDDOWN((G161/$B161)*100,0))</f>
        <v/>
      </c>
      <c r="I161" s="218">
        <f>SUMIFS(Zeitliste!$M$14:$M$1999,Zeitliste!$A$14:$A$1999,$A161,Zeitliste!$N$14:$N$1999,I$16)</f>
        <v>0</v>
      </c>
      <c r="J161" s="219" t="str">
        <f t="shared" ref="J161" ca="1" si="1764">IF(OR($B161=0,I161=0),"",ROUNDDOWN((I161/$B161)*100,0))</f>
        <v/>
      </c>
      <c r="K161" s="218">
        <f>SUMIFS(Zeitliste!$M$14:$M$1999,Zeitliste!$A$14:$A$1999,$A161,Zeitliste!$N$14:$N$1999,K$16)</f>
        <v>0</v>
      </c>
      <c r="L161" s="219" t="str">
        <f t="shared" ref="L161" ca="1" si="1765">IF(OR($B161=0,K161=0),"",ROUNDDOWN((K161/$B161)*100,0))</f>
        <v/>
      </c>
      <c r="M161" s="218">
        <f>SUMIFS(Zeitliste!$M$14:$M$1999,Zeitliste!$A$14:$A$1999,$A161,Zeitliste!$N$14:$N$1999,M$16)</f>
        <v>0</v>
      </c>
      <c r="N161" s="219" t="str">
        <f t="shared" ref="N161" ca="1" si="1766">IF(OR($B161=0,M161=0),"",ROUNDDOWN((M161/$B161)*100,0))</f>
        <v/>
      </c>
      <c r="O161" s="218">
        <f>SUMIFS(Zeitliste!$M$14:$M$1999,Zeitliste!$A$14:$A$1999,$A161,Zeitliste!$N$14:$N$1999,O$16)</f>
        <v>0</v>
      </c>
      <c r="P161" s="219" t="str">
        <f t="shared" ref="P161" ca="1" si="1767">IF(OR($B161=0,O161=0),"",ROUNDDOWN((O161/$B161)*100,0))</f>
        <v/>
      </c>
      <c r="Q161" s="218">
        <f>SUMIFS(Zeitliste!$M$14:$M$1999,Zeitliste!$A$14:$A$1999,$A161,Zeitliste!$N$14:$N$1999,Q$16)</f>
        <v>0</v>
      </c>
      <c r="R161" s="219" t="str">
        <f t="shared" ref="R161" ca="1" si="1768">IF(OR($B161=0,Q161=0),"",ROUNDDOWN((Q161/$B161)*100,0))</f>
        <v/>
      </c>
      <c r="S161" s="218">
        <f>SUMIFS(Zeitliste!$M$14:$M$1999,Zeitliste!$A$14:$A$1999,$A161,Zeitliste!$N$14:$N$1999,S$16)</f>
        <v>0</v>
      </c>
      <c r="T161" s="219" t="str">
        <f t="shared" ref="T161" ca="1" si="1769">IF(OR($B161=0,S161=0),"",ROUNDDOWN((S161/$B161)*100,0))</f>
        <v/>
      </c>
      <c r="U161" s="218">
        <f>SUMIFS(Zeitliste!$M$14:$M$1999,Zeitliste!$A$14:$A$1999,$A161,Zeitliste!$N$14:$N$1999,U$16)</f>
        <v>0</v>
      </c>
      <c r="V161" s="219" t="str">
        <f t="shared" ref="V161" ca="1" si="1770">IF(OR($B161=0,U161=0),"",ROUNDDOWN((U161/$B161)*100,0))</f>
        <v/>
      </c>
      <c r="W161" s="218">
        <f>SUMIFS(Zeitliste!$M$14:$M$1999,Zeitliste!$A$14:$A$1999,$A161,Zeitliste!$N$14:$N$1999,W$16)</f>
        <v>0</v>
      </c>
      <c r="X161" s="219" t="str">
        <f t="shared" ref="X161" ca="1" si="1771">IF(OR($B161=0,W161=0),"",ROUNDDOWN((W161/$B161)*100,0))</f>
        <v/>
      </c>
      <c r="Y161" s="218">
        <f>SUMIFS(Zeitliste!$M$14:$M$1999,Zeitliste!$A$14:$A$1999,$A161,Zeitliste!$N$14:$N$1999,Y$16)</f>
        <v>0</v>
      </c>
      <c r="Z161" s="219" t="str">
        <f t="shared" ref="Z161" ca="1" si="1772">IF(OR($B161=0,Y161=0),"",ROUNDDOWN((Y161/$B161)*100,0))</f>
        <v/>
      </c>
      <c r="AA161" s="218">
        <f>SUMIFS(Zeitliste!$M$14:$M$1999,Zeitliste!$A$14:$A$1999,$A161,Zeitliste!$N$14:$N$1999,AA$16)</f>
        <v>0</v>
      </c>
      <c r="AB161" s="219" t="str">
        <f t="shared" ref="AB161" ca="1" si="1773">IF(OR($B161=0,AA161=0),"",ROUNDDOWN((AA161/$B161)*100,0))</f>
        <v/>
      </c>
      <c r="AC161" s="218">
        <f>SUMIFS(Zeitliste!$M$14:$M$1999,Zeitliste!$A$14:$A$1999,$A161,Zeitliste!$N$14:$N$1999,AC$16)</f>
        <v>0</v>
      </c>
      <c r="AD161" s="219" t="str">
        <f t="shared" ca="1" si="1614"/>
        <v/>
      </c>
      <c r="AE161" s="20"/>
      <c r="AF161" s="241">
        <f t="shared" ca="1" si="1627"/>
        <v>0</v>
      </c>
      <c r="AG161" s="241">
        <f t="shared" ca="1" si="1628"/>
        <v>0</v>
      </c>
      <c r="AH161" s="242" t="e">
        <f t="shared" si="1641"/>
        <v>#VALUE!</v>
      </c>
    </row>
    <row r="162" spans="1:34" x14ac:dyDescent="0.25">
      <c r="A162" s="216" t="str">
        <f t="shared" si="1576"/>
        <v/>
      </c>
      <c r="B162" s="217">
        <f ca="1">SUMIF(ZL_gesamt,Aufteilung!A162,ZL_dez)</f>
        <v>0</v>
      </c>
      <c r="C162" s="218">
        <f>SUMIFS(Zeitliste!$M$14:$M$1999,Zeitliste!$A$14:$A$1999,$A162,Zeitliste!$N$14:$N$1999,C$16)</f>
        <v>0</v>
      </c>
      <c r="D162" s="219" t="str">
        <f t="shared" ca="1" si="1577"/>
        <v/>
      </c>
      <c r="E162" s="218">
        <f>SUMIFS(Zeitliste!$M$14:$M$1999,Zeitliste!$A$14:$A$1999,$A162,Zeitliste!$N$14:$N$1999,E$16)</f>
        <v>0</v>
      </c>
      <c r="F162" s="219" t="str">
        <f t="shared" ref="F162" ca="1" si="1774">IF(OR($B162=0,E162=0),"",ROUNDDOWN((E162/$B162)*100,0))</f>
        <v/>
      </c>
      <c r="G162" s="218">
        <f>SUMIFS(Zeitliste!$M$14:$M$1999,Zeitliste!$A$14:$A$1999,$A162,Zeitliste!$N$14:$N$1999,G$16)</f>
        <v>0</v>
      </c>
      <c r="H162" s="219" t="str">
        <f t="shared" ref="H162" ca="1" si="1775">IF(OR($B162=0,G162=0),"",ROUNDDOWN((G162/$B162)*100,0))</f>
        <v/>
      </c>
      <c r="I162" s="218">
        <f>SUMIFS(Zeitliste!$M$14:$M$1999,Zeitliste!$A$14:$A$1999,$A162,Zeitliste!$N$14:$N$1999,I$16)</f>
        <v>0</v>
      </c>
      <c r="J162" s="219" t="str">
        <f t="shared" ref="J162" ca="1" si="1776">IF(OR($B162=0,I162=0),"",ROUNDDOWN((I162/$B162)*100,0))</f>
        <v/>
      </c>
      <c r="K162" s="218">
        <f>SUMIFS(Zeitliste!$M$14:$M$1999,Zeitliste!$A$14:$A$1999,$A162,Zeitliste!$N$14:$N$1999,K$16)</f>
        <v>0</v>
      </c>
      <c r="L162" s="219" t="str">
        <f t="shared" ref="L162" ca="1" si="1777">IF(OR($B162=0,K162=0),"",ROUNDDOWN((K162/$B162)*100,0))</f>
        <v/>
      </c>
      <c r="M162" s="218">
        <f>SUMIFS(Zeitliste!$M$14:$M$1999,Zeitliste!$A$14:$A$1999,$A162,Zeitliste!$N$14:$N$1999,M$16)</f>
        <v>0</v>
      </c>
      <c r="N162" s="219" t="str">
        <f t="shared" ref="N162" ca="1" si="1778">IF(OR($B162=0,M162=0),"",ROUNDDOWN((M162/$B162)*100,0))</f>
        <v/>
      </c>
      <c r="O162" s="218">
        <f>SUMIFS(Zeitliste!$M$14:$M$1999,Zeitliste!$A$14:$A$1999,$A162,Zeitliste!$N$14:$N$1999,O$16)</f>
        <v>0</v>
      </c>
      <c r="P162" s="219" t="str">
        <f t="shared" ref="P162" ca="1" si="1779">IF(OR($B162=0,O162=0),"",ROUNDDOWN((O162/$B162)*100,0))</f>
        <v/>
      </c>
      <c r="Q162" s="218">
        <f>SUMIFS(Zeitliste!$M$14:$M$1999,Zeitliste!$A$14:$A$1999,$A162,Zeitliste!$N$14:$N$1999,Q$16)</f>
        <v>0</v>
      </c>
      <c r="R162" s="219" t="str">
        <f t="shared" ref="R162" ca="1" si="1780">IF(OR($B162=0,Q162=0),"",ROUNDDOWN((Q162/$B162)*100,0))</f>
        <v/>
      </c>
      <c r="S162" s="218">
        <f>SUMIFS(Zeitliste!$M$14:$M$1999,Zeitliste!$A$14:$A$1999,$A162,Zeitliste!$N$14:$N$1999,S$16)</f>
        <v>0</v>
      </c>
      <c r="T162" s="219" t="str">
        <f t="shared" ref="T162" ca="1" si="1781">IF(OR($B162=0,S162=0),"",ROUNDDOWN((S162/$B162)*100,0))</f>
        <v/>
      </c>
      <c r="U162" s="218">
        <f>SUMIFS(Zeitliste!$M$14:$M$1999,Zeitliste!$A$14:$A$1999,$A162,Zeitliste!$N$14:$N$1999,U$16)</f>
        <v>0</v>
      </c>
      <c r="V162" s="219" t="str">
        <f t="shared" ref="V162" ca="1" si="1782">IF(OR($B162=0,U162=0),"",ROUNDDOWN((U162/$B162)*100,0))</f>
        <v/>
      </c>
      <c r="W162" s="218">
        <f>SUMIFS(Zeitliste!$M$14:$M$1999,Zeitliste!$A$14:$A$1999,$A162,Zeitliste!$N$14:$N$1999,W$16)</f>
        <v>0</v>
      </c>
      <c r="X162" s="219" t="str">
        <f t="shared" ref="X162" ca="1" si="1783">IF(OR($B162=0,W162=0),"",ROUNDDOWN((W162/$B162)*100,0))</f>
        <v/>
      </c>
      <c r="Y162" s="218">
        <f>SUMIFS(Zeitliste!$M$14:$M$1999,Zeitliste!$A$14:$A$1999,$A162,Zeitliste!$N$14:$N$1999,Y$16)</f>
        <v>0</v>
      </c>
      <c r="Z162" s="219" t="str">
        <f t="shared" ref="Z162" ca="1" si="1784">IF(OR($B162=0,Y162=0),"",ROUNDDOWN((Y162/$B162)*100,0))</f>
        <v/>
      </c>
      <c r="AA162" s="218">
        <f>SUMIFS(Zeitliste!$M$14:$M$1999,Zeitliste!$A$14:$A$1999,$A162,Zeitliste!$N$14:$N$1999,AA$16)</f>
        <v>0</v>
      </c>
      <c r="AB162" s="219" t="str">
        <f t="shared" ref="AB162" ca="1" si="1785">IF(OR($B162=0,AA162=0),"",ROUNDDOWN((AA162/$B162)*100,0))</f>
        <v/>
      </c>
      <c r="AC162" s="218">
        <f>SUMIFS(Zeitliste!$M$14:$M$1999,Zeitliste!$A$14:$A$1999,$A162,Zeitliste!$N$14:$N$1999,AC$16)</f>
        <v>0</v>
      </c>
      <c r="AD162" s="219" t="str">
        <f t="shared" ca="1" si="1614"/>
        <v/>
      </c>
      <c r="AE162" s="20"/>
      <c r="AF162" s="241">
        <f t="shared" ca="1" si="1627"/>
        <v>0</v>
      </c>
      <c r="AG162" s="241">
        <f t="shared" ca="1" si="1628"/>
        <v>0</v>
      </c>
      <c r="AH162" s="242" t="e">
        <f t="shared" si="1641"/>
        <v>#VALUE!</v>
      </c>
    </row>
    <row r="163" spans="1:34" x14ac:dyDescent="0.25">
      <c r="A163" s="216" t="str">
        <f t="shared" si="1576"/>
        <v/>
      </c>
      <c r="B163" s="217">
        <f ca="1">SUMIF(ZL_gesamt,Aufteilung!A163,ZL_dez)</f>
        <v>0</v>
      </c>
      <c r="C163" s="218">
        <f>SUMIFS(Zeitliste!$M$14:$M$1999,Zeitliste!$A$14:$A$1999,$A163,Zeitliste!$N$14:$N$1999,C$16)</f>
        <v>0</v>
      </c>
      <c r="D163" s="219" t="str">
        <f t="shared" ca="1" si="1577"/>
        <v/>
      </c>
      <c r="E163" s="218">
        <f>SUMIFS(Zeitliste!$M$14:$M$1999,Zeitliste!$A$14:$A$1999,$A163,Zeitliste!$N$14:$N$1999,E$16)</f>
        <v>0</v>
      </c>
      <c r="F163" s="219" t="str">
        <f t="shared" ref="F163" ca="1" si="1786">IF(OR($B163=0,E163=0),"",ROUNDDOWN((E163/$B163)*100,0))</f>
        <v/>
      </c>
      <c r="G163" s="218">
        <f>SUMIFS(Zeitliste!$M$14:$M$1999,Zeitliste!$A$14:$A$1999,$A163,Zeitliste!$N$14:$N$1999,G$16)</f>
        <v>0</v>
      </c>
      <c r="H163" s="219" t="str">
        <f t="shared" ref="H163" ca="1" si="1787">IF(OR($B163=0,G163=0),"",ROUNDDOWN((G163/$B163)*100,0))</f>
        <v/>
      </c>
      <c r="I163" s="218">
        <f>SUMIFS(Zeitliste!$M$14:$M$1999,Zeitliste!$A$14:$A$1999,$A163,Zeitliste!$N$14:$N$1999,I$16)</f>
        <v>0</v>
      </c>
      <c r="J163" s="219" t="str">
        <f t="shared" ref="J163" ca="1" si="1788">IF(OR($B163=0,I163=0),"",ROUNDDOWN((I163/$B163)*100,0))</f>
        <v/>
      </c>
      <c r="K163" s="218">
        <f>SUMIFS(Zeitliste!$M$14:$M$1999,Zeitliste!$A$14:$A$1999,$A163,Zeitliste!$N$14:$N$1999,K$16)</f>
        <v>0</v>
      </c>
      <c r="L163" s="219" t="str">
        <f t="shared" ref="L163" ca="1" si="1789">IF(OR($B163=0,K163=0),"",ROUNDDOWN((K163/$B163)*100,0))</f>
        <v/>
      </c>
      <c r="M163" s="218">
        <f>SUMIFS(Zeitliste!$M$14:$M$1999,Zeitliste!$A$14:$A$1999,$A163,Zeitliste!$N$14:$N$1999,M$16)</f>
        <v>0</v>
      </c>
      <c r="N163" s="219" t="str">
        <f t="shared" ref="N163" ca="1" si="1790">IF(OR($B163=0,M163=0),"",ROUNDDOWN((M163/$B163)*100,0))</f>
        <v/>
      </c>
      <c r="O163" s="218">
        <f>SUMIFS(Zeitliste!$M$14:$M$1999,Zeitliste!$A$14:$A$1999,$A163,Zeitliste!$N$14:$N$1999,O$16)</f>
        <v>0</v>
      </c>
      <c r="P163" s="219" t="str">
        <f t="shared" ref="P163" ca="1" si="1791">IF(OR($B163=0,O163=0),"",ROUNDDOWN((O163/$B163)*100,0))</f>
        <v/>
      </c>
      <c r="Q163" s="218">
        <f>SUMIFS(Zeitliste!$M$14:$M$1999,Zeitliste!$A$14:$A$1999,$A163,Zeitliste!$N$14:$N$1999,Q$16)</f>
        <v>0</v>
      </c>
      <c r="R163" s="219" t="str">
        <f t="shared" ref="R163" ca="1" si="1792">IF(OR($B163=0,Q163=0),"",ROUNDDOWN((Q163/$B163)*100,0))</f>
        <v/>
      </c>
      <c r="S163" s="218">
        <f>SUMIFS(Zeitliste!$M$14:$M$1999,Zeitliste!$A$14:$A$1999,$A163,Zeitliste!$N$14:$N$1999,S$16)</f>
        <v>0</v>
      </c>
      <c r="T163" s="219" t="str">
        <f t="shared" ref="T163" ca="1" si="1793">IF(OR($B163=0,S163=0),"",ROUNDDOWN((S163/$B163)*100,0))</f>
        <v/>
      </c>
      <c r="U163" s="218">
        <f>SUMIFS(Zeitliste!$M$14:$M$1999,Zeitliste!$A$14:$A$1999,$A163,Zeitliste!$N$14:$N$1999,U$16)</f>
        <v>0</v>
      </c>
      <c r="V163" s="219" t="str">
        <f t="shared" ref="V163" ca="1" si="1794">IF(OR($B163=0,U163=0),"",ROUNDDOWN((U163/$B163)*100,0))</f>
        <v/>
      </c>
      <c r="W163" s="218">
        <f>SUMIFS(Zeitliste!$M$14:$M$1999,Zeitliste!$A$14:$A$1999,$A163,Zeitliste!$N$14:$N$1999,W$16)</f>
        <v>0</v>
      </c>
      <c r="X163" s="219" t="str">
        <f t="shared" ref="X163" ca="1" si="1795">IF(OR($B163=0,W163=0),"",ROUNDDOWN((W163/$B163)*100,0))</f>
        <v/>
      </c>
      <c r="Y163" s="218">
        <f>SUMIFS(Zeitliste!$M$14:$M$1999,Zeitliste!$A$14:$A$1999,$A163,Zeitliste!$N$14:$N$1999,Y$16)</f>
        <v>0</v>
      </c>
      <c r="Z163" s="219" t="str">
        <f t="shared" ref="Z163" ca="1" si="1796">IF(OR($B163=0,Y163=0),"",ROUNDDOWN((Y163/$B163)*100,0))</f>
        <v/>
      </c>
      <c r="AA163" s="218">
        <f>SUMIFS(Zeitliste!$M$14:$M$1999,Zeitliste!$A$14:$A$1999,$A163,Zeitliste!$N$14:$N$1999,AA$16)</f>
        <v>0</v>
      </c>
      <c r="AB163" s="219" t="str">
        <f t="shared" ref="AB163" ca="1" si="1797">IF(OR($B163=0,AA163=0),"",ROUNDDOWN((AA163/$B163)*100,0))</f>
        <v/>
      </c>
      <c r="AC163" s="218">
        <f>SUMIFS(Zeitliste!$M$14:$M$1999,Zeitliste!$A$14:$A$1999,$A163,Zeitliste!$N$14:$N$1999,AC$16)</f>
        <v>0</v>
      </c>
      <c r="AD163" s="219" t="str">
        <f t="shared" ca="1" si="1614"/>
        <v/>
      </c>
      <c r="AE163" s="20"/>
      <c r="AF163" s="241">
        <f t="shared" ca="1" si="1627"/>
        <v>0</v>
      </c>
      <c r="AG163" s="241">
        <f t="shared" ca="1" si="1628"/>
        <v>0</v>
      </c>
      <c r="AH163" s="242" t="e">
        <f t="shared" si="1641"/>
        <v>#VALUE!</v>
      </c>
    </row>
    <row r="164" spans="1:34" x14ac:dyDescent="0.25">
      <c r="A164" s="216" t="str">
        <f t="shared" si="1576"/>
        <v/>
      </c>
      <c r="B164" s="217">
        <f ca="1">SUMIF(ZL_gesamt,Aufteilung!A164,ZL_dez)</f>
        <v>0</v>
      </c>
      <c r="C164" s="218">
        <f>SUMIFS(Zeitliste!$M$14:$M$1999,Zeitliste!$A$14:$A$1999,$A164,Zeitliste!$N$14:$N$1999,C$16)</f>
        <v>0</v>
      </c>
      <c r="D164" s="219" t="str">
        <f t="shared" ca="1" si="1577"/>
        <v/>
      </c>
      <c r="E164" s="218">
        <f>SUMIFS(Zeitliste!$M$14:$M$1999,Zeitliste!$A$14:$A$1999,$A164,Zeitliste!$N$14:$N$1999,E$16)</f>
        <v>0</v>
      </c>
      <c r="F164" s="219" t="str">
        <f t="shared" ref="F164" ca="1" si="1798">IF(OR($B164=0,E164=0),"",ROUNDDOWN((E164/$B164)*100,0))</f>
        <v/>
      </c>
      <c r="G164" s="218">
        <f>SUMIFS(Zeitliste!$M$14:$M$1999,Zeitliste!$A$14:$A$1999,$A164,Zeitliste!$N$14:$N$1999,G$16)</f>
        <v>0</v>
      </c>
      <c r="H164" s="219" t="str">
        <f t="shared" ref="H164" ca="1" si="1799">IF(OR($B164=0,G164=0),"",ROUNDDOWN((G164/$B164)*100,0))</f>
        <v/>
      </c>
      <c r="I164" s="218">
        <f>SUMIFS(Zeitliste!$M$14:$M$1999,Zeitliste!$A$14:$A$1999,$A164,Zeitliste!$N$14:$N$1999,I$16)</f>
        <v>0</v>
      </c>
      <c r="J164" s="219" t="str">
        <f t="shared" ref="J164" ca="1" si="1800">IF(OR($B164=0,I164=0),"",ROUNDDOWN((I164/$B164)*100,0))</f>
        <v/>
      </c>
      <c r="K164" s="218">
        <f>SUMIFS(Zeitliste!$M$14:$M$1999,Zeitliste!$A$14:$A$1999,$A164,Zeitliste!$N$14:$N$1999,K$16)</f>
        <v>0</v>
      </c>
      <c r="L164" s="219" t="str">
        <f t="shared" ref="L164" ca="1" si="1801">IF(OR($B164=0,K164=0),"",ROUNDDOWN((K164/$B164)*100,0))</f>
        <v/>
      </c>
      <c r="M164" s="218">
        <f>SUMIFS(Zeitliste!$M$14:$M$1999,Zeitliste!$A$14:$A$1999,$A164,Zeitliste!$N$14:$N$1999,M$16)</f>
        <v>0</v>
      </c>
      <c r="N164" s="219" t="str">
        <f t="shared" ref="N164" ca="1" si="1802">IF(OR($B164=0,M164=0),"",ROUNDDOWN((M164/$B164)*100,0))</f>
        <v/>
      </c>
      <c r="O164" s="218">
        <f>SUMIFS(Zeitliste!$M$14:$M$1999,Zeitliste!$A$14:$A$1999,$A164,Zeitliste!$N$14:$N$1999,O$16)</f>
        <v>0</v>
      </c>
      <c r="P164" s="219" t="str">
        <f t="shared" ref="P164" ca="1" si="1803">IF(OR($B164=0,O164=0),"",ROUNDDOWN((O164/$B164)*100,0))</f>
        <v/>
      </c>
      <c r="Q164" s="218">
        <f>SUMIFS(Zeitliste!$M$14:$M$1999,Zeitliste!$A$14:$A$1999,$A164,Zeitliste!$N$14:$N$1999,Q$16)</f>
        <v>0</v>
      </c>
      <c r="R164" s="219" t="str">
        <f t="shared" ref="R164" ca="1" si="1804">IF(OR($B164=0,Q164=0),"",ROUNDDOWN((Q164/$B164)*100,0))</f>
        <v/>
      </c>
      <c r="S164" s="218">
        <f>SUMIFS(Zeitliste!$M$14:$M$1999,Zeitliste!$A$14:$A$1999,$A164,Zeitliste!$N$14:$N$1999,S$16)</f>
        <v>0</v>
      </c>
      <c r="T164" s="219" t="str">
        <f t="shared" ref="T164" ca="1" si="1805">IF(OR($B164=0,S164=0),"",ROUNDDOWN((S164/$B164)*100,0))</f>
        <v/>
      </c>
      <c r="U164" s="218">
        <f>SUMIFS(Zeitliste!$M$14:$M$1999,Zeitliste!$A$14:$A$1999,$A164,Zeitliste!$N$14:$N$1999,U$16)</f>
        <v>0</v>
      </c>
      <c r="V164" s="219" t="str">
        <f t="shared" ref="V164" ca="1" si="1806">IF(OR($B164=0,U164=0),"",ROUNDDOWN((U164/$B164)*100,0))</f>
        <v/>
      </c>
      <c r="W164" s="218">
        <f>SUMIFS(Zeitliste!$M$14:$M$1999,Zeitliste!$A$14:$A$1999,$A164,Zeitliste!$N$14:$N$1999,W$16)</f>
        <v>0</v>
      </c>
      <c r="X164" s="219" t="str">
        <f t="shared" ref="X164" ca="1" si="1807">IF(OR($B164=0,W164=0),"",ROUNDDOWN((W164/$B164)*100,0))</f>
        <v/>
      </c>
      <c r="Y164" s="218">
        <f>SUMIFS(Zeitliste!$M$14:$M$1999,Zeitliste!$A$14:$A$1999,$A164,Zeitliste!$N$14:$N$1999,Y$16)</f>
        <v>0</v>
      </c>
      <c r="Z164" s="219" t="str">
        <f t="shared" ref="Z164" ca="1" si="1808">IF(OR($B164=0,Y164=0),"",ROUNDDOWN((Y164/$B164)*100,0))</f>
        <v/>
      </c>
      <c r="AA164" s="218">
        <f>SUMIFS(Zeitliste!$M$14:$M$1999,Zeitliste!$A$14:$A$1999,$A164,Zeitliste!$N$14:$N$1999,AA$16)</f>
        <v>0</v>
      </c>
      <c r="AB164" s="219" t="str">
        <f t="shared" ref="AB164" ca="1" si="1809">IF(OR($B164=0,AA164=0),"",ROUNDDOWN((AA164/$B164)*100,0))</f>
        <v/>
      </c>
      <c r="AC164" s="218">
        <f>SUMIFS(Zeitliste!$M$14:$M$1999,Zeitliste!$A$14:$A$1999,$A164,Zeitliste!$N$14:$N$1999,AC$16)</f>
        <v>0</v>
      </c>
      <c r="AD164" s="219" t="str">
        <f t="shared" ca="1" si="1614"/>
        <v/>
      </c>
      <c r="AE164" s="20"/>
      <c r="AF164" s="241">
        <f t="shared" ca="1" si="1627"/>
        <v>0</v>
      </c>
      <c r="AG164" s="241">
        <f t="shared" ca="1" si="1628"/>
        <v>0</v>
      </c>
      <c r="AH164" s="242" t="e">
        <f t="shared" si="1641"/>
        <v>#VALUE!</v>
      </c>
    </row>
    <row r="165" spans="1:34" x14ac:dyDescent="0.25">
      <c r="A165" s="216" t="str">
        <f t="shared" si="1576"/>
        <v/>
      </c>
      <c r="B165" s="217">
        <f ca="1">SUMIF(ZL_gesamt,Aufteilung!A165,ZL_dez)</f>
        <v>0</v>
      </c>
      <c r="C165" s="218">
        <f>SUMIFS(Zeitliste!$M$14:$M$1999,Zeitliste!$A$14:$A$1999,$A165,Zeitliste!$N$14:$N$1999,C$16)</f>
        <v>0</v>
      </c>
      <c r="D165" s="219" t="str">
        <f t="shared" ca="1" si="1577"/>
        <v/>
      </c>
      <c r="E165" s="218">
        <f>SUMIFS(Zeitliste!$M$14:$M$1999,Zeitliste!$A$14:$A$1999,$A165,Zeitliste!$N$14:$N$1999,E$16)</f>
        <v>0</v>
      </c>
      <c r="F165" s="219" t="str">
        <f t="shared" ref="F165" ca="1" si="1810">IF(OR($B165=0,E165=0),"",ROUNDDOWN((E165/$B165)*100,0))</f>
        <v/>
      </c>
      <c r="G165" s="218">
        <f>SUMIFS(Zeitliste!$M$14:$M$1999,Zeitliste!$A$14:$A$1999,$A165,Zeitliste!$N$14:$N$1999,G$16)</f>
        <v>0</v>
      </c>
      <c r="H165" s="219" t="str">
        <f t="shared" ref="H165" ca="1" si="1811">IF(OR($B165=0,G165=0),"",ROUNDDOWN((G165/$B165)*100,0))</f>
        <v/>
      </c>
      <c r="I165" s="218">
        <f>SUMIFS(Zeitliste!$M$14:$M$1999,Zeitliste!$A$14:$A$1999,$A165,Zeitliste!$N$14:$N$1999,I$16)</f>
        <v>0</v>
      </c>
      <c r="J165" s="219" t="str">
        <f t="shared" ref="J165" ca="1" si="1812">IF(OR($B165=0,I165=0),"",ROUNDDOWN((I165/$B165)*100,0))</f>
        <v/>
      </c>
      <c r="K165" s="218">
        <f>SUMIFS(Zeitliste!$M$14:$M$1999,Zeitliste!$A$14:$A$1999,$A165,Zeitliste!$N$14:$N$1999,K$16)</f>
        <v>0</v>
      </c>
      <c r="L165" s="219" t="str">
        <f t="shared" ref="L165" ca="1" si="1813">IF(OR($B165=0,K165=0),"",ROUNDDOWN((K165/$B165)*100,0))</f>
        <v/>
      </c>
      <c r="M165" s="218">
        <f>SUMIFS(Zeitliste!$M$14:$M$1999,Zeitliste!$A$14:$A$1999,$A165,Zeitliste!$N$14:$N$1999,M$16)</f>
        <v>0</v>
      </c>
      <c r="N165" s="219" t="str">
        <f t="shared" ref="N165" ca="1" si="1814">IF(OR($B165=0,M165=0),"",ROUNDDOWN((M165/$B165)*100,0))</f>
        <v/>
      </c>
      <c r="O165" s="218">
        <f>SUMIFS(Zeitliste!$M$14:$M$1999,Zeitliste!$A$14:$A$1999,$A165,Zeitliste!$N$14:$N$1999,O$16)</f>
        <v>0</v>
      </c>
      <c r="P165" s="219" t="str">
        <f t="shared" ref="P165" ca="1" si="1815">IF(OR($B165=0,O165=0),"",ROUNDDOWN((O165/$B165)*100,0))</f>
        <v/>
      </c>
      <c r="Q165" s="218">
        <f>SUMIFS(Zeitliste!$M$14:$M$1999,Zeitliste!$A$14:$A$1999,$A165,Zeitliste!$N$14:$N$1999,Q$16)</f>
        <v>0</v>
      </c>
      <c r="R165" s="219" t="str">
        <f t="shared" ref="R165" ca="1" si="1816">IF(OR($B165=0,Q165=0),"",ROUNDDOWN((Q165/$B165)*100,0))</f>
        <v/>
      </c>
      <c r="S165" s="218">
        <f>SUMIFS(Zeitliste!$M$14:$M$1999,Zeitliste!$A$14:$A$1999,$A165,Zeitliste!$N$14:$N$1999,S$16)</f>
        <v>0</v>
      </c>
      <c r="T165" s="219" t="str">
        <f t="shared" ref="T165" ca="1" si="1817">IF(OR($B165=0,S165=0),"",ROUNDDOWN((S165/$B165)*100,0))</f>
        <v/>
      </c>
      <c r="U165" s="218">
        <f>SUMIFS(Zeitliste!$M$14:$M$1999,Zeitliste!$A$14:$A$1999,$A165,Zeitliste!$N$14:$N$1999,U$16)</f>
        <v>0</v>
      </c>
      <c r="V165" s="219" t="str">
        <f t="shared" ref="V165" ca="1" si="1818">IF(OR($B165=0,U165=0),"",ROUNDDOWN((U165/$B165)*100,0))</f>
        <v/>
      </c>
      <c r="W165" s="218">
        <f>SUMIFS(Zeitliste!$M$14:$M$1999,Zeitliste!$A$14:$A$1999,$A165,Zeitliste!$N$14:$N$1999,W$16)</f>
        <v>0</v>
      </c>
      <c r="X165" s="219" t="str">
        <f t="shared" ref="X165" ca="1" si="1819">IF(OR($B165=0,W165=0),"",ROUNDDOWN((W165/$B165)*100,0))</f>
        <v/>
      </c>
      <c r="Y165" s="218">
        <f>SUMIFS(Zeitliste!$M$14:$M$1999,Zeitliste!$A$14:$A$1999,$A165,Zeitliste!$N$14:$N$1999,Y$16)</f>
        <v>0</v>
      </c>
      <c r="Z165" s="219" t="str">
        <f t="shared" ref="Z165" ca="1" si="1820">IF(OR($B165=0,Y165=0),"",ROUNDDOWN((Y165/$B165)*100,0))</f>
        <v/>
      </c>
      <c r="AA165" s="218">
        <f>SUMIFS(Zeitliste!$M$14:$M$1999,Zeitliste!$A$14:$A$1999,$A165,Zeitliste!$N$14:$N$1999,AA$16)</f>
        <v>0</v>
      </c>
      <c r="AB165" s="219" t="str">
        <f t="shared" ref="AB165" ca="1" si="1821">IF(OR($B165=0,AA165=0),"",ROUNDDOWN((AA165/$B165)*100,0))</f>
        <v/>
      </c>
      <c r="AC165" s="218">
        <f>SUMIFS(Zeitliste!$M$14:$M$1999,Zeitliste!$A$14:$A$1999,$A165,Zeitliste!$N$14:$N$1999,AC$16)</f>
        <v>0</v>
      </c>
      <c r="AD165" s="219" t="str">
        <f t="shared" ca="1" si="1614"/>
        <v/>
      </c>
      <c r="AE165" s="20"/>
      <c r="AF165" s="241">
        <f t="shared" ca="1" si="1627"/>
        <v>0</v>
      </c>
      <c r="AG165" s="241">
        <f t="shared" ca="1" si="1628"/>
        <v>0</v>
      </c>
      <c r="AH165" s="242" t="e">
        <f t="shared" si="1641"/>
        <v>#VALUE!</v>
      </c>
    </row>
    <row r="166" spans="1:34" x14ac:dyDescent="0.25">
      <c r="A166" s="216" t="str">
        <f t="shared" si="1576"/>
        <v/>
      </c>
      <c r="B166" s="217">
        <f ca="1">SUMIF(ZL_gesamt,Aufteilung!A166,ZL_dez)</f>
        <v>0</v>
      </c>
      <c r="C166" s="218">
        <f>SUMIFS(Zeitliste!$M$14:$M$1999,Zeitliste!$A$14:$A$1999,$A166,Zeitliste!$N$14:$N$1999,C$16)</f>
        <v>0</v>
      </c>
      <c r="D166" s="219" t="str">
        <f t="shared" ca="1" si="1577"/>
        <v/>
      </c>
      <c r="E166" s="218">
        <f>SUMIFS(Zeitliste!$M$14:$M$1999,Zeitliste!$A$14:$A$1999,$A166,Zeitliste!$N$14:$N$1999,E$16)</f>
        <v>0</v>
      </c>
      <c r="F166" s="219" t="str">
        <f t="shared" ref="F166" ca="1" si="1822">IF(OR($B166=0,E166=0),"",ROUNDDOWN((E166/$B166)*100,0))</f>
        <v/>
      </c>
      <c r="G166" s="218">
        <f>SUMIFS(Zeitliste!$M$14:$M$1999,Zeitliste!$A$14:$A$1999,$A166,Zeitliste!$N$14:$N$1999,G$16)</f>
        <v>0</v>
      </c>
      <c r="H166" s="219" t="str">
        <f t="shared" ref="H166" ca="1" si="1823">IF(OR($B166=0,G166=0),"",ROUNDDOWN((G166/$B166)*100,0))</f>
        <v/>
      </c>
      <c r="I166" s="218">
        <f>SUMIFS(Zeitliste!$M$14:$M$1999,Zeitliste!$A$14:$A$1999,$A166,Zeitliste!$N$14:$N$1999,I$16)</f>
        <v>0</v>
      </c>
      <c r="J166" s="219" t="str">
        <f t="shared" ref="J166" ca="1" si="1824">IF(OR($B166=0,I166=0),"",ROUNDDOWN((I166/$B166)*100,0))</f>
        <v/>
      </c>
      <c r="K166" s="218">
        <f>SUMIFS(Zeitliste!$M$14:$M$1999,Zeitliste!$A$14:$A$1999,$A166,Zeitliste!$N$14:$N$1999,K$16)</f>
        <v>0</v>
      </c>
      <c r="L166" s="219" t="str">
        <f t="shared" ref="L166" ca="1" si="1825">IF(OR($B166=0,K166=0),"",ROUNDDOWN((K166/$B166)*100,0))</f>
        <v/>
      </c>
      <c r="M166" s="218">
        <f>SUMIFS(Zeitliste!$M$14:$M$1999,Zeitliste!$A$14:$A$1999,$A166,Zeitliste!$N$14:$N$1999,M$16)</f>
        <v>0</v>
      </c>
      <c r="N166" s="219" t="str">
        <f t="shared" ref="N166" ca="1" si="1826">IF(OR($B166=0,M166=0),"",ROUNDDOWN((M166/$B166)*100,0))</f>
        <v/>
      </c>
      <c r="O166" s="218">
        <f>SUMIFS(Zeitliste!$M$14:$M$1999,Zeitliste!$A$14:$A$1999,$A166,Zeitliste!$N$14:$N$1999,O$16)</f>
        <v>0</v>
      </c>
      <c r="P166" s="219" t="str">
        <f t="shared" ref="P166" ca="1" si="1827">IF(OR($B166=0,O166=0),"",ROUNDDOWN((O166/$B166)*100,0))</f>
        <v/>
      </c>
      <c r="Q166" s="218">
        <f>SUMIFS(Zeitliste!$M$14:$M$1999,Zeitliste!$A$14:$A$1999,$A166,Zeitliste!$N$14:$N$1999,Q$16)</f>
        <v>0</v>
      </c>
      <c r="R166" s="219" t="str">
        <f t="shared" ref="R166" ca="1" si="1828">IF(OR($B166=0,Q166=0),"",ROUNDDOWN((Q166/$B166)*100,0))</f>
        <v/>
      </c>
      <c r="S166" s="218">
        <f>SUMIFS(Zeitliste!$M$14:$M$1999,Zeitliste!$A$14:$A$1999,$A166,Zeitliste!$N$14:$N$1999,S$16)</f>
        <v>0</v>
      </c>
      <c r="T166" s="219" t="str">
        <f t="shared" ref="T166" ca="1" si="1829">IF(OR($B166=0,S166=0),"",ROUNDDOWN((S166/$B166)*100,0))</f>
        <v/>
      </c>
      <c r="U166" s="218">
        <f>SUMIFS(Zeitliste!$M$14:$M$1999,Zeitliste!$A$14:$A$1999,$A166,Zeitliste!$N$14:$N$1999,U$16)</f>
        <v>0</v>
      </c>
      <c r="V166" s="219" t="str">
        <f t="shared" ref="V166" ca="1" si="1830">IF(OR($B166=0,U166=0),"",ROUNDDOWN((U166/$B166)*100,0))</f>
        <v/>
      </c>
      <c r="W166" s="218">
        <f>SUMIFS(Zeitliste!$M$14:$M$1999,Zeitliste!$A$14:$A$1999,$A166,Zeitliste!$N$14:$N$1999,W$16)</f>
        <v>0</v>
      </c>
      <c r="X166" s="219" t="str">
        <f t="shared" ref="X166" ca="1" si="1831">IF(OR($B166=0,W166=0),"",ROUNDDOWN((W166/$B166)*100,0))</f>
        <v/>
      </c>
      <c r="Y166" s="218">
        <f>SUMIFS(Zeitliste!$M$14:$M$1999,Zeitliste!$A$14:$A$1999,$A166,Zeitliste!$N$14:$N$1999,Y$16)</f>
        <v>0</v>
      </c>
      <c r="Z166" s="219" t="str">
        <f t="shared" ref="Z166" ca="1" si="1832">IF(OR($B166=0,Y166=0),"",ROUNDDOWN((Y166/$B166)*100,0))</f>
        <v/>
      </c>
      <c r="AA166" s="218">
        <f>SUMIFS(Zeitliste!$M$14:$M$1999,Zeitliste!$A$14:$A$1999,$A166,Zeitliste!$N$14:$N$1999,AA$16)</f>
        <v>0</v>
      </c>
      <c r="AB166" s="219" t="str">
        <f t="shared" ref="AB166" ca="1" si="1833">IF(OR($B166=0,AA166=0),"",ROUNDDOWN((AA166/$B166)*100,0))</f>
        <v/>
      </c>
      <c r="AC166" s="218">
        <f>SUMIFS(Zeitliste!$M$14:$M$1999,Zeitliste!$A$14:$A$1999,$A166,Zeitliste!$N$14:$N$1999,AC$16)</f>
        <v>0</v>
      </c>
      <c r="AD166" s="219" t="str">
        <f t="shared" ca="1" si="1614"/>
        <v/>
      </c>
      <c r="AE166" s="20"/>
      <c r="AF166" s="241">
        <f t="shared" ca="1" si="1627"/>
        <v>0</v>
      </c>
      <c r="AG166" s="241">
        <f t="shared" ca="1" si="1628"/>
        <v>0</v>
      </c>
      <c r="AH166" s="242" t="e">
        <f t="shared" si="1641"/>
        <v>#VALUE!</v>
      </c>
    </row>
    <row r="167" spans="1:34" x14ac:dyDescent="0.25">
      <c r="A167" s="216" t="str">
        <f t="shared" si="1576"/>
        <v/>
      </c>
      <c r="B167" s="217">
        <f ca="1">SUMIF(ZL_gesamt,Aufteilung!A167,ZL_dez)</f>
        <v>0</v>
      </c>
      <c r="C167" s="218">
        <f>SUMIFS(Zeitliste!$M$14:$M$1999,Zeitliste!$A$14:$A$1999,$A167,Zeitliste!$N$14:$N$1999,C$16)</f>
        <v>0</v>
      </c>
      <c r="D167" s="219" t="str">
        <f t="shared" ca="1" si="1577"/>
        <v/>
      </c>
      <c r="E167" s="218">
        <f>SUMIFS(Zeitliste!$M$14:$M$1999,Zeitliste!$A$14:$A$1999,$A167,Zeitliste!$N$14:$N$1999,E$16)</f>
        <v>0</v>
      </c>
      <c r="F167" s="219" t="str">
        <f t="shared" ref="F167" ca="1" si="1834">IF(OR($B167=0,E167=0),"",ROUNDDOWN((E167/$B167)*100,0))</f>
        <v/>
      </c>
      <c r="G167" s="218">
        <f>SUMIFS(Zeitliste!$M$14:$M$1999,Zeitliste!$A$14:$A$1999,$A167,Zeitliste!$N$14:$N$1999,G$16)</f>
        <v>0</v>
      </c>
      <c r="H167" s="219" t="str">
        <f t="shared" ref="H167" ca="1" si="1835">IF(OR($B167=0,G167=0),"",ROUNDDOWN((G167/$B167)*100,0))</f>
        <v/>
      </c>
      <c r="I167" s="218">
        <f>SUMIFS(Zeitliste!$M$14:$M$1999,Zeitliste!$A$14:$A$1999,$A167,Zeitliste!$N$14:$N$1999,I$16)</f>
        <v>0</v>
      </c>
      <c r="J167" s="219" t="str">
        <f t="shared" ref="J167" ca="1" si="1836">IF(OR($B167=0,I167=0),"",ROUNDDOWN((I167/$B167)*100,0))</f>
        <v/>
      </c>
      <c r="K167" s="218">
        <f>SUMIFS(Zeitliste!$M$14:$M$1999,Zeitliste!$A$14:$A$1999,$A167,Zeitliste!$N$14:$N$1999,K$16)</f>
        <v>0</v>
      </c>
      <c r="L167" s="219" t="str">
        <f t="shared" ref="L167" ca="1" si="1837">IF(OR($B167=0,K167=0),"",ROUNDDOWN((K167/$B167)*100,0))</f>
        <v/>
      </c>
      <c r="M167" s="218">
        <f>SUMIFS(Zeitliste!$M$14:$M$1999,Zeitliste!$A$14:$A$1999,$A167,Zeitliste!$N$14:$N$1999,M$16)</f>
        <v>0</v>
      </c>
      <c r="N167" s="219" t="str">
        <f t="shared" ref="N167" ca="1" si="1838">IF(OR($B167=0,M167=0),"",ROUNDDOWN((M167/$B167)*100,0))</f>
        <v/>
      </c>
      <c r="O167" s="218">
        <f>SUMIFS(Zeitliste!$M$14:$M$1999,Zeitliste!$A$14:$A$1999,$A167,Zeitliste!$N$14:$N$1999,O$16)</f>
        <v>0</v>
      </c>
      <c r="P167" s="219" t="str">
        <f t="shared" ref="P167" ca="1" si="1839">IF(OR($B167=0,O167=0),"",ROUNDDOWN((O167/$B167)*100,0))</f>
        <v/>
      </c>
      <c r="Q167" s="218">
        <f>SUMIFS(Zeitliste!$M$14:$M$1999,Zeitliste!$A$14:$A$1999,$A167,Zeitliste!$N$14:$N$1999,Q$16)</f>
        <v>0</v>
      </c>
      <c r="R167" s="219" t="str">
        <f t="shared" ref="R167" ca="1" si="1840">IF(OR($B167=0,Q167=0),"",ROUNDDOWN((Q167/$B167)*100,0))</f>
        <v/>
      </c>
      <c r="S167" s="218">
        <f>SUMIFS(Zeitliste!$M$14:$M$1999,Zeitliste!$A$14:$A$1999,$A167,Zeitliste!$N$14:$N$1999,S$16)</f>
        <v>0</v>
      </c>
      <c r="T167" s="219" t="str">
        <f t="shared" ref="T167" ca="1" si="1841">IF(OR($B167=0,S167=0),"",ROUNDDOWN((S167/$B167)*100,0))</f>
        <v/>
      </c>
      <c r="U167" s="218">
        <f>SUMIFS(Zeitliste!$M$14:$M$1999,Zeitliste!$A$14:$A$1999,$A167,Zeitliste!$N$14:$N$1999,U$16)</f>
        <v>0</v>
      </c>
      <c r="V167" s="219" t="str">
        <f t="shared" ref="V167" ca="1" si="1842">IF(OR($B167=0,U167=0),"",ROUNDDOWN((U167/$B167)*100,0))</f>
        <v/>
      </c>
      <c r="W167" s="218">
        <f>SUMIFS(Zeitliste!$M$14:$M$1999,Zeitliste!$A$14:$A$1999,$A167,Zeitliste!$N$14:$N$1999,W$16)</f>
        <v>0</v>
      </c>
      <c r="X167" s="219" t="str">
        <f t="shared" ref="X167" ca="1" si="1843">IF(OR($B167=0,W167=0),"",ROUNDDOWN((W167/$B167)*100,0))</f>
        <v/>
      </c>
      <c r="Y167" s="218">
        <f>SUMIFS(Zeitliste!$M$14:$M$1999,Zeitliste!$A$14:$A$1999,$A167,Zeitliste!$N$14:$N$1999,Y$16)</f>
        <v>0</v>
      </c>
      <c r="Z167" s="219" t="str">
        <f t="shared" ref="Z167" ca="1" si="1844">IF(OR($B167=0,Y167=0),"",ROUNDDOWN((Y167/$B167)*100,0))</f>
        <v/>
      </c>
      <c r="AA167" s="218">
        <f>SUMIFS(Zeitliste!$M$14:$M$1999,Zeitliste!$A$14:$A$1999,$A167,Zeitliste!$N$14:$N$1999,AA$16)</f>
        <v>0</v>
      </c>
      <c r="AB167" s="219" t="str">
        <f t="shared" ref="AB167" ca="1" si="1845">IF(OR($B167=0,AA167=0),"",ROUNDDOWN((AA167/$B167)*100,0))</f>
        <v/>
      </c>
      <c r="AC167" s="218">
        <f>SUMIFS(Zeitliste!$M$14:$M$1999,Zeitliste!$A$14:$A$1999,$A167,Zeitliste!$N$14:$N$1999,AC$16)</f>
        <v>0</v>
      </c>
      <c r="AD167" s="219" t="str">
        <f t="shared" ca="1" si="1614"/>
        <v/>
      </c>
      <c r="AE167" s="20"/>
      <c r="AF167" s="241">
        <f t="shared" ca="1" si="1627"/>
        <v>0</v>
      </c>
      <c r="AG167" s="241">
        <f t="shared" ca="1" si="1628"/>
        <v>0</v>
      </c>
      <c r="AH167" s="242" t="e">
        <f t="shared" si="1641"/>
        <v>#VALUE!</v>
      </c>
    </row>
    <row r="168" spans="1:34" x14ac:dyDescent="0.25">
      <c r="A168" s="216" t="str">
        <f t="shared" si="1576"/>
        <v/>
      </c>
      <c r="B168" s="217">
        <f ca="1">SUMIF(ZL_gesamt,Aufteilung!A168,ZL_dez)</f>
        <v>0</v>
      </c>
      <c r="C168" s="218">
        <f>SUMIFS(Zeitliste!$M$14:$M$1999,Zeitliste!$A$14:$A$1999,$A168,Zeitliste!$N$14:$N$1999,C$16)</f>
        <v>0</v>
      </c>
      <c r="D168" s="219" t="str">
        <f t="shared" ca="1" si="1577"/>
        <v/>
      </c>
      <c r="E168" s="218">
        <f>SUMIFS(Zeitliste!$M$14:$M$1999,Zeitliste!$A$14:$A$1999,$A168,Zeitliste!$N$14:$N$1999,E$16)</f>
        <v>0</v>
      </c>
      <c r="F168" s="219" t="str">
        <f t="shared" ref="F168" ca="1" si="1846">IF(OR($B168=0,E168=0),"",ROUNDDOWN((E168/$B168)*100,0))</f>
        <v/>
      </c>
      <c r="G168" s="218">
        <f>SUMIFS(Zeitliste!$M$14:$M$1999,Zeitliste!$A$14:$A$1999,$A168,Zeitliste!$N$14:$N$1999,G$16)</f>
        <v>0</v>
      </c>
      <c r="H168" s="219" t="str">
        <f t="shared" ref="H168" ca="1" si="1847">IF(OR($B168=0,G168=0),"",ROUNDDOWN((G168/$B168)*100,0))</f>
        <v/>
      </c>
      <c r="I168" s="218">
        <f>SUMIFS(Zeitliste!$M$14:$M$1999,Zeitliste!$A$14:$A$1999,$A168,Zeitliste!$N$14:$N$1999,I$16)</f>
        <v>0</v>
      </c>
      <c r="J168" s="219" t="str">
        <f t="shared" ref="J168" ca="1" si="1848">IF(OR($B168=0,I168=0),"",ROUNDDOWN((I168/$B168)*100,0))</f>
        <v/>
      </c>
      <c r="K168" s="218">
        <f>SUMIFS(Zeitliste!$M$14:$M$1999,Zeitliste!$A$14:$A$1999,$A168,Zeitliste!$N$14:$N$1999,K$16)</f>
        <v>0</v>
      </c>
      <c r="L168" s="219" t="str">
        <f t="shared" ref="L168" ca="1" si="1849">IF(OR($B168=0,K168=0),"",ROUNDDOWN((K168/$B168)*100,0))</f>
        <v/>
      </c>
      <c r="M168" s="218">
        <f>SUMIFS(Zeitliste!$M$14:$M$1999,Zeitliste!$A$14:$A$1999,$A168,Zeitliste!$N$14:$N$1999,M$16)</f>
        <v>0</v>
      </c>
      <c r="N168" s="219" t="str">
        <f t="shared" ref="N168" ca="1" si="1850">IF(OR($B168=0,M168=0),"",ROUNDDOWN((M168/$B168)*100,0))</f>
        <v/>
      </c>
      <c r="O168" s="218">
        <f>SUMIFS(Zeitliste!$M$14:$M$1999,Zeitliste!$A$14:$A$1999,$A168,Zeitliste!$N$14:$N$1999,O$16)</f>
        <v>0</v>
      </c>
      <c r="P168" s="219" t="str">
        <f t="shared" ref="P168" ca="1" si="1851">IF(OR($B168=0,O168=0),"",ROUNDDOWN((O168/$B168)*100,0))</f>
        <v/>
      </c>
      <c r="Q168" s="218">
        <f>SUMIFS(Zeitliste!$M$14:$M$1999,Zeitliste!$A$14:$A$1999,$A168,Zeitliste!$N$14:$N$1999,Q$16)</f>
        <v>0</v>
      </c>
      <c r="R168" s="219" t="str">
        <f t="shared" ref="R168" ca="1" si="1852">IF(OR($B168=0,Q168=0),"",ROUNDDOWN((Q168/$B168)*100,0))</f>
        <v/>
      </c>
      <c r="S168" s="218">
        <f>SUMIFS(Zeitliste!$M$14:$M$1999,Zeitliste!$A$14:$A$1999,$A168,Zeitliste!$N$14:$N$1999,S$16)</f>
        <v>0</v>
      </c>
      <c r="T168" s="219" t="str">
        <f t="shared" ref="T168" ca="1" si="1853">IF(OR($B168=0,S168=0),"",ROUNDDOWN((S168/$B168)*100,0))</f>
        <v/>
      </c>
      <c r="U168" s="218">
        <f>SUMIFS(Zeitliste!$M$14:$M$1999,Zeitliste!$A$14:$A$1999,$A168,Zeitliste!$N$14:$N$1999,U$16)</f>
        <v>0</v>
      </c>
      <c r="V168" s="219" t="str">
        <f t="shared" ref="V168" ca="1" si="1854">IF(OR($B168=0,U168=0),"",ROUNDDOWN((U168/$B168)*100,0))</f>
        <v/>
      </c>
      <c r="W168" s="218">
        <f>SUMIFS(Zeitliste!$M$14:$M$1999,Zeitliste!$A$14:$A$1999,$A168,Zeitliste!$N$14:$N$1999,W$16)</f>
        <v>0</v>
      </c>
      <c r="X168" s="219" t="str">
        <f t="shared" ref="X168" ca="1" si="1855">IF(OR($B168=0,W168=0),"",ROUNDDOWN((W168/$B168)*100,0))</f>
        <v/>
      </c>
      <c r="Y168" s="218">
        <f>SUMIFS(Zeitliste!$M$14:$M$1999,Zeitliste!$A$14:$A$1999,$A168,Zeitliste!$N$14:$N$1999,Y$16)</f>
        <v>0</v>
      </c>
      <c r="Z168" s="219" t="str">
        <f t="shared" ref="Z168" ca="1" si="1856">IF(OR($B168=0,Y168=0),"",ROUNDDOWN((Y168/$B168)*100,0))</f>
        <v/>
      </c>
      <c r="AA168" s="218">
        <f>SUMIFS(Zeitliste!$M$14:$M$1999,Zeitliste!$A$14:$A$1999,$A168,Zeitliste!$N$14:$N$1999,AA$16)</f>
        <v>0</v>
      </c>
      <c r="AB168" s="219" t="str">
        <f t="shared" ref="AB168" ca="1" si="1857">IF(OR($B168=0,AA168=0),"",ROUNDDOWN((AA168/$B168)*100,0))</f>
        <v/>
      </c>
      <c r="AC168" s="218">
        <f>SUMIFS(Zeitliste!$M$14:$M$1999,Zeitliste!$A$14:$A$1999,$A168,Zeitliste!$N$14:$N$1999,AC$16)</f>
        <v>0</v>
      </c>
      <c r="AD168" s="219" t="str">
        <f t="shared" ca="1" si="1614"/>
        <v/>
      </c>
      <c r="AE168" s="20"/>
      <c r="AF168" s="241">
        <f t="shared" ca="1" si="1627"/>
        <v>0</v>
      </c>
      <c r="AG168" s="241">
        <f t="shared" ca="1" si="1628"/>
        <v>0</v>
      </c>
      <c r="AH168" s="242" t="e">
        <f t="shared" si="1641"/>
        <v>#VALUE!</v>
      </c>
    </row>
    <row r="169" spans="1:34" x14ac:dyDescent="0.25">
      <c r="A169" s="216" t="str">
        <f t="shared" si="1576"/>
        <v/>
      </c>
      <c r="B169" s="217">
        <f ca="1">SUMIF(ZL_gesamt,Aufteilung!A169,ZL_dez)</f>
        <v>0</v>
      </c>
      <c r="C169" s="218">
        <f>SUMIFS(Zeitliste!$M$14:$M$1999,Zeitliste!$A$14:$A$1999,$A169,Zeitliste!$N$14:$N$1999,C$16)</f>
        <v>0</v>
      </c>
      <c r="D169" s="219" t="str">
        <f t="shared" ca="1" si="1577"/>
        <v/>
      </c>
      <c r="E169" s="218">
        <f>SUMIFS(Zeitliste!$M$14:$M$1999,Zeitliste!$A$14:$A$1999,$A169,Zeitliste!$N$14:$N$1999,E$16)</f>
        <v>0</v>
      </c>
      <c r="F169" s="219" t="str">
        <f t="shared" ref="F169" ca="1" si="1858">IF(OR($B169=0,E169=0),"",ROUNDDOWN((E169/$B169)*100,0))</f>
        <v/>
      </c>
      <c r="G169" s="218">
        <f>SUMIFS(Zeitliste!$M$14:$M$1999,Zeitliste!$A$14:$A$1999,$A169,Zeitliste!$N$14:$N$1999,G$16)</f>
        <v>0</v>
      </c>
      <c r="H169" s="219" t="str">
        <f t="shared" ref="H169" ca="1" si="1859">IF(OR($B169=0,G169=0),"",ROUNDDOWN((G169/$B169)*100,0))</f>
        <v/>
      </c>
      <c r="I169" s="218">
        <f>SUMIFS(Zeitliste!$M$14:$M$1999,Zeitliste!$A$14:$A$1999,$A169,Zeitliste!$N$14:$N$1999,I$16)</f>
        <v>0</v>
      </c>
      <c r="J169" s="219" t="str">
        <f t="shared" ref="J169" ca="1" si="1860">IF(OR($B169=0,I169=0),"",ROUNDDOWN((I169/$B169)*100,0))</f>
        <v/>
      </c>
      <c r="K169" s="218">
        <f>SUMIFS(Zeitliste!$M$14:$M$1999,Zeitliste!$A$14:$A$1999,$A169,Zeitliste!$N$14:$N$1999,K$16)</f>
        <v>0</v>
      </c>
      <c r="L169" s="219" t="str">
        <f t="shared" ref="L169" ca="1" si="1861">IF(OR($B169=0,K169=0),"",ROUNDDOWN((K169/$B169)*100,0))</f>
        <v/>
      </c>
      <c r="M169" s="218">
        <f>SUMIFS(Zeitliste!$M$14:$M$1999,Zeitliste!$A$14:$A$1999,$A169,Zeitliste!$N$14:$N$1999,M$16)</f>
        <v>0</v>
      </c>
      <c r="N169" s="219" t="str">
        <f t="shared" ref="N169" ca="1" si="1862">IF(OR($B169=0,M169=0),"",ROUNDDOWN((M169/$B169)*100,0))</f>
        <v/>
      </c>
      <c r="O169" s="218">
        <f>SUMIFS(Zeitliste!$M$14:$M$1999,Zeitliste!$A$14:$A$1999,$A169,Zeitliste!$N$14:$N$1999,O$16)</f>
        <v>0</v>
      </c>
      <c r="P169" s="219" t="str">
        <f t="shared" ref="P169" ca="1" si="1863">IF(OR($B169=0,O169=0),"",ROUNDDOWN((O169/$B169)*100,0))</f>
        <v/>
      </c>
      <c r="Q169" s="218">
        <f>SUMIFS(Zeitliste!$M$14:$M$1999,Zeitliste!$A$14:$A$1999,$A169,Zeitliste!$N$14:$N$1999,Q$16)</f>
        <v>0</v>
      </c>
      <c r="R169" s="219" t="str">
        <f t="shared" ref="R169" ca="1" si="1864">IF(OR($B169=0,Q169=0),"",ROUNDDOWN((Q169/$B169)*100,0))</f>
        <v/>
      </c>
      <c r="S169" s="218">
        <f>SUMIFS(Zeitliste!$M$14:$M$1999,Zeitliste!$A$14:$A$1999,$A169,Zeitliste!$N$14:$N$1999,S$16)</f>
        <v>0</v>
      </c>
      <c r="T169" s="219" t="str">
        <f t="shared" ref="T169" ca="1" si="1865">IF(OR($B169=0,S169=0),"",ROUNDDOWN((S169/$B169)*100,0))</f>
        <v/>
      </c>
      <c r="U169" s="218">
        <f>SUMIFS(Zeitliste!$M$14:$M$1999,Zeitliste!$A$14:$A$1999,$A169,Zeitliste!$N$14:$N$1999,U$16)</f>
        <v>0</v>
      </c>
      <c r="V169" s="219" t="str">
        <f t="shared" ref="V169" ca="1" si="1866">IF(OR($B169=0,U169=0),"",ROUNDDOWN((U169/$B169)*100,0))</f>
        <v/>
      </c>
      <c r="W169" s="218">
        <f>SUMIFS(Zeitliste!$M$14:$M$1999,Zeitliste!$A$14:$A$1999,$A169,Zeitliste!$N$14:$N$1999,W$16)</f>
        <v>0</v>
      </c>
      <c r="X169" s="219" t="str">
        <f t="shared" ref="X169" ca="1" si="1867">IF(OR($B169=0,W169=0),"",ROUNDDOWN((W169/$B169)*100,0))</f>
        <v/>
      </c>
      <c r="Y169" s="218">
        <f>SUMIFS(Zeitliste!$M$14:$M$1999,Zeitliste!$A$14:$A$1999,$A169,Zeitliste!$N$14:$N$1999,Y$16)</f>
        <v>0</v>
      </c>
      <c r="Z169" s="219" t="str">
        <f t="shared" ref="Z169" ca="1" si="1868">IF(OR($B169=0,Y169=0),"",ROUNDDOWN((Y169/$B169)*100,0))</f>
        <v/>
      </c>
      <c r="AA169" s="218">
        <f>SUMIFS(Zeitliste!$M$14:$M$1999,Zeitliste!$A$14:$A$1999,$A169,Zeitliste!$N$14:$N$1999,AA$16)</f>
        <v>0</v>
      </c>
      <c r="AB169" s="219" t="str">
        <f t="shared" ref="AB169" ca="1" si="1869">IF(OR($B169=0,AA169=0),"",ROUNDDOWN((AA169/$B169)*100,0))</f>
        <v/>
      </c>
      <c r="AC169" s="218">
        <f>SUMIFS(Zeitliste!$M$14:$M$1999,Zeitliste!$A$14:$A$1999,$A169,Zeitliste!$N$14:$N$1999,AC$16)</f>
        <v>0</v>
      </c>
      <c r="AD169" s="219" t="str">
        <f t="shared" ca="1" si="1614"/>
        <v/>
      </c>
      <c r="AE169" s="20"/>
      <c r="AF169" s="241">
        <f t="shared" ca="1" si="1627"/>
        <v>0</v>
      </c>
      <c r="AG169" s="241">
        <f t="shared" ca="1" si="1628"/>
        <v>0</v>
      </c>
      <c r="AH169" s="242" t="e">
        <f t="shared" si="1641"/>
        <v>#VALUE!</v>
      </c>
    </row>
    <row r="170" spans="1:34" x14ac:dyDescent="0.25">
      <c r="A170" s="216" t="str">
        <f t="shared" si="1576"/>
        <v/>
      </c>
      <c r="B170" s="217">
        <f ca="1">SUMIF(ZL_gesamt,Aufteilung!A170,ZL_dez)</f>
        <v>0</v>
      </c>
      <c r="C170" s="218">
        <f>SUMIFS(Zeitliste!$M$14:$M$1999,Zeitliste!$A$14:$A$1999,$A170,Zeitliste!$N$14:$N$1999,C$16)</f>
        <v>0</v>
      </c>
      <c r="D170" s="219" t="str">
        <f t="shared" ca="1" si="1577"/>
        <v/>
      </c>
      <c r="E170" s="218">
        <f>SUMIFS(Zeitliste!$M$14:$M$1999,Zeitliste!$A$14:$A$1999,$A170,Zeitliste!$N$14:$N$1999,E$16)</f>
        <v>0</v>
      </c>
      <c r="F170" s="219" t="str">
        <f t="shared" ref="F170" ca="1" si="1870">IF(OR($B170=0,E170=0),"",ROUNDDOWN((E170/$B170)*100,0))</f>
        <v/>
      </c>
      <c r="G170" s="218">
        <f>SUMIFS(Zeitliste!$M$14:$M$1999,Zeitliste!$A$14:$A$1999,$A170,Zeitliste!$N$14:$N$1999,G$16)</f>
        <v>0</v>
      </c>
      <c r="H170" s="219" t="str">
        <f t="shared" ref="H170" ca="1" si="1871">IF(OR($B170=0,G170=0),"",ROUNDDOWN((G170/$B170)*100,0))</f>
        <v/>
      </c>
      <c r="I170" s="218">
        <f>SUMIFS(Zeitliste!$M$14:$M$1999,Zeitliste!$A$14:$A$1999,$A170,Zeitliste!$N$14:$N$1999,I$16)</f>
        <v>0</v>
      </c>
      <c r="J170" s="219" t="str">
        <f t="shared" ref="J170" ca="1" si="1872">IF(OR($B170=0,I170=0),"",ROUNDDOWN((I170/$B170)*100,0))</f>
        <v/>
      </c>
      <c r="K170" s="218">
        <f>SUMIFS(Zeitliste!$M$14:$M$1999,Zeitliste!$A$14:$A$1999,$A170,Zeitliste!$N$14:$N$1999,K$16)</f>
        <v>0</v>
      </c>
      <c r="L170" s="219" t="str">
        <f t="shared" ref="L170" ca="1" si="1873">IF(OR($B170=0,K170=0),"",ROUNDDOWN((K170/$B170)*100,0))</f>
        <v/>
      </c>
      <c r="M170" s="218">
        <f>SUMIFS(Zeitliste!$M$14:$M$1999,Zeitliste!$A$14:$A$1999,$A170,Zeitliste!$N$14:$N$1999,M$16)</f>
        <v>0</v>
      </c>
      <c r="N170" s="219" t="str">
        <f t="shared" ref="N170" ca="1" si="1874">IF(OR($B170=0,M170=0),"",ROUNDDOWN((M170/$B170)*100,0))</f>
        <v/>
      </c>
      <c r="O170" s="218">
        <f>SUMIFS(Zeitliste!$M$14:$M$1999,Zeitliste!$A$14:$A$1999,$A170,Zeitliste!$N$14:$N$1999,O$16)</f>
        <v>0</v>
      </c>
      <c r="P170" s="219" t="str">
        <f t="shared" ref="P170" ca="1" si="1875">IF(OR($B170=0,O170=0),"",ROUNDDOWN((O170/$B170)*100,0))</f>
        <v/>
      </c>
      <c r="Q170" s="218">
        <f>SUMIFS(Zeitliste!$M$14:$M$1999,Zeitliste!$A$14:$A$1999,$A170,Zeitliste!$N$14:$N$1999,Q$16)</f>
        <v>0</v>
      </c>
      <c r="R170" s="219" t="str">
        <f t="shared" ref="R170" ca="1" si="1876">IF(OR($B170=0,Q170=0),"",ROUNDDOWN((Q170/$B170)*100,0))</f>
        <v/>
      </c>
      <c r="S170" s="218">
        <f>SUMIFS(Zeitliste!$M$14:$M$1999,Zeitliste!$A$14:$A$1999,$A170,Zeitliste!$N$14:$N$1999,S$16)</f>
        <v>0</v>
      </c>
      <c r="T170" s="219" t="str">
        <f t="shared" ref="T170" ca="1" si="1877">IF(OR($B170=0,S170=0),"",ROUNDDOWN((S170/$B170)*100,0))</f>
        <v/>
      </c>
      <c r="U170" s="218">
        <f>SUMIFS(Zeitliste!$M$14:$M$1999,Zeitliste!$A$14:$A$1999,$A170,Zeitliste!$N$14:$N$1999,U$16)</f>
        <v>0</v>
      </c>
      <c r="V170" s="219" t="str">
        <f t="shared" ref="V170" ca="1" si="1878">IF(OR($B170=0,U170=0),"",ROUNDDOWN((U170/$B170)*100,0))</f>
        <v/>
      </c>
      <c r="W170" s="218">
        <f>SUMIFS(Zeitliste!$M$14:$M$1999,Zeitliste!$A$14:$A$1999,$A170,Zeitliste!$N$14:$N$1999,W$16)</f>
        <v>0</v>
      </c>
      <c r="X170" s="219" t="str">
        <f t="shared" ref="X170" ca="1" si="1879">IF(OR($B170=0,W170=0),"",ROUNDDOWN((W170/$B170)*100,0))</f>
        <v/>
      </c>
      <c r="Y170" s="218">
        <f>SUMIFS(Zeitliste!$M$14:$M$1999,Zeitliste!$A$14:$A$1999,$A170,Zeitliste!$N$14:$N$1999,Y$16)</f>
        <v>0</v>
      </c>
      <c r="Z170" s="219" t="str">
        <f t="shared" ref="Z170" ca="1" si="1880">IF(OR($B170=0,Y170=0),"",ROUNDDOWN((Y170/$B170)*100,0))</f>
        <v/>
      </c>
      <c r="AA170" s="218">
        <f>SUMIFS(Zeitliste!$M$14:$M$1999,Zeitliste!$A$14:$A$1999,$A170,Zeitliste!$N$14:$N$1999,AA$16)</f>
        <v>0</v>
      </c>
      <c r="AB170" s="219" t="str">
        <f t="shared" ref="AB170" ca="1" si="1881">IF(OR($B170=0,AA170=0),"",ROUNDDOWN((AA170/$B170)*100,0))</f>
        <v/>
      </c>
      <c r="AC170" s="218">
        <f>SUMIFS(Zeitliste!$M$14:$M$1999,Zeitliste!$A$14:$A$1999,$A170,Zeitliste!$N$14:$N$1999,AC$16)</f>
        <v>0</v>
      </c>
      <c r="AD170" s="219" t="str">
        <f t="shared" ca="1" si="1614"/>
        <v/>
      </c>
      <c r="AE170" s="20"/>
      <c r="AF170" s="241">
        <f t="shared" ca="1" si="1627"/>
        <v>0</v>
      </c>
      <c r="AG170" s="241">
        <f t="shared" ca="1" si="1628"/>
        <v>0</v>
      </c>
      <c r="AH170" s="242" t="e">
        <f t="shared" si="1641"/>
        <v>#VALUE!</v>
      </c>
    </row>
    <row r="171" spans="1:34" x14ac:dyDescent="0.25">
      <c r="A171" s="216" t="str">
        <f t="shared" si="1576"/>
        <v/>
      </c>
      <c r="B171" s="217">
        <f ca="1">SUMIF(ZL_gesamt,Aufteilung!A171,ZL_dez)</f>
        <v>0</v>
      </c>
      <c r="C171" s="218">
        <f>SUMIFS(Zeitliste!$M$14:$M$1999,Zeitliste!$A$14:$A$1999,$A171,Zeitliste!$N$14:$N$1999,C$16)</f>
        <v>0</v>
      </c>
      <c r="D171" s="219" t="str">
        <f t="shared" ca="1" si="1577"/>
        <v/>
      </c>
      <c r="E171" s="218">
        <f>SUMIFS(Zeitliste!$M$14:$M$1999,Zeitliste!$A$14:$A$1999,$A171,Zeitliste!$N$14:$N$1999,E$16)</f>
        <v>0</v>
      </c>
      <c r="F171" s="219" t="str">
        <f t="shared" ref="F171" ca="1" si="1882">IF(OR($B171=0,E171=0),"",ROUNDDOWN((E171/$B171)*100,0))</f>
        <v/>
      </c>
      <c r="G171" s="218">
        <f>SUMIFS(Zeitliste!$M$14:$M$1999,Zeitliste!$A$14:$A$1999,$A171,Zeitliste!$N$14:$N$1999,G$16)</f>
        <v>0</v>
      </c>
      <c r="H171" s="219" t="str">
        <f t="shared" ref="H171" ca="1" si="1883">IF(OR($B171=0,G171=0),"",ROUNDDOWN((G171/$B171)*100,0))</f>
        <v/>
      </c>
      <c r="I171" s="218">
        <f>SUMIFS(Zeitliste!$M$14:$M$1999,Zeitliste!$A$14:$A$1999,$A171,Zeitliste!$N$14:$N$1999,I$16)</f>
        <v>0</v>
      </c>
      <c r="J171" s="219" t="str">
        <f t="shared" ref="J171" ca="1" si="1884">IF(OR($B171=0,I171=0),"",ROUNDDOWN((I171/$B171)*100,0))</f>
        <v/>
      </c>
      <c r="K171" s="218">
        <f>SUMIFS(Zeitliste!$M$14:$M$1999,Zeitliste!$A$14:$A$1999,$A171,Zeitliste!$N$14:$N$1999,K$16)</f>
        <v>0</v>
      </c>
      <c r="L171" s="219" t="str">
        <f t="shared" ref="L171" ca="1" si="1885">IF(OR($B171=0,K171=0),"",ROUNDDOWN((K171/$B171)*100,0))</f>
        <v/>
      </c>
      <c r="M171" s="218">
        <f>SUMIFS(Zeitliste!$M$14:$M$1999,Zeitliste!$A$14:$A$1999,$A171,Zeitliste!$N$14:$N$1999,M$16)</f>
        <v>0</v>
      </c>
      <c r="N171" s="219" t="str">
        <f t="shared" ref="N171" ca="1" si="1886">IF(OR($B171=0,M171=0),"",ROUNDDOWN((M171/$B171)*100,0))</f>
        <v/>
      </c>
      <c r="O171" s="218">
        <f>SUMIFS(Zeitliste!$M$14:$M$1999,Zeitliste!$A$14:$A$1999,$A171,Zeitliste!$N$14:$N$1999,O$16)</f>
        <v>0</v>
      </c>
      <c r="P171" s="219" t="str">
        <f t="shared" ref="P171" ca="1" si="1887">IF(OR($B171=0,O171=0),"",ROUNDDOWN((O171/$B171)*100,0))</f>
        <v/>
      </c>
      <c r="Q171" s="218">
        <f>SUMIFS(Zeitliste!$M$14:$M$1999,Zeitliste!$A$14:$A$1999,$A171,Zeitliste!$N$14:$N$1999,Q$16)</f>
        <v>0</v>
      </c>
      <c r="R171" s="219" t="str">
        <f t="shared" ref="R171" ca="1" si="1888">IF(OR($B171=0,Q171=0),"",ROUNDDOWN((Q171/$B171)*100,0))</f>
        <v/>
      </c>
      <c r="S171" s="218">
        <f>SUMIFS(Zeitliste!$M$14:$M$1999,Zeitliste!$A$14:$A$1999,$A171,Zeitliste!$N$14:$N$1999,S$16)</f>
        <v>0</v>
      </c>
      <c r="T171" s="219" t="str">
        <f t="shared" ref="T171" ca="1" si="1889">IF(OR($B171=0,S171=0),"",ROUNDDOWN((S171/$B171)*100,0))</f>
        <v/>
      </c>
      <c r="U171" s="218">
        <f>SUMIFS(Zeitliste!$M$14:$M$1999,Zeitliste!$A$14:$A$1999,$A171,Zeitliste!$N$14:$N$1999,U$16)</f>
        <v>0</v>
      </c>
      <c r="V171" s="219" t="str">
        <f t="shared" ref="V171" ca="1" si="1890">IF(OR($B171=0,U171=0),"",ROUNDDOWN((U171/$B171)*100,0))</f>
        <v/>
      </c>
      <c r="W171" s="218">
        <f>SUMIFS(Zeitliste!$M$14:$M$1999,Zeitliste!$A$14:$A$1999,$A171,Zeitliste!$N$14:$N$1999,W$16)</f>
        <v>0</v>
      </c>
      <c r="X171" s="219" t="str">
        <f t="shared" ref="X171" ca="1" si="1891">IF(OR($B171=0,W171=0),"",ROUNDDOWN((W171/$B171)*100,0))</f>
        <v/>
      </c>
      <c r="Y171" s="218">
        <f>SUMIFS(Zeitliste!$M$14:$M$1999,Zeitliste!$A$14:$A$1999,$A171,Zeitliste!$N$14:$N$1999,Y$16)</f>
        <v>0</v>
      </c>
      <c r="Z171" s="219" t="str">
        <f t="shared" ref="Z171" ca="1" si="1892">IF(OR($B171=0,Y171=0),"",ROUNDDOWN((Y171/$B171)*100,0))</f>
        <v/>
      </c>
      <c r="AA171" s="218">
        <f>SUMIFS(Zeitliste!$M$14:$M$1999,Zeitliste!$A$14:$A$1999,$A171,Zeitliste!$N$14:$N$1999,AA$16)</f>
        <v>0</v>
      </c>
      <c r="AB171" s="219" t="str">
        <f t="shared" ref="AB171" ca="1" si="1893">IF(OR($B171=0,AA171=0),"",ROUNDDOWN((AA171/$B171)*100,0))</f>
        <v/>
      </c>
      <c r="AC171" s="218">
        <f>SUMIFS(Zeitliste!$M$14:$M$1999,Zeitliste!$A$14:$A$1999,$A171,Zeitliste!$N$14:$N$1999,AC$16)</f>
        <v>0</v>
      </c>
      <c r="AD171" s="219" t="str">
        <f t="shared" ca="1" si="1614"/>
        <v/>
      </c>
      <c r="AE171" s="20"/>
      <c r="AF171" s="241">
        <f t="shared" ca="1" si="1627"/>
        <v>0</v>
      </c>
      <c r="AG171" s="241">
        <f t="shared" ca="1" si="1628"/>
        <v>0</v>
      </c>
      <c r="AH171" s="242" t="e">
        <f t="shared" si="1641"/>
        <v>#VALUE!</v>
      </c>
    </row>
    <row r="172" spans="1:34" x14ac:dyDescent="0.25">
      <c r="A172" s="216" t="str">
        <f t="shared" si="1576"/>
        <v/>
      </c>
      <c r="B172" s="217">
        <f ca="1">SUMIF(ZL_gesamt,Aufteilung!A172,ZL_dez)</f>
        <v>0</v>
      </c>
      <c r="C172" s="218">
        <f>SUMIFS(Zeitliste!$M$14:$M$1999,Zeitliste!$A$14:$A$1999,$A172,Zeitliste!$N$14:$N$1999,C$16)</f>
        <v>0</v>
      </c>
      <c r="D172" s="219" t="str">
        <f t="shared" ca="1" si="1577"/>
        <v/>
      </c>
      <c r="E172" s="218">
        <f>SUMIFS(Zeitliste!$M$14:$M$1999,Zeitliste!$A$14:$A$1999,$A172,Zeitliste!$N$14:$N$1999,E$16)</f>
        <v>0</v>
      </c>
      <c r="F172" s="219" t="str">
        <f t="shared" ref="F172" ca="1" si="1894">IF(OR($B172=0,E172=0),"",ROUNDDOWN((E172/$B172)*100,0))</f>
        <v/>
      </c>
      <c r="G172" s="218">
        <f>SUMIFS(Zeitliste!$M$14:$M$1999,Zeitliste!$A$14:$A$1999,$A172,Zeitliste!$N$14:$N$1999,G$16)</f>
        <v>0</v>
      </c>
      <c r="H172" s="219" t="str">
        <f t="shared" ref="H172" ca="1" si="1895">IF(OR($B172=0,G172=0),"",ROUNDDOWN((G172/$B172)*100,0))</f>
        <v/>
      </c>
      <c r="I172" s="218">
        <f>SUMIFS(Zeitliste!$M$14:$M$1999,Zeitliste!$A$14:$A$1999,$A172,Zeitliste!$N$14:$N$1999,I$16)</f>
        <v>0</v>
      </c>
      <c r="J172" s="219" t="str">
        <f t="shared" ref="J172" ca="1" si="1896">IF(OR($B172=0,I172=0),"",ROUNDDOWN((I172/$B172)*100,0))</f>
        <v/>
      </c>
      <c r="K172" s="218">
        <f>SUMIFS(Zeitliste!$M$14:$M$1999,Zeitliste!$A$14:$A$1999,$A172,Zeitliste!$N$14:$N$1999,K$16)</f>
        <v>0</v>
      </c>
      <c r="L172" s="219" t="str">
        <f t="shared" ref="L172" ca="1" si="1897">IF(OR($B172=0,K172=0),"",ROUNDDOWN((K172/$B172)*100,0))</f>
        <v/>
      </c>
      <c r="M172" s="218">
        <f>SUMIFS(Zeitliste!$M$14:$M$1999,Zeitliste!$A$14:$A$1999,$A172,Zeitliste!$N$14:$N$1999,M$16)</f>
        <v>0</v>
      </c>
      <c r="N172" s="219" t="str">
        <f t="shared" ref="N172" ca="1" si="1898">IF(OR($B172=0,M172=0),"",ROUNDDOWN((M172/$B172)*100,0))</f>
        <v/>
      </c>
      <c r="O172" s="218">
        <f>SUMIFS(Zeitliste!$M$14:$M$1999,Zeitliste!$A$14:$A$1999,$A172,Zeitliste!$N$14:$N$1999,O$16)</f>
        <v>0</v>
      </c>
      <c r="P172" s="219" t="str">
        <f t="shared" ref="P172" ca="1" si="1899">IF(OR($B172=0,O172=0),"",ROUNDDOWN((O172/$B172)*100,0))</f>
        <v/>
      </c>
      <c r="Q172" s="218">
        <f>SUMIFS(Zeitliste!$M$14:$M$1999,Zeitliste!$A$14:$A$1999,$A172,Zeitliste!$N$14:$N$1999,Q$16)</f>
        <v>0</v>
      </c>
      <c r="R172" s="219" t="str">
        <f t="shared" ref="R172" ca="1" si="1900">IF(OR($B172=0,Q172=0),"",ROUNDDOWN((Q172/$B172)*100,0))</f>
        <v/>
      </c>
      <c r="S172" s="218">
        <f>SUMIFS(Zeitliste!$M$14:$M$1999,Zeitliste!$A$14:$A$1999,$A172,Zeitliste!$N$14:$N$1999,S$16)</f>
        <v>0</v>
      </c>
      <c r="T172" s="219" t="str">
        <f t="shared" ref="T172" ca="1" si="1901">IF(OR($B172=0,S172=0),"",ROUNDDOWN((S172/$B172)*100,0))</f>
        <v/>
      </c>
      <c r="U172" s="218">
        <f>SUMIFS(Zeitliste!$M$14:$M$1999,Zeitliste!$A$14:$A$1999,$A172,Zeitliste!$N$14:$N$1999,U$16)</f>
        <v>0</v>
      </c>
      <c r="V172" s="219" t="str">
        <f t="shared" ref="V172" ca="1" si="1902">IF(OR($B172=0,U172=0),"",ROUNDDOWN((U172/$B172)*100,0))</f>
        <v/>
      </c>
      <c r="W172" s="218">
        <f>SUMIFS(Zeitliste!$M$14:$M$1999,Zeitliste!$A$14:$A$1999,$A172,Zeitliste!$N$14:$N$1999,W$16)</f>
        <v>0</v>
      </c>
      <c r="X172" s="219" t="str">
        <f t="shared" ref="X172" ca="1" si="1903">IF(OR($B172=0,W172=0),"",ROUNDDOWN((W172/$B172)*100,0))</f>
        <v/>
      </c>
      <c r="Y172" s="218">
        <f>SUMIFS(Zeitliste!$M$14:$M$1999,Zeitliste!$A$14:$A$1999,$A172,Zeitliste!$N$14:$N$1999,Y$16)</f>
        <v>0</v>
      </c>
      <c r="Z172" s="219" t="str">
        <f t="shared" ref="Z172" ca="1" si="1904">IF(OR($B172=0,Y172=0),"",ROUNDDOWN((Y172/$B172)*100,0))</f>
        <v/>
      </c>
      <c r="AA172" s="218">
        <f>SUMIFS(Zeitliste!$M$14:$M$1999,Zeitliste!$A$14:$A$1999,$A172,Zeitliste!$N$14:$N$1999,AA$16)</f>
        <v>0</v>
      </c>
      <c r="AB172" s="219" t="str">
        <f t="shared" ref="AB172" ca="1" si="1905">IF(OR($B172=0,AA172=0),"",ROUNDDOWN((AA172/$B172)*100,0))</f>
        <v/>
      </c>
      <c r="AC172" s="218">
        <f>SUMIFS(Zeitliste!$M$14:$M$1999,Zeitliste!$A$14:$A$1999,$A172,Zeitliste!$N$14:$N$1999,AC$16)</f>
        <v>0</v>
      </c>
      <c r="AD172" s="219" t="str">
        <f t="shared" ca="1" si="1614"/>
        <v/>
      </c>
      <c r="AE172" s="20"/>
      <c r="AF172" s="241">
        <f t="shared" ca="1" si="1627"/>
        <v>0</v>
      </c>
      <c r="AG172" s="241">
        <f t="shared" ca="1" si="1628"/>
        <v>0</v>
      </c>
      <c r="AH172" s="242" t="e">
        <f t="shared" si="1641"/>
        <v>#VALUE!</v>
      </c>
    </row>
    <row r="173" spans="1:34" x14ac:dyDescent="0.25">
      <c r="A173" s="216" t="str">
        <f t="shared" si="1576"/>
        <v/>
      </c>
      <c r="B173" s="217">
        <f ca="1">SUMIF(ZL_gesamt,Aufteilung!A173,ZL_dez)</f>
        <v>0</v>
      </c>
      <c r="C173" s="218">
        <f>SUMIFS(Zeitliste!$M$14:$M$1999,Zeitliste!$A$14:$A$1999,$A173,Zeitliste!$N$14:$N$1999,C$16)</f>
        <v>0</v>
      </c>
      <c r="D173" s="219" t="str">
        <f t="shared" ca="1" si="1577"/>
        <v/>
      </c>
      <c r="E173" s="218">
        <f>SUMIFS(Zeitliste!$M$14:$M$1999,Zeitliste!$A$14:$A$1999,$A173,Zeitliste!$N$14:$N$1999,E$16)</f>
        <v>0</v>
      </c>
      <c r="F173" s="219" t="str">
        <f t="shared" ref="F173" ca="1" si="1906">IF(OR($B173=0,E173=0),"",ROUNDDOWN((E173/$B173)*100,0))</f>
        <v/>
      </c>
      <c r="G173" s="218">
        <f>SUMIFS(Zeitliste!$M$14:$M$1999,Zeitliste!$A$14:$A$1999,$A173,Zeitliste!$N$14:$N$1999,G$16)</f>
        <v>0</v>
      </c>
      <c r="H173" s="219" t="str">
        <f t="shared" ref="H173" ca="1" si="1907">IF(OR($B173=0,G173=0),"",ROUNDDOWN((G173/$B173)*100,0))</f>
        <v/>
      </c>
      <c r="I173" s="218">
        <f>SUMIFS(Zeitliste!$M$14:$M$1999,Zeitliste!$A$14:$A$1999,$A173,Zeitliste!$N$14:$N$1999,I$16)</f>
        <v>0</v>
      </c>
      <c r="J173" s="219" t="str">
        <f t="shared" ref="J173" ca="1" si="1908">IF(OR($B173=0,I173=0),"",ROUNDDOWN((I173/$B173)*100,0))</f>
        <v/>
      </c>
      <c r="K173" s="218">
        <f>SUMIFS(Zeitliste!$M$14:$M$1999,Zeitliste!$A$14:$A$1999,$A173,Zeitliste!$N$14:$N$1999,K$16)</f>
        <v>0</v>
      </c>
      <c r="L173" s="219" t="str">
        <f t="shared" ref="L173" ca="1" si="1909">IF(OR($B173=0,K173=0),"",ROUNDDOWN((K173/$B173)*100,0))</f>
        <v/>
      </c>
      <c r="M173" s="218">
        <f>SUMIFS(Zeitliste!$M$14:$M$1999,Zeitliste!$A$14:$A$1999,$A173,Zeitliste!$N$14:$N$1999,M$16)</f>
        <v>0</v>
      </c>
      <c r="N173" s="219" t="str">
        <f t="shared" ref="N173" ca="1" si="1910">IF(OR($B173=0,M173=0),"",ROUNDDOWN((M173/$B173)*100,0))</f>
        <v/>
      </c>
      <c r="O173" s="218">
        <f>SUMIFS(Zeitliste!$M$14:$M$1999,Zeitliste!$A$14:$A$1999,$A173,Zeitliste!$N$14:$N$1999,O$16)</f>
        <v>0</v>
      </c>
      <c r="P173" s="219" t="str">
        <f t="shared" ref="P173" ca="1" si="1911">IF(OR($B173=0,O173=0),"",ROUNDDOWN((O173/$B173)*100,0))</f>
        <v/>
      </c>
      <c r="Q173" s="218">
        <f>SUMIFS(Zeitliste!$M$14:$M$1999,Zeitliste!$A$14:$A$1999,$A173,Zeitliste!$N$14:$N$1999,Q$16)</f>
        <v>0</v>
      </c>
      <c r="R173" s="219" t="str">
        <f t="shared" ref="R173" ca="1" si="1912">IF(OR($B173=0,Q173=0),"",ROUNDDOWN((Q173/$B173)*100,0))</f>
        <v/>
      </c>
      <c r="S173" s="218">
        <f>SUMIFS(Zeitliste!$M$14:$M$1999,Zeitliste!$A$14:$A$1999,$A173,Zeitliste!$N$14:$N$1999,S$16)</f>
        <v>0</v>
      </c>
      <c r="T173" s="219" t="str">
        <f t="shared" ref="T173" ca="1" si="1913">IF(OR($B173=0,S173=0),"",ROUNDDOWN((S173/$B173)*100,0))</f>
        <v/>
      </c>
      <c r="U173" s="218">
        <f>SUMIFS(Zeitliste!$M$14:$M$1999,Zeitliste!$A$14:$A$1999,$A173,Zeitliste!$N$14:$N$1999,U$16)</f>
        <v>0</v>
      </c>
      <c r="V173" s="219" t="str">
        <f t="shared" ref="V173" ca="1" si="1914">IF(OR($B173=0,U173=0),"",ROUNDDOWN((U173/$B173)*100,0))</f>
        <v/>
      </c>
      <c r="W173" s="218">
        <f>SUMIFS(Zeitliste!$M$14:$M$1999,Zeitliste!$A$14:$A$1999,$A173,Zeitliste!$N$14:$N$1999,W$16)</f>
        <v>0</v>
      </c>
      <c r="X173" s="219" t="str">
        <f t="shared" ref="X173" ca="1" si="1915">IF(OR($B173=0,W173=0),"",ROUNDDOWN((W173/$B173)*100,0))</f>
        <v/>
      </c>
      <c r="Y173" s="218">
        <f>SUMIFS(Zeitliste!$M$14:$M$1999,Zeitliste!$A$14:$A$1999,$A173,Zeitliste!$N$14:$N$1999,Y$16)</f>
        <v>0</v>
      </c>
      <c r="Z173" s="219" t="str">
        <f t="shared" ref="Z173" ca="1" si="1916">IF(OR($B173=0,Y173=0),"",ROUNDDOWN((Y173/$B173)*100,0))</f>
        <v/>
      </c>
      <c r="AA173" s="218">
        <f>SUMIFS(Zeitliste!$M$14:$M$1999,Zeitliste!$A$14:$A$1999,$A173,Zeitliste!$N$14:$N$1999,AA$16)</f>
        <v>0</v>
      </c>
      <c r="AB173" s="219" t="str">
        <f t="shared" ref="AB173" ca="1" si="1917">IF(OR($B173=0,AA173=0),"",ROUNDDOWN((AA173/$B173)*100,0))</f>
        <v/>
      </c>
      <c r="AC173" s="218">
        <f>SUMIFS(Zeitliste!$M$14:$M$1999,Zeitliste!$A$14:$A$1999,$A173,Zeitliste!$N$14:$N$1999,AC$16)</f>
        <v>0</v>
      </c>
      <c r="AD173" s="219" t="str">
        <f t="shared" ca="1" si="1614"/>
        <v/>
      </c>
      <c r="AE173" s="20"/>
      <c r="AF173" s="241">
        <f t="shared" ca="1" si="1627"/>
        <v>0</v>
      </c>
      <c r="AG173" s="241">
        <f t="shared" ca="1" si="1628"/>
        <v>0</v>
      </c>
      <c r="AH173" s="242" t="e">
        <f t="shared" si="1641"/>
        <v>#VALUE!</v>
      </c>
    </row>
    <row r="174" spans="1:34" x14ac:dyDescent="0.25">
      <c r="A174" s="216" t="str">
        <f t="shared" si="1576"/>
        <v/>
      </c>
      <c r="B174" s="217">
        <f ca="1">SUMIF(ZL_gesamt,Aufteilung!A174,ZL_dez)</f>
        <v>0</v>
      </c>
      <c r="C174" s="218">
        <f>SUMIFS(Zeitliste!$M$14:$M$1999,Zeitliste!$A$14:$A$1999,$A174,Zeitliste!$N$14:$N$1999,C$16)</f>
        <v>0</v>
      </c>
      <c r="D174" s="219" t="str">
        <f t="shared" ca="1" si="1577"/>
        <v/>
      </c>
      <c r="E174" s="218">
        <f>SUMIFS(Zeitliste!$M$14:$M$1999,Zeitliste!$A$14:$A$1999,$A174,Zeitliste!$N$14:$N$1999,E$16)</f>
        <v>0</v>
      </c>
      <c r="F174" s="219" t="str">
        <f t="shared" ref="F174" ca="1" si="1918">IF(OR($B174=0,E174=0),"",ROUNDDOWN((E174/$B174)*100,0))</f>
        <v/>
      </c>
      <c r="G174" s="218">
        <f>SUMIFS(Zeitliste!$M$14:$M$1999,Zeitliste!$A$14:$A$1999,$A174,Zeitliste!$N$14:$N$1999,G$16)</f>
        <v>0</v>
      </c>
      <c r="H174" s="219" t="str">
        <f t="shared" ref="H174" ca="1" si="1919">IF(OR($B174=0,G174=0),"",ROUNDDOWN((G174/$B174)*100,0))</f>
        <v/>
      </c>
      <c r="I174" s="218">
        <f>SUMIFS(Zeitliste!$M$14:$M$1999,Zeitliste!$A$14:$A$1999,$A174,Zeitliste!$N$14:$N$1999,I$16)</f>
        <v>0</v>
      </c>
      <c r="J174" s="219" t="str">
        <f t="shared" ref="J174" ca="1" si="1920">IF(OR($B174=0,I174=0),"",ROUNDDOWN((I174/$B174)*100,0))</f>
        <v/>
      </c>
      <c r="K174" s="218">
        <f>SUMIFS(Zeitliste!$M$14:$M$1999,Zeitliste!$A$14:$A$1999,$A174,Zeitliste!$N$14:$N$1999,K$16)</f>
        <v>0</v>
      </c>
      <c r="L174" s="219" t="str">
        <f t="shared" ref="L174" ca="1" si="1921">IF(OR($B174=0,K174=0),"",ROUNDDOWN((K174/$B174)*100,0))</f>
        <v/>
      </c>
      <c r="M174" s="218">
        <f>SUMIFS(Zeitliste!$M$14:$M$1999,Zeitliste!$A$14:$A$1999,$A174,Zeitliste!$N$14:$N$1999,M$16)</f>
        <v>0</v>
      </c>
      <c r="N174" s="219" t="str">
        <f t="shared" ref="N174" ca="1" si="1922">IF(OR($B174=0,M174=0),"",ROUNDDOWN((M174/$B174)*100,0))</f>
        <v/>
      </c>
      <c r="O174" s="218">
        <f>SUMIFS(Zeitliste!$M$14:$M$1999,Zeitliste!$A$14:$A$1999,$A174,Zeitliste!$N$14:$N$1999,O$16)</f>
        <v>0</v>
      </c>
      <c r="P174" s="219" t="str">
        <f t="shared" ref="P174" ca="1" si="1923">IF(OR($B174=0,O174=0),"",ROUNDDOWN((O174/$B174)*100,0))</f>
        <v/>
      </c>
      <c r="Q174" s="218">
        <f>SUMIFS(Zeitliste!$M$14:$M$1999,Zeitliste!$A$14:$A$1999,$A174,Zeitliste!$N$14:$N$1999,Q$16)</f>
        <v>0</v>
      </c>
      <c r="R174" s="219" t="str">
        <f t="shared" ref="R174" ca="1" si="1924">IF(OR($B174=0,Q174=0),"",ROUNDDOWN((Q174/$B174)*100,0))</f>
        <v/>
      </c>
      <c r="S174" s="218">
        <f>SUMIFS(Zeitliste!$M$14:$M$1999,Zeitliste!$A$14:$A$1999,$A174,Zeitliste!$N$14:$N$1999,S$16)</f>
        <v>0</v>
      </c>
      <c r="T174" s="219" t="str">
        <f t="shared" ref="T174" ca="1" si="1925">IF(OR($B174=0,S174=0),"",ROUNDDOWN((S174/$B174)*100,0))</f>
        <v/>
      </c>
      <c r="U174" s="218">
        <f>SUMIFS(Zeitliste!$M$14:$M$1999,Zeitliste!$A$14:$A$1999,$A174,Zeitliste!$N$14:$N$1999,U$16)</f>
        <v>0</v>
      </c>
      <c r="V174" s="219" t="str">
        <f t="shared" ref="V174" ca="1" si="1926">IF(OR($B174=0,U174=0),"",ROUNDDOWN((U174/$B174)*100,0))</f>
        <v/>
      </c>
      <c r="W174" s="218">
        <f>SUMIFS(Zeitliste!$M$14:$M$1999,Zeitliste!$A$14:$A$1999,$A174,Zeitliste!$N$14:$N$1999,W$16)</f>
        <v>0</v>
      </c>
      <c r="X174" s="219" t="str">
        <f t="shared" ref="X174" ca="1" si="1927">IF(OR($B174=0,W174=0),"",ROUNDDOWN((W174/$B174)*100,0))</f>
        <v/>
      </c>
      <c r="Y174" s="218">
        <f>SUMIFS(Zeitliste!$M$14:$M$1999,Zeitliste!$A$14:$A$1999,$A174,Zeitliste!$N$14:$N$1999,Y$16)</f>
        <v>0</v>
      </c>
      <c r="Z174" s="219" t="str">
        <f t="shared" ref="Z174" ca="1" si="1928">IF(OR($B174=0,Y174=0),"",ROUNDDOWN((Y174/$B174)*100,0))</f>
        <v/>
      </c>
      <c r="AA174" s="218">
        <f>SUMIFS(Zeitliste!$M$14:$M$1999,Zeitliste!$A$14:$A$1999,$A174,Zeitliste!$N$14:$N$1999,AA$16)</f>
        <v>0</v>
      </c>
      <c r="AB174" s="219" t="str">
        <f t="shared" ref="AB174" ca="1" si="1929">IF(OR($B174=0,AA174=0),"",ROUNDDOWN((AA174/$B174)*100,0))</f>
        <v/>
      </c>
      <c r="AC174" s="218">
        <f>SUMIFS(Zeitliste!$M$14:$M$1999,Zeitliste!$A$14:$A$1999,$A174,Zeitliste!$N$14:$N$1999,AC$16)</f>
        <v>0</v>
      </c>
      <c r="AD174" s="219" t="str">
        <f t="shared" ca="1" si="1614"/>
        <v/>
      </c>
      <c r="AE174" s="20"/>
      <c r="AF174" s="241">
        <f t="shared" ca="1" si="1627"/>
        <v>0</v>
      </c>
      <c r="AG174" s="241">
        <f t="shared" ca="1" si="1628"/>
        <v>0</v>
      </c>
      <c r="AH174" s="242" t="e">
        <f t="shared" si="1641"/>
        <v>#VALUE!</v>
      </c>
    </row>
    <row r="175" spans="1:34" x14ac:dyDescent="0.25">
      <c r="A175" s="216" t="str">
        <f t="shared" si="1576"/>
        <v/>
      </c>
      <c r="B175" s="217">
        <f ca="1">SUMIF(ZL_gesamt,Aufteilung!A175,ZL_dez)</f>
        <v>0</v>
      </c>
      <c r="C175" s="218">
        <f>SUMIFS(Zeitliste!$M$14:$M$1999,Zeitliste!$A$14:$A$1999,$A175,Zeitliste!$N$14:$N$1999,C$16)</f>
        <v>0</v>
      </c>
      <c r="D175" s="219" t="str">
        <f t="shared" ca="1" si="1577"/>
        <v/>
      </c>
      <c r="E175" s="218">
        <f>SUMIFS(Zeitliste!$M$14:$M$1999,Zeitliste!$A$14:$A$1999,$A175,Zeitliste!$N$14:$N$1999,E$16)</f>
        <v>0</v>
      </c>
      <c r="F175" s="219" t="str">
        <f t="shared" ref="F175" ca="1" si="1930">IF(OR($B175=0,E175=0),"",ROUNDDOWN((E175/$B175)*100,0))</f>
        <v/>
      </c>
      <c r="G175" s="218">
        <f>SUMIFS(Zeitliste!$M$14:$M$1999,Zeitliste!$A$14:$A$1999,$A175,Zeitliste!$N$14:$N$1999,G$16)</f>
        <v>0</v>
      </c>
      <c r="H175" s="219" t="str">
        <f t="shared" ref="H175" ca="1" si="1931">IF(OR($B175=0,G175=0),"",ROUNDDOWN((G175/$B175)*100,0))</f>
        <v/>
      </c>
      <c r="I175" s="218">
        <f>SUMIFS(Zeitliste!$M$14:$M$1999,Zeitliste!$A$14:$A$1999,$A175,Zeitliste!$N$14:$N$1999,I$16)</f>
        <v>0</v>
      </c>
      <c r="J175" s="219" t="str">
        <f t="shared" ref="J175" ca="1" si="1932">IF(OR($B175=0,I175=0),"",ROUNDDOWN((I175/$B175)*100,0))</f>
        <v/>
      </c>
      <c r="K175" s="218">
        <f>SUMIFS(Zeitliste!$M$14:$M$1999,Zeitliste!$A$14:$A$1999,$A175,Zeitliste!$N$14:$N$1999,K$16)</f>
        <v>0</v>
      </c>
      <c r="L175" s="219" t="str">
        <f t="shared" ref="L175" ca="1" si="1933">IF(OR($B175=0,K175=0),"",ROUNDDOWN((K175/$B175)*100,0))</f>
        <v/>
      </c>
      <c r="M175" s="218">
        <f>SUMIFS(Zeitliste!$M$14:$M$1999,Zeitliste!$A$14:$A$1999,$A175,Zeitliste!$N$14:$N$1999,M$16)</f>
        <v>0</v>
      </c>
      <c r="N175" s="219" t="str">
        <f t="shared" ref="N175" ca="1" si="1934">IF(OR($B175=0,M175=0),"",ROUNDDOWN((M175/$B175)*100,0))</f>
        <v/>
      </c>
      <c r="O175" s="218">
        <f>SUMIFS(Zeitliste!$M$14:$M$1999,Zeitliste!$A$14:$A$1999,$A175,Zeitliste!$N$14:$N$1999,O$16)</f>
        <v>0</v>
      </c>
      <c r="P175" s="219" t="str">
        <f t="shared" ref="P175" ca="1" si="1935">IF(OR($B175=0,O175=0),"",ROUNDDOWN((O175/$B175)*100,0))</f>
        <v/>
      </c>
      <c r="Q175" s="218">
        <f>SUMIFS(Zeitliste!$M$14:$M$1999,Zeitliste!$A$14:$A$1999,$A175,Zeitliste!$N$14:$N$1999,Q$16)</f>
        <v>0</v>
      </c>
      <c r="R175" s="219" t="str">
        <f t="shared" ref="R175" ca="1" si="1936">IF(OR($B175=0,Q175=0),"",ROUNDDOWN((Q175/$B175)*100,0))</f>
        <v/>
      </c>
      <c r="S175" s="218">
        <f>SUMIFS(Zeitliste!$M$14:$M$1999,Zeitliste!$A$14:$A$1999,$A175,Zeitliste!$N$14:$N$1999,S$16)</f>
        <v>0</v>
      </c>
      <c r="T175" s="219" t="str">
        <f t="shared" ref="T175" ca="1" si="1937">IF(OR($B175=0,S175=0),"",ROUNDDOWN((S175/$B175)*100,0))</f>
        <v/>
      </c>
      <c r="U175" s="218">
        <f>SUMIFS(Zeitliste!$M$14:$M$1999,Zeitliste!$A$14:$A$1999,$A175,Zeitliste!$N$14:$N$1999,U$16)</f>
        <v>0</v>
      </c>
      <c r="V175" s="219" t="str">
        <f t="shared" ref="V175" ca="1" si="1938">IF(OR($B175=0,U175=0),"",ROUNDDOWN((U175/$B175)*100,0))</f>
        <v/>
      </c>
      <c r="W175" s="218">
        <f>SUMIFS(Zeitliste!$M$14:$M$1999,Zeitliste!$A$14:$A$1999,$A175,Zeitliste!$N$14:$N$1999,W$16)</f>
        <v>0</v>
      </c>
      <c r="X175" s="219" t="str">
        <f t="shared" ref="X175" ca="1" si="1939">IF(OR($B175=0,W175=0),"",ROUNDDOWN((W175/$B175)*100,0))</f>
        <v/>
      </c>
      <c r="Y175" s="218">
        <f>SUMIFS(Zeitliste!$M$14:$M$1999,Zeitliste!$A$14:$A$1999,$A175,Zeitliste!$N$14:$N$1999,Y$16)</f>
        <v>0</v>
      </c>
      <c r="Z175" s="219" t="str">
        <f t="shared" ref="Z175" ca="1" si="1940">IF(OR($B175=0,Y175=0),"",ROUNDDOWN((Y175/$B175)*100,0))</f>
        <v/>
      </c>
      <c r="AA175" s="218">
        <f>SUMIFS(Zeitliste!$M$14:$M$1999,Zeitliste!$A$14:$A$1999,$A175,Zeitliste!$N$14:$N$1999,AA$16)</f>
        <v>0</v>
      </c>
      <c r="AB175" s="219" t="str">
        <f t="shared" ref="AB175" ca="1" si="1941">IF(OR($B175=0,AA175=0),"",ROUNDDOWN((AA175/$B175)*100,0))</f>
        <v/>
      </c>
      <c r="AC175" s="218">
        <f>SUMIFS(Zeitliste!$M$14:$M$1999,Zeitliste!$A$14:$A$1999,$A175,Zeitliste!$N$14:$N$1999,AC$16)</f>
        <v>0</v>
      </c>
      <c r="AD175" s="219" t="str">
        <f t="shared" ca="1" si="1614"/>
        <v/>
      </c>
      <c r="AE175" s="20"/>
      <c r="AF175" s="241">
        <f t="shared" ca="1" si="1627"/>
        <v>0</v>
      </c>
      <c r="AG175" s="241">
        <f t="shared" ca="1" si="1628"/>
        <v>0</v>
      </c>
      <c r="AH175" s="242" t="e">
        <f t="shared" si="1641"/>
        <v>#VALUE!</v>
      </c>
    </row>
    <row r="176" spans="1:34" x14ac:dyDescent="0.25">
      <c r="A176" s="216" t="str">
        <f t="shared" si="1576"/>
        <v/>
      </c>
      <c r="B176" s="217">
        <f ca="1">SUMIF(ZL_gesamt,Aufteilung!A176,ZL_dez)</f>
        <v>0</v>
      </c>
      <c r="C176" s="218">
        <f>SUMIFS(Zeitliste!$M$14:$M$1999,Zeitliste!$A$14:$A$1999,$A176,Zeitliste!$N$14:$N$1999,C$16)</f>
        <v>0</v>
      </c>
      <c r="D176" s="219" t="str">
        <f t="shared" ca="1" si="1577"/>
        <v/>
      </c>
      <c r="E176" s="218">
        <f>SUMIFS(Zeitliste!$M$14:$M$1999,Zeitliste!$A$14:$A$1999,$A176,Zeitliste!$N$14:$N$1999,E$16)</f>
        <v>0</v>
      </c>
      <c r="F176" s="219" t="str">
        <f t="shared" ref="F176" ca="1" si="1942">IF(OR($B176=0,E176=0),"",ROUNDDOWN((E176/$B176)*100,0))</f>
        <v/>
      </c>
      <c r="G176" s="218">
        <f>SUMIFS(Zeitliste!$M$14:$M$1999,Zeitliste!$A$14:$A$1999,$A176,Zeitliste!$N$14:$N$1999,G$16)</f>
        <v>0</v>
      </c>
      <c r="H176" s="219" t="str">
        <f t="shared" ref="H176" ca="1" si="1943">IF(OR($B176=0,G176=0),"",ROUNDDOWN((G176/$B176)*100,0))</f>
        <v/>
      </c>
      <c r="I176" s="218">
        <f>SUMIFS(Zeitliste!$M$14:$M$1999,Zeitliste!$A$14:$A$1999,$A176,Zeitliste!$N$14:$N$1999,I$16)</f>
        <v>0</v>
      </c>
      <c r="J176" s="219" t="str">
        <f t="shared" ref="J176" ca="1" si="1944">IF(OR($B176=0,I176=0),"",ROUNDDOWN((I176/$B176)*100,0))</f>
        <v/>
      </c>
      <c r="K176" s="218">
        <f>SUMIFS(Zeitliste!$M$14:$M$1999,Zeitliste!$A$14:$A$1999,$A176,Zeitliste!$N$14:$N$1999,K$16)</f>
        <v>0</v>
      </c>
      <c r="L176" s="219" t="str">
        <f t="shared" ref="L176" ca="1" si="1945">IF(OR($B176=0,K176=0),"",ROUNDDOWN((K176/$B176)*100,0))</f>
        <v/>
      </c>
      <c r="M176" s="218">
        <f>SUMIFS(Zeitliste!$M$14:$M$1999,Zeitliste!$A$14:$A$1999,$A176,Zeitliste!$N$14:$N$1999,M$16)</f>
        <v>0</v>
      </c>
      <c r="N176" s="219" t="str">
        <f t="shared" ref="N176" ca="1" si="1946">IF(OR($B176=0,M176=0),"",ROUNDDOWN((M176/$B176)*100,0))</f>
        <v/>
      </c>
      <c r="O176" s="218">
        <f>SUMIFS(Zeitliste!$M$14:$M$1999,Zeitliste!$A$14:$A$1999,$A176,Zeitliste!$N$14:$N$1999,O$16)</f>
        <v>0</v>
      </c>
      <c r="P176" s="219" t="str">
        <f t="shared" ref="P176" ca="1" si="1947">IF(OR($B176=0,O176=0),"",ROUNDDOWN((O176/$B176)*100,0))</f>
        <v/>
      </c>
      <c r="Q176" s="218">
        <f>SUMIFS(Zeitliste!$M$14:$M$1999,Zeitliste!$A$14:$A$1999,$A176,Zeitliste!$N$14:$N$1999,Q$16)</f>
        <v>0</v>
      </c>
      <c r="R176" s="219" t="str">
        <f t="shared" ref="R176" ca="1" si="1948">IF(OR($B176=0,Q176=0),"",ROUNDDOWN((Q176/$B176)*100,0))</f>
        <v/>
      </c>
      <c r="S176" s="218">
        <f>SUMIFS(Zeitliste!$M$14:$M$1999,Zeitliste!$A$14:$A$1999,$A176,Zeitliste!$N$14:$N$1999,S$16)</f>
        <v>0</v>
      </c>
      <c r="T176" s="219" t="str">
        <f t="shared" ref="T176" ca="1" si="1949">IF(OR($B176=0,S176=0),"",ROUNDDOWN((S176/$B176)*100,0))</f>
        <v/>
      </c>
      <c r="U176" s="218">
        <f>SUMIFS(Zeitliste!$M$14:$M$1999,Zeitliste!$A$14:$A$1999,$A176,Zeitliste!$N$14:$N$1999,U$16)</f>
        <v>0</v>
      </c>
      <c r="V176" s="219" t="str">
        <f t="shared" ref="V176" ca="1" si="1950">IF(OR($B176=0,U176=0),"",ROUNDDOWN((U176/$B176)*100,0))</f>
        <v/>
      </c>
      <c r="W176" s="218">
        <f>SUMIFS(Zeitliste!$M$14:$M$1999,Zeitliste!$A$14:$A$1999,$A176,Zeitliste!$N$14:$N$1999,W$16)</f>
        <v>0</v>
      </c>
      <c r="X176" s="219" t="str">
        <f t="shared" ref="X176" ca="1" si="1951">IF(OR($B176=0,W176=0),"",ROUNDDOWN((W176/$B176)*100,0))</f>
        <v/>
      </c>
      <c r="Y176" s="218">
        <f>SUMIFS(Zeitliste!$M$14:$M$1999,Zeitliste!$A$14:$A$1999,$A176,Zeitliste!$N$14:$N$1999,Y$16)</f>
        <v>0</v>
      </c>
      <c r="Z176" s="219" t="str">
        <f t="shared" ref="Z176" ca="1" si="1952">IF(OR($B176=0,Y176=0),"",ROUNDDOWN((Y176/$B176)*100,0))</f>
        <v/>
      </c>
      <c r="AA176" s="218">
        <f>SUMIFS(Zeitliste!$M$14:$M$1999,Zeitliste!$A$14:$A$1999,$A176,Zeitliste!$N$14:$N$1999,AA$16)</f>
        <v>0</v>
      </c>
      <c r="AB176" s="219" t="str">
        <f t="shared" ref="AB176" ca="1" si="1953">IF(OR($B176=0,AA176=0),"",ROUNDDOWN((AA176/$B176)*100,0))</f>
        <v/>
      </c>
      <c r="AC176" s="218">
        <f>SUMIFS(Zeitliste!$M$14:$M$1999,Zeitliste!$A$14:$A$1999,$A176,Zeitliste!$N$14:$N$1999,AC$16)</f>
        <v>0</v>
      </c>
      <c r="AD176" s="219" t="str">
        <f t="shared" ca="1" si="1614"/>
        <v/>
      </c>
      <c r="AE176" s="20"/>
      <c r="AF176" s="241">
        <f t="shared" ca="1" si="1627"/>
        <v>0</v>
      </c>
      <c r="AG176" s="241">
        <f t="shared" ca="1" si="1628"/>
        <v>0</v>
      </c>
      <c r="AH176" s="242" t="e">
        <f t="shared" si="1641"/>
        <v>#VALUE!</v>
      </c>
    </row>
    <row r="177" spans="1:34" x14ac:dyDescent="0.25">
      <c r="A177" s="216" t="str">
        <f t="shared" si="1576"/>
        <v/>
      </c>
      <c r="B177" s="217">
        <f ca="1">SUMIF(ZL_gesamt,Aufteilung!A177,ZL_dez)</f>
        <v>0</v>
      </c>
      <c r="C177" s="218">
        <f>SUMIFS(Zeitliste!$M$14:$M$1999,Zeitliste!$A$14:$A$1999,$A177,Zeitliste!$N$14:$N$1999,C$16)</f>
        <v>0</v>
      </c>
      <c r="D177" s="219" t="str">
        <f t="shared" ca="1" si="1577"/>
        <v/>
      </c>
      <c r="E177" s="218">
        <f>SUMIFS(Zeitliste!$M$14:$M$1999,Zeitliste!$A$14:$A$1999,$A177,Zeitliste!$N$14:$N$1999,E$16)</f>
        <v>0</v>
      </c>
      <c r="F177" s="219" t="str">
        <f t="shared" ref="F177" ca="1" si="1954">IF(OR($B177=0,E177=0),"",ROUNDDOWN((E177/$B177)*100,0))</f>
        <v/>
      </c>
      <c r="G177" s="218">
        <f>SUMIFS(Zeitliste!$M$14:$M$1999,Zeitliste!$A$14:$A$1999,$A177,Zeitliste!$N$14:$N$1999,G$16)</f>
        <v>0</v>
      </c>
      <c r="H177" s="219" t="str">
        <f t="shared" ref="H177" ca="1" si="1955">IF(OR($B177=0,G177=0),"",ROUNDDOWN((G177/$B177)*100,0))</f>
        <v/>
      </c>
      <c r="I177" s="218">
        <f>SUMIFS(Zeitliste!$M$14:$M$1999,Zeitliste!$A$14:$A$1999,$A177,Zeitliste!$N$14:$N$1999,I$16)</f>
        <v>0</v>
      </c>
      <c r="J177" s="219" t="str">
        <f t="shared" ref="J177" ca="1" si="1956">IF(OR($B177=0,I177=0),"",ROUNDDOWN((I177/$B177)*100,0))</f>
        <v/>
      </c>
      <c r="K177" s="218">
        <f>SUMIFS(Zeitliste!$M$14:$M$1999,Zeitliste!$A$14:$A$1999,$A177,Zeitliste!$N$14:$N$1999,K$16)</f>
        <v>0</v>
      </c>
      <c r="L177" s="219" t="str">
        <f t="shared" ref="L177" ca="1" si="1957">IF(OR($B177=0,K177=0),"",ROUNDDOWN((K177/$B177)*100,0))</f>
        <v/>
      </c>
      <c r="M177" s="218">
        <f>SUMIFS(Zeitliste!$M$14:$M$1999,Zeitliste!$A$14:$A$1999,$A177,Zeitliste!$N$14:$N$1999,M$16)</f>
        <v>0</v>
      </c>
      <c r="N177" s="219" t="str">
        <f t="shared" ref="N177" ca="1" si="1958">IF(OR($B177=0,M177=0),"",ROUNDDOWN((M177/$B177)*100,0))</f>
        <v/>
      </c>
      <c r="O177" s="218">
        <f>SUMIFS(Zeitliste!$M$14:$M$1999,Zeitliste!$A$14:$A$1999,$A177,Zeitliste!$N$14:$N$1999,O$16)</f>
        <v>0</v>
      </c>
      <c r="P177" s="219" t="str">
        <f t="shared" ref="P177" ca="1" si="1959">IF(OR($B177=0,O177=0),"",ROUNDDOWN((O177/$B177)*100,0))</f>
        <v/>
      </c>
      <c r="Q177" s="218">
        <f>SUMIFS(Zeitliste!$M$14:$M$1999,Zeitliste!$A$14:$A$1999,$A177,Zeitliste!$N$14:$N$1999,Q$16)</f>
        <v>0</v>
      </c>
      <c r="R177" s="219" t="str">
        <f t="shared" ref="R177" ca="1" si="1960">IF(OR($B177=0,Q177=0),"",ROUNDDOWN((Q177/$B177)*100,0))</f>
        <v/>
      </c>
      <c r="S177" s="218">
        <f>SUMIFS(Zeitliste!$M$14:$M$1999,Zeitliste!$A$14:$A$1999,$A177,Zeitliste!$N$14:$N$1999,S$16)</f>
        <v>0</v>
      </c>
      <c r="T177" s="219" t="str">
        <f t="shared" ref="T177" ca="1" si="1961">IF(OR($B177=0,S177=0),"",ROUNDDOWN((S177/$B177)*100,0))</f>
        <v/>
      </c>
      <c r="U177" s="218">
        <f>SUMIFS(Zeitliste!$M$14:$M$1999,Zeitliste!$A$14:$A$1999,$A177,Zeitliste!$N$14:$N$1999,U$16)</f>
        <v>0</v>
      </c>
      <c r="V177" s="219" t="str">
        <f t="shared" ref="V177" ca="1" si="1962">IF(OR($B177=0,U177=0),"",ROUNDDOWN((U177/$B177)*100,0))</f>
        <v/>
      </c>
      <c r="W177" s="218">
        <f>SUMIFS(Zeitliste!$M$14:$M$1999,Zeitliste!$A$14:$A$1999,$A177,Zeitliste!$N$14:$N$1999,W$16)</f>
        <v>0</v>
      </c>
      <c r="X177" s="219" t="str">
        <f t="shared" ref="X177" ca="1" si="1963">IF(OR($B177=0,W177=0),"",ROUNDDOWN((W177/$B177)*100,0))</f>
        <v/>
      </c>
      <c r="Y177" s="218">
        <f>SUMIFS(Zeitliste!$M$14:$M$1999,Zeitliste!$A$14:$A$1999,$A177,Zeitliste!$N$14:$N$1999,Y$16)</f>
        <v>0</v>
      </c>
      <c r="Z177" s="219" t="str">
        <f t="shared" ref="Z177" ca="1" si="1964">IF(OR($B177=0,Y177=0),"",ROUNDDOWN((Y177/$B177)*100,0))</f>
        <v/>
      </c>
      <c r="AA177" s="218">
        <f>SUMIFS(Zeitliste!$M$14:$M$1999,Zeitliste!$A$14:$A$1999,$A177,Zeitliste!$N$14:$N$1999,AA$16)</f>
        <v>0</v>
      </c>
      <c r="AB177" s="219" t="str">
        <f t="shared" ref="AB177" ca="1" si="1965">IF(OR($B177=0,AA177=0),"",ROUNDDOWN((AA177/$B177)*100,0))</f>
        <v/>
      </c>
      <c r="AC177" s="218">
        <f>SUMIFS(Zeitliste!$M$14:$M$1999,Zeitliste!$A$14:$A$1999,$A177,Zeitliste!$N$14:$N$1999,AC$16)</f>
        <v>0</v>
      </c>
      <c r="AD177" s="219" t="str">
        <f t="shared" ca="1" si="1614"/>
        <v/>
      </c>
      <c r="AE177" s="20"/>
      <c r="AF177" s="241">
        <f t="shared" ca="1" si="1627"/>
        <v>0</v>
      </c>
      <c r="AG177" s="241">
        <f t="shared" ca="1" si="1628"/>
        <v>0</v>
      </c>
      <c r="AH177" s="242" t="e">
        <f t="shared" si="1641"/>
        <v>#VALUE!</v>
      </c>
    </row>
    <row r="178" spans="1:34" x14ac:dyDescent="0.25">
      <c r="A178" s="216" t="str">
        <f t="shared" si="1576"/>
        <v/>
      </c>
      <c r="B178" s="217">
        <f ca="1">SUMIF(ZL_gesamt,Aufteilung!A178,ZL_dez)</f>
        <v>0</v>
      </c>
      <c r="C178" s="218">
        <f>SUMIFS(Zeitliste!$M$14:$M$1999,Zeitliste!$A$14:$A$1999,$A178,Zeitliste!$N$14:$N$1999,C$16)</f>
        <v>0</v>
      </c>
      <c r="D178" s="219" t="str">
        <f t="shared" ca="1" si="1577"/>
        <v/>
      </c>
      <c r="E178" s="218">
        <f>SUMIFS(Zeitliste!$M$14:$M$1999,Zeitliste!$A$14:$A$1999,$A178,Zeitliste!$N$14:$N$1999,E$16)</f>
        <v>0</v>
      </c>
      <c r="F178" s="219" t="str">
        <f t="shared" ref="F178" ca="1" si="1966">IF(OR($B178=0,E178=0),"",ROUNDDOWN((E178/$B178)*100,0))</f>
        <v/>
      </c>
      <c r="G178" s="218">
        <f>SUMIFS(Zeitliste!$M$14:$M$1999,Zeitliste!$A$14:$A$1999,$A178,Zeitliste!$N$14:$N$1999,G$16)</f>
        <v>0</v>
      </c>
      <c r="H178" s="219" t="str">
        <f t="shared" ref="H178" ca="1" si="1967">IF(OR($B178=0,G178=0),"",ROUNDDOWN((G178/$B178)*100,0))</f>
        <v/>
      </c>
      <c r="I178" s="218">
        <f>SUMIFS(Zeitliste!$M$14:$M$1999,Zeitliste!$A$14:$A$1999,$A178,Zeitliste!$N$14:$N$1999,I$16)</f>
        <v>0</v>
      </c>
      <c r="J178" s="219" t="str">
        <f t="shared" ref="J178" ca="1" si="1968">IF(OR($B178=0,I178=0),"",ROUNDDOWN((I178/$B178)*100,0))</f>
        <v/>
      </c>
      <c r="K178" s="218">
        <f>SUMIFS(Zeitliste!$M$14:$M$1999,Zeitliste!$A$14:$A$1999,$A178,Zeitliste!$N$14:$N$1999,K$16)</f>
        <v>0</v>
      </c>
      <c r="L178" s="219" t="str">
        <f t="shared" ref="L178" ca="1" si="1969">IF(OR($B178=0,K178=0),"",ROUNDDOWN((K178/$B178)*100,0))</f>
        <v/>
      </c>
      <c r="M178" s="218">
        <f>SUMIFS(Zeitliste!$M$14:$M$1999,Zeitliste!$A$14:$A$1999,$A178,Zeitliste!$N$14:$N$1999,M$16)</f>
        <v>0</v>
      </c>
      <c r="N178" s="219" t="str">
        <f t="shared" ref="N178" ca="1" si="1970">IF(OR($B178=0,M178=0),"",ROUNDDOWN((M178/$B178)*100,0))</f>
        <v/>
      </c>
      <c r="O178" s="218">
        <f>SUMIFS(Zeitliste!$M$14:$M$1999,Zeitliste!$A$14:$A$1999,$A178,Zeitliste!$N$14:$N$1999,O$16)</f>
        <v>0</v>
      </c>
      <c r="P178" s="219" t="str">
        <f t="shared" ref="P178" ca="1" si="1971">IF(OR($B178=0,O178=0),"",ROUNDDOWN((O178/$B178)*100,0))</f>
        <v/>
      </c>
      <c r="Q178" s="218">
        <f>SUMIFS(Zeitliste!$M$14:$M$1999,Zeitliste!$A$14:$A$1999,$A178,Zeitliste!$N$14:$N$1999,Q$16)</f>
        <v>0</v>
      </c>
      <c r="R178" s="219" t="str">
        <f t="shared" ref="R178" ca="1" si="1972">IF(OR($B178=0,Q178=0),"",ROUNDDOWN((Q178/$B178)*100,0))</f>
        <v/>
      </c>
      <c r="S178" s="218">
        <f>SUMIFS(Zeitliste!$M$14:$M$1999,Zeitliste!$A$14:$A$1999,$A178,Zeitliste!$N$14:$N$1999,S$16)</f>
        <v>0</v>
      </c>
      <c r="T178" s="219" t="str">
        <f t="shared" ref="T178" ca="1" si="1973">IF(OR($B178=0,S178=0),"",ROUNDDOWN((S178/$B178)*100,0))</f>
        <v/>
      </c>
      <c r="U178" s="218">
        <f>SUMIFS(Zeitliste!$M$14:$M$1999,Zeitliste!$A$14:$A$1999,$A178,Zeitliste!$N$14:$N$1999,U$16)</f>
        <v>0</v>
      </c>
      <c r="V178" s="219" t="str">
        <f t="shared" ref="V178" ca="1" si="1974">IF(OR($B178=0,U178=0),"",ROUNDDOWN((U178/$B178)*100,0))</f>
        <v/>
      </c>
      <c r="W178" s="218">
        <f>SUMIFS(Zeitliste!$M$14:$M$1999,Zeitliste!$A$14:$A$1999,$A178,Zeitliste!$N$14:$N$1999,W$16)</f>
        <v>0</v>
      </c>
      <c r="X178" s="219" t="str">
        <f t="shared" ref="X178" ca="1" si="1975">IF(OR($B178=0,W178=0),"",ROUNDDOWN((W178/$B178)*100,0))</f>
        <v/>
      </c>
      <c r="Y178" s="218">
        <f>SUMIFS(Zeitliste!$M$14:$M$1999,Zeitliste!$A$14:$A$1999,$A178,Zeitliste!$N$14:$N$1999,Y$16)</f>
        <v>0</v>
      </c>
      <c r="Z178" s="219" t="str">
        <f t="shared" ref="Z178" ca="1" si="1976">IF(OR($B178=0,Y178=0),"",ROUNDDOWN((Y178/$B178)*100,0))</f>
        <v/>
      </c>
      <c r="AA178" s="218">
        <f>SUMIFS(Zeitliste!$M$14:$M$1999,Zeitliste!$A$14:$A$1999,$A178,Zeitliste!$N$14:$N$1999,AA$16)</f>
        <v>0</v>
      </c>
      <c r="AB178" s="219" t="str">
        <f t="shared" ref="AB178" ca="1" si="1977">IF(OR($B178=0,AA178=0),"",ROUNDDOWN((AA178/$B178)*100,0))</f>
        <v/>
      </c>
      <c r="AC178" s="218">
        <f>SUMIFS(Zeitliste!$M$14:$M$1999,Zeitliste!$A$14:$A$1999,$A178,Zeitliste!$N$14:$N$1999,AC$16)</f>
        <v>0</v>
      </c>
      <c r="AD178" s="219" t="str">
        <f t="shared" ca="1" si="1614"/>
        <v/>
      </c>
      <c r="AE178" s="20"/>
      <c r="AF178" s="241">
        <f t="shared" ca="1" si="1627"/>
        <v>0</v>
      </c>
      <c r="AG178" s="241">
        <f t="shared" ca="1" si="1628"/>
        <v>0</v>
      </c>
      <c r="AH178" s="242" t="e">
        <f t="shared" si="1641"/>
        <v>#VALUE!</v>
      </c>
    </row>
    <row r="179" spans="1:34" x14ac:dyDescent="0.25">
      <c r="A179" s="216" t="str">
        <f t="shared" si="1576"/>
        <v/>
      </c>
      <c r="B179" s="217">
        <f ca="1">SUMIF(ZL_gesamt,Aufteilung!A179,ZL_dez)</f>
        <v>0</v>
      </c>
      <c r="C179" s="218">
        <f>SUMIFS(Zeitliste!$M$14:$M$1999,Zeitliste!$A$14:$A$1999,$A179,Zeitliste!$N$14:$N$1999,C$16)</f>
        <v>0</v>
      </c>
      <c r="D179" s="219" t="str">
        <f t="shared" ca="1" si="1577"/>
        <v/>
      </c>
      <c r="E179" s="218">
        <f>SUMIFS(Zeitliste!$M$14:$M$1999,Zeitliste!$A$14:$A$1999,$A179,Zeitliste!$N$14:$N$1999,E$16)</f>
        <v>0</v>
      </c>
      <c r="F179" s="219" t="str">
        <f t="shared" ref="F179" ca="1" si="1978">IF(OR($B179=0,E179=0),"",ROUNDDOWN((E179/$B179)*100,0))</f>
        <v/>
      </c>
      <c r="G179" s="218">
        <f>SUMIFS(Zeitliste!$M$14:$M$1999,Zeitliste!$A$14:$A$1999,$A179,Zeitliste!$N$14:$N$1999,G$16)</f>
        <v>0</v>
      </c>
      <c r="H179" s="219" t="str">
        <f t="shared" ref="H179" ca="1" si="1979">IF(OR($B179=0,G179=0),"",ROUNDDOWN((G179/$B179)*100,0))</f>
        <v/>
      </c>
      <c r="I179" s="218">
        <f>SUMIFS(Zeitliste!$M$14:$M$1999,Zeitliste!$A$14:$A$1999,$A179,Zeitliste!$N$14:$N$1999,I$16)</f>
        <v>0</v>
      </c>
      <c r="J179" s="219" t="str">
        <f t="shared" ref="J179" ca="1" si="1980">IF(OR($B179=0,I179=0),"",ROUNDDOWN((I179/$B179)*100,0))</f>
        <v/>
      </c>
      <c r="K179" s="218">
        <f>SUMIFS(Zeitliste!$M$14:$M$1999,Zeitliste!$A$14:$A$1999,$A179,Zeitliste!$N$14:$N$1999,K$16)</f>
        <v>0</v>
      </c>
      <c r="L179" s="219" t="str">
        <f t="shared" ref="L179" ca="1" si="1981">IF(OR($B179=0,K179=0),"",ROUNDDOWN((K179/$B179)*100,0))</f>
        <v/>
      </c>
      <c r="M179" s="218">
        <f>SUMIFS(Zeitliste!$M$14:$M$1999,Zeitliste!$A$14:$A$1999,$A179,Zeitliste!$N$14:$N$1999,M$16)</f>
        <v>0</v>
      </c>
      <c r="N179" s="219" t="str">
        <f t="shared" ref="N179" ca="1" si="1982">IF(OR($B179=0,M179=0),"",ROUNDDOWN((M179/$B179)*100,0))</f>
        <v/>
      </c>
      <c r="O179" s="218">
        <f>SUMIFS(Zeitliste!$M$14:$M$1999,Zeitliste!$A$14:$A$1999,$A179,Zeitliste!$N$14:$N$1999,O$16)</f>
        <v>0</v>
      </c>
      <c r="P179" s="219" t="str">
        <f t="shared" ref="P179" ca="1" si="1983">IF(OR($B179=0,O179=0),"",ROUNDDOWN((O179/$B179)*100,0))</f>
        <v/>
      </c>
      <c r="Q179" s="218">
        <f>SUMIFS(Zeitliste!$M$14:$M$1999,Zeitliste!$A$14:$A$1999,$A179,Zeitliste!$N$14:$N$1999,Q$16)</f>
        <v>0</v>
      </c>
      <c r="R179" s="219" t="str">
        <f t="shared" ref="R179" ca="1" si="1984">IF(OR($B179=0,Q179=0),"",ROUNDDOWN((Q179/$B179)*100,0))</f>
        <v/>
      </c>
      <c r="S179" s="218">
        <f>SUMIFS(Zeitliste!$M$14:$M$1999,Zeitliste!$A$14:$A$1999,$A179,Zeitliste!$N$14:$N$1999,S$16)</f>
        <v>0</v>
      </c>
      <c r="T179" s="219" t="str">
        <f t="shared" ref="T179" ca="1" si="1985">IF(OR($B179=0,S179=0),"",ROUNDDOWN((S179/$B179)*100,0))</f>
        <v/>
      </c>
      <c r="U179" s="218">
        <f>SUMIFS(Zeitliste!$M$14:$M$1999,Zeitliste!$A$14:$A$1999,$A179,Zeitliste!$N$14:$N$1999,U$16)</f>
        <v>0</v>
      </c>
      <c r="V179" s="219" t="str">
        <f t="shared" ref="V179" ca="1" si="1986">IF(OR($B179=0,U179=0),"",ROUNDDOWN((U179/$B179)*100,0))</f>
        <v/>
      </c>
      <c r="W179" s="218">
        <f>SUMIFS(Zeitliste!$M$14:$M$1999,Zeitliste!$A$14:$A$1999,$A179,Zeitliste!$N$14:$N$1999,W$16)</f>
        <v>0</v>
      </c>
      <c r="X179" s="219" t="str">
        <f t="shared" ref="X179" ca="1" si="1987">IF(OR($B179=0,W179=0),"",ROUNDDOWN((W179/$B179)*100,0))</f>
        <v/>
      </c>
      <c r="Y179" s="218">
        <f>SUMIFS(Zeitliste!$M$14:$M$1999,Zeitliste!$A$14:$A$1999,$A179,Zeitliste!$N$14:$N$1999,Y$16)</f>
        <v>0</v>
      </c>
      <c r="Z179" s="219" t="str">
        <f t="shared" ref="Z179" ca="1" si="1988">IF(OR($B179=0,Y179=0),"",ROUNDDOWN((Y179/$B179)*100,0))</f>
        <v/>
      </c>
      <c r="AA179" s="218">
        <f>SUMIFS(Zeitliste!$M$14:$M$1999,Zeitliste!$A$14:$A$1999,$A179,Zeitliste!$N$14:$N$1999,AA$16)</f>
        <v>0</v>
      </c>
      <c r="AB179" s="219" t="str">
        <f t="shared" ref="AB179" ca="1" si="1989">IF(OR($B179=0,AA179=0),"",ROUNDDOWN((AA179/$B179)*100,0))</f>
        <v/>
      </c>
      <c r="AC179" s="218">
        <f>SUMIFS(Zeitliste!$M$14:$M$1999,Zeitliste!$A$14:$A$1999,$A179,Zeitliste!$N$14:$N$1999,AC$16)</f>
        <v>0</v>
      </c>
      <c r="AD179" s="219" t="str">
        <f t="shared" ca="1" si="1614"/>
        <v/>
      </c>
      <c r="AE179" s="20"/>
      <c r="AF179" s="241">
        <f t="shared" ca="1" si="1627"/>
        <v>0</v>
      </c>
      <c r="AG179" s="241">
        <f t="shared" ca="1" si="1628"/>
        <v>0</v>
      </c>
      <c r="AH179" s="242" t="e">
        <f t="shared" si="1641"/>
        <v>#VALUE!</v>
      </c>
    </row>
    <row r="180" spans="1:34" x14ac:dyDescent="0.25">
      <c r="A180" s="216" t="str">
        <f t="shared" si="1576"/>
        <v/>
      </c>
      <c r="B180" s="217">
        <f ca="1">SUMIF(ZL_gesamt,Aufteilung!A180,ZL_dez)</f>
        <v>0</v>
      </c>
      <c r="C180" s="218">
        <f>SUMIFS(Zeitliste!$M$14:$M$1999,Zeitliste!$A$14:$A$1999,$A180,Zeitliste!$N$14:$N$1999,C$16)</f>
        <v>0</v>
      </c>
      <c r="D180" s="219" t="str">
        <f t="shared" ca="1" si="1577"/>
        <v/>
      </c>
      <c r="E180" s="218">
        <f>SUMIFS(Zeitliste!$M$14:$M$1999,Zeitliste!$A$14:$A$1999,$A180,Zeitliste!$N$14:$N$1999,E$16)</f>
        <v>0</v>
      </c>
      <c r="F180" s="219" t="str">
        <f t="shared" ref="F180" ca="1" si="1990">IF(OR($B180=0,E180=0),"",ROUNDDOWN((E180/$B180)*100,0))</f>
        <v/>
      </c>
      <c r="G180" s="218">
        <f>SUMIFS(Zeitliste!$M$14:$M$1999,Zeitliste!$A$14:$A$1999,$A180,Zeitliste!$N$14:$N$1999,G$16)</f>
        <v>0</v>
      </c>
      <c r="H180" s="219" t="str">
        <f t="shared" ref="H180" ca="1" si="1991">IF(OR($B180=0,G180=0),"",ROUNDDOWN((G180/$B180)*100,0))</f>
        <v/>
      </c>
      <c r="I180" s="218">
        <f>SUMIFS(Zeitliste!$M$14:$M$1999,Zeitliste!$A$14:$A$1999,$A180,Zeitliste!$N$14:$N$1999,I$16)</f>
        <v>0</v>
      </c>
      <c r="J180" s="219" t="str">
        <f t="shared" ref="J180" ca="1" si="1992">IF(OR($B180=0,I180=0),"",ROUNDDOWN((I180/$B180)*100,0))</f>
        <v/>
      </c>
      <c r="K180" s="218">
        <f>SUMIFS(Zeitliste!$M$14:$M$1999,Zeitliste!$A$14:$A$1999,$A180,Zeitliste!$N$14:$N$1999,K$16)</f>
        <v>0</v>
      </c>
      <c r="L180" s="219" t="str">
        <f t="shared" ref="L180" ca="1" si="1993">IF(OR($B180=0,K180=0),"",ROUNDDOWN((K180/$B180)*100,0))</f>
        <v/>
      </c>
      <c r="M180" s="218">
        <f>SUMIFS(Zeitliste!$M$14:$M$1999,Zeitliste!$A$14:$A$1999,$A180,Zeitliste!$N$14:$N$1999,M$16)</f>
        <v>0</v>
      </c>
      <c r="N180" s="219" t="str">
        <f t="shared" ref="N180" ca="1" si="1994">IF(OR($B180=0,M180=0),"",ROUNDDOWN((M180/$B180)*100,0))</f>
        <v/>
      </c>
      <c r="O180" s="218">
        <f>SUMIFS(Zeitliste!$M$14:$M$1999,Zeitliste!$A$14:$A$1999,$A180,Zeitliste!$N$14:$N$1999,O$16)</f>
        <v>0</v>
      </c>
      <c r="P180" s="219" t="str">
        <f t="shared" ref="P180" ca="1" si="1995">IF(OR($B180=0,O180=0),"",ROUNDDOWN((O180/$B180)*100,0))</f>
        <v/>
      </c>
      <c r="Q180" s="218">
        <f>SUMIFS(Zeitliste!$M$14:$M$1999,Zeitliste!$A$14:$A$1999,$A180,Zeitliste!$N$14:$N$1999,Q$16)</f>
        <v>0</v>
      </c>
      <c r="R180" s="219" t="str">
        <f t="shared" ref="R180" ca="1" si="1996">IF(OR($B180=0,Q180=0),"",ROUNDDOWN((Q180/$B180)*100,0))</f>
        <v/>
      </c>
      <c r="S180" s="218">
        <f>SUMIFS(Zeitliste!$M$14:$M$1999,Zeitliste!$A$14:$A$1999,$A180,Zeitliste!$N$14:$N$1999,S$16)</f>
        <v>0</v>
      </c>
      <c r="T180" s="219" t="str">
        <f t="shared" ref="T180" ca="1" si="1997">IF(OR($B180=0,S180=0),"",ROUNDDOWN((S180/$B180)*100,0))</f>
        <v/>
      </c>
      <c r="U180" s="218">
        <f>SUMIFS(Zeitliste!$M$14:$M$1999,Zeitliste!$A$14:$A$1999,$A180,Zeitliste!$N$14:$N$1999,U$16)</f>
        <v>0</v>
      </c>
      <c r="V180" s="219" t="str">
        <f t="shared" ref="V180" ca="1" si="1998">IF(OR($B180=0,U180=0),"",ROUNDDOWN((U180/$B180)*100,0))</f>
        <v/>
      </c>
      <c r="W180" s="218">
        <f>SUMIFS(Zeitliste!$M$14:$M$1999,Zeitliste!$A$14:$A$1999,$A180,Zeitliste!$N$14:$N$1999,W$16)</f>
        <v>0</v>
      </c>
      <c r="X180" s="219" t="str">
        <f t="shared" ref="X180" ca="1" si="1999">IF(OR($B180=0,W180=0),"",ROUNDDOWN((W180/$B180)*100,0))</f>
        <v/>
      </c>
      <c r="Y180" s="218">
        <f>SUMIFS(Zeitliste!$M$14:$M$1999,Zeitliste!$A$14:$A$1999,$A180,Zeitliste!$N$14:$N$1999,Y$16)</f>
        <v>0</v>
      </c>
      <c r="Z180" s="219" t="str">
        <f t="shared" ref="Z180" ca="1" si="2000">IF(OR($B180=0,Y180=0),"",ROUNDDOWN((Y180/$B180)*100,0))</f>
        <v/>
      </c>
      <c r="AA180" s="218">
        <f>SUMIFS(Zeitliste!$M$14:$M$1999,Zeitliste!$A$14:$A$1999,$A180,Zeitliste!$N$14:$N$1999,AA$16)</f>
        <v>0</v>
      </c>
      <c r="AB180" s="219" t="str">
        <f t="shared" ref="AB180" ca="1" si="2001">IF(OR($B180=0,AA180=0),"",ROUNDDOWN((AA180/$B180)*100,0))</f>
        <v/>
      </c>
      <c r="AC180" s="218">
        <f>SUMIFS(Zeitliste!$M$14:$M$1999,Zeitliste!$A$14:$A$1999,$A180,Zeitliste!$N$14:$N$1999,AC$16)</f>
        <v>0</v>
      </c>
      <c r="AD180" s="219" t="str">
        <f t="shared" ca="1" si="1614"/>
        <v/>
      </c>
      <c r="AE180" s="20"/>
      <c r="AF180" s="241">
        <f t="shared" ca="1" si="1627"/>
        <v>0</v>
      </c>
      <c r="AG180" s="241">
        <f t="shared" ca="1" si="1628"/>
        <v>0</v>
      </c>
      <c r="AH180" s="242" t="e">
        <f t="shared" si="1641"/>
        <v>#VALUE!</v>
      </c>
    </row>
    <row r="181" spans="1:34" x14ac:dyDescent="0.25">
      <c r="A181" s="216" t="str">
        <f t="shared" si="1576"/>
        <v/>
      </c>
      <c r="B181" s="217">
        <f ca="1">SUMIF(ZL_gesamt,Aufteilung!A181,ZL_dez)</f>
        <v>0</v>
      </c>
      <c r="C181" s="218">
        <f>SUMIFS(Zeitliste!$M$14:$M$1999,Zeitliste!$A$14:$A$1999,$A181,Zeitliste!$N$14:$N$1999,C$16)</f>
        <v>0</v>
      </c>
      <c r="D181" s="219" t="str">
        <f t="shared" ca="1" si="1577"/>
        <v/>
      </c>
      <c r="E181" s="218">
        <f>SUMIFS(Zeitliste!$M$14:$M$1999,Zeitliste!$A$14:$A$1999,$A181,Zeitliste!$N$14:$N$1999,E$16)</f>
        <v>0</v>
      </c>
      <c r="F181" s="219" t="str">
        <f t="shared" ref="F181" ca="1" si="2002">IF(OR($B181=0,E181=0),"",ROUNDDOWN((E181/$B181)*100,0))</f>
        <v/>
      </c>
      <c r="G181" s="218">
        <f>SUMIFS(Zeitliste!$M$14:$M$1999,Zeitliste!$A$14:$A$1999,$A181,Zeitliste!$N$14:$N$1999,G$16)</f>
        <v>0</v>
      </c>
      <c r="H181" s="219" t="str">
        <f t="shared" ref="H181" ca="1" si="2003">IF(OR($B181=0,G181=0),"",ROUNDDOWN((G181/$B181)*100,0))</f>
        <v/>
      </c>
      <c r="I181" s="218">
        <f>SUMIFS(Zeitliste!$M$14:$M$1999,Zeitliste!$A$14:$A$1999,$A181,Zeitliste!$N$14:$N$1999,I$16)</f>
        <v>0</v>
      </c>
      <c r="J181" s="219" t="str">
        <f t="shared" ref="J181" ca="1" si="2004">IF(OR($B181=0,I181=0),"",ROUNDDOWN((I181/$B181)*100,0))</f>
        <v/>
      </c>
      <c r="K181" s="218">
        <f>SUMIFS(Zeitliste!$M$14:$M$1999,Zeitliste!$A$14:$A$1999,$A181,Zeitliste!$N$14:$N$1999,K$16)</f>
        <v>0</v>
      </c>
      <c r="L181" s="219" t="str">
        <f t="shared" ref="L181" ca="1" si="2005">IF(OR($B181=0,K181=0),"",ROUNDDOWN((K181/$B181)*100,0))</f>
        <v/>
      </c>
      <c r="M181" s="218">
        <f>SUMIFS(Zeitliste!$M$14:$M$1999,Zeitliste!$A$14:$A$1999,$A181,Zeitliste!$N$14:$N$1999,M$16)</f>
        <v>0</v>
      </c>
      <c r="N181" s="219" t="str">
        <f t="shared" ref="N181" ca="1" si="2006">IF(OR($B181=0,M181=0),"",ROUNDDOWN((M181/$B181)*100,0))</f>
        <v/>
      </c>
      <c r="O181" s="218">
        <f>SUMIFS(Zeitliste!$M$14:$M$1999,Zeitliste!$A$14:$A$1999,$A181,Zeitliste!$N$14:$N$1999,O$16)</f>
        <v>0</v>
      </c>
      <c r="P181" s="219" t="str">
        <f t="shared" ref="P181" ca="1" si="2007">IF(OR($B181=0,O181=0),"",ROUNDDOWN((O181/$B181)*100,0))</f>
        <v/>
      </c>
      <c r="Q181" s="218">
        <f>SUMIFS(Zeitliste!$M$14:$M$1999,Zeitliste!$A$14:$A$1999,$A181,Zeitliste!$N$14:$N$1999,Q$16)</f>
        <v>0</v>
      </c>
      <c r="R181" s="219" t="str">
        <f t="shared" ref="R181" ca="1" si="2008">IF(OR($B181=0,Q181=0),"",ROUNDDOWN((Q181/$B181)*100,0))</f>
        <v/>
      </c>
      <c r="S181" s="218">
        <f>SUMIFS(Zeitliste!$M$14:$M$1999,Zeitliste!$A$14:$A$1999,$A181,Zeitliste!$N$14:$N$1999,S$16)</f>
        <v>0</v>
      </c>
      <c r="T181" s="219" t="str">
        <f t="shared" ref="T181" ca="1" si="2009">IF(OR($B181=0,S181=0),"",ROUNDDOWN((S181/$B181)*100,0))</f>
        <v/>
      </c>
      <c r="U181" s="218">
        <f>SUMIFS(Zeitliste!$M$14:$M$1999,Zeitliste!$A$14:$A$1999,$A181,Zeitliste!$N$14:$N$1999,U$16)</f>
        <v>0</v>
      </c>
      <c r="V181" s="219" t="str">
        <f t="shared" ref="V181" ca="1" si="2010">IF(OR($B181=0,U181=0),"",ROUNDDOWN((U181/$B181)*100,0))</f>
        <v/>
      </c>
      <c r="W181" s="218">
        <f>SUMIFS(Zeitliste!$M$14:$M$1999,Zeitliste!$A$14:$A$1999,$A181,Zeitliste!$N$14:$N$1999,W$16)</f>
        <v>0</v>
      </c>
      <c r="X181" s="219" t="str">
        <f t="shared" ref="X181" ca="1" si="2011">IF(OR($B181=0,W181=0),"",ROUNDDOWN((W181/$B181)*100,0))</f>
        <v/>
      </c>
      <c r="Y181" s="218">
        <f>SUMIFS(Zeitliste!$M$14:$M$1999,Zeitliste!$A$14:$A$1999,$A181,Zeitliste!$N$14:$N$1999,Y$16)</f>
        <v>0</v>
      </c>
      <c r="Z181" s="219" t="str">
        <f t="shared" ref="Z181" ca="1" si="2012">IF(OR($B181=0,Y181=0),"",ROUNDDOWN((Y181/$B181)*100,0))</f>
        <v/>
      </c>
      <c r="AA181" s="218">
        <f>SUMIFS(Zeitliste!$M$14:$M$1999,Zeitliste!$A$14:$A$1999,$A181,Zeitliste!$N$14:$N$1999,AA$16)</f>
        <v>0</v>
      </c>
      <c r="AB181" s="219" t="str">
        <f t="shared" ref="AB181" ca="1" si="2013">IF(OR($B181=0,AA181=0),"",ROUNDDOWN((AA181/$B181)*100,0))</f>
        <v/>
      </c>
      <c r="AC181" s="218">
        <f>SUMIFS(Zeitliste!$M$14:$M$1999,Zeitliste!$A$14:$A$1999,$A181,Zeitliste!$N$14:$N$1999,AC$16)</f>
        <v>0</v>
      </c>
      <c r="AD181" s="219" t="str">
        <f t="shared" ca="1" si="1614"/>
        <v/>
      </c>
      <c r="AE181" s="20"/>
      <c r="AF181" s="241">
        <f t="shared" ca="1" si="1627"/>
        <v>0</v>
      </c>
      <c r="AG181" s="241">
        <f t="shared" ca="1" si="1628"/>
        <v>0</v>
      </c>
      <c r="AH181" s="242" t="e">
        <f t="shared" si="1641"/>
        <v>#VALUE!</v>
      </c>
    </row>
    <row r="182" spans="1:34" x14ac:dyDescent="0.25">
      <c r="A182" s="216" t="str">
        <f t="shared" si="1576"/>
        <v/>
      </c>
      <c r="B182" s="217">
        <f ca="1">SUMIF(ZL_gesamt,Aufteilung!A182,ZL_dez)</f>
        <v>0</v>
      </c>
      <c r="C182" s="218">
        <f>SUMIFS(Zeitliste!$M$14:$M$1999,Zeitliste!$A$14:$A$1999,$A182,Zeitliste!$N$14:$N$1999,C$16)</f>
        <v>0</v>
      </c>
      <c r="D182" s="219" t="str">
        <f t="shared" ca="1" si="1577"/>
        <v/>
      </c>
      <c r="E182" s="218">
        <f>SUMIFS(Zeitliste!$M$14:$M$1999,Zeitliste!$A$14:$A$1999,$A182,Zeitliste!$N$14:$N$1999,E$16)</f>
        <v>0</v>
      </c>
      <c r="F182" s="219" t="str">
        <f t="shared" ref="F182" ca="1" si="2014">IF(OR($B182=0,E182=0),"",ROUNDDOWN((E182/$B182)*100,0))</f>
        <v/>
      </c>
      <c r="G182" s="218">
        <f>SUMIFS(Zeitliste!$M$14:$M$1999,Zeitliste!$A$14:$A$1999,$A182,Zeitliste!$N$14:$N$1999,G$16)</f>
        <v>0</v>
      </c>
      <c r="H182" s="219" t="str">
        <f t="shared" ref="H182" ca="1" si="2015">IF(OR($B182=0,G182=0),"",ROUNDDOWN((G182/$B182)*100,0))</f>
        <v/>
      </c>
      <c r="I182" s="218">
        <f>SUMIFS(Zeitliste!$M$14:$M$1999,Zeitliste!$A$14:$A$1999,$A182,Zeitliste!$N$14:$N$1999,I$16)</f>
        <v>0</v>
      </c>
      <c r="J182" s="219" t="str">
        <f t="shared" ref="J182" ca="1" si="2016">IF(OR($B182=0,I182=0),"",ROUNDDOWN((I182/$B182)*100,0))</f>
        <v/>
      </c>
      <c r="K182" s="218">
        <f>SUMIFS(Zeitliste!$M$14:$M$1999,Zeitliste!$A$14:$A$1999,$A182,Zeitliste!$N$14:$N$1999,K$16)</f>
        <v>0</v>
      </c>
      <c r="L182" s="219" t="str">
        <f t="shared" ref="L182" ca="1" si="2017">IF(OR($B182=0,K182=0),"",ROUNDDOWN((K182/$B182)*100,0))</f>
        <v/>
      </c>
      <c r="M182" s="218">
        <f>SUMIFS(Zeitliste!$M$14:$M$1999,Zeitliste!$A$14:$A$1999,$A182,Zeitliste!$N$14:$N$1999,M$16)</f>
        <v>0</v>
      </c>
      <c r="N182" s="219" t="str">
        <f t="shared" ref="N182" ca="1" si="2018">IF(OR($B182=0,M182=0),"",ROUNDDOWN((M182/$B182)*100,0))</f>
        <v/>
      </c>
      <c r="O182" s="218">
        <f>SUMIFS(Zeitliste!$M$14:$M$1999,Zeitliste!$A$14:$A$1999,$A182,Zeitliste!$N$14:$N$1999,O$16)</f>
        <v>0</v>
      </c>
      <c r="P182" s="219" t="str">
        <f t="shared" ref="P182" ca="1" si="2019">IF(OR($B182=0,O182=0),"",ROUNDDOWN((O182/$B182)*100,0))</f>
        <v/>
      </c>
      <c r="Q182" s="218">
        <f>SUMIFS(Zeitliste!$M$14:$M$1999,Zeitliste!$A$14:$A$1999,$A182,Zeitliste!$N$14:$N$1999,Q$16)</f>
        <v>0</v>
      </c>
      <c r="R182" s="219" t="str">
        <f t="shared" ref="R182" ca="1" si="2020">IF(OR($B182=0,Q182=0),"",ROUNDDOWN((Q182/$B182)*100,0))</f>
        <v/>
      </c>
      <c r="S182" s="218">
        <f>SUMIFS(Zeitliste!$M$14:$M$1999,Zeitliste!$A$14:$A$1999,$A182,Zeitliste!$N$14:$N$1999,S$16)</f>
        <v>0</v>
      </c>
      <c r="T182" s="219" t="str">
        <f t="shared" ref="T182" ca="1" si="2021">IF(OR($B182=0,S182=0),"",ROUNDDOWN((S182/$B182)*100,0))</f>
        <v/>
      </c>
      <c r="U182" s="218">
        <f>SUMIFS(Zeitliste!$M$14:$M$1999,Zeitliste!$A$14:$A$1999,$A182,Zeitliste!$N$14:$N$1999,U$16)</f>
        <v>0</v>
      </c>
      <c r="V182" s="219" t="str">
        <f t="shared" ref="V182" ca="1" si="2022">IF(OR($B182=0,U182=0),"",ROUNDDOWN((U182/$B182)*100,0))</f>
        <v/>
      </c>
      <c r="W182" s="218">
        <f>SUMIFS(Zeitliste!$M$14:$M$1999,Zeitliste!$A$14:$A$1999,$A182,Zeitliste!$N$14:$N$1999,W$16)</f>
        <v>0</v>
      </c>
      <c r="X182" s="219" t="str">
        <f t="shared" ref="X182" ca="1" si="2023">IF(OR($B182=0,W182=0),"",ROUNDDOWN((W182/$B182)*100,0))</f>
        <v/>
      </c>
      <c r="Y182" s="218">
        <f>SUMIFS(Zeitliste!$M$14:$M$1999,Zeitliste!$A$14:$A$1999,$A182,Zeitliste!$N$14:$N$1999,Y$16)</f>
        <v>0</v>
      </c>
      <c r="Z182" s="219" t="str">
        <f t="shared" ref="Z182" ca="1" si="2024">IF(OR($B182=0,Y182=0),"",ROUNDDOWN((Y182/$B182)*100,0))</f>
        <v/>
      </c>
      <c r="AA182" s="218">
        <f>SUMIFS(Zeitliste!$M$14:$M$1999,Zeitliste!$A$14:$A$1999,$A182,Zeitliste!$N$14:$N$1999,AA$16)</f>
        <v>0</v>
      </c>
      <c r="AB182" s="219" t="str">
        <f t="shared" ref="AB182" ca="1" si="2025">IF(OR($B182=0,AA182=0),"",ROUNDDOWN((AA182/$B182)*100,0))</f>
        <v/>
      </c>
      <c r="AC182" s="218">
        <f>SUMIFS(Zeitliste!$M$14:$M$1999,Zeitliste!$A$14:$A$1999,$A182,Zeitliste!$N$14:$N$1999,AC$16)</f>
        <v>0</v>
      </c>
      <c r="AD182" s="219" t="str">
        <f t="shared" ca="1" si="1614"/>
        <v/>
      </c>
      <c r="AE182" s="20"/>
      <c r="AF182" s="241">
        <f t="shared" ca="1" si="1627"/>
        <v>0</v>
      </c>
      <c r="AG182" s="241">
        <f t="shared" ca="1" si="1628"/>
        <v>0</v>
      </c>
      <c r="AH182" s="242" t="e">
        <f t="shared" si="1641"/>
        <v>#VALUE!</v>
      </c>
    </row>
    <row r="183" spans="1:34" x14ac:dyDescent="0.25">
      <c r="A183" s="216" t="str">
        <f t="shared" si="1576"/>
        <v/>
      </c>
      <c r="B183" s="217">
        <f ca="1">SUMIF(ZL_gesamt,Aufteilung!A183,ZL_dez)</f>
        <v>0</v>
      </c>
      <c r="C183" s="218">
        <f>SUMIFS(Zeitliste!$M$14:$M$1999,Zeitliste!$A$14:$A$1999,$A183,Zeitliste!$N$14:$N$1999,C$16)</f>
        <v>0</v>
      </c>
      <c r="D183" s="219" t="str">
        <f t="shared" ca="1" si="1577"/>
        <v/>
      </c>
      <c r="E183" s="218">
        <f>SUMIFS(Zeitliste!$M$14:$M$1999,Zeitliste!$A$14:$A$1999,$A183,Zeitliste!$N$14:$N$1999,E$16)</f>
        <v>0</v>
      </c>
      <c r="F183" s="219" t="str">
        <f t="shared" ref="F183" ca="1" si="2026">IF(OR($B183=0,E183=0),"",ROUNDDOWN((E183/$B183)*100,0))</f>
        <v/>
      </c>
      <c r="G183" s="218">
        <f>SUMIFS(Zeitliste!$M$14:$M$1999,Zeitliste!$A$14:$A$1999,$A183,Zeitliste!$N$14:$N$1999,G$16)</f>
        <v>0</v>
      </c>
      <c r="H183" s="219" t="str">
        <f t="shared" ref="H183" ca="1" si="2027">IF(OR($B183=0,G183=0),"",ROUNDDOWN((G183/$B183)*100,0))</f>
        <v/>
      </c>
      <c r="I183" s="218">
        <f>SUMIFS(Zeitliste!$M$14:$M$1999,Zeitliste!$A$14:$A$1999,$A183,Zeitliste!$N$14:$N$1999,I$16)</f>
        <v>0</v>
      </c>
      <c r="J183" s="219" t="str">
        <f t="shared" ref="J183" ca="1" si="2028">IF(OR($B183=0,I183=0),"",ROUNDDOWN((I183/$B183)*100,0))</f>
        <v/>
      </c>
      <c r="K183" s="218">
        <f>SUMIFS(Zeitliste!$M$14:$M$1999,Zeitliste!$A$14:$A$1999,$A183,Zeitliste!$N$14:$N$1999,K$16)</f>
        <v>0</v>
      </c>
      <c r="L183" s="219" t="str">
        <f t="shared" ref="L183" ca="1" si="2029">IF(OR($B183=0,K183=0),"",ROUNDDOWN((K183/$B183)*100,0))</f>
        <v/>
      </c>
      <c r="M183" s="218">
        <f>SUMIFS(Zeitliste!$M$14:$M$1999,Zeitliste!$A$14:$A$1999,$A183,Zeitliste!$N$14:$N$1999,M$16)</f>
        <v>0</v>
      </c>
      <c r="N183" s="219" t="str">
        <f t="shared" ref="N183" ca="1" si="2030">IF(OR($B183=0,M183=0),"",ROUNDDOWN((M183/$B183)*100,0))</f>
        <v/>
      </c>
      <c r="O183" s="218">
        <f>SUMIFS(Zeitliste!$M$14:$M$1999,Zeitliste!$A$14:$A$1999,$A183,Zeitliste!$N$14:$N$1999,O$16)</f>
        <v>0</v>
      </c>
      <c r="P183" s="219" t="str">
        <f t="shared" ref="P183" ca="1" si="2031">IF(OR($B183=0,O183=0),"",ROUNDDOWN((O183/$B183)*100,0))</f>
        <v/>
      </c>
      <c r="Q183" s="218">
        <f>SUMIFS(Zeitliste!$M$14:$M$1999,Zeitliste!$A$14:$A$1999,$A183,Zeitliste!$N$14:$N$1999,Q$16)</f>
        <v>0</v>
      </c>
      <c r="R183" s="219" t="str">
        <f t="shared" ref="R183" ca="1" si="2032">IF(OR($B183=0,Q183=0),"",ROUNDDOWN((Q183/$B183)*100,0))</f>
        <v/>
      </c>
      <c r="S183" s="218">
        <f>SUMIFS(Zeitliste!$M$14:$M$1999,Zeitliste!$A$14:$A$1999,$A183,Zeitliste!$N$14:$N$1999,S$16)</f>
        <v>0</v>
      </c>
      <c r="T183" s="219" t="str">
        <f t="shared" ref="T183" ca="1" si="2033">IF(OR($B183=0,S183=0),"",ROUNDDOWN((S183/$B183)*100,0))</f>
        <v/>
      </c>
      <c r="U183" s="218">
        <f>SUMIFS(Zeitliste!$M$14:$M$1999,Zeitliste!$A$14:$A$1999,$A183,Zeitliste!$N$14:$N$1999,U$16)</f>
        <v>0</v>
      </c>
      <c r="V183" s="219" t="str">
        <f t="shared" ref="V183" ca="1" si="2034">IF(OR($B183=0,U183=0),"",ROUNDDOWN((U183/$B183)*100,0))</f>
        <v/>
      </c>
      <c r="W183" s="218">
        <f>SUMIFS(Zeitliste!$M$14:$M$1999,Zeitliste!$A$14:$A$1999,$A183,Zeitliste!$N$14:$N$1999,W$16)</f>
        <v>0</v>
      </c>
      <c r="X183" s="219" t="str">
        <f t="shared" ref="X183" ca="1" si="2035">IF(OR($B183=0,W183=0),"",ROUNDDOWN((W183/$B183)*100,0))</f>
        <v/>
      </c>
      <c r="Y183" s="218">
        <f>SUMIFS(Zeitliste!$M$14:$M$1999,Zeitliste!$A$14:$A$1999,$A183,Zeitliste!$N$14:$N$1999,Y$16)</f>
        <v>0</v>
      </c>
      <c r="Z183" s="219" t="str">
        <f t="shared" ref="Z183" ca="1" si="2036">IF(OR($B183=0,Y183=0),"",ROUNDDOWN((Y183/$B183)*100,0))</f>
        <v/>
      </c>
      <c r="AA183" s="218">
        <f>SUMIFS(Zeitliste!$M$14:$M$1999,Zeitliste!$A$14:$A$1999,$A183,Zeitliste!$N$14:$N$1999,AA$16)</f>
        <v>0</v>
      </c>
      <c r="AB183" s="219" t="str">
        <f t="shared" ref="AB183" ca="1" si="2037">IF(OR($B183=0,AA183=0),"",ROUNDDOWN((AA183/$B183)*100,0))</f>
        <v/>
      </c>
      <c r="AC183" s="218">
        <f>SUMIFS(Zeitliste!$M$14:$M$1999,Zeitliste!$A$14:$A$1999,$A183,Zeitliste!$N$14:$N$1999,AC$16)</f>
        <v>0</v>
      </c>
      <c r="AD183" s="219" t="str">
        <f t="shared" ca="1" si="1614"/>
        <v/>
      </c>
      <c r="AE183" s="20"/>
      <c r="AF183" s="241">
        <f t="shared" ca="1" si="1627"/>
        <v>0</v>
      </c>
      <c r="AG183" s="241">
        <f t="shared" ca="1" si="1628"/>
        <v>0</v>
      </c>
      <c r="AH183" s="242" t="e">
        <f t="shared" si="1641"/>
        <v>#VALUE!</v>
      </c>
    </row>
    <row r="184" spans="1:34" x14ac:dyDescent="0.25">
      <c r="A184" s="216" t="str">
        <f t="shared" si="1576"/>
        <v/>
      </c>
      <c r="B184" s="217">
        <f ca="1">SUMIF(ZL_gesamt,Aufteilung!A184,ZL_dez)</f>
        <v>0</v>
      </c>
      <c r="C184" s="218">
        <f>SUMIFS(Zeitliste!$M$14:$M$1999,Zeitliste!$A$14:$A$1999,$A184,Zeitliste!$N$14:$N$1999,C$16)</f>
        <v>0</v>
      </c>
      <c r="D184" s="219" t="str">
        <f t="shared" ca="1" si="1577"/>
        <v/>
      </c>
      <c r="E184" s="218">
        <f>SUMIFS(Zeitliste!$M$14:$M$1999,Zeitliste!$A$14:$A$1999,$A184,Zeitliste!$N$14:$N$1999,E$16)</f>
        <v>0</v>
      </c>
      <c r="F184" s="219" t="str">
        <f t="shared" ref="F184" ca="1" si="2038">IF(OR($B184=0,E184=0),"",ROUNDDOWN((E184/$B184)*100,0))</f>
        <v/>
      </c>
      <c r="G184" s="218">
        <f>SUMIFS(Zeitliste!$M$14:$M$1999,Zeitliste!$A$14:$A$1999,$A184,Zeitliste!$N$14:$N$1999,G$16)</f>
        <v>0</v>
      </c>
      <c r="H184" s="219" t="str">
        <f t="shared" ref="H184" ca="1" si="2039">IF(OR($B184=0,G184=0),"",ROUNDDOWN((G184/$B184)*100,0))</f>
        <v/>
      </c>
      <c r="I184" s="218">
        <f>SUMIFS(Zeitliste!$M$14:$M$1999,Zeitliste!$A$14:$A$1999,$A184,Zeitliste!$N$14:$N$1999,I$16)</f>
        <v>0</v>
      </c>
      <c r="J184" s="219" t="str">
        <f t="shared" ref="J184" ca="1" si="2040">IF(OR($B184=0,I184=0),"",ROUNDDOWN((I184/$B184)*100,0))</f>
        <v/>
      </c>
      <c r="K184" s="218">
        <f>SUMIFS(Zeitliste!$M$14:$M$1999,Zeitliste!$A$14:$A$1999,$A184,Zeitliste!$N$14:$N$1999,K$16)</f>
        <v>0</v>
      </c>
      <c r="L184" s="219" t="str">
        <f t="shared" ref="L184" ca="1" si="2041">IF(OR($B184=0,K184=0),"",ROUNDDOWN((K184/$B184)*100,0))</f>
        <v/>
      </c>
      <c r="M184" s="218">
        <f>SUMIFS(Zeitliste!$M$14:$M$1999,Zeitliste!$A$14:$A$1999,$A184,Zeitliste!$N$14:$N$1999,M$16)</f>
        <v>0</v>
      </c>
      <c r="N184" s="219" t="str">
        <f t="shared" ref="N184" ca="1" si="2042">IF(OR($B184=0,M184=0),"",ROUNDDOWN((M184/$B184)*100,0))</f>
        <v/>
      </c>
      <c r="O184" s="218">
        <f>SUMIFS(Zeitliste!$M$14:$M$1999,Zeitliste!$A$14:$A$1999,$A184,Zeitliste!$N$14:$N$1999,O$16)</f>
        <v>0</v>
      </c>
      <c r="P184" s="219" t="str">
        <f t="shared" ref="P184" ca="1" si="2043">IF(OR($B184=0,O184=0),"",ROUNDDOWN((O184/$B184)*100,0))</f>
        <v/>
      </c>
      <c r="Q184" s="218">
        <f>SUMIFS(Zeitliste!$M$14:$M$1999,Zeitliste!$A$14:$A$1999,$A184,Zeitliste!$N$14:$N$1999,Q$16)</f>
        <v>0</v>
      </c>
      <c r="R184" s="219" t="str">
        <f t="shared" ref="R184" ca="1" si="2044">IF(OR($B184=0,Q184=0),"",ROUNDDOWN((Q184/$B184)*100,0))</f>
        <v/>
      </c>
      <c r="S184" s="218">
        <f>SUMIFS(Zeitliste!$M$14:$M$1999,Zeitliste!$A$14:$A$1999,$A184,Zeitliste!$N$14:$N$1999,S$16)</f>
        <v>0</v>
      </c>
      <c r="T184" s="219" t="str">
        <f t="shared" ref="T184" ca="1" si="2045">IF(OR($B184=0,S184=0),"",ROUNDDOWN((S184/$B184)*100,0))</f>
        <v/>
      </c>
      <c r="U184" s="218">
        <f>SUMIFS(Zeitliste!$M$14:$M$1999,Zeitliste!$A$14:$A$1999,$A184,Zeitliste!$N$14:$N$1999,U$16)</f>
        <v>0</v>
      </c>
      <c r="V184" s="219" t="str">
        <f t="shared" ref="V184" ca="1" si="2046">IF(OR($B184=0,U184=0),"",ROUNDDOWN((U184/$B184)*100,0))</f>
        <v/>
      </c>
      <c r="W184" s="218">
        <f>SUMIFS(Zeitliste!$M$14:$M$1999,Zeitliste!$A$14:$A$1999,$A184,Zeitliste!$N$14:$N$1999,W$16)</f>
        <v>0</v>
      </c>
      <c r="X184" s="219" t="str">
        <f t="shared" ref="X184" ca="1" si="2047">IF(OR($B184=0,W184=0),"",ROUNDDOWN((W184/$B184)*100,0))</f>
        <v/>
      </c>
      <c r="Y184" s="218">
        <f>SUMIFS(Zeitliste!$M$14:$M$1999,Zeitliste!$A$14:$A$1999,$A184,Zeitliste!$N$14:$N$1999,Y$16)</f>
        <v>0</v>
      </c>
      <c r="Z184" s="219" t="str">
        <f t="shared" ref="Z184" ca="1" si="2048">IF(OR($B184=0,Y184=0),"",ROUNDDOWN((Y184/$B184)*100,0))</f>
        <v/>
      </c>
      <c r="AA184" s="218">
        <f>SUMIFS(Zeitliste!$M$14:$M$1999,Zeitliste!$A$14:$A$1999,$A184,Zeitliste!$N$14:$N$1999,AA$16)</f>
        <v>0</v>
      </c>
      <c r="AB184" s="219" t="str">
        <f t="shared" ref="AB184" ca="1" si="2049">IF(OR($B184=0,AA184=0),"",ROUNDDOWN((AA184/$B184)*100,0))</f>
        <v/>
      </c>
      <c r="AC184" s="218">
        <f>SUMIFS(Zeitliste!$M$14:$M$1999,Zeitliste!$A$14:$A$1999,$A184,Zeitliste!$N$14:$N$1999,AC$16)</f>
        <v>0</v>
      </c>
      <c r="AD184" s="219" t="str">
        <f t="shared" ca="1" si="1614"/>
        <v/>
      </c>
      <c r="AE184" s="20"/>
      <c r="AF184" s="241">
        <f t="shared" ca="1" si="1627"/>
        <v>0</v>
      </c>
      <c r="AG184" s="241">
        <f t="shared" ca="1" si="1628"/>
        <v>0</v>
      </c>
      <c r="AH184" s="242" t="e">
        <f t="shared" si="1641"/>
        <v>#VALUE!</v>
      </c>
    </row>
    <row r="185" spans="1:34" x14ac:dyDescent="0.25">
      <c r="A185" s="216" t="str">
        <f t="shared" si="1576"/>
        <v/>
      </c>
      <c r="B185" s="217">
        <f ca="1">SUMIF(ZL_gesamt,Aufteilung!A185,ZL_dez)</f>
        <v>0</v>
      </c>
      <c r="C185" s="218">
        <f>SUMIFS(Zeitliste!$M$14:$M$1999,Zeitliste!$A$14:$A$1999,$A185,Zeitliste!$N$14:$N$1999,C$16)</f>
        <v>0</v>
      </c>
      <c r="D185" s="219" t="str">
        <f t="shared" ca="1" si="1577"/>
        <v/>
      </c>
      <c r="E185" s="218">
        <f>SUMIFS(Zeitliste!$M$14:$M$1999,Zeitliste!$A$14:$A$1999,$A185,Zeitliste!$N$14:$N$1999,E$16)</f>
        <v>0</v>
      </c>
      <c r="F185" s="219" t="str">
        <f t="shared" ref="F185" ca="1" si="2050">IF(OR($B185=0,E185=0),"",ROUNDDOWN((E185/$B185)*100,0))</f>
        <v/>
      </c>
      <c r="G185" s="218">
        <f>SUMIFS(Zeitliste!$M$14:$M$1999,Zeitliste!$A$14:$A$1999,$A185,Zeitliste!$N$14:$N$1999,G$16)</f>
        <v>0</v>
      </c>
      <c r="H185" s="219" t="str">
        <f t="shared" ref="H185" ca="1" si="2051">IF(OR($B185=0,G185=0),"",ROUNDDOWN((G185/$B185)*100,0))</f>
        <v/>
      </c>
      <c r="I185" s="218">
        <f>SUMIFS(Zeitliste!$M$14:$M$1999,Zeitliste!$A$14:$A$1999,$A185,Zeitliste!$N$14:$N$1999,I$16)</f>
        <v>0</v>
      </c>
      <c r="J185" s="219" t="str">
        <f t="shared" ref="J185" ca="1" si="2052">IF(OR($B185=0,I185=0),"",ROUNDDOWN((I185/$B185)*100,0))</f>
        <v/>
      </c>
      <c r="K185" s="218">
        <f>SUMIFS(Zeitliste!$M$14:$M$1999,Zeitliste!$A$14:$A$1999,$A185,Zeitliste!$N$14:$N$1999,K$16)</f>
        <v>0</v>
      </c>
      <c r="L185" s="219" t="str">
        <f t="shared" ref="L185" ca="1" si="2053">IF(OR($B185=0,K185=0),"",ROUNDDOWN((K185/$B185)*100,0))</f>
        <v/>
      </c>
      <c r="M185" s="218">
        <f>SUMIFS(Zeitliste!$M$14:$M$1999,Zeitliste!$A$14:$A$1999,$A185,Zeitliste!$N$14:$N$1999,M$16)</f>
        <v>0</v>
      </c>
      <c r="N185" s="219" t="str">
        <f t="shared" ref="N185" ca="1" si="2054">IF(OR($B185=0,M185=0),"",ROUNDDOWN((M185/$B185)*100,0))</f>
        <v/>
      </c>
      <c r="O185" s="218">
        <f>SUMIFS(Zeitliste!$M$14:$M$1999,Zeitliste!$A$14:$A$1999,$A185,Zeitliste!$N$14:$N$1999,O$16)</f>
        <v>0</v>
      </c>
      <c r="P185" s="219" t="str">
        <f t="shared" ref="P185" ca="1" si="2055">IF(OR($B185=0,O185=0),"",ROUNDDOWN((O185/$B185)*100,0))</f>
        <v/>
      </c>
      <c r="Q185" s="218">
        <f>SUMIFS(Zeitliste!$M$14:$M$1999,Zeitliste!$A$14:$A$1999,$A185,Zeitliste!$N$14:$N$1999,Q$16)</f>
        <v>0</v>
      </c>
      <c r="R185" s="219" t="str">
        <f t="shared" ref="R185" ca="1" si="2056">IF(OR($B185=0,Q185=0),"",ROUNDDOWN((Q185/$B185)*100,0))</f>
        <v/>
      </c>
      <c r="S185" s="218">
        <f>SUMIFS(Zeitliste!$M$14:$M$1999,Zeitliste!$A$14:$A$1999,$A185,Zeitliste!$N$14:$N$1999,S$16)</f>
        <v>0</v>
      </c>
      <c r="T185" s="219" t="str">
        <f t="shared" ref="T185" ca="1" si="2057">IF(OR($B185=0,S185=0),"",ROUNDDOWN((S185/$B185)*100,0))</f>
        <v/>
      </c>
      <c r="U185" s="218">
        <f>SUMIFS(Zeitliste!$M$14:$M$1999,Zeitliste!$A$14:$A$1999,$A185,Zeitliste!$N$14:$N$1999,U$16)</f>
        <v>0</v>
      </c>
      <c r="V185" s="219" t="str">
        <f t="shared" ref="V185" ca="1" si="2058">IF(OR($B185=0,U185=0),"",ROUNDDOWN((U185/$B185)*100,0))</f>
        <v/>
      </c>
      <c r="W185" s="218">
        <f>SUMIFS(Zeitliste!$M$14:$M$1999,Zeitliste!$A$14:$A$1999,$A185,Zeitliste!$N$14:$N$1999,W$16)</f>
        <v>0</v>
      </c>
      <c r="X185" s="219" t="str">
        <f t="shared" ref="X185" ca="1" si="2059">IF(OR($B185=0,W185=0),"",ROUNDDOWN((W185/$B185)*100,0))</f>
        <v/>
      </c>
      <c r="Y185" s="218">
        <f>SUMIFS(Zeitliste!$M$14:$M$1999,Zeitliste!$A$14:$A$1999,$A185,Zeitliste!$N$14:$N$1999,Y$16)</f>
        <v>0</v>
      </c>
      <c r="Z185" s="219" t="str">
        <f t="shared" ref="Z185" ca="1" si="2060">IF(OR($B185=0,Y185=0),"",ROUNDDOWN((Y185/$B185)*100,0))</f>
        <v/>
      </c>
      <c r="AA185" s="218">
        <f>SUMIFS(Zeitliste!$M$14:$M$1999,Zeitliste!$A$14:$A$1999,$A185,Zeitliste!$N$14:$N$1999,AA$16)</f>
        <v>0</v>
      </c>
      <c r="AB185" s="219" t="str">
        <f t="shared" ref="AB185" ca="1" si="2061">IF(OR($B185=0,AA185=0),"",ROUNDDOWN((AA185/$B185)*100,0))</f>
        <v/>
      </c>
      <c r="AC185" s="218">
        <f>SUMIFS(Zeitliste!$M$14:$M$1999,Zeitliste!$A$14:$A$1999,$A185,Zeitliste!$N$14:$N$1999,AC$16)</f>
        <v>0</v>
      </c>
      <c r="AD185" s="219" t="str">
        <f t="shared" ca="1" si="1614"/>
        <v/>
      </c>
      <c r="AE185" s="20"/>
      <c r="AF185" s="241">
        <f t="shared" ca="1" si="1627"/>
        <v>0</v>
      </c>
      <c r="AG185" s="241">
        <f t="shared" ca="1" si="1628"/>
        <v>0</v>
      </c>
      <c r="AH185" s="242" t="e">
        <f t="shared" si="1641"/>
        <v>#VALUE!</v>
      </c>
    </row>
    <row r="186" spans="1:34" x14ac:dyDescent="0.25">
      <c r="A186" s="216" t="str">
        <f t="shared" si="1576"/>
        <v/>
      </c>
      <c r="B186" s="217">
        <f ca="1">SUMIF(ZL_gesamt,Aufteilung!A186,ZL_dez)</f>
        <v>0</v>
      </c>
      <c r="C186" s="218">
        <f>SUMIFS(Zeitliste!$M$14:$M$1999,Zeitliste!$A$14:$A$1999,$A186,Zeitliste!$N$14:$N$1999,C$16)</f>
        <v>0</v>
      </c>
      <c r="D186" s="219" t="str">
        <f t="shared" ca="1" si="1577"/>
        <v/>
      </c>
      <c r="E186" s="218">
        <f>SUMIFS(Zeitliste!$M$14:$M$1999,Zeitliste!$A$14:$A$1999,$A186,Zeitliste!$N$14:$N$1999,E$16)</f>
        <v>0</v>
      </c>
      <c r="F186" s="219" t="str">
        <f t="shared" ref="F186" ca="1" si="2062">IF(OR($B186=0,E186=0),"",ROUNDDOWN((E186/$B186)*100,0))</f>
        <v/>
      </c>
      <c r="G186" s="218">
        <f>SUMIFS(Zeitliste!$M$14:$M$1999,Zeitliste!$A$14:$A$1999,$A186,Zeitliste!$N$14:$N$1999,G$16)</f>
        <v>0</v>
      </c>
      <c r="H186" s="219" t="str">
        <f t="shared" ref="H186" ca="1" si="2063">IF(OR($B186=0,G186=0),"",ROUNDDOWN((G186/$B186)*100,0))</f>
        <v/>
      </c>
      <c r="I186" s="218">
        <f>SUMIFS(Zeitliste!$M$14:$M$1999,Zeitliste!$A$14:$A$1999,$A186,Zeitliste!$N$14:$N$1999,I$16)</f>
        <v>0</v>
      </c>
      <c r="J186" s="219" t="str">
        <f t="shared" ref="J186" ca="1" si="2064">IF(OR($B186=0,I186=0),"",ROUNDDOWN((I186/$B186)*100,0))</f>
        <v/>
      </c>
      <c r="K186" s="218">
        <f>SUMIFS(Zeitliste!$M$14:$M$1999,Zeitliste!$A$14:$A$1999,$A186,Zeitliste!$N$14:$N$1999,K$16)</f>
        <v>0</v>
      </c>
      <c r="L186" s="219" t="str">
        <f t="shared" ref="L186" ca="1" si="2065">IF(OR($B186=0,K186=0),"",ROUNDDOWN((K186/$B186)*100,0))</f>
        <v/>
      </c>
      <c r="M186" s="218">
        <f>SUMIFS(Zeitliste!$M$14:$M$1999,Zeitliste!$A$14:$A$1999,$A186,Zeitliste!$N$14:$N$1999,M$16)</f>
        <v>0</v>
      </c>
      <c r="N186" s="219" t="str">
        <f t="shared" ref="N186" ca="1" si="2066">IF(OR($B186=0,M186=0),"",ROUNDDOWN((M186/$B186)*100,0))</f>
        <v/>
      </c>
      <c r="O186" s="218">
        <f>SUMIFS(Zeitliste!$M$14:$M$1999,Zeitliste!$A$14:$A$1999,$A186,Zeitliste!$N$14:$N$1999,O$16)</f>
        <v>0</v>
      </c>
      <c r="P186" s="219" t="str">
        <f t="shared" ref="P186" ca="1" si="2067">IF(OR($B186=0,O186=0),"",ROUNDDOWN((O186/$B186)*100,0))</f>
        <v/>
      </c>
      <c r="Q186" s="218">
        <f>SUMIFS(Zeitliste!$M$14:$M$1999,Zeitliste!$A$14:$A$1999,$A186,Zeitliste!$N$14:$N$1999,Q$16)</f>
        <v>0</v>
      </c>
      <c r="R186" s="219" t="str">
        <f t="shared" ref="R186" ca="1" si="2068">IF(OR($B186=0,Q186=0),"",ROUNDDOWN((Q186/$B186)*100,0))</f>
        <v/>
      </c>
      <c r="S186" s="218">
        <f>SUMIFS(Zeitliste!$M$14:$M$1999,Zeitliste!$A$14:$A$1999,$A186,Zeitliste!$N$14:$N$1999,S$16)</f>
        <v>0</v>
      </c>
      <c r="T186" s="219" t="str">
        <f t="shared" ref="T186" ca="1" si="2069">IF(OR($B186=0,S186=0),"",ROUNDDOWN((S186/$B186)*100,0))</f>
        <v/>
      </c>
      <c r="U186" s="218">
        <f>SUMIFS(Zeitliste!$M$14:$M$1999,Zeitliste!$A$14:$A$1999,$A186,Zeitliste!$N$14:$N$1999,U$16)</f>
        <v>0</v>
      </c>
      <c r="V186" s="219" t="str">
        <f t="shared" ref="V186" ca="1" si="2070">IF(OR($B186=0,U186=0),"",ROUNDDOWN((U186/$B186)*100,0))</f>
        <v/>
      </c>
      <c r="W186" s="218">
        <f>SUMIFS(Zeitliste!$M$14:$M$1999,Zeitliste!$A$14:$A$1999,$A186,Zeitliste!$N$14:$N$1999,W$16)</f>
        <v>0</v>
      </c>
      <c r="X186" s="219" t="str">
        <f t="shared" ref="X186" ca="1" si="2071">IF(OR($B186=0,W186=0),"",ROUNDDOWN((W186/$B186)*100,0))</f>
        <v/>
      </c>
      <c r="Y186" s="218">
        <f>SUMIFS(Zeitliste!$M$14:$M$1999,Zeitliste!$A$14:$A$1999,$A186,Zeitliste!$N$14:$N$1999,Y$16)</f>
        <v>0</v>
      </c>
      <c r="Z186" s="219" t="str">
        <f t="shared" ref="Z186" ca="1" si="2072">IF(OR($B186=0,Y186=0),"",ROUNDDOWN((Y186/$B186)*100,0))</f>
        <v/>
      </c>
      <c r="AA186" s="218">
        <f>SUMIFS(Zeitliste!$M$14:$M$1999,Zeitliste!$A$14:$A$1999,$A186,Zeitliste!$N$14:$N$1999,AA$16)</f>
        <v>0</v>
      </c>
      <c r="AB186" s="219" t="str">
        <f t="shared" ref="AB186" ca="1" si="2073">IF(OR($B186=0,AA186=0),"",ROUNDDOWN((AA186/$B186)*100,0))</f>
        <v/>
      </c>
      <c r="AC186" s="218">
        <f>SUMIFS(Zeitliste!$M$14:$M$1999,Zeitliste!$A$14:$A$1999,$A186,Zeitliste!$N$14:$N$1999,AC$16)</f>
        <v>0</v>
      </c>
      <c r="AD186" s="219" t="str">
        <f t="shared" ca="1" si="1614"/>
        <v/>
      </c>
      <c r="AE186" s="20"/>
      <c r="AF186" s="241">
        <f t="shared" ca="1" si="1627"/>
        <v>0</v>
      </c>
      <c r="AG186" s="241">
        <f t="shared" ca="1" si="1628"/>
        <v>0</v>
      </c>
      <c r="AH186" s="242" t="e">
        <f t="shared" si="1641"/>
        <v>#VALUE!</v>
      </c>
    </row>
    <row r="187" spans="1:34" x14ac:dyDescent="0.25">
      <c r="A187" s="216" t="str">
        <f t="shared" si="1576"/>
        <v/>
      </c>
      <c r="B187" s="217">
        <f ca="1">SUMIF(ZL_gesamt,Aufteilung!A187,ZL_dez)</f>
        <v>0</v>
      </c>
      <c r="C187" s="218">
        <f>SUMIFS(Zeitliste!$M$14:$M$1999,Zeitliste!$A$14:$A$1999,$A187,Zeitliste!$N$14:$N$1999,C$16)</f>
        <v>0</v>
      </c>
      <c r="D187" s="219" t="str">
        <f t="shared" ca="1" si="1577"/>
        <v/>
      </c>
      <c r="E187" s="218">
        <f>SUMIFS(Zeitliste!$M$14:$M$1999,Zeitliste!$A$14:$A$1999,$A187,Zeitliste!$N$14:$N$1999,E$16)</f>
        <v>0</v>
      </c>
      <c r="F187" s="219" t="str">
        <f t="shared" ref="F187" ca="1" si="2074">IF(OR($B187=0,E187=0),"",ROUNDDOWN((E187/$B187)*100,0))</f>
        <v/>
      </c>
      <c r="G187" s="218">
        <f>SUMIFS(Zeitliste!$M$14:$M$1999,Zeitliste!$A$14:$A$1999,$A187,Zeitliste!$N$14:$N$1999,G$16)</f>
        <v>0</v>
      </c>
      <c r="H187" s="219" t="str">
        <f t="shared" ref="H187" ca="1" si="2075">IF(OR($B187=0,G187=0),"",ROUNDDOWN((G187/$B187)*100,0))</f>
        <v/>
      </c>
      <c r="I187" s="218">
        <f>SUMIFS(Zeitliste!$M$14:$M$1999,Zeitliste!$A$14:$A$1999,$A187,Zeitliste!$N$14:$N$1999,I$16)</f>
        <v>0</v>
      </c>
      <c r="J187" s="219" t="str">
        <f t="shared" ref="J187" ca="1" si="2076">IF(OR($B187=0,I187=0),"",ROUNDDOWN((I187/$B187)*100,0))</f>
        <v/>
      </c>
      <c r="K187" s="218">
        <f>SUMIFS(Zeitliste!$M$14:$M$1999,Zeitliste!$A$14:$A$1999,$A187,Zeitliste!$N$14:$N$1999,K$16)</f>
        <v>0</v>
      </c>
      <c r="L187" s="219" t="str">
        <f t="shared" ref="L187" ca="1" si="2077">IF(OR($B187=0,K187=0),"",ROUNDDOWN((K187/$B187)*100,0))</f>
        <v/>
      </c>
      <c r="M187" s="218">
        <f>SUMIFS(Zeitliste!$M$14:$M$1999,Zeitliste!$A$14:$A$1999,$A187,Zeitliste!$N$14:$N$1999,M$16)</f>
        <v>0</v>
      </c>
      <c r="N187" s="219" t="str">
        <f t="shared" ref="N187" ca="1" si="2078">IF(OR($B187=0,M187=0),"",ROUNDDOWN((M187/$B187)*100,0))</f>
        <v/>
      </c>
      <c r="O187" s="218">
        <f>SUMIFS(Zeitliste!$M$14:$M$1999,Zeitliste!$A$14:$A$1999,$A187,Zeitliste!$N$14:$N$1999,O$16)</f>
        <v>0</v>
      </c>
      <c r="P187" s="219" t="str">
        <f t="shared" ref="P187" ca="1" si="2079">IF(OR($B187=0,O187=0),"",ROUNDDOWN((O187/$B187)*100,0))</f>
        <v/>
      </c>
      <c r="Q187" s="218">
        <f>SUMIFS(Zeitliste!$M$14:$M$1999,Zeitliste!$A$14:$A$1999,$A187,Zeitliste!$N$14:$N$1999,Q$16)</f>
        <v>0</v>
      </c>
      <c r="R187" s="219" t="str">
        <f t="shared" ref="R187" ca="1" si="2080">IF(OR($B187=0,Q187=0),"",ROUNDDOWN((Q187/$B187)*100,0))</f>
        <v/>
      </c>
      <c r="S187" s="218">
        <f>SUMIFS(Zeitliste!$M$14:$M$1999,Zeitliste!$A$14:$A$1999,$A187,Zeitliste!$N$14:$N$1999,S$16)</f>
        <v>0</v>
      </c>
      <c r="T187" s="219" t="str">
        <f t="shared" ref="T187" ca="1" si="2081">IF(OR($B187=0,S187=0),"",ROUNDDOWN((S187/$B187)*100,0))</f>
        <v/>
      </c>
      <c r="U187" s="218">
        <f>SUMIFS(Zeitliste!$M$14:$M$1999,Zeitliste!$A$14:$A$1999,$A187,Zeitliste!$N$14:$N$1999,U$16)</f>
        <v>0</v>
      </c>
      <c r="V187" s="219" t="str">
        <f t="shared" ref="V187" ca="1" si="2082">IF(OR($B187=0,U187=0),"",ROUNDDOWN((U187/$B187)*100,0))</f>
        <v/>
      </c>
      <c r="W187" s="218">
        <f>SUMIFS(Zeitliste!$M$14:$M$1999,Zeitliste!$A$14:$A$1999,$A187,Zeitliste!$N$14:$N$1999,W$16)</f>
        <v>0</v>
      </c>
      <c r="X187" s="219" t="str">
        <f t="shared" ref="X187" ca="1" si="2083">IF(OR($B187=0,W187=0),"",ROUNDDOWN((W187/$B187)*100,0))</f>
        <v/>
      </c>
      <c r="Y187" s="218">
        <f>SUMIFS(Zeitliste!$M$14:$M$1999,Zeitliste!$A$14:$A$1999,$A187,Zeitliste!$N$14:$N$1999,Y$16)</f>
        <v>0</v>
      </c>
      <c r="Z187" s="219" t="str">
        <f t="shared" ref="Z187" ca="1" si="2084">IF(OR($B187=0,Y187=0),"",ROUNDDOWN((Y187/$B187)*100,0))</f>
        <v/>
      </c>
      <c r="AA187" s="218">
        <f>SUMIFS(Zeitliste!$M$14:$M$1999,Zeitliste!$A$14:$A$1999,$A187,Zeitliste!$N$14:$N$1999,AA$16)</f>
        <v>0</v>
      </c>
      <c r="AB187" s="219" t="str">
        <f t="shared" ref="AB187" ca="1" si="2085">IF(OR($B187=0,AA187=0),"",ROUNDDOWN((AA187/$B187)*100,0))</f>
        <v/>
      </c>
      <c r="AC187" s="218">
        <f>SUMIFS(Zeitliste!$M$14:$M$1999,Zeitliste!$A$14:$A$1999,$A187,Zeitliste!$N$14:$N$1999,AC$16)</f>
        <v>0</v>
      </c>
      <c r="AD187" s="219" t="str">
        <f t="shared" ca="1" si="1614"/>
        <v/>
      </c>
      <c r="AE187" s="20"/>
      <c r="AF187" s="241">
        <f t="shared" ca="1" si="1627"/>
        <v>0</v>
      </c>
      <c r="AG187" s="241">
        <f t="shared" ca="1" si="1628"/>
        <v>0</v>
      </c>
      <c r="AH187" s="242" t="e">
        <f t="shared" si="1641"/>
        <v>#VALUE!</v>
      </c>
    </row>
    <row r="188" spans="1:34" x14ac:dyDescent="0.25">
      <c r="A188" s="216" t="str">
        <f t="shared" si="1576"/>
        <v/>
      </c>
      <c r="B188" s="217">
        <f ca="1">SUMIF(ZL_gesamt,Aufteilung!A188,ZL_dez)</f>
        <v>0</v>
      </c>
      <c r="C188" s="218">
        <f>SUMIFS(Zeitliste!$M$14:$M$1999,Zeitliste!$A$14:$A$1999,$A188,Zeitliste!$N$14:$N$1999,C$16)</f>
        <v>0</v>
      </c>
      <c r="D188" s="219" t="str">
        <f t="shared" ca="1" si="1577"/>
        <v/>
      </c>
      <c r="E188" s="218">
        <f>SUMIFS(Zeitliste!$M$14:$M$1999,Zeitliste!$A$14:$A$1999,$A188,Zeitliste!$N$14:$N$1999,E$16)</f>
        <v>0</v>
      </c>
      <c r="F188" s="219" t="str">
        <f t="shared" ref="F188" ca="1" si="2086">IF(OR($B188=0,E188=0),"",ROUNDDOWN((E188/$B188)*100,0))</f>
        <v/>
      </c>
      <c r="G188" s="218">
        <f>SUMIFS(Zeitliste!$M$14:$M$1999,Zeitliste!$A$14:$A$1999,$A188,Zeitliste!$N$14:$N$1999,G$16)</f>
        <v>0</v>
      </c>
      <c r="H188" s="219" t="str">
        <f t="shared" ref="H188" ca="1" si="2087">IF(OR($B188=0,G188=0),"",ROUNDDOWN((G188/$B188)*100,0))</f>
        <v/>
      </c>
      <c r="I188" s="218">
        <f>SUMIFS(Zeitliste!$M$14:$M$1999,Zeitliste!$A$14:$A$1999,$A188,Zeitliste!$N$14:$N$1999,I$16)</f>
        <v>0</v>
      </c>
      <c r="J188" s="219" t="str">
        <f t="shared" ref="J188" ca="1" si="2088">IF(OR($B188=0,I188=0),"",ROUNDDOWN((I188/$B188)*100,0))</f>
        <v/>
      </c>
      <c r="K188" s="218">
        <f>SUMIFS(Zeitliste!$M$14:$M$1999,Zeitliste!$A$14:$A$1999,$A188,Zeitliste!$N$14:$N$1999,K$16)</f>
        <v>0</v>
      </c>
      <c r="L188" s="219" t="str">
        <f t="shared" ref="L188" ca="1" si="2089">IF(OR($B188=0,K188=0),"",ROUNDDOWN((K188/$B188)*100,0))</f>
        <v/>
      </c>
      <c r="M188" s="218">
        <f>SUMIFS(Zeitliste!$M$14:$M$1999,Zeitliste!$A$14:$A$1999,$A188,Zeitliste!$N$14:$N$1999,M$16)</f>
        <v>0</v>
      </c>
      <c r="N188" s="219" t="str">
        <f t="shared" ref="N188" ca="1" si="2090">IF(OR($B188=0,M188=0),"",ROUNDDOWN((M188/$B188)*100,0))</f>
        <v/>
      </c>
      <c r="O188" s="218">
        <f>SUMIFS(Zeitliste!$M$14:$M$1999,Zeitliste!$A$14:$A$1999,$A188,Zeitliste!$N$14:$N$1999,O$16)</f>
        <v>0</v>
      </c>
      <c r="P188" s="219" t="str">
        <f t="shared" ref="P188" ca="1" si="2091">IF(OR($B188=0,O188=0),"",ROUNDDOWN((O188/$B188)*100,0))</f>
        <v/>
      </c>
      <c r="Q188" s="218">
        <f>SUMIFS(Zeitliste!$M$14:$M$1999,Zeitliste!$A$14:$A$1999,$A188,Zeitliste!$N$14:$N$1999,Q$16)</f>
        <v>0</v>
      </c>
      <c r="R188" s="219" t="str">
        <f t="shared" ref="R188" ca="1" si="2092">IF(OR($B188=0,Q188=0),"",ROUNDDOWN((Q188/$B188)*100,0))</f>
        <v/>
      </c>
      <c r="S188" s="218">
        <f>SUMIFS(Zeitliste!$M$14:$M$1999,Zeitliste!$A$14:$A$1999,$A188,Zeitliste!$N$14:$N$1999,S$16)</f>
        <v>0</v>
      </c>
      <c r="T188" s="219" t="str">
        <f t="shared" ref="T188" ca="1" si="2093">IF(OR($B188=0,S188=0),"",ROUNDDOWN((S188/$B188)*100,0))</f>
        <v/>
      </c>
      <c r="U188" s="218">
        <f>SUMIFS(Zeitliste!$M$14:$M$1999,Zeitliste!$A$14:$A$1999,$A188,Zeitliste!$N$14:$N$1999,U$16)</f>
        <v>0</v>
      </c>
      <c r="V188" s="219" t="str">
        <f t="shared" ref="V188" ca="1" si="2094">IF(OR($B188=0,U188=0),"",ROUNDDOWN((U188/$B188)*100,0))</f>
        <v/>
      </c>
      <c r="W188" s="218">
        <f>SUMIFS(Zeitliste!$M$14:$M$1999,Zeitliste!$A$14:$A$1999,$A188,Zeitliste!$N$14:$N$1999,W$16)</f>
        <v>0</v>
      </c>
      <c r="X188" s="219" t="str">
        <f t="shared" ref="X188" ca="1" si="2095">IF(OR($B188=0,W188=0),"",ROUNDDOWN((W188/$B188)*100,0))</f>
        <v/>
      </c>
      <c r="Y188" s="218">
        <f>SUMIFS(Zeitliste!$M$14:$M$1999,Zeitliste!$A$14:$A$1999,$A188,Zeitliste!$N$14:$N$1999,Y$16)</f>
        <v>0</v>
      </c>
      <c r="Z188" s="219" t="str">
        <f t="shared" ref="Z188" ca="1" si="2096">IF(OR($B188=0,Y188=0),"",ROUNDDOWN((Y188/$B188)*100,0))</f>
        <v/>
      </c>
      <c r="AA188" s="218">
        <f>SUMIFS(Zeitliste!$M$14:$M$1999,Zeitliste!$A$14:$A$1999,$A188,Zeitliste!$N$14:$N$1999,AA$16)</f>
        <v>0</v>
      </c>
      <c r="AB188" s="219" t="str">
        <f t="shared" ref="AB188" ca="1" si="2097">IF(OR($B188=0,AA188=0),"",ROUNDDOWN((AA188/$B188)*100,0))</f>
        <v/>
      </c>
      <c r="AC188" s="218">
        <f>SUMIFS(Zeitliste!$M$14:$M$1999,Zeitliste!$A$14:$A$1999,$A188,Zeitliste!$N$14:$N$1999,AC$16)</f>
        <v>0</v>
      </c>
      <c r="AD188" s="219" t="str">
        <f t="shared" ca="1" si="1614"/>
        <v/>
      </c>
      <c r="AE188" s="20"/>
      <c r="AF188" s="241">
        <f t="shared" ca="1" si="1627"/>
        <v>0</v>
      </c>
      <c r="AG188" s="241">
        <f t="shared" ca="1" si="1628"/>
        <v>0</v>
      </c>
      <c r="AH188" s="242" t="e">
        <f t="shared" si="1641"/>
        <v>#VALUE!</v>
      </c>
    </row>
    <row r="189" spans="1:34" x14ac:dyDescent="0.25">
      <c r="A189" s="216" t="str">
        <f t="shared" si="1576"/>
        <v/>
      </c>
      <c r="B189" s="217">
        <f ca="1">SUMIF(ZL_gesamt,Aufteilung!A189,ZL_dez)</f>
        <v>0</v>
      </c>
      <c r="C189" s="218">
        <f>SUMIFS(Zeitliste!$M$14:$M$1999,Zeitliste!$A$14:$A$1999,$A189,Zeitliste!$N$14:$N$1999,C$16)</f>
        <v>0</v>
      </c>
      <c r="D189" s="219" t="str">
        <f t="shared" ca="1" si="1577"/>
        <v/>
      </c>
      <c r="E189" s="218">
        <f>SUMIFS(Zeitliste!$M$14:$M$1999,Zeitliste!$A$14:$A$1999,$A189,Zeitliste!$N$14:$N$1999,E$16)</f>
        <v>0</v>
      </c>
      <c r="F189" s="219" t="str">
        <f t="shared" ref="F189" ca="1" si="2098">IF(OR($B189=0,E189=0),"",ROUNDDOWN((E189/$B189)*100,0))</f>
        <v/>
      </c>
      <c r="G189" s="218">
        <f>SUMIFS(Zeitliste!$M$14:$M$1999,Zeitliste!$A$14:$A$1999,$A189,Zeitliste!$N$14:$N$1999,G$16)</f>
        <v>0</v>
      </c>
      <c r="H189" s="219" t="str">
        <f t="shared" ref="H189" ca="1" si="2099">IF(OR($B189=0,G189=0),"",ROUNDDOWN((G189/$B189)*100,0))</f>
        <v/>
      </c>
      <c r="I189" s="218">
        <f>SUMIFS(Zeitliste!$M$14:$M$1999,Zeitliste!$A$14:$A$1999,$A189,Zeitliste!$N$14:$N$1999,I$16)</f>
        <v>0</v>
      </c>
      <c r="J189" s="219" t="str">
        <f t="shared" ref="J189" ca="1" si="2100">IF(OR($B189=0,I189=0),"",ROUNDDOWN((I189/$B189)*100,0))</f>
        <v/>
      </c>
      <c r="K189" s="218">
        <f>SUMIFS(Zeitliste!$M$14:$M$1999,Zeitliste!$A$14:$A$1999,$A189,Zeitliste!$N$14:$N$1999,K$16)</f>
        <v>0</v>
      </c>
      <c r="L189" s="219" t="str">
        <f t="shared" ref="L189" ca="1" si="2101">IF(OR($B189=0,K189=0),"",ROUNDDOWN((K189/$B189)*100,0))</f>
        <v/>
      </c>
      <c r="M189" s="218">
        <f>SUMIFS(Zeitliste!$M$14:$M$1999,Zeitliste!$A$14:$A$1999,$A189,Zeitliste!$N$14:$N$1999,M$16)</f>
        <v>0</v>
      </c>
      <c r="N189" s="219" t="str">
        <f t="shared" ref="N189" ca="1" si="2102">IF(OR($B189=0,M189=0),"",ROUNDDOWN((M189/$B189)*100,0))</f>
        <v/>
      </c>
      <c r="O189" s="218">
        <f>SUMIFS(Zeitliste!$M$14:$M$1999,Zeitliste!$A$14:$A$1999,$A189,Zeitliste!$N$14:$N$1999,O$16)</f>
        <v>0</v>
      </c>
      <c r="P189" s="219" t="str">
        <f t="shared" ref="P189" ca="1" si="2103">IF(OR($B189=0,O189=0),"",ROUNDDOWN((O189/$B189)*100,0))</f>
        <v/>
      </c>
      <c r="Q189" s="218">
        <f>SUMIFS(Zeitliste!$M$14:$M$1999,Zeitliste!$A$14:$A$1999,$A189,Zeitliste!$N$14:$N$1999,Q$16)</f>
        <v>0</v>
      </c>
      <c r="R189" s="219" t="str">
        <f t="shared" ref="R189" ca="1" si="2104">IF(OR($B189=0,Q189=0),"",ROUNDDOWN((Q189/$B189)*100,0))</f>
        <v/>
      </c>
      <c r="S189" s="218">
        <f>SUMIFS(Zeitliste!$M$14:$M$1999,Zeitliste!$A$14:$A$1999,$A189,Zeitliste!$N$14:$N$1999,S$16)</f>
        <v>0</v>
      </c>
      <c r="T189" s="219" t="str">
        <f t="shared" ref="T189" ca="1" si="2105">IF(OR($B189=0,S189=0),"",ROUNDDOWN((S189/$B189)*100,0))</f>
        <v/>
      </c>
      <c r="U189" s="218">
        <f>SUMIFS(Zeitliste!$M$14:$M$1999,Zeitliste!$A$14:$A$1999,$A189,Zeitliste!$N$14:$N$1999,U$16)</f>
        <v>0</v>
      </c>
      <c r="V189" s="219" t="str">
        <f t="shared" ref="V189" ca="1" si="2106">IF(OR($B189=0,U189=0),"",ROUNDDOWN((U189/$B189)*100,0))</f>
        <v/>
      </c>
      <c r="W189" s="218">
        <f>SUMIFS(Zeitliste!$M$14:$M$1999,Zeitliste!$A$14:$A$1999,$A189,Zeitliste!$N$14:$N$1999,W$16)</f>
        <v>0</v>
      </c>
      <c r="X189" s="219" t="str">
        <f t="shared" ref="X189" ca="1" si="2107">IF(OR($B189=0,W189=0),"",ROUNDDOWN((W189/$B189)*100,0))</f>
        <v/>
      </c>
      <c r="Y189" s="218">
        <f>SUMIFS(Zeitliste!$M$14:$M$1999,Zeitliste!$A$14:$A$1999,$A189,Zeitliste!$N$14:$N$1999,Y$16)</f>
        <v>0</v>
      </c>
      <c r="Z189" s="219" t="str">
        <f t="shared" ref="Z189" ca="1" si="2108">IF(OR($B189=0,Y189=0),"",ROUNDDOWN((Y189/$B189)*100,0))</f>
        <v/>
      </c>
      <c r="AA189" s="218">
        <f>SUMIFS(Zeitliste!$M$14:$M$1999,Zeitliste!$A$14:$A$1999,$A189,Zeitliste!$N$14:$N$1999,AA$16)</f>
        <v>0</v>
      </c>
      <c r="AB189" s="219" t="str">
        <f t="shared" ref="AB189" ca="1" si="2109">IF(OR($B189=0,AA189=0),"",ROUNDDOWN((AA189/$B189)*100,0))</f>
        <v/>
      </c>
      <c r="AC189" s="218">
        <f>SUMIFS(Zeitliste!$M$14:$M$1999,Zeitliste!$A$14:$A$1999,$A189,Zeitliste!$N$14:$N$1999,AC$16)</f>
        <v>0</v>
      </c>
      <c r="AD189" s="219" t="str">
        <f t="shared" ca="1" si="1614"/>
        <v/>
      </c>
      <c r="AE189" s="20"/>
      <c r="AF189" s="241">
        <f t="shared" ca="1" si="1627"/>
        <v>0</v>
      </c>
      <c r="AG189" s="241">
        <f t="shared" ca="1" si="1628"/>
        <v>0</v>
      </c>
      <c r="AH189" s="242" t="e">
        <f t="shared" si="1641"/>
        <v>#VALUE!</v>
      </c>
    </row>
    <row r="190" spans="1:34" x14ac:dyDescent="0.25">
      <c r="A190" s="216" t="str">
        <f t="shared" si="1576"/>
        <v/>
      </c>
      <c r="B190" s="217">
        <f ca="1">SUMIF(ZL_gesamt,Aufteilung!A190,ZL_dez)</f>
        <v>0</v>
      </c>
      <c r="C190" s="218">
        <f>SUMIFS(Zeitliste!$M$14:$M$1999,Zeitliste!$A$14:$A$1999,$A190,Zeitliste!$N$14:$N$1999,C$16)</f>
        <v>0</v>
      </c>
      <c r="D190" s="219" t="str">
        <f t="shared" ca="1" si="1577"/>
        <v/>
      </c>
      <c r="E190" s="218">
        <f>SUMIFS(Zeitliste!$M$14:$M$1999,Zeitliste!$A$14:$A$1999,$A190,Zeitliste!$N$14:$N$1999,E$16)</f>
        <v>0</v>
      </c>
      <c r="F190" s="219" t="str">
        <f t="shared" ref="F190" ca="1" si="2110">IF(OR($B190=0,E190=0),"",ROUNDDOWN((E190/$B190)*100,0))</f>
        <v/>
      </c>
      <c r="G190" s="218">
        <f>SUMIFS(Zeitliste!$M$14:$M$1999,Zeitliste!$A$14:$A$1999,$A190,Zeitliste!$N$14:$N$1999,G$16)</f>
        <v>0</v>
      </c>
      <c r="H190" s="219" t="str">
        <f t="shared" ref="H190" ca="1" si="2111">IF(OR($B190=0,G190=0),"",ROUNDDOWN((G190/$B190)*100,0))</f>
        <v/>
      </c>
      <c r="I190" s="218">
        <f>SUMIFS(Zeitliste!$M$14:$M$1999,Zeitliste!$A$14:$A$1999,$A190,Zeitliste!$N$14:$N$1999,I$16)</f>
        <v>0</v>
      </c>
      <c r="J190" s="219" t="str">
        <f t="shared" ref="J190" ca="1" si="2112">IF(OR($B190=0,I190=0),"",ROUNDDOWN((I190/$B190)*100,0))</f>
        <v/>
      </c>
      <c r="K190" s="218">
        <f>SUMIFS(Zeitliste!$M$14:$M$1999,Zeitliste!$A$14:$A$1999,$A190,Zeitliste!$N$14:$N$1999,K$16)</f>
        <v>0</v>
      </c>
      <c r="L190" s="219" t="str">
        <f t="shared" ref="L190" ca="1" si="2113">IF(OR($B190=0,K190=0),"",ROUNDDOWN((K190/$B190)*100,0))</f>
        <v/>
      </c>
      <c r="M190" s="218">
        <f>SUMIFS(Zeitliste!$M$14:$M$1999,Zeitliste!$A$14:$A$1999,$A190,Zeitliste!$N$14:$N$1999,M$16)</f>
        <v>0</v>
      </c>
      <c r="N190" s="219" t="str">
        <f t="shared" ref="N190" ca="1" si="2114">IF(OR($B190=0,M190=0),"",ROUNDDOWN((M190/$B190)*100,0))</f>
        <v/>
      </c>
      <c r="O190" s="218">
        <f>SUMIFS(Zeitliste!$M$14:$M$1999,Zeitliste!$A$14:$A$1999,$A190,Zeitliste!$N$14:$N$1999,O$16)</f>
        <v>0</v>
      </c>
      <c r="P190" s="219" t="str">
        <f t="shared" ref="P190" ca="1" si="2115">IF(OR($B190=0,O190=0),"",ROUNDDOWN((O190/$B190)*100,0))</f>
        <v/>
      </c>
      <c r="Q190" s="218">
        <f>SUMIFS(Zeitliste!$M$14:$M$1999,Zeitliste!$A$14:$A$1999,$A190,Zeitliste!$N$14:$N$1999,Q$16)</f>
        <v>0</v>
      </c>
      <c r="R190" s="219" t="str">
        <f t="shared" ref="R190" ca="1" si="2116">IF(OR($B190=0,Q190=0),"",ROUNDDOWN((Q190/$B190)*100,0))</f>
        <v/>
      </c>
      <c r="S190" s="218">
        <f>SUMIFS(Zeitliste!$M$14:$M$1999,Zeitliste!$A$14:$A$1999,$A190,Zeitliste!$N$14:$N$1999,S$16)</f>
        <v>0</v>
      </c>
      <c r="T190" s="219" t="str">
        <f t="shared" ref="T190" ca="1" si="2117">IF(OR($B190=0,S190=0),"",ROUNDDOWN((S190/$B190)*100,0))</f>
        <v/>
      </c>
      <c r="U190" s="218">
        <f>SUMIFS(Zeitliste!$M$14:$M$1999,Zeitliste!$A$14:$A$1999,$A190,Zeitliste!$N$14:$N$1999,U$16)</f>
        <v>0</v>
      </c>
      <c r="V190" s="219" t="str">
        <f t="shared" ref="V190" ca="1" si="2118">IF(OR($B190=0,U190=0),"",ROUNDDOWN((U190/$B190)*100,0))</f>
        <v/>
      </c>
      <c r="W190" s="218">
        <f>SUMIFS(Zeitliste!$M$14:$M$1999,Zeitliste!$A$14:$A$1999,$A190,Zeitliste!$N$14:$N$1999,W$16)</f>
        <v>0</v>
      </c>
      <c r="X190" s="219" t="str">
        <f t="shared" ref="X190" ca="1" si="2119">IF(OR($B190=0,W190=0),"",ROUNDDOWN((W190/$B190)*100,0))</f>
        <v/>
      </c>
      <c r="Y190" s="218">
        <f>SUMIFS(Zeitliste!$M$14:$M$1999,Zeitliste!$A$14:$A$1999,$A190,Zeitliste!$N$14:$N$1999,Y$16)</f>
        <v>0</v>
      </c>
      <c r="Z190" s="219" t="str">
        <f t="shared" ref="Z190" ca="1" si="2120">IF(OR($B190=0,Y190=0),"",ROUNDDOWN((Y190/$B190)*100,0))</f>
        <v/>
      </c>
      <c r="AA190" s="218">
        <f>SUMIFS(Zeitliste!$M$14:$M$1999,Zeitliste!$A$14:$A$1999,$A190,Zeitliste!$N$14:$N$1999,AA$16)</f>
        <v>0</v>
      </c>
      <c r="AB190" s="219" t="str">
        <f t="shared" ref="AB190" ca="1" si="2121">IF(OR($B190=0,AA190=0),"",ROUNDDOWN((AA190/$B190)*100,0))</f>
        <v/>
      </c>
      <c r="AC190" s="218">
        <f>SUMIFS(Zeitliste!$M$14:$M$1999,Zeitliste!$A$14:$A$1999,$A190,Zeitliste!$N$14:$N$1999,AC$16)</f>
        <v>0</v>
      </c>
      <c r="AD190" s="219" t="str">
        <f t="shared" ca="1" si="1614"/>
        <v/>
      </c>
      <c r="AE190" s="20"/>
      <c r="AF190" s="241">
        <f t="shared" ca="1" si="1627"/>
        <v>0</v>
      </c>
      <c r="AG190" s="241">
        <f t="shared" ca="1" si="1628"/>
        <v>0</v>
      </c>
      <c r="AH190" s="242" t="e">
        <f t="shared" si="1641"/>
        <v>#VALUE!</v>
      </c>
    </row>
    <row r="191" spans="1:34" x14ac:dyDescent="0.25">
      <c r="A191" s="216" t="str">
        <f t="shared" si="1576"/>
        <v/>
      </c>
      <c r="B191" s="217">
        <f ca="1">SUMIF(ZL_gesamt,Aufteilung!A191,ZL_dez)</f>
        <v>0</v>
      </c>
      <c r="C191" s="218">
        <f>SUMIFS(Zeitliste!$M$14:$M$1999,Zeitliste!$A$14:$A$1999,$A191,Zeitliste!$N$14:$N$1999,C$16)</f>
        <v>0</v>
      </c>
      <c r="D191" s="219" t="str">
        <f t="shared" ca="1" si="1577"/>
        <v/>
      </c>
      <c r="E191" s="218">
        <f>SUMIFS(Zeitliste!$M$14:$M$1999,Zeitliste!$A$14:$A$1999,$A191,Zeitliste!$N$14:$N$1999,E$16)</f>
        <v>0</v>
      </c>
      <c r="F191" s="219" t="str">
        <f t="shared" ref="F191" ca="1" si="2122">IF(OR($B191=0,E191=0),"",ROUNDDOWN((E191/$B191)*100,0))</f>
        <v/>
      </c>
      <c r="G191" s="218">
        <f>SUMIFS(Zeitliste!$M$14:$M$1999,Zeitliste!$A$14:$A$1999,$A191,Zeitliste!$N$14:$N$1999,G$16)</f>
        <v>0</v>
      </c>
      <c r="H191" s="219" t="str">
        <f t="shared" ref="H191" ca="1" si="2123">IF(OR($B191=0,G191=0),"",ROUNDDOWN((G191/$B191)*100,0))</f>
        <v/>
      </c>
      <c r="I191" s="218">
        <f>SUMIFS(Zeitliste!$M$14:$M$1999,Zeitliste!$A$14:$A$1999,$A191,Zeitliste!$N$14:$N$1999,I$16)</f>
        <v>0</v>
      </c>
      <c r="J191" s="219" t="str">
        <f t="shared" ref="J191" ca="1" si="2124">IF(OR($B191=0,I191=0),"",ROUNDDOWN((I191/$B191)*100,0))</f>
        <v/>
      </c>
      <c r="K191" s="218">
        <f>SUMIFS(Zeitliste!$M$14:$M$1999,Zeitliste!$A$14:$A$1999,$A191,Zeitliste!$N$14:$N$1999,K$16)</f>
        <v>0</v>
      </c>
      <c r="L191" s="219" t="str">
        <f t="shared" ref="L191" ca="1" si="2125">IF(OR($B191=0,K191=0),"",ROUNDDOWN((K191/$B191)*100,0))</f>
        <v/>
      </c>
      <c r="M191" s="218">
        <f>SUMIFS(Zeitliste!$M$14:$M$1999,Zeitliste!$A$14:$A$1999,$A191,Zeitliste!$N$14:$N$1999,M$16)</f>
        <v>0</v>
      </c>
      <c r="N191" s="219" t="str">
        <f t="shared" ref="N191" ca="1" si="2126">IF(OR($B191=0,M191=0),"",ROUNDDOWN((M191/$B191)*100,0))</f>
        <v/>
      </c>
      <c r="O191" s="218">
        <f>SUMIFS(Zeitliste!$M$14:$M$1999,Zeitliste!$A$14:$A$1999,$A191,Zeitliste!$N$14:$N$1999,O$16)</f>
        <v>0</v>
      </c>
      <c r="P191" s="219" t="str">
        <f t="shared" ref="P191" ca="1" si="2127">IF(OR($B191=0,O191=0),"",ROUNDDOWN((O191/$B191)*100,0))</f>
        <v/>
      </c>
      <c r="Q191" s="218">
        <f>SUMIFS(Zeitliste!$M$14:$M$1999,Zeitliste!$A$14:$A$1999,$A191,Zeitliste!$N$14:$N$1999,Q$16)</f>
        <v>0</v>
      </c>
      <c r="R191" s="219" t="str">
        <f t="shared" ref="R191" ca="1" si="2128">IF(OR($B191=0,Q191=0),"",ROUNDDOWN((Q191/$B191)*100,0))</f>
        <v/>
      </c>
      <c r="S191" s="218">
        <f>SUMIFS(Zeitliste!$M$14:$M$1999,Zeitliste!$A$14:$A$1999,$A191,Zeitliste!$N$14:$N$1999,S$16)</f>
        <v>0</v>
      </c>
      <c r="T191" s="219" t="str">
        <f t="shared" ref="T191" ca="1" si="2129">IF(OR($B191=0,S191=0),"",ROUNDDOWN((S191/$B191)*100,0))</f>
        <v/>
      </c>
      <c r="U191" s="218">
        <f>SUMIFS(Zeitliste!$M$14:$M$1999,Zeitliste!$A$14:$A$1999,$A191,Zeitliste!$N$14:$N$1999,U$16)</f>
        <v>0</v>
      </c>
      <c r="V191" s="219" t="str">
        <f t="shared" ref="V191" ca="1" si="2130">IF(OR($B191=0,U191=0),"",ROUNDDOWN((U191/$B191)*100,0))</f>
        <v/>
      </c>
      <c r="W191" s="218">
        <f>SUMIFS(Zeitliste!$M$14:$M$1999,Zeitliste!$A$14:$A$1999,$A191,Zeitliste!$N$14:$N$1999,W$16)</f>
        <v>0</v>
      </c>
      <c r="X191" s="219" t="str">
        <f t="shared" ref="X191" ca="1" si="2131">IF(OR($B191=0,W191=0),"",ROUNDDOWN((W191/$B191)*100,0))</f>
        <v/>
      </c>
      <c r="Y191" s="218">
        <f>SUMIFS(Zeitliste!$M$14:$M$1999,Zeitliste!$A$14:$A$1999,$A191,Zeitliste!$N$14:$N$1999,Y$16)</f>
        <v>0</v>
      </c>
      <c r="Z191" s="219" t="str">
        <f t="shared" ref="Z191" ca="1" si="2132">IF(OR($B191=0,Y191=0),"",ROUNDDOWN((Y191/$B191)*100,0))</f>
        <v/>
      </c>
      <c r="AA191" s="218">
        <f>SUMIFS(Zeitliste!$M$14:$M$1999,Zeitliste!$A$14:$A$1999,$A191,Zeitliste!$N$14:$N$1999,AA$16)</f>
        <v>0</v>
      </c>
      <c r="AB191" s="219" t="str">
        <f t="shared" ref="AB191" ca="1" si="2133">IF(OR($B191=0,AA191=0),"",ROUNDDOWN((AA191/$B191)*100,0))</f>
        <v/>
      </c>
      <c r="AC191" s="218">
        <f>SUMIFS(Zeitliste!$M$14:$M$1999,Zeitliste!$A$14:$A$1999,$A191,Zeitliste!$N$14:$N$1999,AC$16)</f>
        <v>0</v>
      </c>
      <c r="AD191" s="219" t="str">
        <f t="shared" ca="1" si="1614"/>
        <v/>
      </c>
      <c r="AE191" s="20"/>
      <c r="AF191" s="241">
        <f t="shared" ca="1" si="1627"/>
        <v>0</v>
      </c>
      <c r="AG191" s="241">
        <f t="shared" ca="1" si="1628"/>
        <v>0</v>
      </c>
      <c r="AH191" s="242" t="e">
        <f t="shared" si="1641"/>
        <v>#VALUE!</v>
      </c>
    </row>
    <row r="192" spans="1:34" x14ac:dyDescent="0.25">
      <c r="A192" s="216" t="str">
        <f t="shared" si="1576"/>
        <v/>
      </c>
      <c r="B192" s="217">
        <f ca="1">SUMIF(ZL_gesamt,Aufteilung!A192,ZL_dez)</f>
        <v>0</v>
      </c>
      <c r="C192" s="218">
        <f>SUMIFS(Zeitliste!$M$14:$M$1999,Zeitliste!$A$14:$A$1999,$A192,Zeitliste!$N$14:$N$1999,C$16)</f>
        <v>0</v>
      </c>
      <c r="D192" s="219" t="str">
        <f t="shared" ca="1" si="1577"/>
        <v/>
      </c>
      <c r="E192" s="218">
        <f>SUMIFS(Zeitliste!$M$14:$M$1999,Zeitliste!$A$14:$A$1999,$A192,Zeitliste!$N$14:$N$1999,E$16)</f>
        <v>0</v>
      </c>
      <c r="F192" s="219" t="str">
        <f t="shared" ref="F192" ca="1" si="2134">IF(OR($B192=0,E192=0),"",ROUNDDOWN((E192/$B192)*100,0))</f>
        <v/>
      </c>
      <c r="G192" s="218">
        <f>SUMIFS(Zeitliste!$M$14:$M$1999,Zeitliste!$A$14:$A$1999,$A192,Zeitliste!$N$14:$N$1999,G$16)</f>
        <v>0</v>
      </c>
      <c r="H192" s="219" t="str">
        <f t="shared" ref="H192" ca="1" si="2135">IF(OR($B192=0,G192=0),"",ROUNDDOWN((G192/$B192)*100,0))</f>
        <v/>
      </c>
      <c r="I192" s="218">
        <f>SUMIFS(Zeitliste!$M$14:$M$1999,Zeitliste!$A$14:$A$1999,$A192,Zeitliste!$N$14:$N$1999,I$16)</f>
        <v>0</v>
      </c>
      <c r="J192" s="219" t="str">
        <f t="shared" ref="J192" ca="1" si="2136">IF(OR($B192=0,I192=0),"",ROUNDDOWN((I192/$B192)*100,0))</f>
        <v/>
      </c>
      <c r="K192" s="218">
        <f>SUMIFS(Zeitliste!$M$14:$M$1999,Zeitliste!$A$14:$A$1999,$A192,Zeitliste!$N$14:$N$1999,K$16)</f>
        <v>0</v>
      </c>
      <c r="L192" s="219" t="str">
        <f t="shared" ref="L192" ca="1" si="2137">IF(OR($B192=0,K192=0),"",ROUNDDOWN((K192/$B192)*100,0))</f>
        <v/>
      </c>
      <c r="M192" s="218">
        <f>SUMIFS(Zeitliste!$M$14:$M$1999,Zeitliste!$A$14:$A$1999,$A192,Zeitliste!$N$14:$N$1999,M$16)</f>
        <v>0</v>
      </c>
      <c r="N192" s="219" t="str">
        <f t="shared" ref="N192" ca="1" si="2138">IF(OR($B192=0,M192=0),"",ROUNDDOWN((M192/$B192)*100,0))</f>
        <v/>
      </c>
      <c r="O192" s="218">
        <f>SUMIFS(Zeitliste!$M$14:$M$1999,Zeitliste!$A$14:$A$1999,$A192,Zeitliste!$N$14:$N$1999,O$16)</f>
        <v>0</v>
      </c>
      <c r="P192" s="219" t="str">
        <f t="shared" ref="P192" ca="1" si="2139">IF(OR($B192=0,O192=0),"",ROUNDDOWN((O192/$B192)*100,0))</f>
        <v/>
      </c>
      <c r="Q192" s="218">
        <f>SUMIFS(Zeitliste!$M$14:$M$1999,Zeitliste!$A$14:$A$1999,$A192,Zeitliste!$N$14:$N$1999,Q$16)</f>
        <v>0</v>
      </c>
      <c r="R192" s="219" t="str">
        <f t="shared" ref="R192" ca="1" si="2140">IF(OR($B192=0,Q192=0),"",ROUNDDOWN((Q192/$B192)*100,0))</f>
        <v/>
      </c>
      <c r="S192" s="218">
        <f>SUMIFS(Zeitliste!$M$14:$M$1999,Zeitliste!$A$14:$A$1999,$A192,Zeitliste!$N$14:$N$1999,S$16)</f>
        <v>0</v>
      </c>
      <c r="T192" s="219" t="str">
        <f t="shared" ref="T192" ca="1" si="2141">IF(OR($B192=0,S192=0),"",ROUNDDOWN((S192/$B192)*100,0))</f>
        <v/>
      </c>
      <c r="U192" s="218">
        <f>SUMIFS(Zeitliste!$M$14:$M$1999,Zeitliste!$A$14:$A$1999,$A192,Zeitliste!$N$14:$N$1999,U$16)</f>
        <v>0</v>
      </c>
      <c r="V192" s="219" t="str">
        <f t="shared" ref="V192" ca="1" si="2142">IF(OR($B192=0,U192=0),"",ROUNDDOWN((U192/$B192)*100,0))</f>
        <v/>
      </c>
      <c r="W192" s="218">
        <f>SUMIFS(Zeitliste!$M$14:$M$1999,Zeitliste!$A$14:$A$1999,$A192,Zeitliste!$N$14:$N$1999,W$16)</f>
        <v>0</v>
      </c>
      <c r="X192" s="219" t="str">
        <f t="shared" ref="X192" ca="1" si="2143">IF(OR($B192=0,W192=0),"",ROUNDDOWN((W192/$B192)*100,0))</f>
        <v/>
      </c>
      <c r="Y192" s="218">
        <f>SUMIFS(Zeitliste!$M$14:$M$1999,Zeitliste!$A$14:$A$1999,$A192,Zeitliste!$N$14:$N$1999,Y$16)</f>
        <v>0</v>
      </c>
      <c r="Z192" s="219" t="str">
        <f t="shared" ref="Z192" ca="1" si="2144">IF(OR($B192=0,Y192=0),"",ROUNDDOWN((Y192/$B192)*100,0))</f>
        <v/>
      </c>
      <c r="AA192" s="218">
        <f>SUMIFS(Zeitliste!$M$14:$M$1999,Zeitliste!$A$14:$A$1999,$A192,Zeitliste!$N$14:$N$1999,AA$16)</f>
        <v>0</v>
      </c>
      <c r="AB192" s="219" t="str">
        <f t="shared" ref="AB192" ca="1" si="2145">IF(OR($B192=0,AA192=0),"",ROUNDDOWN((AA192/$B192)*100,0))</f>
        <v/>
      </c>
      <c r="AC192" s="218">
        <f>SUMIFS(Zeitliste!$M$14:$M$1999,Zeitliste!$A$14:$A$1999,$A192,Zeitliste!$N$14:$N$1999,AC$16)</f>
        <v>0</v>
      </c>
      <c r="AD192" s="219" t="str">
        <f t="shared" ca="1" si="1614"/>
        <v/>
      </c>
      <c r="AE192" s="20"/>
      <c r="AF192" s="241">
        <f t="shared" ca="1" si="1627"/>
        <v>0</v>
      </c>
      <c r="AG192" s="241">
        <f t="shared" ca="1" si="1628"/>
        <v>0</v>
      </c>
      <c r="AH192" s="242" t="e">
        <f t="shared" si="1641"/>
        <v>#VALUE!</v>
      </c>
    </row>
    <row r="193" spans="1:34" x14ac:dyDescent="0.25">
      <c r="A193" s="216" t="str">
        <f t="shared" si="1576"/>
        <v/>
      </c>
      <c r="B193" s="217">
        <f ca="1">SUMIF(ZL_gesamt,Aufteilung!A193,ZL_dez)</f>
        <v>0</v>
      </c>
      <c r="C193" s="218">
        <f>SUMIFS(Zeitliste!$M$14:$M$1999,Zeitliste!$A$14:$A$1999,$A193,Zeitliste!$N$14:$N$1999,C$16)</f>
        <v>0</v>
      </c>
      <c r="D193" s="219" t="str">
        <f t="shared" ca="1" si="1577"/>
        <v/>
      </c>
      <c r="E193" s="218">
        <f>SUMIFS(Zeitliste!$M$14:$M$1999,Zeitliste!$A$14:$A$1999,$A193,Zeitliste!$N$14:$N$1999,E$16)</f>
        <v>0</v>
      </c>
      <c r="F193" s="219" t="str">
        <f t="shared" ref="F193" ca="1" si="2146">IF(OR($B193=0,E193=0),"",ROUNDDOWN((E193/$B193)*100,0))</f>
        <v/>
      </c>
      <c r="G193" s="218">
        <f>SUMIFS(Zeitliste!$M$14:$M$1999,Zeitliste!$A$14:$A$1999,$A193,Zeitliste!$N$14:$N$1999,G$16)</f>
        <v>0</v>
      </c>
      <c r="H193" s="219" t="str">
        <f t="shared" ref="H193" ca="1" si="2147">IF(OR($B193=0,G193=0),"",ROUNDDOWN((G193/$B193)*100,0))</f>
        <v/>
      </c>
      <c r="I193" s="218">
        <f>SUMIFS(Zeitliste!$M$14:$M$1999,Zeitliste!$A$14:$A$1999,$A193,Zeitliste!$N$14:$N$1999,I$16)</f>
        <v>0</v>
      </c>
      <c r="J193" s="219" t="str">
        <f t="shared" ref="J193" ca="1" si="2148">IF(OR($B193=0,I193=0),"",ROUNDDOWN((I193/$B193)*100,0))</f>
        <v/>
      </c>
      <c r="K193" s="218">
        <f>SUMIFS(Zeitliste!$M$14:$M$1999,Zeitliste!$A$14:$A$1999,$A193,Zeitliste!$N$14:$N$1999,K$16)</f>
        <v>0</v>
      </c>
      <c r="L193" s="219" t="str">
        <f t="shared" ref="L193" ca="1" si="2149">IF(OR($B193=0,K193=0),"",ROUNDDOWN((K193/$B193)*100,0))</f>
        <v/>
      </c>
      <c r="M193" s="218">
        <f>SUMIFS(Zeitliste!$M$14:$M$1999,Zeitliste!$A$14:$A$1999,$A193,Zeitliste!$N$14:$N$1999,M$16)</f>
        <v>0</v>
      </c>
      <c r="N193" s="219" t="str">
        <f t="shared" ref="N193" ca="1" si="2150">IF(OR($B193=0,M193=0),"",ROUNDDOWN((M193/$B193)*100,0))</f>
        <v/>
      </c>
      <c r="O193" s="218">
        <f>SUMIFS(Zeitliste!$M$14:$M$1999,Zeitliste!$A$14:$A$1999,$A193,Zeitliste!$N$14:$N$1999,O$16)</f>
        <v>0</v>
      </c>
      <c r="P193" s="219" t="str">
        <f t="shared" ref="P193" ca="1" si="2151">IF(OR($B193=0,O193=0),"",ROUNDDOWN((O193/$B193)*100,0))</f>
        <v/>
      </c>
      <c r="Q193" s="218">
        <f>SUMIFS(Zeitliste!$M$14:$M$1999,Zeitliste!$A$14:$A$1999,$A193,Zeitliste!$N$14:$N$1999,Q$16)</f>
        <v>0</v>
      </c>
      <c r="R193" s="219" t="str">
        <f t="shared" ref="R193" ca="1" si="2152">IF(OR($B193=0,Q193=0),"",ROUNDDOWN((Q193/$B193)*100,0))</f>
        <v/>
      </c>
      <c r="S193" s="218">
        <f>SUMIFS(Zeitliste!$M$14:$M$1999,Zeitliste!$A$14:$A$1999,$A193,Zeitliste!$N$14:$N$1999,S$16)</f>
        <v>0</v>
      </c>
      <c r="T193" s="219" t="str">
        <f t="shared" ref="T193" ca="1" si="2153">IF(OR($B193=0,S193=0),"",ROUNDDOWN((S193/$B193)*100,0))</f>
        <v/>
      </c>
      <c r="U193" s="218">
        <f>SUMIFS(Zeitliste!$M$14:$M$1999,Zeitliste!$A$14:$A$1999,$A193,Zeitliste!$N$14:$N$1999,U$16)</f>
        <v>0</v>
      </c>
      <c r="V193" s="219" t="str">
        <f t="shared" ref="V193" ca="1" si="2154">IF(OR($B193=0,U193=0),"",ROUNDDOWN((U193/$B193)*100,0))</f>
        <v/>
      </c>
      <c r="W193" s="218">
        <f>SUMIFS(Zeitliste!$M$14:$M$1999,Zeitliste!$A$14:$A$1999,$A193,Zeitliste!$N$14:$N$1999,W$16)</f>
        <v>0</v>
      </c>
      <c r="X193" s="219" t="str">
        <f t="shared" ref="X193" ca="1" si="2155">IF(OR($B193=0,W193=0),"",ROUNDDOWN((W193/$B193)*100,0))</f>
        <v/>
      </c>
      <c r="Y193" s="218">
        <f>SUMIFS(Zeitliste!$M$14:$M$1999,Zeitliste!$A$14:$A$1999,$A193,Zeitliste!$N$14:$N$1999,Y$16)</f>
        <v>0</v>
      </c>
      <c r="Z193" s="219" t="str">
        <f t="shared" ref="Z193" ca="1" si="2156">IF(OR($B193=0,Y193=0),"",ROUNDDOWN((Y193/$B193)*100,0))</f>
        <v/>
      </c>
      <c r="AA193" s="218">
        <f>SUMIFS(Zeitliste!$M$14:$M$1999,Zeitliste!$A$14:$A$1999,$A193,Zeitliste!$N$14:$N$1999,AA$16)</f>
        <v>0</v>
      </c>
      <c r="AB193" s="219" t="str">
        <f t="shared" ref="AB193" ca="1" si="2157">IF(OR($B193=0,AA193=0),"",ROUNDDOWN((AA193/$B193)*100,0))</f>
        <v/>
      </c>
      <c r="AC193" s="218">
        <f>SUMIFS(Zeitliste!$M$14:$M$1999,Zeitliste!$A$14:$A$1999,$A193,Zeitliste!$N$14:$N$1999,AC$16)</f>
        <v>0</v>
      </c>
      <c r="AD193" s="219" t="str">
        <f t="shared" ca="1" si="1614"/>
        <v/>
      </c>
      <c r="AE193" s="20"/>
      <c r="AF193" s="241">
        <f t="shared" ca="1" si="1627"/>
        <v>0</v>
      </c>
      <c r="AG193" s="241">
        <f t="shared" ca="1" si="1628"/>
        <v>0</v>
      </c>
      <c r="AH193" s="242" t="e">
        <f t="shared" si="1641"/>
        <v>#VALUE!</v>
      </c>
    </row>
    <row r="194" spans="1:34" x14ac:dyDescent="0.25">
      <c r="A194" s="216" t="str">
        <f t="shared" si="1576"/>
        <v/>
      </c>
      <c r="B194" s="217">
        <f ca="1">SUMIF(ZL_gesamt,Aufteilung!A194,ZL_dez)</f>
        <v>0</v>
      </c>
      <c r="C194" s="218">
        <f>SUMIFS(Zeitliste!$M$14:$M$1999,Zeitliste!$A$14:$A$1999,$A194,Zeitliste!$N$14:$N$1999,C$16)</f>
        <v>0</v>
      </c>
      <c r="D194" s="219" t="str">
        <f t="shared" ca="1" si="1577"/>
        <v/>
      </c>
      <c r="E194" s="218">
        <f>SUMIFS(Zeitliste!$M$14:$M$1999,Zeitliste!$A$14:$A$1999,$A194,Zeitliste!$N$14:$N$1999,E$16)</f>
        <v>0</v>
      </c>
      <c r="F194" s="219" t="str">
        <f t="shared" ref="F194" ca="1" si="2158">IF(OR($B194=0,E194=0),"",ROUNDDOWN((E194/$B194)*100,0))</f>
        <v/>
      </c>
      <c r="G194" s="218">
        <f>SUMIFS(Zeitliste!$M$14:$M$1999,Zeitliste!$A$14:$A$1999,$A194,Zeitliste!$N$14:$N$1999,G$16)</f>
        <v>0</v>
      </c>
      <c r="H194" s="219" t="str">
        <f t="shared" ref="H194" ca="1" si="2159">IF(OR($B194=0,G194=0),"",ROUNDDOWN((G194/$B194)*100,0))</f>
        <v/>
      </c>
      <c r="I194" s="218">
        <f>SUMIFS(Zeitliste!$M$14:$M$1999,Zeitliste!$A$14:$A$1999,$A194,Zeitliste!$N$14:$N$1999,I$16)</f>
        <v>0</v>
      </c>
      <c r="J194" s="219" t="str">
        <f t="shared" ref="J194" ca="1" si="2160">IF(OR($B194=0,I194=0),"",ROUNDDOWN((I194/$B194)*100,0))</f>
        <v/>
      </c>
      <c r="K194" s="218">
        <f>SUMIFS(Zeitliste!$M$14:$M$1999,Zeitliste!$A$14:$A$1999,$A194,Zeitliste!$N$14:$N$1999,K$16)</f>
        <v>0</v>
      </c>
      <c r="L194" s="219" t="str">
        <f t="shared" ref="L194" ca="1" si="2161">IF(OR($B194=0,K194=0),"",ROUNDDOWN((K194/$B194)*100,0))</f>
        <v/>
      </c>
      <c r="M194" s="218">
        <f>SUMIFS(Zeitliste!$M$14:$M$1999,Zeitliste!$A$14:$A$1999,$A194,Zeitliste!$N$14:$N$1999,M$16)</f>
        <v>0</v>
      </c>
      <c r="N194" s="219" t="str">
        <f t="shared" ref="N194" ca="1" si="2162">IF(OR($B194=0,M194=0),"",ROUNDDOWN((M194/$B194)*100,0))</f>
        <v/>
      </c>
      <c r="O194" s="218">
        <f>SUMIFS(Zeitliste!$M$14:$M$1999,Zeitliste!$A$14:$A$1999,$A194,Zeitliste!$N$14:$N$1999,O$16)</f>
        <v>0</v>
      </c>
      <c r="P194" s="219" t="str">
        <f t="shared" ref="P194" ca="1" si="2163">IF(OR($B194=0,O194=0),"",ROUNDDOWN((O194/$B194)*100,0))</f>
        <v/>
      </c>
      <c r="Q194" s="218">
        <f>SUMIFS(Zeitliste!$M$14:$M$1999,Zeitliste!$A$14:$A$1999,$A194,Zeitliste!$N$14:$N$1999,Q$16)</f>
        <v>0</v>
      </c>
      <c r="R194" s="219" t="str">
        <f t="shared" ref="R194" ca="1" si="2164">IF(OR($B194=0,Q194=0),"",ROUNDDOWN((Q194/$B194)*100,0))</f>
        <v/>
      </c>
      <c r="S194" s="218">
        <f>SUMIFS(Zeitliste!$M$14:$M$1999,Zeitliste!$A$14:$A$1999,$A194,Zeitliste!$N$14:$N$1999,S$16)</f>
        <v>0</v>
      </c>
      <c r="T194" s="219" t="str">
        <f t="shared" ref="T194" ca="1" si="2165">IF(OR($B194=0,S194=0),"",ROUNDDOWN((S194/$B194)*100,0))</f>
        <v/>
      </c>
      <c r="U194" s="218">
        <f>SUMIFS(Zeitliste!$M$14:$M$1999,Zeitliste!$A$14:$A$1999,$A194,Zeitliste!$N$14:$N$1999,U$16)</f>
        <v>0</v>
      </c>
      <c r="V194" s="219" t="str">
        <f t="shared" ref="V194" ca="1" si="2166">IF(OR($B194=0,U194=0),"",ROUNDDOWN((U194/$B194)*100,0))</f>
        <v/>
      </c>
      <c r="W194" s="218">
        <f>SUMIFS(Zeitliste!$M$14:$M$1999,Zeitliste!$A$14:$A$1999,$A194,Zeitliste!$N$14:$N$1999,W$16)</f>
        <v>0</v>
      </c>
      <c r="X194" s="219" t="str">
        <f t="shared" ref="X194" ca="1" si="2167">IF(OR($B194=0,W194=0),"",ROUNDDOWN((W194/$B194)*100,0))</f>
        <v/>
      </c>
      <c r="Y194" s="218">
        <f>SUMIFS(Zeitliste!$M$14:$M$1999,Zeitliste!$A$14:$A$1999,$A194,Zeitliste!$N$14:$N$1999,Y$16)</f>
        <v>0</v>
      </c>
      <c r="Z194" s="219" t="str">
        <f t="shared" ref="Z194" ca="1" si="2168">IF(OR($B194=0,Y194=0),"",ROUNDDOWN((Y194/$B194)*100,0))</f>
        <v/>
      </c>
      <c r="AA194" s="218">
        <f>SUMIFS(Zeitliste!$M$14:$M$1999,Zeitliste!$A$14:$A$1999,$A194,Zeitliste!$N$14:$N$1999,AA$16)</f>
        <v>0</v>
      </c>
      <c r="AB194" s="219" t="str">
        <f t="shared" ref="AB194" ca="1" si="2169">IF(OR($B194=0,AA194=0),"",ROUNDDOWN((AA194/$B194)*100,0))</f>
        <v/>
      </c>
      <c r="AC194" s="218">
        <f>SUMIFS(Zeitliste!$M$14:$M$1999,Zeitliste!$A$14:$A$1999,$A194,Zeitliste!$N$14:$N$1999,AC$16)</f>
        <v>0</v>
      </c>
      <c r="AD194" s="219" t="str">
        <f t="shared" ca="1" si="1614"/>
        <v/>
      </c>
      <c r="AE194" s="20"/>
      <c r="AF194" s="241">
        <f t="shared" ca="1" si="1627"/>
        <v>0</v>
      </c>
      <c r="AG194" s="241">
        <f t="shared" ca="1" si="1628"/>
        <v>0</v>
      </c>
      <c r="AH194" s="242" t="e">
        <f t="shared" si="1641"/>
        <v>#VALUE!</v>
      </c>
    </row>
    <row r="195" spans="1:34" x14ac:dyDescent="0.25">
      <c r="A195" s="216" t="str">
        <f t="shared" si="1576"/>
        <v/>
      </c>
      <c r="B195" s="217">
        <f ca="1">SUMIF(ZL_gesamt,Aufteilung!A195,ZL_dez)</f>
        <v>0</v>
      </c>
      <c r="C195" s="218">
        <f>SUMIFS(Zeitliste!$M$14:$M$1999,Zeitliste!$A$14:$A$1999,$A195,Zeitliste!$N$14:$N$1999,C$16)</f>
        <v>0</v>
      </c>
      <c r="D195" s="219" t="str">
        <f t="shared" ca="1" si="1577"/>
        <v/>
      </c>
      <c r="E195" s="218">
        <f>SUMIFS(Zeitliste!$M$14:$M$1999,Zeitliste!$A$14:$A$1999,$A195,Zeitliste!$N$14:$N$1999,E$16)</f>
        <v>0</v>
      </c>
      <c r="F195" s="219" t="str">
        <f t="shared" ref="F195" ca="1" si="2170">IF(OR($B195=0,E195=0),"",ROUNDDOWN((E195/$B195)*100,0))</f>
        <v/>
      </c>
      <c r="G195" s="218">
        <f>SUMIFS(Zeitliste!$M$14:$M$1999,Zeitliste!$A$14:$A$1999,$A195,Zeitliste!$N$14:$N$1999,G$16)</f>
        <v>0</v>
      </c>
      <c r="H195" s="219" t="str">
        <f t="shared" ref="H195" ca="1" si="2171">IF(OR($B195=0,G195=0),"",ROUNDDOWN((G195/$B195)*100,0))</f>
        <v/>
      </c>
      <c r="I195" s="218">
        <f>SUMIFS(Zeitliste!$M$14:$M$1999,Zeitliste!$A$14:$A$1999,$A195,Zeitliste!$N$14:$N$1999,I$16)</f>
        <v>0</v>
      </c>
      <c r="J195" s="219" t="str">
        <f t="shared" ref="J195" ca="1" si="2172">IF(OR($B195=0,I195=0),"",ROUNDDOWN((I195/$B195)*100,0))</f>
        <v/>
      </c>
      <c r="K195" s="218">
        <f>SUMIFS(Zeitliste!$M$14:$M$1999,Zeitliste!$A$14:$A$1999,$A195,Zeitliste!$N$14:$N$1999,K$16)</f>
        <v>0</v>
      </c>
      <c r="L195" s="219" t="str">
        <f t="shared" ref="L195" ca="1" si="2173">IF(OR($B195=0,K195=0),"",ROUNDDOWN((K195/$B195)*100,0))</f>
        <v/>
      </c>
      <c r="M195" s="218">
        <f>SUMIFS(Zeitliste!$M$14:$M$1999,Zeitliste!$A$14:$A$1999,$A195,Zeitliste!$N$14:$N$1999,M$16)</f>
        <v>0</v>
      </c>
      <c r="N195" s="219" t="str">
        <f t="shared" ref="N195" ca="1" si="2174">IF(OR($B195=0,M195=0),"",ROUNDDOWN((M195/$B195)*100,0))</f>
        <v/>
      </c>
      <c r="O195" s="218">
        <f>SUMIFS(Zeitliste!$M$14:$M$1999,Zeitliste!$A$14:$A$1999,$A195,Zeitliste!$N$14:$N$1999,O$16)</f>
        <v>0</v>
      </c>
      <c r="P195" s="219" t="str">
        <f t="shared" ref="P195" ca="1" si="2175">IF(OR($B195=0,O195=0),"",ROUNDDOWN((O195/$B195)*100,0))</f>
        <v/>
      </c>
      <c r="Q195" s="218">
        <f>SUMIFS(Zeitliste!$M$14:$M$1999,Zeitliste!$A$14:$A$1999,$A195,Zeitliste!$N$14:$N$1999,Q$16)</f>
        <v>0</v>
      </c>
      <c r="R195" s="219" t="str">
        <f t="shared" ref="R195" ca="1" si="2176">IF(OR($B195=0,Q195=0),"",ROUNDDOWN((Q195/$B195)*100,0))</f>
        <v/>
      </c>
      <c r="S195" s="218">
        <f>SUMIFS(Zeitliste!$M$14:$M$1999,Zeitliste!$A$14:$A$1999,$A195,Zeitliste!$N$14:$N$1999,S$16)</f>
        <v>0</v>
      </c>
      <c r="T195" s="219" t="str">
        <f t="shared" ref="T195" ca="1" si="2177">IF(OR($B195=0,S195=0),"",ROUNDDOWN((S195/$B195)*100,0))</f>
        <v/>
      </c>
      <c r="U195" s="218">
        <f>SUMIFS(Zeitliste!$M$14:$M$1999,Zeitliste!$A$14:$A$1999,$A195,Zeitliste!$N$14:$N$1999,U$16)</f>
        <v>0</v>
      </c>
      <c r="V195" s="219" t="str">
        <f t="shared" ref="V195" ca="1" si="2178">IF(OR($B195=0,U195=0),"",ROUNDDOWN((U195/$B195)*100,0))</f>
        <v/>
      </c>
      <c r="W195" s="218">
        <f>SUMIFS(Zeitliste!$M$14:$M$1999,Zeitliste!$A$14:$A$1999,$A195,Zeitliste!$N$14:$N$1999,W$16)</f>
        <v>0</v>
      </c>
      <c r="X195" s="219" t="str">
        <f t="shared" ref="X195" ca="1" si="2179">IF(OR($B195=0,W195=0),"",ROUNDDOWN((W195/$B195)*100,0))</f>
        <v/>
      </c>
      <c r="Y195" s="218">
        <f>SUMIFS(Zeitliste!$M$14:$M$1999,Zeitliste!$A$14:$A$1999,$A195,Zeitliste!$N$14:$N$1999,Y$16)</f>
        <v>0</v>
      </c>
      <c r="Z195" s="219" t="str">
        <f t="shared" ref="Z195" ca="1" si="2180">IF(OR($B195=0,Y195=0),"",ROUNDDOWN((Y195/$B195)*100,0))</f>
        <v/>
      </c>
      <c r="AA195" s="218">
        <f>SUMIFS(Zeitliste!$M$14:$M$1999,Zeitliste!$A$14:$A$1999,$A195,Zeitliste!$N$14:$N$1999,AA$16)</f>
        <v>0</v>
      </c>
      <c r="AB195" s="219" t="str">
        <f t="shared" ref="AB195" ca="1" si="2181">IF(OR($B195=0,AA195=0),"",ROUNDDOWN((AA195/$B195)*100,0))</f>
        <v/>
      </c>
      <c r="AC195" s="218">
        <f>SUMIFS(Zeitliste!$M$14:$M$1999,Zeitliste!$A$14:$A$1999,$A195,Zeitliste!$N$14:$N$1999,AC$16)</f>
        <v>0</v>
      </c>
      <c r="AD195" s="219" t="str">
        <f t="shared" ca="1" si="1614"/>
        <v/>
      </c>
      <c r="AE195" s="20"/>
      <c r="AF195" s="241">
        <f t="shared" ca="1" si="1627"/>
        <v>0</v>
      </c>
      <c r="AG195" s="241">
        <f t="shared" ca="1" si="1628"/>
        <v>0</v>
      </c>
      <c r="AH195" s="242" t="e">
        <f t="shared" si="1641"/>
        <v>#VALUE!</v>
      </c>
    </row>
    <row r="196" spans="1:34" x14ac:dyDescent="0.25">
      <c r="A196" s="216" t="str">
        <f t="shared" si="1576"/>
        <v/>
      </c>
      <c r="B196" s="217">
        <f ca="1">SUMIF(ZL_gesamt,Aufteilung!A196,ZL_dez)</f>
        <v>0</v>
      </c>
      <c r="C196" s="218">
        <f>SUMIFS(Zeitliste!$M$14:$M$1999,Zeitliste!$A$14:$A$1999,$A196,Zeitliste!$N$14:$N$1999,C$16)</f>
        <v>0</v>
      </c>
      <c r="D196" s="219" t="str">
        <f t="shared" ca="1" si="1577"/>
        <v/>
      </c>
      <c r="E196" s="218">
        <f>SUMIFS(Zeitliste!$M$14:$M$1999,Zeitliste!$A$14:$A$1999,$A196,Zeitliste!$N$14:$N$1999,E$16)</f>
        <v>0</v>
      </c>
      <c r="F196" s="219" t="str">
        <f t="shared" ref="F196" ca="1" si="2182">IF(OR($B196=0,E196=0),"",ROUNDDOWN((E196/$B196)*100,0))</f>
        <v/>
      </c>
      <c r="G196" s="218">
        <f>SUMIFS(Zeitliste!$M$14:$M$1999,Zeitliste!$A$14:$A$1999,$A196,Zeitliste!$N$14:$N$1999,G$16)</f>
        <v>0</v>
      </c>
      <c r="H196" s="219" t="str">
        <f t="shared" ref="H196" ca="1" si="2183">IF(OR($B196=0,G196=0),"",ROUNDDOWN((G196/$B196)*100,0))</f>
        <v/>
      </c>
      <c r="I196" s="218">
        <f>SUMIFS(Zeitliste!$M$14:$M$1999,Zeitliste!$A$14:$A$1999,$A196,Zeitliste!$N$14:$N$1999,I$16)</f>
        <v>0</v>
      </c>
      <c r="J196" s="219" t="str">
        <f t="shared" ref="J196" ca="1" si="2184">IF(OR($B196=0,I196=0),"",ROUNDDOWN((I196/$B196)*100,0))</f>
        <v/>
      </c>
      <c r="K196" s="218">
        <f>SUMIFS(Zeitliste!$M$14:$M$1999,Zeitliste!$A$14:$A$1999,$A196,Zeitliste!$N$14:$N$1999,K$16)</f>
        <v>0</v>
      </c>
      <c r="L196" s="219" t="str">
        <f t="shared" ref="L196" ca="1" si="2185">IF(OR($B196=0,K196=0),"",ROUNDDOWN((K196/$B196)*100,0))</f>
        <v/>
      </c>
      <c r="M196" s="218">
        <f>SUMIFS(Zeitliste!$M$14:$M$1999,Zeitliste!$A$14:$A$1999,$A196,Zeitliste!$N$14:$N$1999,M$16)</f>
        <v>0</v>
      </c>
      <c r="N196" s="219" t="str">
        <f t="shared" ref="N196" ca="1" si="2186">IF(OR($B196=0,M196=0),"",ROUNDDOWN((M196/$B196)*100,0))</f>
        <v/>
      </c>
      <c r="O196" s="218">
        <f>SUMIFS(Zeitliste!$M$14:$M$1999,Zeitliste!$A$14:$A$1999,$A196,Zeitliste!$N$14:$N$1999,O$16)</f>
        <v>0</v>
      </c>
      <c r="P196" s="219" t="str">
        <f t="shared" ref="P196" ca="1" si="2187">IF(OR($B196=0,O196=0),"",ROUNDDOWN((O196/$B196)*100,0))</f>
        <v/>
      </c>
      <c r="Q196" s="218">
        <f>SUMIFS(Zeitliste!$M$14:$M$1999,Zeitliste!$A$14:$A$1999,$A196,Zeitliste!$N$14:$N$1999,Q$16)</f>
        <v>0</v>
      </c>
      <c r="R196" s="219" t="str">
        <f t="shared" ref="R196" ca="1" si="2188">IF(OR($B196=0,Q196=0),"",ROUNDDOWN((Q196/$B196)*100,0))</f>
        <v/>
      </c>
      <c r="S196" s="218">
        <f>SUMIFS(Zeitliste!$M$14:$M$1999,Zeitliste!$A$14:$A$1999,$A196,Zeitliste!$N$14:$N$1999,S$16)</f>
        <v>0</v>
      </c>
      <c r="T196" s="219" t="str">
        <f t="shared" ref="T196" ca="1" si="2189">IF(OR($B196=0,S196=0),"",ROUNDDOWN((S196/$B196)*100,0))</f>
        <v/>
      </c>
      <c r="U196" s="218">
        <f>SUMIFS(Zeitliste!$M$14:$M$1999,Zeitliste!$A$14:$A$1999,$A196,Zeitliste!$N$14:$N$1999,U$16)</f>
        <v>0</v>
      </c>
      <c r="V196" s="219" t="str">
        <f t="shared" ref="V196" ca="1" si="2190">IF(OR($B196=0,U196=0),"",ROUNDDOWN((U196/$B196)*100,0))</f>
        <v/>
      </c>
      <c r="W196" s="218">
        <f>SUMIFS(Zeitliste!$M$14:$M$1999,Zeitliste!$A$14:$A$1999,$A196,Zeitliste!$N$14:$N$1999,W$16)</f>
        <v>0</v>
      </c>
      <c r="X196" s="219" t="str">
        <f t="shared" ref="X196" ca="1" si="2191">IF(OR($B196=0,W196=0),"",ROUNDDOWN((W196/$B196)*100,0))</f>
        <v/>
      </c>
      <c r="Y196" s="218">
        <f>SUMIFS(Zeitliste!$M$14:$M$1999,Zeitliste!$A$14:$A$1999,$A196,Zeitliste!$N$14:$N$1999,Y$16)</f>
        <v>0</v>
      </c>
      <c r="Z196" s="219" t="str">
        <f t="shared" ref="Z196" ca="1" si="2192">IF(OR($B196=0,Y196=0),"",ROUNDDOWN((Y196/$B196)*100,0))</f>
        <v/>
      </c>
      <c r="AA196" s="218">
        <f>SUMIFS(Zeitliste!$M$14:$M$1999,Zeitliste!$A$14:$A$1999,$A196,Zeitliste!$N$14:$N$1999,AA$16)</f>
        <v>0</v>
      </c>
      <c r="AB196" s="219" t="str">
        <f t="shared" ref="AB196" ca="1" si="2193">IF(OR($B196=0,AA196=0),"",ROUNDDOWN((AA196/$B196)*100,0))</f>
        <v/>
      </c>
      <c r="AC196" s="218">
        <f>SUMIFS(Zeitliste!$M$14:$M$1999,Zeitliste!$A$14:$A$1999,$A196,Zeitliste!$N$14:$N$1999,AC$16)</f>
        <v>0</v>
      </c>
      <c r="AD196" s="219" t="str">
        <f t="shared" ca="1" si="1614"/>
        <v/>
      </c>
      <c r="AE196" s="20"/>
      <c r="AF196" s="241">
        <f t="shared" ca="1" si="1627"/>
        <v>0</v>
      </c>
      <c r="AG196" s="241">
        <f t="shared" ca="1" si="1628"/>
        <v>0</v>
      </c>
      <c r="AH196" s="242" t="e">
        <f t="shared" si="1641"/>
        <v>#VALUE!</v>
      </c>
    </row>
    <row r="197" spans="1:34" x14ac:dyDescent="0.25">
      <c r="A197" s="216" t="str">
        <f t="shared" si="1576"/>
        <v/>
      </c>
      <c r="B197" s="217">
        <f ca="1">SUMIF(ZL_gesamt,Aufteilung!A197,ZL_dez)</f>
        <v>0</v>
      </c>
      <c r="C197" s="218">
        <f>SUMIFS(Zeitliste!$M$14:$M$1999,Zeitliste!$A$14:$A$1999,$A197,Zeitliste!$N$14:$N$1999,C$16)</f>
        <v>0</v>
      </c>
      <c r="D197" s="219" t="str">
        <f t="shared" ca="1" si="1577"/>
        <v/>
      </c>
      <c r="E197" s="218">
        <f>SUMIFS(Zeitliste!$M$14:$M$1999,Zeitliste!$A$14:$A$1999,$A197,Zeitliste!$N$14:$N$1999,E$16)</f>
        <v>0</v>
      </c>
      <c r="F197" s="219" t="str">
        <f t="shared" ref="F197" ca="1" si="2194">IF(OR($B197=0,E197=0),"",ROUNDDOWN((E197/$B197)*100,0))</f>
        <v/>
      </c>
      <c r="G197" s="218">
        <f>SUMIFS(Zeitliste!$M$14:$M$1999,Zeitliste!$A$14:$A$1999,$A197,Zeitliste!$N$14:$N$1999,G$16)</f>
        <v>0</v>
      </c>
      <c r="H197" s="219" t="str">
        <f t="shared" ref="H197" ca="1" si="2195">IF(OR($B197=0,G197=0),"",ROUNDDOWN((G197/$B197)*100,0))</f>
        <v/>
      </c>
      <c r="I197" s="218">
        <f>SUMIFS(Zeitliste!$M$14:$M$1999,Zeitliste!$A$14:$A$1999,$A197,Zeitliste!$N$14:$N$1999,I$16)</f>
        <v>0</v>
      </c>
      <c r="J197" s="219" t="str">
        <f t="shared" ref="J197" ca="1" si="2196">IF(OR($B197=0,I197=0),"",ROUNDDOWN((I197/$B197)*100,0))</f>
        <v/>
      </c>
      <c r="K197" s="218">
        <f>SUMIFS(Zeitliste!$M$14:$M$1999,Zeitliste!$A$14:$A$1999,$A197,Zeitliste!$N$14:$N$1999,K$16)</f>
        <v>0</v>
      </c>
      <c r="L197" s="219" t="str">
        <f t="shared" ref="L197" ca="1" si="2197">IF(OR($B197=0,K197=0),"",ROUNDDOWN((K197/$B197)*100,0))</f>
        <v/>
      </c>
      <c r="M197" s="218">
        <f>SUMIFS(Zeitliste!$M$14:$M$1999,Zeitliste!$A$14:$A$1999,$A197,Zeitliste!$N$14:$N$1999,M$16)</f>
        <v>0</v>
      </c>
      <c r="N197" s="219" t="str">
        <f t="shared" ref="N197" ca="1" si="2198">IF(OR($B197=0,M197=0),"",ROUNDDOWN((M197/$B197)*100,0))</f>
        <v/>
      </c>
      <c r="O197" s="218">
        <f>SUMIFS(Zeitliste!$M$14:$M$1999,Zeitliste!$A$14:$A$1999,$A197,Zeitliste!$N$14:$N$1999,O$16)</f>
        <v>0</v>
      </c>
      <c r="P197" s="219" t="str">
        <f t="shared" ref="P197" ca="1" si="2199">IF(OR($B197=0,O197=0),"",ROUNDDOWN((O197/$B197)*100,0))</f>
        <v/>
      </c>
      <c r="Q197" s="218">
        <f>SUMIFS(Zeitliste!$M$14:$M$1999,Zeitliste!$A$14:$A$1999,$A197,Zeitliste!$N$14:$N$1999,Q$16)</f>
        <v>0</v>
      </c>
      <c r="R197" s="219" t="str">
        <f t="shared" ref="R197" ca="1" si="2200">IF(OR($B197=0,Q197=0),"",ROUNDDOWN((Q197/$B197)*100,0))</f>
        <v/>
      </c>
      <c r="S197" s="218">
        <f>SUMIFS(Zeitliste!$M$14:$M$1999,Zeitliste!$A$14:$A$1999,$A197,Zeitliste!$N$14:$N$1999,S$16)</f>
        <v>0</v>
      </c>
      <c r="T197" s="219" t="str">
        <f t="shared" ref="T197" ca="1" si="2201">IF(OR($B197=0,S197=0),"",ROUNDDOWN((S197/$B197)*100,0))</f>
        <v/>
      </c>
      <c r="U197" s="218">
        <f>SUMIFS(Zeitliste!$M$14:$M$1999,Zeitliste!$A$14:$A$1999,$A197,Zeitliste!$N$14:$N$1999,U$16)</f>
        <v>0</v>
      </c>
      <c r="V197" s="219" t="str">
        <f t="shared" ref="V197" ca="1" si="2202">IF(OR($B197=0,U197=0),"",ROUNDDOWN((U197/$B197)*100,0))</f>
        <v/>
      </c>
      <c r="W197" s="218">
        <f>SUMIFS(Zeitliste!$M$14:$M$1999,Zeitliste!$A$14:$A$1999,$A197,Zeitliste!$N$14:$N$1999,W$16)</f>
        <v>0</v>
      </c>
      <c r="X197" s="219" t="str">
        <f t="shared" ref="X197" ca="1" si="2203">IF(OR($B197=0,W197=0),"",ROUNDDOWN((W197/$B197)*100,0))</f>
        <v/>
      </c>
      <c r="Y197" s="218">
        <f>SUMIFS(Zeitliste!$M$14:$M$1999,Zeitliste!$A$14:$A$1999,$A197,Zeitliste!$N$14:$N$1999,Y$16)</f>
        <v>0</v>
      </c>
      <c r="Z197" s="219" t="str">
        <f t="shared" ref="Z197" ca="1" si="2204">IF(OR($B197=0,Y197=0),"",ROUNDDOWN((Y197/$B197)*100,0))</f>
        <v/>
      </c>
      <c r="AA197" s="218">
        <f>SUMIFS(Zeitliste!$M$14:$M$1999,Zeitliste!$A$14:$A$1999,$A197,Zeitliste!$N$14:$N$1999,AA$16)</f>
        <v>0</v>
      </c>
      <c r="AB197" s="219" t="str">
        <f t="shared" ref="AB197" ca="1" si="2205">IF(OR($B197=0,AA197=0),"",ROUNDDOWN((AA197/$B197)*100,0))</f>
        <v/>
      </c>
      <c r="AC197" s="218">
        <f>SUMIFS(Zeitliste!$M$14:$M$1999,Zeitliste!$A$14:$A$1999,$A197,Zeitliste!$N$14:$N$1999,AC$16)</f>
        <v>0</v>
      </c>
      <c r="AD197" s="219" t="str">
        <f t="shared" ca="1" si="1614"/>
        <v/>
      </c>
      <c r="AE197" s="20"/>
      <c r="AF197" s="241">
        <f t="shared" ca="1" si="1627"/>
        <v>0</v>
      </c>
      <c r="AG197" s="241">
        <f t="shared" ca="1" si="1628"/>
        <v>0</v>
      </c>
      <c r="AH197" s="242" t="e">
        <f t="shared" si="1641"/>
        <v>#VALUE!</v>
      </c>
    </row>
    <row r="198" spans="1:34" x14ac:dyDescent="0.25">
      <c r="A198" s="216" t="str">
        <f t="shared" si="1576"/>
        <v/>
      </c>
      <c r="B198" s="217">
        <f ca="1">SUMIF(ZL_gesamt,Aufteilung!A198,ZL_dez)</f>
        <v>0</v>
      </c>
      <c r="C198" s="218">
        <f>SUMIFS(Zeitliste!$M$14:$M$1999,Zeitliste!$A$14:$A$1999,$A198,Zeitliste!$N$14:$N$1999,C$16)</f>
        <v>0</v>
      </c>
      <c r="D198" s="219" t="str">
        <f t="shared" ca="1" si="1577"/>
        <v/>
      </c>
      <c r="E198" s="218">
        <f>SUMIFS(Zeitliste!$M$14:$M$1999,Zeitliste!$A$14:$A$1999,$A198,Zeitliste!$N$14:$N$1999,E$16)</f>
        <v>0</v>
      </c>
      <c r="F198" s="219" t="str">
        <f t="shared" ref="F198" ca="1" si="2206">IF(OR($B198=0,E198=0),"",ROUNDDOWN((E198/$B198)*100,0))</f>
        <v/>
      </c>
      <c r="G198" s="218">
        <f>SUMIFS(Zeitliste!$M$14:$M$1999,Zeitliste!$A$14:$A$1999,$A198,Zeitliste!$N$14:$N$1999,G$16)</f>
        <v>0</v>
      </c>
      <c r="H198" s="219" t="str">
        <f t="shared" ref="H198" ca="1" si="2207">IF(OR($B198=0,G198=0),"",ROUNDDOWN((G198/$B198)*100,0))</f>
        <v/>
      </c>
      <c r="I198" s="218">
        <f>SUMIFS(Zeitliste!$M$14:$M$1999,Zeitliste!$A$14:$A$1999,$A198,Zeitliste!$N$14:$N$1999,I$16)</f>
        <v>0</v>
      </c>
      <c r="J198" s="219" t="str">
        <f t="shared" ref="J198" ca="1" si="2208">IF(OR($B198=0,I198=0),"",ROUNDDOWN((I198/$B198)*100,0))</f>
        <v/>
      </c>
      <c r="K198" s="218">
        <f>SUMIFS(Zeitliste!$M$14:$M$1999,Zeitliste!$A$14:$A$1999,$A198,Zeitliste!$N$14:$N$1999,K$16)</f>
        <v>0</v>
      </c>
      <c r="L198" s="219" t="str">
        <f t="shared" ref="L198" ca="1" si="2209">IF(OR($B198=0,K198=0),"",ROUNDDOWN((K198/$B198)*100,0))</f>
        <v/>
      </c>
      <c r="M198" s="218">
        <f>SUMIFS(Zeitliste!$M$14:$M$1999,Zeitliste!$A$14:$A$1999,$A198,Zeitliste!$N$14:$N$1999,M$16)</f>
        <v>0</v>
      </c>
      <c r="N198" s="219" t="str">
        <f t="shared" ref="N198" ca="1" si="2210">IF(OR($B198=0,M198=0),"",ROUNDDOWN((M198/$B198)*100,0))</f>
        <v/>
      </c>
      <c r="O198" s="218">
        <f>SUMIFS(Zeitliste!$M$14:$M$1999,Zeitliste!$A$14:$A$1999,$A198,Zeitliste!$N$14:$N$1999,O$16)</f>
        <v>0</v>
      </c>
      <c r="P198" s="219" t="str">
        <f t="shared" ref="P198" ca="1" si="2211">IF(OR($B198=0,O198=0),"",ROUNDDOWN((O198/$B198)*100,0))</f>
        <v/>
      </c>
      <c r="Q198" s="218">
        <f>SUMIFS(Zeitliste!$M$14:$M$1999,Zeitliste!$A$14:$A$1999,$A198,Zeitliste!$N$14:$N$1999,Q$16)</f>
        <v>0</v>
      </c>
      <c r="R198" s="219" t="str">
        <f t="shared" ref="R198" ca="1" si="2212">IF(OR($B198=0,Q198=0),"",ROUNDDOWN((Q198/$B198)*100,0))</f>
        <v/>
      </c>
      <c r="S198" s="218">
        <f>SUMIFS(Zeitliste!$M$14:$M$1999,Zeitliste!$A$14:$A$1999,$A198,Zeitliste!$N$14:$N$1999,S$16)</f>
        <v>0</v>
      </c>
      <c r="T198" s="219" t="str">
        <f t="shared" ref="T198" ca="1" si="2213">IF(OR($B198=0,S198=0),"",ROUNDDOWN((S198/$B198)*100,0))</f>
        <v/>
      </c>
      <c r="U198" s="218">
        <f>SUMIFS(Zeitliste!$M$14:$M$1999,Zeitliste!$A$14:$A$1999,$A198,Zeitliste!$N$14:$N$1999,U$16)</f>
        <v>0</v>
      </c>
      <c r="V198" s="219" t="str">
        <f t="shared" ref="V198" ca="1" si="2214">IF(OR($B198=0,U198=0),"",ROUNDDOWN((U198/$B198)*100,0))</f>
        <v/>
      </c>
      <c r="W198" s="218">
        <f>SUMIFS(Zeitliste!$M$14:$M$1999,Zeitliste!$A$14:$A$1999,$A198,Zeitliste!$N$14:$N$1999,W$16)</f>
        <v>0</v>
      </c>
      <c r="X198" s="219" t="str">
        <f t="shared" ref="X198" ca="1" si="2215">IF(OR($B198=0,W198=0),"",ROUNDDOWN((W198/$B198)*100,0))</f>
        <v/>
      </c>
      <c r="Y198" s="218">
        <f>SUMIFS(Zeitliste!$M$14:$M$1999,Zeitliste!$A$14:$A$1999,$A198,Zeitliste!$N$14:$N$1999,Y$16)</f>
        <v>0</v>
      </c>
      <c r="Z198" s="219" t="str">
        <f t="shared" ref="Z198" ca="1" si="2216">IF(OR($B198=0,Y198=0),"",ROUNDDOWN((Y198/$B198)*100,0))</f>
        <v/>
      </c>
      <c r="AA198" s="218">
        <f>SUMIFS(Zeitliste!$M$14:$M$1999,Zeitliste!$A$14:$A$1999,$A198,Zeitliste!$N$14:$N$1999,AA$16)</f>
        <v>0</v>
      </c>
      <c r="AB198" s="219" t="str">
        <f t="shared" ref="AB198" ca="1" si="2217">IF(OR($B198=0,AA198=0),"",ROUNDDOWN((AA198/$B198)*100,0))</f>
        <v/>
      </c>
      <c r="AC198" s="218">
        <f>SUMIFS(Zeitliste!$M$14:$M$1999,Zeitliste!$A$14:$A$1999,$A198,Zeitliste!$N$14:$N$1999,AC$16)</f>
        <v>0</v>
      </c>
      <c r="AD198" s="219" t="str">
        <f t="shared" ca="1" si="1614"/>
        <v/>
      </c>
      <c r="AE198" s="20"/>
      <c r="AF198" s="241">
        <f t="shared" ca="1" si="1627"/>
        <v>0</v>
      </c>
      <c r="AG198" s="241">
        <f t="shared" ca="1" si="1628"/>
        <v>0</v>
      </c>
      <c r="AH198" s="242" t="e">
        <f t="shared" si="1641"/>
        <v>#VALUE!</v>
      </c>
    </row>
    <row r="199" spans="1:34" x14ac:dyDescent="0.25">
      <c r="A199" s="216" t="str">
        <f t="shared" si="1576"/>
        <v/>
      </c>
      <c r="B199" s="217">
        <f ca="1">SUMIF(ZL_gesamt,Aufteilung!A199,ZL_dez)</f>
        <v>0</v>
      </c>
      <c r="C199" s="218">
        <f>SUMIFS(Zeitliste!$M$14:$M$1999,Zeitliste!$A$14:$A$1999,$A199,Zeitliste!$N$14:$N$1999,C$16)</f>
        <v>0</v>
      </c>
      <c r="D199" s="219" t="str">
        <f t="shared" ca="1" si="1577"/>
        <v/>
      </c>
      <c r="E199" s="218">
        <f>SUMIFS(Zeitliste!$M$14:$M$1999,Zeitliste!$A$14:$A$1999,$A199,Zeitliste!$N$14:$N$1999,E$16)</f>
        <v>0</v>
      </c>
      <c r="F199" s="219" t="str">
        <f t="shared" ref="F199" ca="1" si="2218">IF(OR($B199=0,E199=0),"",ROUNDDOWN((E199/$B199)*100,0))</f>
        <v/>
      </c>
      <c r="G199" s="218">
        <f>SUMIFS(Zeitliste!$M$14:$M$1999,Zeitliste!$A$14:$A$1999,$A199,Zeitliste!$N$14:$N$1999,G$16)</f>
        <v>0</v>
      </c>
      <c r="H199" s="219" t="str">
        <f t="shared" ref="H199" ca="1" si="2219">IF(OR($B199=0,G199=0),"",ROUNDDOWN((G199/$B199)*100,0))</f>
        <v/>
      </c>
      <c r="I199" s="218">
        <f>SUMIFS(Zeitliste!$M$14:$M$1999,Zeitliste!$A$14:$A$1999,$A199,Zeitliste!$N$14:$N$1999,I$16)</f>
        <v>0</v>
      </c>
      <c r="J199" s="219" t="str">
        <f t="shared" ref="J199" ca="1" si="2220">IF(OR($B199=0,I199=0),"",ROUNDDOWN((I199/$B199)*100,0))</f>
        <v/>
      </c>
      <c r="K199" s="218">
        <f>SUMIFS(Zeitliste!$M$14:$M$1999,Zeitliste!$A$14:$A$1999,$A199,Zeitliste!$N$14:$N$1999,K$16)</f>
        <v>0</v>
      </c>
      <c r="L199" s="219" t="str">
        <f t="shared" ref="L199" ca="1" si="2221">IF(OR($B199=0,K199=0),"",ROUNDDOWN((K199/$B199)*100,0))</f>
        <v/>
      </c>
      <c r="M199" s="218">
        <f>SUMIFS(Zeitliste!$M$14:$M$1999,Zeitliste!$A$14:$A$1999,$A199,Zeitliste!$N$14:$N$1999,M$16)</f>
        <v>0</v>
      </c>
      <c r="N199" s="219" t="str">
        <f t="shared" ref="N199" ca="1" si="2222">IF(OR($B199=0,M199=0),"",ROUNDDOWN((M199/$B199)*100,0))</f>
        <v/>
      </c>
      <c r="O199" s="218">
        <f>SUMIFS(Zeitliste!$M$14:$M$1999,Zeitliste!$A$14:$A$1999,$A199,Zeitliste!$N$14:$N$1999,O$16)</f>
        <v>0</v>
      </c>
      <c r="P199" s="219" t="str">
        <f t="shared" ref="P199" ca="1" si="2223">IF(OR($B199=0,O199=0),"",ROUNDDOWN((O199/$B199)*100,0))</f>
        <v/>
      </c>
      <c r="Q199" s="218">
        <f>SUMIFS(Zeitliste!$M$14:$M$1999,Zeitliste!$A$14:$A$1999,$A199,Zeitliste!$N$14:$N$1999,Q$16)</f>
        <v>0</v>
      </c>
      <c r="R199" s="219" t="str">
        <f t="shared" ref="R199" ca="1" si="2224">IF(OR($B199=0,Q199=0),"",ROUNDDOWN((Q199/$B199)*100,0))</f>
        <v/>
      </c>
      <c r="S199" s="218">
        <f>SUMIFS(Zeitliste!$M$14:$M$1999,Zeitliste!$A$14:$A$1999,$A199,Zeitliste!$N$14:$N$1999,S$16)</f>
        <v>0</v>
      </c>
      <c r="T199" s="219" t="str">
        <f t="shared" ref="T199" ca="1" si="2225">IF(OR($B199=0,S199=0),"",ROUNDDOWN((S199/$B199)*100,0))</f>
        <v/>
      </c>
      <c r="U199" s="218">
        <f>SUMIFS(Zeitliste!$M$14:$M$1999,Zeitliste!$A$14:$A$1999,$A199,Zeitliste!$N$14:$N$1999,U$16)</f>
        <v>0</v>
      </c>
      <c r="V199" s="219" t="str">
        <f t="shared" ref="V199" ca="1" si="2226">IF(OR($B199=0,U199=0),"",ROUNDDOWN((U199/$B199)*100,0))</f>
        <v/>
      </c>
      <c r="W199" s="218">
        <f>SUMIFS(Zeitliste!$M$14:$M$1999,Zeitliste!$A$14:$A$1999,$A199,Zeitliste!$N$14:$N$1999,W$16)</f>
        <v>0</v>
      </c>
      <c r="X199" s="219" t="str">
        <f t="shared" ref="X199" ca="1" si="2227">IF(OR($B199=0,W199=0),"",ROUNDDOWN((W199/$B199)*100,0))</f>
        <v/>
      </c>
      <c r="Y199" s="218">
        <f>SUMIFS(Zeitliste!$M$14:$M$1999,Zeitliste!$A$14:$A$1999,$A199,Zeitliste!$N$14:$N$1999,Y$16)</f>
        <v>0</v>
      </c>
      <c r="Z199" s="219" t="str">
        <f t="shared" ref="Z199" ca="1" si="2228">IF(OR($B199=0,Y199=0),"",ROUNDDOWN((Y199/$B199)*100,0))</f>
        <v/>
      </c>
      <c r="AA199" s="218">
        <f>SUMIFS(Zeitliste!$M$14:$M$1999,Zeitliste!$A$14:$A$1999,$A199,Zeitliste!$N$14:$N$1999,AA$16)</f>
        <v>0</v>
      </c>
      <c r="AB199" s="219" t="str">
        <f t="shared" ref="AB199" ca="1" si="2229">IF(OR($B199=0,AA199=0),"",ROUNDDOWN((AA199/$B199)*100,0))</f>
        <v/>
      </c>
      <c r="AC199" s="218">
        <f>SUMIFS(Zeitliste!$M$14:$M$1999,Zeitliste!$A$14:$A$1999,$A199,Zeitliste!$N$14:$N$1999,AC$16)</f>
        <v>0</v>
      </c>
      <c r="AD199" s="219" t="str">
        <f t="shared" ca="1" si="1614"/>
        <v/>
      </c>
      <c r="AE199" s="20"/>
      <c r="AF199" s="241">
        <f t="shared" ca="1" si="1627"/>
        <v>0</v>
      </c>
      <c r="AG199" s="241">
        <f t="shared" ca="1" si="1628"/>
        <v>0</v>
      </c>
      <c r="AH199" s="242" t="e">
        <f t="shared" si="1641"/>
        <v>#VALUE!</v>
      </c>
    </row>
    <row r="200" spans="1:34" x14ac:dyDescent="0.25">
      <c r="A200" s="216" t="str">
        <f t="shared" si="1576"/>
        <v/>
      </c>
      <c r="B200" s="217">
        <f ca="1">SUMIF(ZL_gesamt,Aufteilung!A200,ZL_dez)</f>
        <v>0</v>
      </c>
      <c r="C200" s="218">
        <f>SUMIFS(Zeitliste!$M$14:$M$1999,Zeitliste!$A$14:$A$1999,$A200,Zeitliste!$N$14:$N$1999,C$16)</f>
        <v>0</v>
      </c>
      <c r="D200" s="219" t="str">
        <f t="shared" ca="1" si="1577"/>
        <v/>
      </c>
      <c r="E200" s="218">
        <f>SUMIFS(Zeitliste!$M$14:$M$1999,Zeitliste!$A$14:$A$1999,$A200,Zeitliste!$N$14:$N$1999,E$16)</f>
        <v>0</v>
      </c>
      <c r="F200" s="219" t="str">
        <f t="shared" ref="F200" ca="1" si="2230">IF(OR($B200=0,E200=0),"",ROUNDDOWN((E200/$B200)*100,0))</f>
        <v/>
      </c>
      <c r="G200" s="218">
        <f>SUMIFS(Zeitliste!$M$14:$M$1999,Zeitliste!$A$14:$A$1999,$A200,Zeitliste!$N$14:$N$1999,G$16)</f>
        <v>0</v>
      </c>
      <c r="H200" s="219" t="str">
        <f t="shared" ref="H200" ca="1" si="2231">IF(OR($B200=0,G200=0),"",ROUNDDOWN((G200/$B200)*100,0))</f>
        <v/>
      </c>
      <c r="I200" s="218">
        <f>SUMIFS(Zeitliste!$M$14:$M$1999,Zeitliste!$A$14:$A$1999,$A200,Zeitliste!$N$14:$N$1999,I$16)</f>
        <v>0</v>
      </c>
      <c r="J200" s="219" t="str">
        <f t="shared" ref="J200" ca="1" si="2232">IF(OR($B200=0,I200=0),"",ROUNDDOWN((I200/$B200)*100,0))</f>
        <v/>
      </c>
      <c r="K200" s="218">
        <f>SUMIFS(Zeitliste!$M$14:$M$1999,Zeitliste!$A$14:$A$1999,$A200,Zeitliste!$N$14:$N$1999,K$16)</f>
        <v>0</v>
      </c>
      <c r="L200" s="219" t="str">
        <f t="shared" ref="L200" ca="1" si="2233">IF(OR($B200=0,K200=0),"",ROUNDDOWN((K200/$B200)*100,0))</f>
        <v/>
      </c>
      <c r="M200" s="218">
        <f>SUMIFS(Zeitliste!$M$14:$M$1999,Zeitliste!$A$14:$A$1999,$A200,Zeitliste!$N$14:$N$1999,M$16)</f>
        <v>0</v>
      </c>
      <c r="N200" s="219" t="str">
        <f t="shared" ref="N200" ca="1" si="2234">IF(OR($B200=0,M200=0),"",ROUNDDOWN((M200/$B200)*100,0))</f>
        <v/>
      </c>
      <c r="O200" s="218">
        <f>SUMIFS(Zeitliste!$M$14:$M$1999,Zeitliste!$A$14:$A$1999,$A200,Zeitliste!$N$14:$N$1999,O$16)</f>
        <v>0</v>
      </c>
      <c r="P200" s="219" t="str">
        <f t="shared" ref="P200" ca="1" si="2235">IF(OR($B200=0,O200=0),"",ROUNDDOWN((O200/$B200)*100,0))</f>
        <v/>
      </c>
      <c r="Q200" s="218">
        <f>SUMIFS(Zeitliste!$M$14:$M$1999,Zeitliste!$A$14:$A$1999,$A200,Zeitliste!$N$14:$N$1999,Q$16)</f>
        <v>0</v>
      </c>
      <c r="R200" s="219" t="str">
        <f t="shared" ref="R200" ca="1" si="2236">IF(OR($B200=0,Q200=0),"",ROUNDDOWN((Q200/$B200)*100,0))</f>
        <v/>
      </c>
      <c r="S200" s="218">
        <f>SUMIFS(Zeitliste!$M$14:$M$1999,Zeitliste!$A$14:$A$1999,$A200,Zeitliste!$N$14:$N$1999,S$16)</f>
        <v>0</v>
      </c>
      <c r="T200" s="219" t="str">
        <f t="shared" ref="T200" ca="1" si="2237">IF(OR($B200=0,S200=0),"",ROUNDDOWN((S200/$B200)*100,0))</f>
        <v/>
      </c>
      <c r="U200" s="218">
        <f>SUMIFS(Zeitliste!$M$14:$M$1999,Zeitliste!$A$14:$A$1999,$A200,Zeitliste!$N$14:$N$1999,U$16)</f>
        <v>0</v>
      </c>
      <c r="V200" s="219" t="str">
        <f t="shared" ref="V200" ca="1" si="2238">IF(OR($B200=0,U200=0),"",ROUNDDOWN((U200/$B200)*100,0))</f>
        <v/>
      </c>
      <c r="W200" s="218">
        <f>SUMIFS(Zeitliste!$M$14:$M$1999,Zeitliste!$A$14:$A$1999,$A200,Zeitliste!$N$14:$N$1999,W$16)</f>
        <v>0</v>
      </c>
      <c r="X200" s="219" t="str">
        <f t="shared" ref="X200" ca="1" si="2239">IF(OR($B200=0,W200=0),"",ROUNDDOWN((W200/$B200)*100,0))</f>
        <v/>
      </c>
      <c r="Y200" s="218">
        <f>SUMIFS(Zeitliste!$M$14:$M$1999,Zeitliste!$A$14:$A$1999,$A200,Zeitliste!$N$14:$N$1999,Y$16)</f>
        <v>0</v>
      </c>
      <c r="Z200" s="219" t="str">
        <f t="shared" ref="Z200" ca="1" si="2240">IF(OR($B200=0,Y200=0),"",ROUNDDOWN((Y200/$B200)*100,0))</f>
        <v/>
      </c>
      <c r="AA200" s="218">
        <f>SUMIFS(Zeitliste!$M$14:$M$1999,Zeitliste!$A$14:$A$1999,$A200,Zeitliste!$N$14:$N$1999,AA$16)</f>
        <v>0</v>
      </c>
      <c r="AB200" s="219" t="str">
        <f t="shared" ref="AB200" ca="1" si="2241">IF(OR($B200=0,AA200=0),"",ROUNDDOWN((AA200/$B200)*100,0))</f>
        <v/>
      </c>
      <c r="AC200" s="218">
        <f>SUMIFS(Zeitliste!$M$14:$M$1999,Zeitliste!$A$14:$A$1999,$A200,Zeitliste!$N$14:$N$1999,AC$16)</f>
        <v>0</v>
      </c>
      <c r="AD200" s="219" t="str">
        <f t="shared" ca="1" si="1614"/>
        <v/>
      </c>
      <c r="AE200" s="20"/>
      <c r="AF200" s="241">
        <f t="shared" ca="1" si="1627"/>
        <v>0</v>
      </c>
      <c r="AG200" s="241">
        <f t="shared" ca="1" si="1628"/>
        <v>0</v>
      </c>
      <c r="AH200" s="242" t="e">
        <f t="shared" si="1641"/>
        <v>#VALUE!</v>
      </c>
    </row>
    <row r="201" spans="1:34" x14ac:dyDescent="0.25">
      <c r="A201" s="216" t="str">
        <f t="shared" si="1576"/>
        <v/>
      </c>
      <c r="B201" s="217">
        <f ca="1">SUMIF(ZL_gesamt,Aufteilung!A201,ZL_dez)</f>
        <v>0</v>
      </c>
      <c r="C201" s="218">
        <f>SUMIFS(Zeitliste!$M$14:$M$1999,Zeitliste!$A$14:$A$1999,$A201,Zeitliste!$N$14:$N$1999,C$16)</f>
        <v>0</v>
      </c>
      <c r="D201" s="219" t="str">
        <f t="shared" ca="1" si="1577"/>
        <v/>
      </c>
      <c r="E201" s="218">
        <f>SUMIFS(Zeitliste!$M$14:$M$1999,Zeitliste!$A$14:$A$1999,$A201,Zeitliste!$N$14:$N$1999,E$16)</f>
        <v>0</v>
      </c>
      <c r="F201" s="219" t="str">
        <f t="shared" ref="F201" ca="1" si="2242">IF(OR($B201=0,E201=0),"",ROUNDDOWN((E201/$B201)*100,0))</f>
        <v/>
      </c>
      <c r="G201" s="218">
        <f>SUMIFS(Zeitliste!$M$14:$M$1999,Zeitliste!$A$14:$A$1999,$A201,Zeitliste!$N$14:$N$1999,G$16)</f>
        <v>0</v>
      </c>
      <c r="H201" s="219" t="str">
        <f t="shared" ref="H201" ca="1" si="2243">IF(OR($B201=0,G201=0),"",ROUNDDOWN((G201/$B201)*100,0))</f>
        <v/>
      </c>
      <c r="I201" s="218">
        <f>SUMIFS(Zeitliste!$M$14:$M$1999,Zeitliste!$A$14:$A$1999,$A201,Zeitliste!$N$14:$N$1999,I$16)</f>
        <v>0</v>
      </c>
      <c r="J201" s="219" t="str">
        <f t="shared" ref="J201" ca="1" si="2244">IF(OR($B201=0,I201=0),"",ROUNDDOWN((I201/$B201)*100,0))</f>
        <v/>
      </c>
      <c r="K201" s="218">
        <f>SUMIFS(Zeitliste!$M$14:$M$1999,Zeitliste!$A$14:$A$1999,$A201,Zeitliste!$N$14:$N$1999,K$16)</f>
        <v>0</v>
      </c>
      <c r="L201" s="219" t="str">
        <f t="shared" ref="L201" ca="1" si="2245">IF(OR($B201=0,K201=0),"",ROUNDDOWN((K201/$B201)*100,0))</f>
        <v/>
      </c>
      <c r="M201" s="218">
        <f>SUMIFS(Zeitliste!$M$14:$M$1999,Zeitliste!$A$14:$A$1999,$A201,Zeitliste!$N$14:$N$1999,M$16)</f>
        <v>0</v>
      </c>
      <c r="N201" s="219" t="str">
        <f t="shared" ref="N201" ca="1" si="2246">IF(OR($B201=0,M201=0),"",ROUNDDOWN((M201/$B201)*100,0))</f>
        <v/>
      </c>
      <c r="O201" s="218">
        <f>SUMIFS(Zeitliste!$M$14:$M$1999,Zeitliste!$A$14:$A$1999,$A201,Zeitliste!$N$14:$N$1999,O$16)</f>
        <v>0</v>
      </c>
      <c r="P201" s="219" t="str">
        <f t="shared" ref="P201" ca="1" si="2247">IF(OR($B201=0,O201=0),"",ROUNDDOWN((O201/$B201)*100,0))</f>
        <v/>
      </c>
      <c r="Q201" s="218">
        <f>SUMIFS(Zeitliste!$M$14:$M$1999,Zeitliste!$A$14:$A$1999,$A201,Zeitliste!$N$14:$N$1999,Q$16)</f>
        <v>0</v>
      </c>
      <c r="R201" s="219" t="str">
        <f t="shared" ref="R201" ca="1" si="2248">IF(OR($B201=0,Q201=0),"",ROUNDDOWN((Q201/$B201)*100,0))</f>
        <v/>
      </c>
      <c r="S201" s="218">
        <f>SUMIFS(Zeitliste!$M$14:$M$1999,Zeitliste!$A$14:$A$1999,$A201,Zeitliste!$N$14:$N$1999,S$16)</f>
        <v>0</v>
      </c>
      <c r="T201" s="219" t="str">
        <f t="shared" ref="T201" ca="1" si="2249">IF(OR($B201=0,S201=0),"",ROUNDDOWN((S201/$B201)*100,0))</f>
        <v/>
      </c>
      <c r="U201" s="218">
        <f>SUMIFS(Zeitliste!$M$14:$M$1999,Zeitliste!$A$14:$A$1999,$A201,Zeitliste!$N$14:$N$1999,U$16)</f>
        <v>0</v>
      </c>
      <c r="V201" s="219" t="str">
        <f t="shared" ref="V201" ca="1" si="2250">IF(OR($B201=0,U201=0),"",ROUNDDOWN((U201/$B201)*100,0))</f>
        <v/>
      </c>
      <c r="W201" s="218">
        <f>SUMIFS(Zeitliste!$M$14:$M$1999,Zeitliste!$A$14:$A$1999,$A201,Zeitliste!$N$14:$N$1999,W$16)</f>
        <v>0</v>
      </c>
      <c r="X201" s="219" t="str">
        <f t="shared" ref="X201" ca="1" si="2251">IF(OR($B201=0,W201=0),"",ROUNDDOWN((W201/$B201)*100,0))</f>
        <v/>
      </c>
      <c r="Y201" s="218">
        <f>SUMIFS(Zeitliste!$M$14:$M$1999,Zeitliste!$A$14:$A$1999,$A201,Zeitliste!$N$14:$N$1999,Y$16)</f>
        <v>0</v>
      </c>
      <c r="Z201" s="219" t="str">
        <f t="shared" ref="Z201" ca="1" si="2252">IF(OR($B201=0,Y201=0),"",ROUNDDOWN((Y201/$B201)*100,0))</f>
        <v/>
      </c>
      <c r="AA201" s="218">
        <f>SUMIFS(Zeitliste!$M$14:$M$1999,Zeitliste!$A$14:$A$1999,$A201,Zeitliste!$N$14:$N$1999,AA$16)</f>
        <v>0</v>
      </c>
      <c r="AB201" s="219" t="str">
        <f t="shared" ref="AB201" ca="1" si="2253">IF(OR($B201=0,AA201=0),"",ROUNDDOWN((AA201/$B201)*100,0))</f>
        <v/>
      </c>
      <c r="AC201" s="218">
        <f>SUMIFS(Zeitliste!$M$14:$M$1999,Zeitliste!$A$14:$A$1999,$A201,Zeitliste!$N$14:$N$1999,AC$16)</f>
        <v>0</v>
      </c>
      <c r="AD201" s="219" t="str">
        <f t="shared" ca="1" si="1614"/>
        <v/>
      </c>
      <c r="AE201" s="20"/>
      <c r="AF201" s="241">
        <f t="shared" ca="1" si="1627"/>
        <v>0</v>
      </c>
      <c r="AG201" s="241">
        <f t="shared" ca="1" si="1628"/>
        <v>0</v>
      </c>
      <c r="AH201" s="242" t="e">
        <f t="shared" si="1641"/>
        <v>#VALUE!</v>
      </c>
    </row>
    <row r="202" spans="1:34" x14ac:dyDescent="0.25">
      <c r="A202" s="216" t="str">
        <f t="shared" si="1576"/>
        <v/>
      </c>
      <c r="B202" s="217">
        <f ca="1">SUMIF(ZL_gesamt,Aufteilung!A202,ZL_dez)</f>
        <v>0</v>
      </c>
      <c r="C202" s="218">
        <f>SUMIFS(Zeitliste!$M$14:$M$1999,Zeitliste!$A$14:$A$1999,$A202,Zeitliste!$N$14:$N$1999,C$16)</f>
        <v>0</v>
      </c>
      <c r="D202" s="219" t="str">
        <f t="shared" ca="1" si="1577"/>
        <v/>
      </c>
      <c r="E202" s="218">
        <f>SUMIFS(Zeitliste!$M$14:$M$1999,Zeitliste!$A$14:$A$1999,$A202,Zeitliste!$N$14:$N$1999,E$16)</f>
        <v>0</v>
      </c>
      <c r="F202" s="219" t="str">
        <f t="shared" ref="F202" ca="1" si="2254">IF(OR($B202=0,E202=0),"",ROUNDDOWN((E202/$B202)*100,0))</f>
        <v/>
      </c>
      <c r="G202" s="218">
        <f>SUMIFS(Zeitliste!$M$14:$M$1999,Zeitliste!$A$14:$A$1999,$A202,Zeitliste!$N$14:$N$1999,G$16)</f>
        <v>0</v>
      </c>
      <c r="H202" s="219" t="str">
        <f t="shared" ref="H202" ca="1" si="2255">IF(OR($B202=0,G202=0),"",ROUNDDOWN((G202/$B202)*100,0))</f>
        <v/>
      </c>
      <c r="I202" s="218">
        <f>SUMIFS(Zeitliste!$M$14:$M$1999,Zeitliste!$A$14:$A$1999,$A202,Zeitliste!$N$14:$N$1999,I$16)</f>
        <v>0</v>
      </c>
      <c r="J202" s="219" t="str">
        <f t="shared" ref="J202" ca="1" si="2256">IF(OR($B202=0,I202=0),"",ROUNDDOWN((I202/$B202)*100,0))</f>
        <v/>
      </c>
      <c r="K202" s="218">
        <f>SUMIFS(Zeitliste!$M$14:$M$1999,Zeitliste!$A$14:$A$1999,$A202,Zeitliste!$N$14:$N$1999,K$16)</f>
        <v>0</v>
      </c>
      <c r="L202" s="219" t="str">
        <f t="shared" ref="L202" ca="1" si="2257">IF(OR($B202=0,K202=0),"",ROUNDDOWN((K202/$B202)*100,0))</f>
        <v/>
      </c>
      <c r="M202" s="218">
        <f>SUMIFS(Zeitliste!$M$14:$M$1999,Zeitliste!$A$14:$A$1999,$A202,Zeitliste!$N$14:$N$1999,M$16)</f>
        <v>0</v>
      </c>
      <c r="N202" s="219" t="str">
        <f t="shared" ref="N202" ca="1" si="2258">IF(OR($B202=0,M202=0),"",ROUNDDOWN((M202/$B202)*100,0))</f>
        <v/>
      </c>
      <c r="O202" s="218">
        <f>SUMIFS(Zeitliste!$M$14:$M$1999,Zeitliste!$A$14:$A$1999,$A202,Zeitliste!$N$14:$N$1999,O$16)</f>
        <v>0</v>
      </c>
      <c r="P202" s="219" t="str">
        <f t="shared" ref="P202" ca="1" si="2259">IF(OR($B202=0,O202=0),"",ROUNDDOWN((O202/$B202)*100,0))</f>
        <v/>
      </c>
      <c r="Q202" s="218">
        <f>SUMIFS(Zeitliste!$M$14:$M$1999,Zeitliste!$A$14:$A$1999,$A202,Zeitliste!$N$14:$N$1999,Q$16)</f>
        <v>0</v>
      </c>
      <c r="R202" s="219" t="str">
        <f t="shared" ref="R202" ca="1" si="2260">IF(OR($B202=0,Q202=0),"",ROUNDDOWN((Q202/$B202)*100,0))</f>
        <v/>
      </c>
      <c r="S202" s="218">
        <f>SUMIFS(Zeitliste!$M$14:$M$1999,Zeitliste!$A$14:$A$1999,$A202,Zeitliste!$N$14:$N$1999,S$16)</f>
        <v>0</v>
      </c>
      <c r="T202" s="219" t="str">
        <f t="shared" ref="T202" ca="1" si="2261">IF(OR($B202=0,S202=0),"",ROUNDDOWN((S202/$B202)*100,0))</f>
        <v/>
      </c>
      <c r="U202" s="218">
        <f>SUMIFS(Zeitliste!$M$14:$M$1999,Zeitliste!$A$14:$A$1999,$A202,Zeitliste!$N$14:$N$1999,U$16)</f>
        <v>0</v>
      </c>
      <c r="V202" s="219" t="str">
        <f t="shared" ref="V202" ca="1" si="2262">IF(OR($B202=0,U202=0),"",ROUNDDOWN((U202/$B202)*100,0))</f>
        <v/>
      </c>
      <c r="W202" s="218">
        <f>SUMIFS(Zeitliste!$M$14:$M$1999,Zeitliste!$A$14:$A$1999,$A202,Zeitliste!$N$14:$N$1999,W$16)</f>
        <v>0</v>
      </c>
      <c r="X202" s="219" t="str">
        <f t="shared" ref="X202" ca="1" si="2263">IF(OR($B202=0,W202=0),"",ROUNDDOWN((W202/$B202)*100,0))</f>
        <v/>
      </c>
      <c r="Y202" s="218">
        <f>SUMIFS(Zeitliste!$M$14:$M$1999,Zeitliste!$A$14:$A$1999,$A202,Zeitliste!$N$14:$N$1999,Y$16)</f>
        <v>0</v>
      </c>
      <c r="Z202" s="219" t="str">
        <f t="shared" ref="Z202" ca="1" si="2264">IF(OR($B202=0,Y202=0),"",ROUNDDOWN((Y202/$B202)*100,0))</f>
        <v/>
      </c>
      <c r="AA202" s="218">
        <f>SUMIFS(Zeitliste!$M$14:$M$1999,Zeitliste!$A$14:$A$1999,$A202,Zeitliste!$N$14:$N$1999,AA$16)</f>
        <v>0</v>
      </c>
      <c r="AB202" s="219" t="str">
        <f t="shared" ref="AB202" ca="1" si="2265">IF(OR($B202=0,AA202=0),"",ROUNDDOWN((AA202/$B202)*100,0))</f>
        <v/>
      </c>
      <c r="AC202" s="218">
        <f>SUMIFS(Zeitliste!$M$14:$M$1999,Zeitliste!$A$14:$A$1999,$A202,Zeitliste!$N$14:$N$1999,AC$16)</f>
        <v>0</v>
      </c>
      <c r="AD202" s="219" t="str">
        <f t="shared" ca="1" si="1614"/>
        <v/>
      </c>
      <c r="AE202" s="20"/>
      <c r="AF202" s="241">
        <f t="shared" ca="1" si="1627"/>
        <v>0</v>
      </c>
      <c r="AG202" s="241">
        <f t="shared" ca="1" si="1628"/>
        <v>0</v>
      </c>
      <c r="AH202" s="242" t="e">
        <f t="shared" si="1641"/>
        <v>#VALUE!</v>
      </c>
    </row>
    <row r="203" spans="1:34" x14ac:dyDescent="0.25">
      <c r="A203" s="216" t="str">
        <f t="shared" si="1576"/>
        <v/>
      </c>
      <c r="B203" s="217">
        <f ca="1">SUMIF(ZL_gesamt,Aufteilung!A203,ZL_dez)</f>
        <v>0</v>
      </c>
      <c r="C203" s="218">
        <f>SUMIFS(Zeitliste!$M$14:$M$1999,Zeitliste!$A$14:$A$1999,$A203,Zeitliste!$N$14:$N$1999,C$16)</f>
        <v>0</v>
      </c>
      <c r="D203" s="219" t="str">
        <f t="shared" ca="1" si="1577"/>
        <v/>
      </c>
      <c r="E203" s="218">
        <f>SUMIFS(Zeitliste!$M$14:$M$1999,Zeitliste!$A$14:$A$1999,$A203,Zeitliste!$N$14:$N$1999,E$16)</f>
        <v>0</v>
      </c>
      <c r="F203" s="219" t="str">
        <f t="shared" ref="F203" ca="1" si="2266">IF(OR($B203=0,E203=0),"",ROUNDDOWN((E203/$B203)*100,0))</f>
        <v/>
      </c>
      <c r="G203" s="218">
        <f>SUMIFS(Zeitliste!$M$14:$M$1999,Zeitliste!$A$14:$A$1999,$A203,Zeitliste!$N$14:$N$1999,G$16)</f>
        <v>0</v>
      </c>
      <c r="H203" s="219" t="str">
        <f t="shared" ref="H203" ca="1" si="2267">IF(OR($B203=0,G203=0),"",ROUNDDOWN((G203/$B203)*100,0))</f>
        <v/>
      </c>
      <c r="I203" s="218">
        <f>SUMIFS(Zeitliste!$M$14:$M$1999,Zeitliste!$A$14:$A$1999,$A203,Zeitliste!$N$14:$N$1999,I$16)</f>
        <v>0</v>
      </c>
      <c r="J203" s="219" t="str">
        <f t="shared" ref="J203" ca="1" si="2268">IF(OR($B203=0,I203=0),"",ROUNDDOWN((I203/$B203)*100,0))</f>
        <v/>
      </c>
      <c r="K203" s="218">
        <f>SUMIFS(Zeitliste!$M$14:$M$1999,Zeitliste!$A$14:$A$1999,$A203,Zeitliste!$N$14:$N$1999,K$16)</f>
        <v>0</v>
      </c>
      <c r="L203" s="219" t="str">
        <f t="shared" ref="L203" ca="1" si="2269">IF(OR($B203=0,K203=0),"",ROUNDDOWN((K203/$B203)*100,0))</f>
        <v/>
      </c>
      <c r="M203" s="218">
        <f>SUMIFS(Zeitliste!$M$14:$M$1999,Zeitliste!$A$14:$A$1999,$A203,Zeitliste!$N$14:$N$1999,M$16)</f>
        <v>0</v>
      </c>
      <c r="N203" s="219" t="str">
        <f t="shared" ref="N203" ca="1" si="2270">IF(OR($B203=0,M203=0),"",ROUNDDOWN((M203/$B203)*100,0))</f>
        <v/>
      </c>
      <c r="O203" s="218">
        <f>SUMIFS(Zeitliste!$M$14:$M$1999,Zeitliste!$A$14:$A$1999,$A203,Zeitliste!$N$14:$N$1999,O$16)</f>
        <v>0</v>
      </c>
      <c r="P203" s="219" t="str">
        <f t="shared" ref="P203" ca="1" si="2271">IF(OR($B203=0,O203=0),"",ROUNDDOWN((O203/$B203)*100,0))</f>
        <v/>
      </c>
      <c r="Q203" s="218">
        <f>SUMIFS(Zeitliste!$M$14:$M$1999,Zeitliste!$A$14:$A$1999,$A203,Zeitliste!$N$14:$N$1999,Q$16)</f>
        <v>0</v>
      </c>
      <c r="R203" s="219" t="str">
        <f t="shared" ref="R203" ca="1" si="2272">IF(OR($B203=0,Q203=0),"",ROUNDDOWN((Q203/$B203)*100,0))</f>
        <v/>
      </c>
      <c r="S203" s="218">
        <f>SUMIFS(Zeitliste!$M$14:$M$1999,Zeitliste!$A$14:$A$1999,$A203,Zeitliste!$N$14:$N$1999,S$16)</f>
        <v>0</v>
      </c>
      <c r="T203" s="219" t="str">
        <f t="shared" ref="T203" ca="1" si="2273">IF(OR($B203=0,S203=0),"",ROUNDDOWN((S203/$B203)*100,0))</f>
        <v/>
      </c>
      <c r="U203" s="218">
        <f>SUMIFS(Zeitliste!$M$14:$M$1999,Zeitliste!$A$14:$A$1999,$A203,Zeitliste!$N$14:$N$1999,U$16)</f>
        <v>0</v>
      </c>
      <c r="V203" s="219" t="str">
        <f t="shared" ref="V203" ca="1" si="2274">IF(OR($B203=0,U203=0),"",ROUNDDOWN((U203/$B203)*100,0))</f>
        <v/>
      </c>
      <c r="W203" s="218">
        <f>SUMIFS(Zeitliste!$M$14:$M$1999,Zeitliste!$A$14:$A$1999,$A203,Zeitliste!$N$14:$N$1999,W$16)</f>
        <v>0</v>
      </c>
      <c r="X203" s="219" t="str">
        <f t="shared" ref="X203" ca="1" si="2275">IF(OR($B203=0,W203=0),"",ROUNDDOWN((W203/$B203)*100,0))</f>
        <v/>
      </c>
      <c r="Y203" s="218">
        <f>SUMIFS(Zeitliste!$M$14:$M$1999,Zeitliste!$A$14:$A$1999,$A203,Zeitliste!$N$14:$N$1999,Y$16)</f>
        <v>0</v>
      </c>
      <c r="Z203" s="219" t="str">
        <f t="shared" ref="Z203" ca="1" si="2276">IF(OR($B203=0,Y203=0),"",ROUNDDOWN((Y203/$B203)*100,0))</f>
        <v/>
      </c>
      <c r="AA203" s="218">
        <f>SUMIFS(Zeitliste!$M$14:$M$1999,Zeitliste!$A$14:$A$1999,$A203,Zeitliste!$N$14:$N$1999,AA$16)</f>
        <v>0</v>
      </c>
      <c r="AB203" s="219" t="str">
        <f t="shared" ref="AB203" ca="1" si="2277">IF(OR($B203=0,AA203=0),"",ROUNDDOWN((AA203/$B203)*100,0))</f>
        <v/>
      </c>
      <c r="AC203" s="218">
        <f>SUMIFS(Zeitliste!$M$14:$M$1999,Zeitliste!$A$14:$A$1999,$A203,Zeitliste!$N$14:$N$1999,AC$16)</f>
        <v>0</v>
      </c>
      <c r="AD203" s="219" t="str">
        <f t="shared" ca="1" si="1614"/>
        <v/>
      </c>
      <c r="AE203" s="20"/>
      <c r="AF203" s="241">
        <f t="shared" ca="1" si="1627"/>
        <v>0</v>
      </c>
      <c r="AG203" s="241">
        <f t="shared" ca="1" si="1628"/>
        <v>0</v>
      </c>
      <c r="AH203" s="242" t="e">
        <f t="shared" si="1641"/>
        <v>#VALUE!</v>
      </c>
    </row>
    <row r="204" spans="1:34" x14ac:dyDescent="0.25">
      <c r="A204" s="216" t="str">
        <f t="shared" si="1576"/>
        <v/>
      </c>
      <c r="B204" s="217">
        <f ca="1">SUMIF(ZL_gesamt,Aufteilung!A204,ZL_dez)</f>
        <v>0</v>
      </c>
      <c r="C204" s="218">
        <f>SUMIFS(Zeitliste!$M$14:$M$1999,Zeitliste!$A$14:$A$1999,$A204,Zeitliste!$N$14:$N$1999,C$16)</f>
        <v>0</v>
      </c>
      <c r="D204" s="219" t="str">
        <f t="shared" ca="1" si="1577"/>
        <v/>
      </c>
      <c r="E204" s="218">
        <f>SUMIFS(Zeitliste!$M$14:$M$1999,Zeitliste!$A$14:$A$1999,$A204,Zeitliste!$N$14:$N$1999,E$16)</f>
        <v>0</v>
      </c>
      <c r="F204" s="219" t="str">
        <f t="shared" ref="F204" ca="1" si="2278">IF(OR($B204=0,E204=0),"",ROUNDDOWN((E204/$B204)*100,0))</f>
        <v/>
      </c>
      <c r="G204" s="218">
        <f>SUMIFS(Zeitliste!$M$14:$M$1999,Zeitliste!$A$14:$A$1999,$A204,Zeitliste!$N$14:$N$1999,G$16)</f>
        <v>0</v>
      </c>
      <c r="H204" s="219" t="str">
        <f t="shared" ref="H204" ca="1" si="2279">IF(OR($B204=0,G204=0),"",ROUNDDOWN((G204/$B204)*100,0))</f>
        <v/>
      </c>
      <c r="I204" s="218">
        <f>SUMIFS(Zeitliste!$M$14:$M$1999,Zeitliste!$A$14:$A$1999,$A204,Zeitliste!$N$14:$N$1999,I$16)</f>
        <v>0</v>
      </c>
      <c r="J204" s="219" t="str">
        <f t="shared" ref="J204" ca="1" si="2280">IF(OR($B204=0,I204=0),"",ROUNDDOWN((I204/$B204)*100,0))</f>
        <v/>
      </c>
      <c r="K204" s="218">
        <f>SUMIFS(Zeitliste!$M$14:$M$1999,Zeitliste!$A$14:$A$1999,$A204,Zeitliste!$N$14:$N$1999,K$16)</f>
        <v>0</v>
      </c>
      <c r="L204" s="219" t="str">
        <f t="shared" ref="L204" ca="1" si="2281">IF(OR($B204=0,K204=0),"",ROUNDDOWN((K204/$B204)*100,0))</f>
        <v/>
      </c>
      <c r="M204" s="218">
        <f>SUMIFS(Zeitliste!$M$14:$M$1999,Zeitliste!$A$14:$A$1999,$A204,Zeitliste!$N$14:$N$1999,M$16)</f>
        <v>0</v>
      </c>
      <c r="N204" s="219" t="str">
        <f t="shared" ref="N204" ca="1" si="2282">IF(OR($B204=0,M204=0),"",ROUNDDOWN((M204/$B204)*100,0))</f>
        <v/>
      </c>
      <c r="O204" s="218">
        <f>SUMIFS(Zeitliste!$M$14:$M$1999,Zeitliste!$A$14:$A$1999,$A204,Zeitliste!$N$14:$N$1999,O$16)</f>
        <v>0</v>
      </c>
      <c r="P204" s="219" t="str">
        <f t="shared" ref="P204" ca="1" si="2283">IF(OR($B204=0,O204=0),"",ROUNDDOWN((O204/$B204)*100,0))</f>
        <v/>
      </c>
      <c r="Q204" s="218">
        <f>SUMIFS(Zeitliste!$M$14:$M$1999,Zeitliste!$A$14:$A$1999,$A204,Zeitliste!$N$14:$N$1999,Q$16)</f>
        <v>0</v>
      </c>
      <c r="R204" s="219" t="str">
        <f t="shared" ref="R204" ca="1" si="2284">IF(OR($B204=0,Q204=0),"",ROUNDDOWN((Q204/$B204)*100,0))</f>
        <v/>
      </c>
      <c r="S204" s="218">
        <f>SUMIFS(Zeitliste!$M$14:$M$1999,Zeitliste!$A$14:$A$1999,$A204,Zeitliste!$N$14:$N$1999,S$16)</f>
        <v>0</v>
      </c>
      <c r="T204" s="219" t="str">
        <f t="shared" ref="T204" ca="1" si="2285">IF(OR($B204=0,S204=0),"",ROUNDDOWN((S204/$B204)*100,0))</f>
        <v/>
      </c>
      <c r="U204" s="218">
        <f>SUMIFS(Zeitliste!$M$14:$M$1999,Zeitliste!$A$14:$A$1999,$A204,Zeitliste!$N$14:$N$1999,U$16)</f>
        <v>0</v>
      </c>
      <c r="V204" s="219" t="str">
        <f t="shared" ref="V204" ca="1" si="2286">IF(OR($B204=0,U204=0),"",ROUNDDOWN((U204/$B204)*100,0))</f>
        <v/>
      </c>
      <c r="W204" s="218">
        <f>SUMIFS(Zeitliste!$M$14:$M$1999,Zeitliste!$A$14:$A$1999,$A204,Zeitliste!$N$14:$N$1999,W$16)</f>
        <v>0</v>
      </c>
      <c r="X204" s="219" t="str">
        <f t="shared" ref="X204" ca="1" si="2287">IF(OR($B204=0,W204=0),"",ROUNDDOWN((W204/$B204)*100,0))</f>
        <v/>
      </c>
      <c r="Y204" s="218">
        <f>SUMIFS(Zeitliste!$M$14:$M$1999,Zeitliste!$A$14:$A$1999,$A204,Zeitliste!$N$14:$N$1999,Y$16)</f>
        <v>0</v>
      </c>
      <c r="Z204" s="219" t="str">
        <f t="shared" ref="Z204" ca="1" si="2288">IF(OR($B204=0,Y204=0),"",ROUNDDOWN((Y204/$B204)*100,0))</f>
        <v/>
      </c>
      <c r="AA204" s="218">
        <f>SUMIFS(Zeitliste!$M$14:$M$1999,Zeitliste!$A$14:$A$1999,$A204,Zeitliste!$N$14:$N$1999,AA$16)</f>
        <v>0</v>
      </c>
      <c r="AB204" s="219" t="str">
        <f t="shared" ref="AB204" ca="1" si="2289">IF(OR($B204=0,AA204=0),"",ROUNDDOWN((AA204/$B204)*100,0))</f>
        <v/>
      </c>
      <c r="AC204" s="218">
        <f>SUMIFS(Zeitliste!$M$14:$M$1999,Zeitliste!$A$14:$A$1999,$A204,Zeitliste!$N$14:$N$1999,AC$16)</f>
        <v>0</v>
      </c>
      <c r="AD204" s="219" t="str">
        <f t="shared" ca="1" si="1614"/>
        <v/>
      </c>
      <c r="AE204" s="20"/>
      <c r="AF204" s="241">
        <f t="shared" ca="1" si="1627"/>
        <v>0</v>
      </c>
      <c r="AG204" s="241">
        <f t="shared" ca="1" si="1628"/>
        <v>0</v>
      </c>
      <c r="AH204" s="242" t="e">
        <f t="shared" si="1641"/>
        <v>#VALUE!</v>
      </c>
    </row>
    <row r="205" spans="1:34" x14ac:dyDescent="0.25">
      <c r="A205" s="216" t="str">
        <f t="shared" si="1576"/>
        <v/>
      </c>
      <c r="B205" s="217">
        <f ca="1">SUMIF(ZL_gesamt,Aufteilung!A205,ZL_dez)</f>
        <v>0</v>
      </c>
      <c r="C205" s="218">
        <f>SUMIFS(Zeitliste!$M$14:$M$1999,Zeitliste!$A$14:$A$1999,$A205,Zeitliste!$N$14:$N$1999,C$16)</f>
        <v>0</v>
      </c>
      <c r="D205" s="219" t="str">
        <f t="shared" ca="1" si="1577"/>
        <v/>
      </c>
      <c r="E205" s="218">
        <f>SUMIFS(Zeitliste!$M$14:$M$1999,Zeitliste!$A$14:$A$1999,$A205,Zeitliste!$N$14:$N$1999,E$16)</f>
        <v>0</v>
      </c>
      <c r="F205" s="219" t="str">
        <f t="shared" ref="F205" ca="1" si="2290">IF(OR($B205=0,E205=0),"",ROUNDDOWN((E205/$B205)*100,0))</f>
        <v/>
      </c>
      <c r="G205" s="218">
        <f>SUMIFS(Zeitliste!$M$14:$M$1999,Zeitliste!$A$14:$A$1999,$A205,Zeitliste!$N$14:$N$1999,G$16)</f>
        <v>0</v>
      </c>
      <c r="H205" s="219" t="str">
        <f t="shared" ref="H205" ca="1" si="2291">IF(OR($B205=0,G205=0),"",ROUNDDOWN((G205/$B205)*100,0))</f>
        <v/>
      </c>
      <c r="I205" s="218">
        <f>SUMIFS(Zeitliste!$M$14:$M$1999,Zeitliste!$A$14:$A$1999,$A205,Zeitliste!$N$14:$N$1999,I$16)</f>
        <v>0</v>
      </c>
      <c r="J205" s="219" t="str">
        <f t="shared" ref="J205" ca="1" si="2292">IF(OR($B205=0,I205=0),"",ROUNDDOWN((I205/$B205)*100,0))</f>
        <v/>
      </c>
      <c r="K205" s="218">
        <f>SUMIFS(Zeitliste!$M$14:$M$1999,Zeitliste!$A$14:$A$1999,$A205,Zeitliste!$N$14:$N$1999,K$16)</f>
        <v>0</v>
      </c>
      <c r="L205" s="219" t="str">
        <f t="shared" ref="L205" ca="1" si="2293">IF(OR($B205=0,K205=0),"",ROUNDDOWN((K205/$B205)*100,0))</f>
        <v/>
      </c>
      <c r="M205" s="218">
        <f>SUMIFS(Zeitliste!$M$14:$M$1999,Zeitliste!$A$14:$A$1999,$A205,Zeitliste!$N$14:$N$1999,M$16)</f>
        <v>0</v>
      </c>
      <c r="N205" s="219" t="str">
        <f t="shared" ref="N205" ca="1" si="2294">IF(OR($B205=0,M205=0),"",ROUNDDOWN((M205/$B205)*100,0))</f>
        <v/>
      </c>
      <c r="O205" s="218">
        <f>SUMIFS(Zeitliste!$M$14:$M$1999,Zeitliste!$A$14:$A$1999,$A205,Zeitliste!$N$14:$N$1999,O$16)</f>
        <v>0</v>
      </c>
      <c r="P205" s="219" t="str">
        <f t="shared" ref="P205" ca="1" si="2295">IF(OR($B205=0,O205=0),"",ROUNDDOWN((O205/$B205)*100,0))</f>
        <v/>
      </c>
      <c r="Q205" s="218">
        <f>SUMIFS(Zeitliste!$M$14:$M$1999,Zeitliste!$A$14:$A$1999,$A205,Zeitliste!$N$14:$N$1999,Q$16)</f>
        <v>0</v>
      </c>
      <c r="R205" s="219" t="str">
        <f t="shared" ref="R205" ca="1" si="2296">IF(OR($B205=0,Q205=0),"",ROUNDDOWN((Q205/$B205)*100,0))</f>
        <v/>
      </c>
      <c r="S205" s="218">
        <f>SUMIFS(Zeitliste!$M$14:$M$1999,Zeitliste!$A$14:$A$1999,$A205,Zeitliste!$N$14:$N$1999,S$16)</f>
        <v>0</v>
      </c>
      <c r="T205" s="219" t="str">
        <f t="shared" ref="T205" ca="1" si="2297">IF(OR($B205=0,S205=0),"",ROUNDDOWN((S205/$B205)*100,0))</f>
        <v/>
      </c>
      <c r="U205" s="218">
        <f>SUMIFS(Zeitliste!$M$14:$M$1999,Zeitliste!$A$14:$A$1999,$A205,Zeitliste!$N$14:$N$1999,U$16)</f>
        <v>0</v>
      </c>
      <c r="V205" s="219" t="str">
        <f t="shared" ref="V205" ca="1" si="2298">IF(OR($B205=0,U205=0),"",ROUNDDOWN((U205/$B205)*100,0))</f>
        <v/>
      </c>
      <c r="W205" s="218">
        <f>SUMIFS(Zeitliste!$M$14:$M$1999,Zeitliste!$A$14:$A$1999,$A205,Zeitliste!$N$14:$N$1999,W$16)</f>
        <v>0</v>
      </c>
      <c r="X205" s="219" t="str">
        <f t="shared" ref="X205" ca="1" si="2299">IF(OR($B205=0,W205=0),"",ROUNDDOWN((W205/$B205)*100,0))</f>
        <v/>
      </c>
      <c r="Y205" s="218">
        <f>SUMIFS(Zeitliste!$M$14:$M$1999,Zeitliste!$A$14:$A$1999,$A205,Zeitliste!$N$14:$N$1999,Y$16)</f>
        <v>0</v>
      </c>
      <c r="Z205" s="219" t="str">
        <f t="shared" ref="Z205" ca="1" si="2300">IF(OR($B205=0,Y205=0),"",ROUNDDOWN((Y205/$B205)*100,0))</f>
        <v/>
      </c>
      <c r="AA205" s="218">
        <f>SUMIFS(Zeitliste!$M$14:$M$1999,Zeitliste!$A$14:$A$1999,$A205,Zeitliste!$N$14:$N$1999,AA$16)</f>
        <v>0</v>
      </c>
      <c r="AB205" s="219" t="str">
        <f t="shared" ref="AB205" ca="1" si="2301">IF(OR($B205=0,AA205=0),"",ROUNDDOWN((AA205/$B205)*100,0))</f>
        <v/>
      </c>
      <c r="AC205" s="218">
        <f>SUMIFS(Zeitliste!$M$14:$M$1999,Zeitliste!$A$14:$A$1999,$A205,Zeitliste!$N$14:$N$1999,AC$16)</f>
        <v>0</v>
      </c>
      <c r="AD205" s="219" t="str">
        <f t="shared" ca="1" si="1614"/>
        <v/>
      </c>
      <c r="AE205" s="20"/>
      <c r="AF205" s="241">
        <f t="shared" ca="1" si="1627"/>
        <v>0</v>
      </c>
      <c r="AG205" s="241">
        <f t="shared" ca="1" si="1628"/>
        <v>0</v>
      </c>
      <c r="AH205" s="242" t="e">
        <f t="shared" si="1641"/>
        <v>#VALUE!</v>
      </c>
    </row>
    <row r="206" spans="1:34" x14ac:dyDescent="0.25">
      <c r="A206" s="216" t="str">
        <f t="shared" si="1576"/>
        <v/>
      </c>
      <c r="B206" s="217">
        <f ca="1">SUMIF(ZL_gesamt,Aufteilung!A206,ZL_dez)</f>
        <v>0</v>
      </c>
      <c r="C206" s="218">
        <f>SUMIFS(Zeitliste!$M$14:$M$1999,Zeitliste!$A$14:$A$1999,$A206,Zeitliste!$N$14:$N$1999,C$16)</f>
        <v>0</v>
      </c>
      <c r="D206" s="219" t="str">
        <f t="shared" ca="1" si="1577"/>
        <v/>
      </c>
      <c r="E206" s="218">
        <f>SUMIFS(Zeitliste!$M$14:$M$1999,Zeitliste!$A$14:$A$1999,$A206,Zeitliste!$N$14:$N$1999,E$16)</f>
        <v>0</v>
      </c>
      <c r="F206" s="219" t="str">
        <f t="shared" ref="F206" ca="1" si="2302">IF(OR($B206=0,E206=0),"",ROUNDDOWN((E206/$B206)*100,0))</f>
        <v/>
      </c>
      <c r="G206" s="218">
        <f>SUMIFS(Zeitliste!$M$14:$M$1999,Zeitliste!$A$14:$A$1999,$A206,Zeitliste!$N$14:$N$1999,G$16)</f>
        <v>0</v>
      </c>
      <c r="H206" s="219" t="str">
        <f t="shared" ref="H206" ca="1" si="2303">IF(OR($B206=0,G206=0),"",ROUNDDOWN((G206/$B206)*100,0))</f>
        <v/>
      </c>
      <c r="I206" s="218">
        <f>SUMIFS(Zeitliste!$M$14:$M$1999,Zeitliste!$A$14:$A$1999,$A206,Zeitliste!$N$14:$N$1999,I$16)</f>
        <v>0</v>
      </c>
      <c r="J206" s="219" t="str">
        <f t="shared" ref="J206" ca="1" si="2304">IF(OR($B206=0,I206=0),"",ROUNDDOWN((I206/$B206)*100,0))</f>
        <v/>
      </c>
      <c r="K206" s="218">
        <f>SUMIFS(Zeitliste!$M$14:$M$1999,Zeitliste!$A$14:$A$1999,$A206,Zeitliste!$N$14:$N$1999,K$16)</f>
        <v>0</v>
      </c>
      <c r="L206" s="219" t="str">
        <f t="shared" ref="L206" ca="1" si="2305">IF(OR($B206=0,K206=0),"",ROUNDDOWN((K206/$B206)*100,0))</f>
        <v/>
      </c>
      <c r="M206" s="218">
        <f>SUMIFS(Zeitliste!$M$14:$M$1999,Zeitliste!$A$14:$A$1999,$A206,Zeitliste!$N$14:$N$1999,M$16)</f>
        <v>0</v>
      </c>
      <c r="N206" s="219" t="str">
        <f t="shared" ref="N206" ca="1" si="2306">IF(OR($B206=0,M206=0),"",ROUNDDOWN((M206/$B206)*100,0))</f>
        <v/>
      </c>
      <c r="O206" s="218">
        <f>SUMIFS(Zeitliste!$M$14:$M$1999,Zeitliste!$A$14:$A$1999,$A206,Zeitliste!$N$14:$N$1999,O$16)</f>
        <v>0</v>
      </c>
      <c r="P206" s="219" t="str">
        <f t="shared" ref="P206" ca="1" si="2307">IF(OR($B206=0,O206=0),"",ROUNDDOWN((O206/$B206)*100,0))</f>
        <v/>
      </c>
      <c r="Q206" s="218">
        <f>SUMIFS(Zeitliste!$M$14:$M$1999,Zeitliste!$A$14:$A$1999,$A206,Zeitliste!$N$14:$N$1999,Q$16)</f>
        <v>0</v>
      </c>
      <c r="R206" s="219" t="str">
        <f t="shared" ref="R206" ca="1" si="2308">IF(OR($B206=0,Q206=0),"",ROUNDDOWN((Q206/$B206)*100,0))</f>
        <v/>
      </c>
      <c r="S206" s="218">
        <f>SUMIFS(Zeitliste!$M$14:$M$1999,Zeitliste!$A$14:$A$1999,$A206,Zeitliste!$N$14:$N$1999,S$16)</f>
        <v>0</v>
      </c>
      <c r="T206" s="219" t="str">
        <f t="shared" ref="T206" ca="1" si="2309">IF(OR($B206=0,S206=0),"",ROUNDDOWN((S206/$B206)*100,0))</f>
        <v/>
      </c>
      <c r="U206" s="218">
        <f>SUMIFS(Zeitliste!$M$14:$M$1999,Zeitliste!$A$14:$A$1999,$A206,Zeitliste!$N$14:$N$1999,U$16)</f>
        <v>0</v>
      </c>
      <c r="V206" s="219" t="str">
        <f t="shared" ref="V206" ca="1" si="2310">IF(OR($B206=0,U206=0),"",ROUNDDOWN((U206/$B206)*100,0))</f>
        <v/>
      </c>
      <c r="W206" s="218">
        <f>SUMIFS(Zeitliste!$M$14:$M$1999,Zeitliste!$A$14:$A$1999,$A206,Zeitliste!$N$14:$N$1999,W$16)</f>
        <v>0</v>
      </c>
      <c r="X206" s="219" t="str">
        <f t="shared" ref="X206" ca="1" si="2311">IF(OR($B206=0,W206=0),"",ROUNDDOWN((W206/$B206)*100,0))</f>
        <v/>
      </c>
      <c r="Y206" s="218">
        <f>SUMIFS(Zeitliste!$M$14:$M$1999,Zeitliste!$A$14:$A$1999,$A206,Zeitliste!$N$14:$N$1999,Y$16)</f>
        <v>0</v>
      </c>
      <c r="Z206" s="219" t="str">
        <f t="shared" ref="Z206" ca="1" si="2312">IF(OR($B206=0,Y206=0),"",ROUNDDOWN((Y206/$B206)*100,0))</f>
        <v/>
      </c>
      <c r="AA206" s="218">
        <f>SUMIFS(Zeitliste!$M$14:$M$1999,Zeitliste!$A$14:$A$1999,$A206,Zeitliste!$N$14:$N$1999,AA$16)</f>
        <v>0</v>
      </c>
      <c r="AB206" s="219" t="str">
        <f t="shared" ref="AB206" ca="1" si="2313">IF(OR($B206=0,AA206=0),"",ROUNDDOWN((AA206/$B206)*100,0))</f>
        <v/>
      </c>
      <c r="AC206" s="218">
        <f>SUMIFS(Zeitliste!$M$14:$M$1999,Zeitliste!$A$14:$A$1999,$A206,Zeitliste!$N$14:$N$1999,AC$16)</f>
        <v>0</v>
      </c>
      <c r="AD206" s="219" t="str">
        <f t="shared" ca="1" si="1614"/>
        <v/>
      </c>
      <c r="AE206" s="20"/>
      <c r="AF206" s="241">
        <f t="shared" ca="1" si="1627"/>
        <v>0</v>
      </c>
      <c r="AG206" s="241">
        <f t="shared" ca="1" si="1628"/>
        <v>0</v>
      </c>
      <c r="AH206" s="242" t="e">
        <f t="shared" si="1641"/>
        <v>#VALUE!</v>
      </c>
    </row>
    <row r="207" spans="1:34" x14ac:dyDescent="0.25">
      <c r="A207" s="216" t="str">
        <f t="shared" si="1576"/>
        <v/>
      </c>
      <c r="B207" s="217">
        <f ca="1">SUMIF(ZL_gesamt,Aufteilung!A207,ZL_dez)</f>
        <v>0</v>
      </c>
      <c r="C207" s="218">
        <f>SUMIFS(Zeitliste!$M$14:$M$1999,Zeitliste!$A$14:$A$1999,$A207,Zeitliste!$N$14:$N$1999,C$16)</f>
        <v>0</v>
      </c>
      <c r="D207" s="219" t="str">
        <f t="shared" ca="1" si="1577"/>
        <v/>
      </c>
      <c r="E207" s="218">
        <f>SUMIFS(Zeitliste!$M$14:$M$1999,Zeitliste!$A$14:$A$1999,$A207,Zeitliste!$N$14:$N$1999,E$16)</f>
        <v>0</v>
      </c>
      <c r="F207" s="219" t="str">
        <f t="shared" ref="F207" ca="1" si="2314">IF(OR($B207=0,E207=0),"",ROUNDDOWN((E207/$B207)*100,0))</f>
        <v/>
      </c>
      <c r="G207" s="218">
        <f>SUMIFS(Zeitliste!$M$14:$M$1999,Zeitliste!$A$14:$A$1999,$A207,Zeitliste!$N$14:$N$1999,G$16)</f>
        <v>0</v>
      </c>
      <c r="H207" s="219" t="str">
        <f t="shared" ref="H207" ca="1" si="2315">IF(OR($B207=0,G207=0),"",ROUNDDOWN((G207/$B207)*100,0))</f>
        <v/>
      </c>
      <c r="I207" s="218">
        <f>SUMIFS(Zeitliste!$M$14:$M$1999,Zeitliste!$A$14:$A$1999,$A207,Zeitliste!$N$14:$N$1999,I$16)</f>
        <v>0</v>
      </c>
      <c r="J207" s="219" t="str">
        <f t="shared" ref="J207" ca="1" si="2316">IF(OR($B207=0,I207=0),"",ROUNDDOWN((I207/$B207)*100,0))</f>
        <v/>
      </c>
      <c r="K207" s="218">
        <f>SUMIFS(Zeitliste!$M$14:$M$1999,Zeitliste!$A$14:$A$1999,$A207,Zeitliste!$N$14:$N$1999,K$16)</f>
        <v>0</v>
      </c>
      <c r="L207" s="219" t="str">
        <f t="shared" ref="L207" ca="1" si="2317">IF(OR($B207=0,K207=0),"",ROUNDDOWN((K207/$B207)*100,0))</f>
        <v/>
      </c>
      <c r="M207" s="218">
        <f>SUMIFS(Zeitliste!$M$14:$M$1999,Zeitliste!$A$14:$A$1999,$A207,Zeitliste!$N$14:$N$1999,M$16)</f>
        <v>0</v>
      </c>
      <c r="N207" s="219" t="str">
        <f t="shared" ref="N207" ca="1" si="2318">IF(OR($B207=0,M207=0),"",ROUNDDOWN((M207/$B207)*100,0))</f>
        <v/>
      </c>
      <c r="O207" s="218">
        <f>SUMIFS(Zeitliste!$M$14:$M$1999,Zeitliste!$A$14:$A$1999,$A207,Zeitliste!$N$14:$N$1999,O$16)</f>
        <v>0</v>
      </c>
      <c r="P207" s="219" t="str">
        <f t="shared" ref="P207" ca="1" si="2319">IF(OR($B207=0,O207=0),"",ROUNDDOWN((O207/$B207)*100,0))</f>
        <v/>
      </c>
      <c r="Q207" s="218">
        <f>SUMIFS(Zeitliste!$M$14:$M$1999,Zeitliste!$A$14:$A$1999,$A207,Zeitliste!$N$14:$N$1999,Q$16)</f>
        <v>0</v>
      </c>
      <c r="R207" s="219" t="str">
        <f t="shared" ref="R207" ca="1" si="2320">IF(OR($B207=0,Q207=0),"",ROUNDDOWN((Q207/$B207)*100,0))</f>
        <v/>
      </c>
      <c r="S207" s="218">
        <f>SUMIFS(Zeitliste!$M$14:$M$1999,Zeitliste!$A$14:$A$1999,$A207,Zeitliste!$N$14:$N$1999,S$16)</f>
        <v>0</v>
      </c>
      <c r="T207" s="219" t="str">
        <f t="shared" ref="T207" ca="1" si="2321">IF(OR($B207=0,S207=0),"",ROUNDDOWN((S207/$B207)*100,0))</f>
        <v/>
      </c>
      <c r="U207" s="218">
        <f>SUMIFS(Zeitliste!$M$14:$M$1999,Zeitliste!$A$14:$A$1999,$A207,Zeitliste!$N$14:$N$1999,U$16)</f>
        <v>0</v>
      </c>
      <c r="V207" s="219" t="str">
        <f t="shared" ref="V207" ca="1" si="2322">IF(OR($B207=0,U207=0),"",ROUNDDOWN((U207/$B207)*100,0))</f>
        <v/>
      </c>
      <c r="W207" s="218">
        <f>SUMIFS(Zeitliste!$M$14:$M$1999,Zeitliste!$A$14:$A$1999,$A207,Zeitliste!$N$14:$N$1999,W$16)</f>
        <v>0</v>
      </c>
      <c r="X207" s="219" t="str">
        <f t="shared" ref="X207" ca="1" si="2323">IF(OR($B207=0,W207=0),"",ROUNDDOWN((W207/$B207)*100,0))</f>
        <v/>
      </c>
      <c r="Y207" s="218">
        <f>SUMIFS(Zeitliste!$M$14:$M$1999,Zeitliste!$A$14:$A$1999,$A207,Zeitliste!$N$14:$N$1999,Y$16)</f>
        <v>0</v>
      </c>
      <c r="Z207" s="219" t="str">
        <f t="shared" ref="Z207" ca="1" si="2324">IF(OR($B207=0,Y207=0),"",ROUNDDOWN((Y207/$B207)*100,0))</f>
        <v/>
      </c>
      <c r="AA207" s="218">
        <f>SUMIFS(Zeitliste!$M$14:$M$1999,Zeitliste!$A$14:$A$1999,$A207,Zeitliste!$N$14:$N$1999,AA$16)</f>
        <v>0</v>
      </c>
      <c r="AB207" s="219" t="str">
        <f t="shared" ref="AB207" ca="1" si="2325">IF(OR($B207=0,AA207=0),"",ROUNDDOWN((AA207/$B207)*100,0))</f>
        <v/>
      </c>
      <c r="AC207" s="218">
        <f>SUMIFS(Zeitliste!$M$14:$M$1999,Zeitliste!$A$14:$A$1999,$A207,Zeitliste!$N$14:$N$1999,AC$16)</f>
        <v>0</v>
      </c>
      <c r="AD207" s="219" t="str">
        <f t="shared" ca="1" si="1614"/>
        <v/>
      </c>
      <c r="AE207" s="20"/>
      <c r="AF207" s="241">
        <f t="shared" ca="1" si="1627"/>
        <v>0</v>
      </c>
      <c r="AG207" s="241">
        <f t="shared" ca="1" si="1628"/>
        <v>0</v>
      </c>
      <c r="AH207" s="242" t="e">
        <f t="shared" si="1641"/>
        <v>#VALUE!</v>
      </c>
    </row>
    <row r="208" spans="1:34" x14ac:dyDescent="0.25">
      <c r="A208" s="216" t="str">
        <f t="shared" si="1576"/>
        <v/>
      </c>
      <c r="B208" s="217">
        <f ca="1">SUMIF(ZL_gesamt,Aufteilung!A208,ZL_dez)</f>
        <v>0</v>
      </c>
      <c r="C208" s="218">
        <f>SUMIFS(Zeitliste!$M$14:$M$1999,Zeitliste!$A$14:$A$1999,$A208,Zeitliste!$N$14:$N$1999,C$16)</f>
        <v>0</v>
      </c>
      <c r="D208" s="219" t="str">
        <f t="shared" ca="1" si="1577"/>
        <v/>
      </c>
      <c r="E208" s="218">
        <f>SUMIFS(Zeitliste!$M$14:$M$1999,Zeitliste!$A$14:$A$1999,$A208,Zeitliste!$N$14:$N$1999,E$16)</f>
        <v>0</v>
      </c>
      <c r="F208" s="219" t="str">
        <f t="shared" ref="F208" ca="1" si="2326">IF(OR($B208=0,E208=0),"",ROUNDDOWN((E208/$B208)*100,0))</f>
        <v/>
      </c>
      <c r="G208" s="218">
        <f>SUMIFS(Zeitliste!$M$14:$M$1999,Zeitliste!$A$14:$A$1999,$A208,Zeitliste!$N$14:$N$1999,G$16)</f>
        <v>0</v>
      </c>
      <c r="H208" s="219" t="str">
        <f t="shared" ref="H208" ca="1" si="2327">IF(OR($B208=0,G208=0),"",ROUNDDOWN((G208/$B208)*100,0))</f>
        <v/>
      </c>
      <c r="I208" s="218">
        <f>SUMIFS(Zeitliste!$M$14:$M$1999,Zeitliste!$A$14:$A$1999,$A208,Zeitliste!$N$14:$N$1999,I$16)</f>
        <v>0</v>
      </c>
      <c r="J208" s="219" t="str">
        <f t="shared" ref="J208" ca="1" si="2328">IF(OR($B208=0,I208=0),"",ROUNDDOWN((I208/$B208)*100,0))</f>
        <v/>
      </c>
      <c r="K208" s="218">
        <f>SUMIFS(Zeitliste!$M$14:$M$1999,Zeitliste!$A$14:$A$1999,$A208,Zeitliste!$N$14:$N$1999,K$16)</f>
        <v>0</v>
      </c>
      <c r="L208" s="219" t="str">
        <f t="shared" ref="L208" ca="1" si="2329">IF(OR($B208=0,K208=0),"",ROUNDDOWN((K208/$B208)*100,0))</f>
        <v/>
      </c>
      <c r="M208" s="218">
        <f>SUMIFS(Zeitliste!$M$14:$M$1999,Zeitliste!$A$14:$A$1999,$A208,Zeitliste!$N$14:$N$1999,M$16)</f>
        <v>0</v>
      </c>
      <c r="N208" s="219" t="str">
        <f t="shared" ref="N208" ca="1" si="2330">IF(OR($B208=0,M208=0),"",ROUNDDOWN((M208/$B208)*100,0))</f>
        <v/>
      </c>
      <c r="O208" s="218">
        <f>SUMIFS(Zeitliste!$M$14:$M$1999,Zeitliste!$A$14:$A$1999,$A208,Zeitliste!$N$14:$N$1999,O$16)</f>
        <v>0</v>
      </c>
      <c r="P208" s="219" t="str">
        <f t="shared" ref="P208" ca="1" si="2331">IF(OR($B208=0,O208=0),"",ROUNDDOWN((O208/$B208)*100,0))</f>
        <v/>
      </c>
      <c r="Q208" s="218">
        <f>SUMIFS(Zeitliste!$M$14:$M$1999,Zeitliste!$A$14:$A$1999,$A208,Zeitliste!$N$14:$N$1999,Q$16)</f>
        <v>0</v>
      </c>
      <c r="R208" s="219" t="str">
        <f t="shared" ref="R208" ca="1" si="2332">IF(OR($B208=0,Q208=0),"",ROUNDDOWN((Q208/$B208)*100,0))</f>
        <v/>
      </c>
      <c r="S208" s="218">
        <f>SUMIFS(Zeitliste!$M$14:$M$1999,Zeitliste!$A$14:$A$1999,$A208,Zeitliste!$N$14:$N$1999,S$16)</f>
        <v>0</v>
      </c>
      <c r="T208" s="219" t="str">
        <f t="shared" ref="T208" ca="1" si="2333">IF(OR($B208=0,S208=0),"",ROUNDDOWN((S208/$B208)*100,0))</f>
        <v/>
      </c>
      <c r="U208" s="218">
        <f>SUMIFS(Zeitliste!$M$14:$M$1999,Zeitliste!$A$14:$A$1999,$A208,Zeitliste!$N$14:$N$1999,U$16)</f>
        <v>0</v>
      </c>
      <c r="V208" s="219" t="str">
        <f t="shared" ref="V208" ca="1" si="2334">IF(OR($B208=0,U208=0),"",ROUNDDOWN((U208/$B208)*100,0))</f>
        <v/>
      </c>
      <c r="W208" s="218">
        <f>SUMIFS(Zeitliste!$M$14:$M$1999,Zeitliste!$A$14:$A$1999,$A208,Zeitliste!$N$14:$N$1999,W$16)</f>
        <v>0</v>
      </c>
      <c r="X208" s="219" t="str">
        <f t="shared" ref="X208" ca="1" si="2335">IF(OR($B208=0,W208=0),"",ROUNDDOWN((W208/$B208)*100,0))</f>
        <v/>
      </c>
      <c r="Y208" s="218">
        <f>SUMIFS(Zeitliste!$M$14:$M$1999,Zeitliste!$A$14:$A$1999,$A208,Zeitliste!$N$14:$N$1999,Y$16)</f>
        <v>0</v>
      </c>
      <c r="Z208" s="219" t="str">
        <f t="shared" ref="Z208" ca="1" si="2336">IF(OR($B208=0,Y208=0),"",ROUNDDOWN((Y208/$B208)*100,0))</f>
        <v/>
      </c>
      <c r="AA208" s="218">
        <f>SUMIFS(Zeitliste!$M$14:$M$1999,Zeitliste!$A$14:$A$1999,$A208,Zeitliste!$N$14:$N$1999,AA$16)</f>
        <v>0</v>
      </c>
      <c r="AB208" s="219" t="str">
        <f t="shared" ref="AB208" ca="1" si="2337">IF(OR($B208=0,AA208=0),"",ROUNDDOWN((AA208/$B208)*100,0))</f>
        <v/>
      </c>
      <c r="AC208" s="218">
        <f>SUMIFS(Zeitliste!$M$14:$M$1999,Zeitliste!$A$14:$A$1999,$A208,Zeitliste!$N$14:$N$1999,AC$16)</f>
        <v>0</v>
      </c>
      <c r="AD208" s="219" t="str">
        <f t="shared" ca="1" si="1614"/>
        <v/>
      </c>
      <c r="AE208" s="20"/>
      <c r="AF208" s="241">
        <f t="shared" ca="1" si="1627"/>
        <v>0</v>
      </c>
      <c r="AG208" s="241">
        <f t="shared" ca="1" si="1628"/>
        <v>0</v>
      </c>
      <c r="AH208" s="242" t="e">
        <f t="shared" si="1641"/>
        <v>#VALUE!</v>
      </c>
    </row>
    <row r="209" spans="1:34" x14ac:dyDescent="0.25">
      <c r="A209" s="216" t="str">
        <f t="shared" si="1576"/>
        <v/>
      </c>
      <c r="B209" s="217">
        <f ca="1">SUMIF(ZL_gesamt,Aufteilung!A209,ZL_dez)</f>
        <v>0</v>
      </c>
      <c r="C209" s="218">
        <f>SUMIFS(Zeitliste!$M$14:$M$1999,Zeitliste!$A$14:$A$1999,$A209,Zeitliste!$N$14:$N$1999,C$16)</f>
        <v>0</v>
      </c>
      <c r="D209" s="219" t="str">
        <f t="shared" ca="1" si="1577"/>
        <v/>
      </c>
      <c r="E209" s="218">
        <f>SUMIFS(Zeitliste!$M$14:$M$1999,Zeitliste!$A$14:$A$1999,$A209,Zeitliste!$N$14:$N$1999,E$16)</f>
        <v>0</v>
      </c>
      <c r="F209" s="219" t="str">
        <f t="shared" ref="F209" ca="1" si="2338">IF(OR($B209=0,E209=0),"",ROUNDDOWN((E209/$B209)*100,0))</f>
        <v/>
      </c>
      <c r="G209" s="218">
        <f>SUMIFS(Zeitliste!$M$14:$M$1999,Zeitliste!$A$14:$A$1999,$A209,Zeitliste!$N$14:$N$1999,G$16)</f>
        <v>0</v>
      </c>
      <c r="H209" s="219" t="str">
        <f t="shared" ref="H209" ca="1" si="2339">IF(OR($B209=0,G209=0),"",ROUNDDOWN((G209/$B209)*100,0))</f>
        <v/>
      </c>
      <c r="I209" s="218">
        <f>SUMIFS(Zeitliste!$M$14:$M$1999,Zeitliste!$A$14:$A$1999,$A209,Zeitliste!$N$14:$N$1999,I$16)</f>
        <v>0</v>
      </c>
      <c r="J209" s="219" t="str">
        <f t="shared" ref="J209" ca="1" si="2340">IF(OR($B209=0,I209=0),"",ROUNDDOWN((I209/$B209)*100,0))</f>
        <v/>
      </c>
      <c r="K209" s="218">
        <f>SUMIFS(Zeitliste!$M$14:$M$1999,Zeitliste!$A$14:$A$1999,$A209,Zeitliste!$N$14:$N$1999,K$16)</f>
        <v>0</v>
      </c>
      <c r="L209" s="219" t="str">
        <f t="shared" ref="L209" ca="1" si="2341">IF(OR($B209=0,K209=0),"",ROUNDDOWN((K209/$B209)*100,0))</f>
        <v/>
      </c>
      <c r="M209" s="218">
        <f>SUMIFS(Zeitliste!$M$14:$M$1999,Zeitliste!$A$14:$A$1999,$A209,Zeitliste!$N$14:$N$1999,M$16)</f>
        <v>0</v>
      </c>
      <c r="N209" s="219" t="str">
        <f t="shared" ref="N209" ca="1" si="2342">IF(OR($B209=0,M209=0),"",ROUNDDOWN((M209/$B209)*100,0))</f>
        <v/>
      </c>
      <c r="O209" s="218">
        <f>SUMIFS(Zeitliste!$M$14:$M$1999,Zeitliste!$A$14:$A$1999,$A209,Zeitliste!$N$14:$N$1999,O$16)</f>
        <v>0</v>
      </c>
      <c r="P209" s="219" t="str">
        <f t="shared" ref="P209" ca="1" si="2343">IF(OR($B209=0,O209=0),"",ROUNDDOWN((O209/$B209)*100,0))</f>
        <v/>
      </c>
      <c r="Q209" s="218">
        <f>SUMIFS(Zeitliste!$M$14:$M$1999,Zeitliste!$A$14:$A$1999,$A209,Zeitliste!$N$14:$N$1999,Q$16)</f>
        <v>0</v>
      </c>
      <c r="R209" s="219" t="str">
        <f t="shared" ref="R209" ca="1" si="2344">IF(OR($B209=0,Q209=0),"",ROUNDDOWN((Q209/$B209)*100,0))</f>
        <v/>
      </c>
      <c r="S209" s="218">
        <f>SUMIFS(Zeitliste!$M$14:$M$1999,Zeitliste!$A$14:$A$1999,$A209,Zeitliste!$N$14:$N$1999,S$16)</f>
        <v>0</v>
      </c>
      <c r="T209" s="219" t="str">
        <f t="shared" ref="T209" ca="1" si="2345">IF(OR($B209=0,S209=0),"",ROUNDDOWN((S209/$B209)*100,0))</f>
        <v/>
      </c>
      <c r="U209" s="218">
        <f>SUMIFS(Zeitliste!$M$14:$M$1999,Zeitliste!$A$14:$A$1999,$A209,Zeitliste!$N$14:$N$1999,U$16)</f>
        <v>0</v>
      </c>
      <c r="V209" s="219" t="str">
        <f t="shared" ref="V209" ca="1" si="2346">IF(OR($B209=0,U209=0),"",ROUNDDOWN((U209/$B209)*100,0))</f>
        <v/>
      </c>
      <c r="W209" s="218">
        <f>SUMIFS(Zeitliste!$M$14:$M$1999,Zeitliste!$A$14:$A$1999,$A209,Zeitliste!$N$14:$N$1999,W$16)</f>
        <v>0</v>
      </c>
      <c r="X209" s="219" t="str">
        <f t="shared" ref="X209" ca="1" si="2347">IF(OR($B209=0,W209=0),"",ROUNDDOWN((W209/$B209)*100,0))</f>
        <v/>
      </c>
      <c r="Y209" s="218">
        <f>SUMIFS(Zeitliste!$M$14:$M$1999,Zeitliste!$A$14:$A$1999,$A209,Zeitliste!$N$14:$N$1999,Y$16)</f>
        <v>0</v>
      </c>
      <c r="Z209" s="219" t="str">
        <f t="shared" ref="Z209" ca="1" si="2348">IF(OR($B209=0,Y209=0),"",ROUNDDOWN((Y209/$B209)*100,0))</f>
        <v/>
      </c>
      <c r="AA209" s="218">
        <f>SUMIFS(Zeitliste!$M$14:$M$1999,Zeitliste!$A$14:$A$1999,$A209,Zeitliste!$N$14:$N$1999,AA$16)</f>
        <v>0</v>
      </c>
      <c r="AB209" s="219" t="str">
        <f t="shared" ref="AB209" ca="1" si="2349">IF(OR($B209=0,AA209=0),"",ROUNDDOWN((AA209/$B209)*100,0))</f>
        <v/>
      </c>
      <c r="AC209" s="218">
        <f>SUMIFS(Zeitliste!$M$14:$M$1999,Zeitliste!$A$14:$A$1999,$A209,Zeitliste!$N$14:$N$1999,AC$16)</f>
        <v>0</v>
      </c>
      <c r="AD209" s="219" t="str">
        <f t="shared" ca="1" si="1614"/>
        <v/>
      </c>
      <c r="AE209" s="20"/>
      <c r="AF209" s="241">
        <f t="shared" ca="1" si="1627"/>
        <v>0</v>
      </c>
      <c r="AG209" s="241">
        <f t="shared" ca="1" si="1628"/>
        <v>0</v>
      </c>
      <c r="AH209" s="242" t="e">
        <f t="shared" si="1641"/>
        <v>#VALUE!</v>
      </c>
    </row>
    <row r="210" spans="1:34" x14ac:dyDescent="0.25">
      <c r="A210" s="216" t="str">
        <f t="shared" ref="A210:A273" si="2350">IF(ISNUMBER(ZU_Jahr),A209+1,"")</f>
        <v/>
      </c>
      <c r="B210" s="217">
        <f ca="1">SUMIF(ZL_gesamt,Aufteilung!A210,ZL_dez)</f>
        <v>0</v>
      </c>
      <c r="C210" s="218">
        <f>SUMIFS(Zeitliste!$M$14:$M$1999,Zeitliste!$A$14:$A$1999,$A210,Zeitliste!$N$14:$N$1999,C$16)</f>
        <v>0</v>
      </c>
      <c r="D210" s="219" t="str">
        <f t="shared" ref="D210:D273" ca="1" si="2351">IF(OR($B210=0,C210=0),"",ROUNDDOWN((C210/$B210)*100,0))</f>
        <v/>
      </c>
      <c r="E210" s="218">
        <f>SUMIFS(Zeitliste!$M$14:$M$1999,Zeitliste!$A$14:$A$1999,$A210,Zeitliste!$N$14:$N$1999,E$16)</f>
        <v>0</v>
      </c>
      <c r="F210" s="219" t="str">
        <f t="shared" ref="F210" ca="1" si="2352">IF(OR($B210=0,E210=0),"",ROUNDDOWN((E210/$B210)*100,0))</f>
        <v/>
      </c>
      <c r="G210" s="218">
        <f>SUMIFS(Zeitliste!$M$14:$M$1999,Zeitliste!$A$14:$A$1999,$A210,Zeitliste!$N$14:$N$1999,G$16)</f>
        <v>0</v>
      </c>
      <c r="H210" s="219" t="str">
        <f t="shared" ref="H210" ca="1" si="2353">IF(OR($B210=0,G210=0),"",ROUNDDOWN((G210/$B210)*100,0))</f>
        <v/>
      </c>
      <c r="I210" s="218">
        <f>SUMIFS(Zeitliste!$M$14:$M$1999,Zeitliste!$A$14:$A$1999,$A210,Zeitliste!$N$14:$N$1999,I$16)</f>
        <v>0</v>
      </c>
      <c r="J210" s="219" t="str">
        <f t="shared" ref="J210" ca="1" si="2354">IF(OR($B210=0,I210=0),"",ROUNDDOWN((I210/$B210)*100,0))</f>
        <v/>
      </c>
      <c r="K210" s="218">
        <f>SUMIFS(Zeitliste!$M$14:$M$1999,Zeitliste!$A$14:$A$1999,$A210,Zeitliste!$N$14:$N$1999,K$16)</f>
        <v>0</v>
      </c>
      <c r="L210" s="219" t="str">
        <f t="shared" ref="L210" ca="1" si="2355">IF(OR($B210=0,K210=0),"",ROUNDDOWN((K210/$B210)*100,0))</f>
        <v/>
      </c>
      <c r="M210" s="218">
        <f>SUMIFS(Zeitliste!$M$14:$M$1999,Zeitliste!$A$14:$A$1999,$A210,Zeitliste!$N$14:$N$1999,M$16)</f>
        <v>0</v>
      </c>
      <c r="N210" s="219" t="str">
        <f t="shared" ref="N210" ca="1" si="2356">IF(OR($B210=0,M210=0),"",ROUNDDOWN((M210/$B210)*100,0))</f>
        <v/>
      </c>
      <c r="O210" s="218">
        <f>SUMIFS(Zeitliste!$M$14:$M$1999,Zeitliste!$A$14:$A$1999,$A210,Zeitliste!$N$14:$N$1999,O$16)</f>
        <v>0</v>
      </c>
      <c r="P210" s="219" t="str">
        <f t="shared" ref="P210" ca="1" si="2357">IF(OR($B210=0,O210=0),"",ROUNDDOWN((O210/$B210)*100,0))</f>
        <v/>
      </c>
      <c r="Q210" s="218">
        <f>SUMIFS(Zeitliste!$M$14:$M$1999,Zeitliste!$A$14:$A$1999,$A210,Zeitliste!$N$14:$N$1999,Q$16)</f>
        <v>0</v>
      </c>
      <c r="R210" s="219" t="str">
        <f t="shared" ref="R210" ca="1" si="2358">IF(OR($B210=0,Q210=0),"",ROUNDDOWN((Q210/$B210)*100,0))</f>
        <v/>
      </c>
      <c r="S210" s="218">
        <f>SUMIFS(Zeitliste!$M$14:$M$1999,Zeitliste!$A$14:$A$1999,$A210,Zeitliste!$N$14:$N$1999,S$16)</f>
        <v>0</v>
      </c>
      <c r="T210" s="219" t="str">
        <f t="shared" ref="T210" ca="1" si="2359">IF(OR($B210=0,S210=0),"",ROUNDDOWN((S210/$B210)*100,0))</f>
        <v/>
      </c>
      <c r="U210" s="218">
        <f>SUMIFS(Zeitliste!$M$14:$M$1999,Zeitliste!$A$14:$A$1999,$A210,Zeitliste!$N$14:$N$1999,U$16)</f>
        <v>0</v>
      </c>
      <c r="V210" s="219" t="str">
        <f t="shared" ref="V210" ca="1" si="2360">IF(OR($B210=0,U210=0),"",ROUNDDOWN((U210/$B210)*100,0))</f>
        <v/>
      </c>
      <c r="W210" s="218">
        <f>SUMIFS(Zeitliste!$M$14:$M$1999,Zeitliste!$A$14:$A$1999,$A210,Zeitliste!$N$14:$N$1999,W$16)</f>
        <v>0</v>
      </c>
      <c r="X210" s="219" t="str">
        <f t="shared" ref="X210" ca="1" si="2361">IF(OR($B210=0,W210=0),"",ROUNDDOWN((W210/$B210)*100,0))</f>
        <v/>
      </c>
      <c r="Y210" s="218">
        <f>SUMIFS(Zeitliste!$M$14:$M$1999,Zeitliste!$A$14:$A$1999,$A210,Zeitliste!$N$14:$N$1999,Y$16)</f>
        <v>0</v>
      </c>
      <c r="Z210" s="219" t="str">
        <f t="shared" ref="Z210" ca="1" si="2362">IF(OR($B210=0,Y210=0),"",ROUNDDOWN((Y210/$B210)*100,0))</f>
        <v/>
      </c>
      <c r="AA210" s="218">
        <f>SUMIFS(Zeitliste!$M$14:$M$1999,Zeitliste!$A$14:$A$1999,$A210,Zeitliste!$N$14:$N$1999,AA$16)</f>
        <v>0</v>
      </c>
      <c r="AB210" s="219" t="str">
        <f t="shared" ref="AB210" ca="1" si="2363">IF(OR($B210=0,AA210=0),"",ROUNDDOWN((AA210/$B210)*100,0))</f>
        <v/>
      </c>
      <c r="AC210" s="218">
        <f>SUMIFS(Zeitliste!$M$14:$M$1999,Zeitliste!$A$14:$A$1999,$A210,Zeitliste!$N$14:$N$1999,AC$16)</f>
        <v>0</v>
      </c>
      <c r="AD210" s="219" t="str">
        <f t="shared" ca="1" si="1614"/>
        <v/>
      </c>
      <c r="AE210" s="20"/>
      <c r="AF210" s="241">
        <f t="shared" ca="1" si="1627"/>
        <v>0</v>
      </c>
      <c r="AG210" s="241">
        <f t="shared" ca="1" si="1628"/>
        <v>0</v>
      </c>
      <c r="AH210" s="242" t="e">
        <f t="shared" si="1641"/>
        <v>#VALUE!</v>
      </c>
    </row>
    <row r="211" spans="1:34" x14ac:dyDescent="0.25">
      <c r="A211" s="216" t="str">
        <f t="shared" si="2350"/>
        <v/>
      </c>
      <c r="B211" s="217">
        <f ca="1">SUMIF(ZL_gesamt,Aufteilung!A211,ZL_dez)</f>
        <v>0</v>
      </c>
      <c r="C211" s="218">
        <f>SUMIFS(Zeitliste!$M$14:$M$1999,Zeitliste!$A$14:$A$1999,$A211,Zeitliste!$N$14:$N$1999,C$16)</f>
        <v>0</v>
      </c>
      <c r="D211" s="219" t="str">
        <f t="shared" ca="1" si="2351"/>
        <v/>
      </c>
      <c r="E211" s="218">
        <f>SUMIFS(Zeitliste!$M$14:$M$1999,Zeitliste!$A$14:$A$1999,$A211,Zeitliste!$N$14:$N$1999,E$16)</f>
        <v>0</v>
      </c>
      <c r="F211" s="219" t="str">
        <f t="shared" ref="F211" ca="1" si="2364">IF(OR($B211=0,E211=0),"",ROUNDDOWN((E211/$B211)*100,0))</f>
        <v/>
      </c>
      <c r="G211" s="218">
        <f>SUMIFS(Zeitliste!$M$14:$M$1999,Zeitliste!$A$14:$A$1999,$A211,Zeitliste!$N$14:$N$1999,G$16)</f>
        <v>0</v>
      </c>
      <c r="H211" s="219" t="str">
        <f t="shared" ref="H211" ca="1" si="2365">IF(OR($B211=0,G211=0),"",ROUNDDOWN((G211/$B211)*100,0))</f>
        <v/>
      </c>
      <c r="I211" s="218">
        <f>SUMIFS(Zeitliste!$M$14:$M$1999,Zeitliste!$A$14:$A$1999,$A211,Zeitliste!$N$14:$N$1999,I$16)</f>
        <v>0</v>
      </c>
      <c r="J211" s="219" t="str">
        <f t="shared" ref="J211" ca="1" si="2366">IF(OR($B211=0,I211=0),"",ROUNDDOWN((I211/$B211)*100,0))</f>
        <v/>
      </c>
      <c r="K211" s="218">
        <f>SUMIFS(Zeitliste!$M$14:$M$1999,Zeitliste!$A$14:$A$1999,$A211,Zeitliste!$N$14:$N$1999,K$16)</f>
        <v>0</v>
      </c>
      <c r="L211" s="219" t="str">
        <f t="shared" ref="L211" ca="1" si="2367">IF(OR($B211=0,K211=0),"",ROUNDDOWN((K211/$B211)*100,0))</f>
        <v/>
      </c>
      <c r="M211" s="218">
        <f>SUMIFS(Zeitliste!$M$14:$M$1999,Zeitliste!$A$14:$A$1999,$A211,Zeitliste!$N$14:$N$1999,M$16)</f>
        <v>0</v>
      </c>
      <c r="N211" s="219" t="str">
        <f t="shared" ref="N211" ca="1" si="2368">IF(OR($B211=0,M211=0),"",ROUNDDOWN((M211/$B211)*100,0))</f>
        <v/>
      </c>
      <c r="O211" s="218">
        <f>SUMIFS(Zeitliste!$M$14:$M$1999,Zeitliste!$A$14:$A$1999,$A211,Zeitliste!$N$14:$N$1999,O$16)</f>
        <v>0</v>
      </c>
      <c r="P211" s="219" t="str">
        <f t="shared" ref="P211" ca="1" si="2369">IF(OR($B211=0,O211=0),"",ROUNDDOWN((O211/$B211)*100,0))</f>
        <v/>
      </c>
      <c r="Q211" s="218">
        <f>SUMIFS(Zeitliste!$M$14:$M$1999,Zeitliste!$A$14:$A$1999,$A211,Zeitliste!$N$14:$N$1999,Q$16)</f>
        <v>0</v>
      </c>
      <c r="R211" s="219" t="str">
        <f t="shared" ref="R211" ca="1" si="2370">IF(OR($B211=0,Q211=0),"",ROUNDDOWN((Q211/$B211)*100,0))</f>
        <v/>
      </c>
      <c r="S211" s="218">
        <f>SUMIFS(Zeitliste!$M$14:$M$1999,Zeitliste!$A$14:$A$1999,$A211,Zeitliste!$N$14:$N$1999,S$16)</f>
        <v>0</v>
      </c>
      <c r="T211" s="219" t="str">
        <f t="shared" ref="T211" ca="1" si="2371">IF(OR($B211=0,S211=0),"",ROUNDDOWN((S211/$B211)*100,0))</f>
        <v/>
      </c>
      <c r="U211" s="218">
        <f>SUMIFS(Zeitliste!$M$14:$M$1999,Zeitliste!$A$14:$A$1999,$A211,Zeitliste!$N$14:$N$1999,U$16)</f>
        <v>0</v>
      </c>
      <c r="V211" s="219" t="str">
        <f t="shared" ref="V211" ca="1" si="2372">IF(OR($B211=0,U211=0),"",ROUNDDOWN((U211/$B211)*100,0))</f>
        <v/>
      </c>
      <c r="W211" s="218">
        <f>SUMIFS(Zeitliste!$M$14:$M$1999,Zeitliste!$A$14:$A$1999,$A211,Zeitliste!$N$14:$N$1999,W$16)</f>
        <v>0</v>
      </c>
      <c r="X211" s="219" t="str">
        <f t="shared" ref="X211" ca="1" si="2373">IF(OR($B211=0,W211=0),"",ROUNDDOWN((W211/$B211)*100,0))</f>
        <v/>
      </c>
      <c r="Y211" s="218">
        <f>SUMIFS(Zeitliste!$M$14:$M$1999,Zeitliste!$A$14:$A$1999,$A211,Zeitliste!$N$14:$N$1999,Y$16)</f>
        <v>0</v>
      </c>
      <c r="Z211" s="219" t="str">
        <f t="shared" ref="Z211" ca="1" si="2374">IF(OR($B211=0,Y211=0),"",ROUNDDOWN((Y211/$B211)*100,0))</f>
        <v/>
      </c>
      <c r="AA211" s="218">
        <f>SUMIFS(Zeitliste!$M$14:$M$1999,Zeitliste!$A$14:$A$1999,$A211,Zeitliste!$N$14:$N$1999,AA$16)</f>
        <v>0</v>
      </c>
      <c r="AB211" s="219" t="str">
        <f t="shared" ref="AB211" ca="1" si="2375">IF(OR($B211=0,AA211=0),"",ROUNDDOWN((AA211/$B211)*100,0))</f>
        <v/>
      </c>
      <c r="AC211" s="218">
        <f>SUMIFS(Zeitliste!$M$14:$M$1999,Zeitliste!$A$14:$A$1999,$A211,Zeitliste!$N$14:$N$1999,AC$16)</f>
        <v>0</v>
      </c>
      <c r="AD211" s="219" t="str">
        <f t="shared" ca="1" si="1614"/>
        <v/>
      </c>
      <c r="AE211" s="20"/>
      <c r="AF211" s="241">
        <f t="shared" ca="1" si="1627"/>
        <v>0</v>
      </c>
      <c r="AG211" s="241">
        <f t="shared" ca="1" si="1628"/>
        <v>0</v>
      </c>
      <c r="AH211" s="242" t="e">
        <f t="shared" si="1641"/>
        <v>#VALUE!</v>
      </c>
    </row>
    <row r="212" spans="1:34" x14ac:dyDescent="0.25">
      <c r="A212" s="216" t="str">
        <f t="shared" si="2350"/>
        <v/>
      </c>
      <c r="B212" s="217">
        <f ca="1">SUMIF(ZL_gesamt,Aufteilung!A212,ZL_dez)</f>
        <v>0</v>
      </c>
      <c r="C212" s="218">
        <f>SUMIFS(Zeitliste!$M$14:$M$1999,Zeitliste!$A$14:$A$1999,$A212,Zeitliste!$N$14:$N$1999,C$16)</f>
        <v>0</v>
      </c>
      <c r="D212" s="219" t="str">
        <f t="shared" ca="1" si="2351"/>
        <v/>
      </c>
      <c r="E212" s="218">
        <f>SUMIFS(Zeitliste!$M$14:$M$1999,Zeitliste!$A$14:$A$1999,$A212,Zeitliste!$N$14:$N$1999,E$16)</f>
        <v>0</v>
      </c>
      <c r="F212" s="219" t="str">
        <f t="shared" ref="F212" ca="1" si="2376">IF(OR($B212=0,E212=0),"",ROUNDDOWN((E212/$B212)*100,0))</f>
        <v/>
      </c>
      <c r="G212" s="218">
        <f>SUMIFS(Zeitliste!$M$14:$M$1999,Zeitliste!$A$14:$A$1999,$A212,Zeitliste!$N$14:$N$1999,G$16)</f>
        <v>0</v>
      </c>
      <c r="H212" s="219" t="str">
        <f t="shared" ref="H212" ca="1" si="2377">IF(OR($B212=0,G212=0),"",ROUNDDOWN((G212/$B212)*100,0))</f>
        <v/>
      </c>
      <c r="I212" s="218">
        <f>SUMIFS(Zeitliste!$M$14:$M$1999,Zeitliste!$A$14:$A$1999,$A212,Zeitliste!$N$14:$N$1999,I$16)</f>
        <v>0</v>
      </c>
      <c r="J212" s="219" t="str">
        <f t="shared" ref="J212" ca="1" si="2378">IF(OR($B212=0,I212=0),"",ROUNDDOWN((I212/$B212)*100,0))</f>
        <v/>
      </c>
      <c r="K212" s="218">
        <f>SUMIFS(Zeitliste!$M$14:$M$1999,Zeitliste!$A$14:$A$1999,$A212,Zeitliste!$N$14:$N$1999,K$16)</f>
        <v>0</v>
      </c>
      <c r="L212" s="219" t="str">
        <f t="shared" ref="L212" ca="1" si="2379">IF(OR($B212=0,K212=0),"",ROUNDDOWN((K212/$B212)*100,0))</f>
        <v/>
      </c>
      <c r="M212" s="218">
        <f>SUMIFS(Zeitliste!$M$14:$M$1999,Zeitliste!$A$14:$A$1999,$A212,Zeitliste!$N$14:$N$1999,M$16)</f>
        <v>0</v>
      </c>
      <c r="N212" s="219" t="str">
        <f t="shared" ref="N212" ca="1" si="2380">IF(OR($B212=0,M212=0),"",ROUNDDOWN((M212/$B212)*100,0))</f>
        <v/>
      </c>
      <c r="O212" s="218">
        <f>SUMIFS(Zeitliste!$M$14:$M$1999,Zeitliste!$A$14:$A$1999,$A212,Zeitliste!$N$14:$N$1999,O$16)</f>
        <v>0</v>
      </c>
      <c r="P212" s="219" t="str">
        <f t="shared" ref="P212" ca="1" si="2381">IF(OR($B212=0,O212=0),"",ROUNDDOWN((O212/$B212)*100,0))</f>
        <v/>
      </c>
      <c r="Q212" s="218">
        <f>SUMIFS(Zeitliste!$M$14:$M$1999,Zeitliste!$A$14:$A$1999,$A212,Zeitliste!$N$14:$N$1999,Q$16)</f>
        <v>0</v>
      </c>
      <c r="R212" s="219" t="str">
        <f t="shared" ref="R212" ca="1" si="2382">IF(OR($B212=0,Q212=0),"",ROUNDDOWN((Q212/$B212)*100,0))</f>
        <v/>
      </c>
      <c r="S212" s="218">
        <f>SUMIFS(Zeitliste!$M$14:$M$1999,Zeitliste!$A$14:$A$1999,$A212,Zeitliste!$N$14:$N$1999,S$16)</f>
        <v>0</v>
      </c>
      <c r="T212" s="219" t="str">
        <f t="shared" ref="T212" ca="1" si="2383">IF(OR($B212=0,S212=0),"",ROUNDDOWN((S212/$B212)*100,0))</f>
        <v/>
      </c>
      <c r="U212" s="218">
        <f>SUMIFS(Zeitliste!$M$14:$M$1999,Zeitliste!$A$14:$A$1999,$A212,Zeitliste!$N$14:$N$1999,U$16)</f>
        <v>0</v>
      </c>
      <c r="V212" s="219" t="str">
        <f t="shared" ref="V212" ca="1" si="2384">IF(OR($B212=0,U212=0),"",ROUNDDOWN((U212/$B212)*100,0))</f>
        <v/>
      </c>
      <c r="W212" s="218">
        <f>SUMIFS(Zeitliste!$M$14:$M$1999,Zeitliste!$A$14:$A$1999,$A212,Zeitliste!$N$14:$N$1999,W$16)</f>
        <v>0</v>
      </c>
      <c r="X212" s="219" t="str">
        <f t="shared" ref="X212" ca="1" si="2385">IF(OR($B212=0,W212=0),"",ROUNDDOWN((W212/$B212)*100,0))</f>
        <v/>
      </c>
      <c r="Y212" s="218">
        <f>SUMIFS(Zeitliste!$M$14:$M$1999,Zeitliste!$A$14:$A$1999,$A212,Zeitliste!$N$14:$N$1999,Y$16)</f>
        <v>0</v>
      </c>
      <c r="Z212" s="219" t="str">
        <f t="shared" ref="Z212" ca="1" si="2386">IF(OR($B212=0,Y212=0),"",ROUNDDOWN((Y212/$B212)*100,0))</f>
        <v/>
      </c>
      <c r="AA212" s="218">
        <f>SUMIFS(Zeitliste!$M$14:$M$1999,Zeitliste!$A$14:$A$1999,$A212,Zeitliste!$N$14:$N$1999,AA$16)</f>
        <v>0</v>
      </c>
      <c r="AB212" s="219" t="str">
        <f t="shared" ref="AB212" ca="1" si="2387">IF(OR($B212=0,AA212=0),"",ROUNDDOWN((AA212/$B212)*100,0))</f>
        <v/>
      </c>
      <c r="AC212" s="218">
        <f>SUMIFS(Zeitliste!$M$14:$M$1999,Zeitliste!$A$14:$A$1999,$A212,Zeitliste!$N$14:$N$1999,AC$16)</f>
        <v>0</v>
      </c>
      <c r="AD212" s="219" t="str">
        <f t="shared" ref="AD212:AD275" ca="1" si="2388">IF(OR($B212=0,AC212=0),"",100-SUM(D212,F212,H212,J212,L212,N212,P212,R212,T212,V212,X212,Z212,AB212))</f>
        <v/>
      </c>
      <c r="AE212" s="20"/>
      <c r="AF212" s="241">
        <f t="shared" ca="1" si="1627"/>
        <v>0</v>
      </c>
      <c r="AG212" s="241">
        <f t="shared" ca="1" si="1628"/>
        <v>0</v>
      </c>
      <c r="AH212" s="242" t="e">
        <f t="shared" si="1641"/>
        <v>#VALUE!</v>
      </c>
    </row>
    <row r="213" spans="1:34" x14ac:dyDescent="0.25">
      <c r="A213" s="216" t="str">
        <f t="shared" si="2350"/>
        <v/>
      </c>
      <c r="B213" s="217">
        <f ca="1">SUMIF(ZL_gesamt,Aufteilung!A213,ZL_dez)</f>
        <v>0</v>
      </c>
      <c r="C213" s="218">
        <f>SUMIFS(Zeitliste!$M$14:$M$1999,Zeitliste!$A$14:$A$1999,$A213,Zeitliste!$N$14:$N$1999,C$16)</f>
        <v>0</v>
      </c>
      <c r="D213" s="219" t="str">
        <f t="shared" ca="1" si="2351"/>
        <v/>
      </c>
      <c r="E213" s="218">
        <f>SUMIFS(Zeitliste!$M$14:$M$1999,Zeitliste!$A$14:$A$1999,$A213,Zeitliste!$N$14:$N$1999,E$16)</f>
        <v>0</v>
      </c>
      <c r="F213" s="219" t="str">
        <f t="shared" ref="F213" ca="1" si="2389">IF(OR($B213=0,E213=0),"",ROUNDDOWN((E213/$B213)*100,0))</f>
        <v/>
      </c>
      <c r="G213" s="218">
        <f>SUMIFS(Zeitliste!$M$14:$M$1999,Zeitliste!$A$14:$A$1999,$A213,Zeitliste!$N$14:$N$1999,G$16)</f>
        <v>0</v>
      </c>
      <c r="H213" s="219" t="str">
        <f t="shared" ref="H213" ca="1" si="2390">IF(OR($B213=0,G213=0),"",ROUNDDOWN((G213/$B213)*100,0))</f>
        <v/>
      </c>
      <c r="I213" s="218">
        <f>SUMIFS(Zeitliste!$M$14:$M$1999,Zeitliste!$A$14:$A$1999,$A213,Zeitliste!$N$14:$N$1999,I$16)</f>
        <v>0</v>
      </c>
      <c r="J213" s="219" t="str">
        <f t="shared" ref="J213" ca="1" si="2391">IF(OR($B213=0,I213=0),"",ROUNDDOWN((I213/$B213)*100,0))</f>
        <v/>
      </c>
      <c r="K213" s="218">
        <f>SUMIFS(Zeitliste!$M$14:$M$1999,Zeitliste!$A$14:$A$1999,$A213,Zeitliste!$N$14:$N$1999,K$16)</f>
        <v>0</v>
      </c>
      <c r="L213" s="219" t="str">
        <f t="shared" ref="L213" ca="1" si="2392">IF(OR($B213=0,K213=0),"",ROUNDDOWN((K213/$B213)*100,0))</f>
        <v/>
      </c>
      <c r="M213" s="218">
        <f>SUMIFS(Zeitliste!$M$14:$M$1999,Zeitliste!$A$14:$A$1999,$A213,Zeitliste!$N$14:$N$1999,M$16)</f>
        <v>0</v>
      </c>
      <c r="N213" s="219" t="str">
        <f t="shared" ref="N213" ca="1" si="2393">IF(OR($B213=0,M213=0),"",ROUNDDOWN((M213/$B213)*100,0))</f>
        <v/>
      </c>
      <c r="O213" s="218">
        <f>SUMIFS(Zeitliste!$M$14:$M$1999,Zeitliste!$A$14:$A$1999,$A213,Zeitliste!$N$14:$N$1999,O$16)</f>
        <v>0</v>
      </c>
      <c r="P213" s="219" t="str">
        <f t="shared" ref="P213" ca="1" si="2394">IF(OR($B213=0,O213=0),"",ROUNDDOWN((O213/$B213)*100,0))</f>
        <v/>
      </c>
      <c r="Q213" s="218">
        <f>SUMIFS(Zeitliste!$M$14:$M$1999,Zeitliste!$A$14:$A$1999,$A213,Zeitliste!$N$14:$N$1999,Q$16)</f>
        <v>0</v>
      </c>
      <c r="R213" s="219" t="str">
        <f t="shared" ref="R213" ca="1" si="2395">IF(OR($B213=0,Q213=0),"",ROUNDDOWN((Q213/$B213)*100,0))</f>
        <v/>
      </c>
      <c r="S213" s="218">
        <f>SUMIFS(Zeitliste!$M$14:$M$1999,Zeitliste!$A$14:$A$1999,$A213,Zeitliste!$N$14:$N$1999,S$16)</f>
        <v>0</v>
      </c>
      <c r="T213" s="219" t="str">
        <f t="shared" ref="T213" ca="1" si="2396">IF(OR($B213=0,S213=0),"",ROUNDDOWN((S213/$B213)*100,0))</f>
        <v/>
      </c>
      <c r="U213" s="218">
        <f>SUMIFS(Zeitliste!$M$14:$M$1999,Zeitliste!$A$14:$A$1999,$A213,Zeitliste!$N$14:$N$1999,U$16)</f>
        <v>0</v>
      </c>
      <c r="V213" s="219" t="str">
        <f t="shared" ref="V213" ca="1" si="2397">IF(OR($B213=0,U213=0),"",ROUNDDOWN((U213/$B213)*100,0))</f>
        <v/>
      </c>
      <c r="W213" s="218">
        <f>SUMIFS(Zeitliste!$M$14:$M$1999,Zeitliste!$A$14:$A$1999,$A213,Zeitliste!$N$14:$N$1999,W$16)</f>
        <v>0</v>
      </c>
      <c r="X213" s="219" t="str">
        <f t="shared" ref="X213" ca="1" si="2398">IF(OR($B213=0,W213=0),"",ROUNDDOWN((W213/$B213)*100,0))</f>
        <v/>
      </c>
      <c r="Y213" s="218">
        <f>SUMIFS(Zeitliste!$M$14:$M$1999,Zeitliste!$A$14:$A$1999,$A213,Zeitliste!$N$14:$N$1999,Y$16)</f>
        <v>0</v>
      </c>
      <c r="Z213" s="219" t="str">
        <f t="shared" ref="Z213" ca="1" si="2399">IF(OR($B213=0,Y213=0),"",ROUNDDOWN((Y213/$B213)*100,0))</f>
        <v/>
      </c>
      <c r="AA213" s="218">
        <f>SUMIFS(Zeitliste!$M$14:$M$1999,Zeitliste!$A$14:$A$1999,$A213,Zeitliste!$N$14:$N$1999,AA$16)</f>
        <v>0</v>
      </c>
      <c r="AB213" s="219" t="str">
        <f t="shared" ref="AB213" ca="1" si="2400">IF(OR($B213=0,AA213=0),"",ROUNDDOWN((AA213/$B213)*100,0))</f>
        <v/>
      </c>
      <c r="AC213" s="218">
        <f>SUMIFS(Zeitliste!$M$14:$M$1999,Zeitliste!$A$14:$A$1999,$A213,Zeitliste!$N$14:$N$1999,AC$16)</f>
        <v>0</v>
      </c>
      <c r="AD213" s="219" t="str">
        <f t="shared" ca="1" si="2388"/>
        <v/>
      </c>
      <c r="AE213" s="20"/>
      <c r="AF213" s="241">
        <f t="shared" ref="AF213:AF276" ca="1" si="2401">B213-SUM(C213,E213,G213,I213,K213,M213,O213,Q213,S213,U213,W213,Y213,AA213,AC213)</f>
        <v>0</v>
      </c>
      <c r="AG213" s="241">
        <f t="shared" ref="AG213:AG276" ca="1" si="2402">IF(B213=0,0,100-SUM(D213,F213,H213,J213,L213,N213,P213,R213,T213,V213,X213,Z213,AB213,AD213))</f>
        <v>0</v>
      </c>
      <c r="AH213" s="242" t="e">
        <f t="shared" si="1641"/>
        <v>#VALUE!</v>
      </c>
    </row>
    <row r="214" spans="1:34" x14ac:dyDescent="0.25">
      <c r="A214" s="216" t="str">
        <f t="shared" si="2350"/>
        <v/>
      </c>
      <c r="B214" s="217">
        <f ca="1">SUMIF(ZL_gesamt,Aufteilung!A214,ZL_dez)</f>
        <v>0</v>
      </c>
      <c r="C214" s="218">
        <f>SUMIFS(Zeitliste!$M$14:$M$1999,Zeitliste!$A$14:$A$1999,$A214,Zeitliste!$N$14:$N$1999,C$16)</f>
        <v>0</v>
      </c>
      <c r="D214" s="219" t="str">
        <f t="shared" ca="1" si="2351"/>
        <v/>
      </c>
      <c r="E214" s="218">
        <f>SUMIFS(Zeitliste!$M$14:$M$1999,Zeitliste!$A$14:$A$1999,$A214,Zeitliste!$N$14:$N$1999,E$16)</f>
        <v>0</v>
      </c>
      <c r="F214" s="219" t="str">
        <f t="shared" ref="F214" ca="1" si="2403">IF(OR($B214=0,E214=0),"",ROUNDDOWN((E214/$B214)*100,0))</f>
        <v/>
      </c>
      <c r="G214" s="218">
        <f>SUMIFS(Zeitliste!$M$14:$M$1999,Zeitliste!$A$14:$A$1999,$A214,Zeitliste!$N$14:$N$1999,G$16)</f>
        <v>0</v>
      </c>
      <c r="H214" s="219" t="str">
        <f t="shared" ref="H214" ca="1" si="2404">IF(OR($B214=0,G214=0),"",ROUNDDOWN((G214/$B214)*100,0))</f>
        <v/>
      </c>
      <c r="I214" s="218">
        <f>SUMIFS(Zeitliste!$M$14:$M$1999,Zeitliste!$A$14:$A$1999,$A214,Zeitliste!$N$14:$N$1999,I$16)</f>
        <v>0</v>
      </c>
      <c r="J214" s="219" t="str">
        <f t="shared" ref="J214" ca="1" si="2405">IF(OR($B214=0,I214=0),"",ROUNDDOWN((I214/$B214)*100,0))</f>
        <v/>
      </c>
      <c r="K214" s="218">
        <f>SUMIFS(Zeitliste!$M$14:$M$1999,Zeitliste!$A$14:$A$1999,$A214,Zeitliste!$N$14:$N$1999,K$16)</f>
        <v>0</v>
      </c>
      <c r="L214" s="219" t="str">
        <f t="shared" ref="L214" ca="1" si="2406">IF(OR($B214=0,K214=0),"",ROUNDDOWN((K214/$B214)*100,0))</f>
        <v/>
      </c>
      <c r="M214" s="218">
        <f>SUMIFS(Zeitliste!$M$14:$M$1999,Zeitliste!$A$14:$A$1999,$A214,Zeitliste!$N$14:$N$1999,M$16)</f>
        <v>0</v>
      </c>
      <c r="N214" s="219" t="str">
        <f t="shared" ref="N214" ca="1" si="2407">IF(OR($B214=0,M214=0),"",ROUNDDOWN((M214/$B214)*100,0))</f>
        <v/>
      </c>
      <c r="O214" s="218">
        <f>SUMIFS(Zeitliste!$M$14:$M$1999,Zeitliste!$A$14:$A$1999,$A214,Zeitliste!$N$14:$N$1999,O$16)</f>
        <v>0</v>
      </c>
      <c r="P214" s="219" t="str">
        <f t="shared" ref="P214" ca="1" si="2408">IF(OR($B214=0,O214=0),"",ROUNDDOWN((O214/$B214)*100,0))</f>
        <v/>
      </c>
      <c r="Q214" s="218">
        <f>SUMIFS(Zeitliste!$M$14:$M$1999,Zeitliste!$A$14:$A$1999,$A214,Zeitliste!$N$14:$N$1999,Q$16)</f>
        <v>0</v>
      </c>
      <c r="R214" s="219" t="str">
        <f t="shared" ref="R214" ca="1" si="2409">IF(OR($B214=0,Q214=0),"",ROUNDDOWN((Q214/$B214)*100,0))</f>
        <v/>
      </c>
      <c r="S214" s="218">
        <f>SUMIFS(Zeitliste!$M$14:$M$1999,Zeitliste!$A$14:$A$1999,$A214,Zeitliste!$N$14:$N$1999,S$16)</f>
        <v>0</v>
      </c>
      <c r="T214" s="219" t="str">
        <f t="shared" ref="T214" ca="1" si="2410">IF(OR($B214=0,S214=0),"",ROUNDDOWN((S214/$B214)*100,0))</f>
        <v/>
      </c>
      <c r="U214" s="218">
        <f>SUMIFS(Zeitliste!$M$14:$M$1999,Zeitliste!$A$14:$A$1999,$A214,Zeitliste!$N$14:$N$1999,U$16)</f>
        <v>0</v>
      </c>
      <c r="V214" s="219" t="str">
        <f t="shared" ref="V214" ca="1" si="2411">IF(OR($B214=0,U214=0),"",ROUNDDOWN((U214/$B214)*100,0))</f>
        <v/>
      </c>
      <c r="W214" s="218">
        <f>SUMIFS(Zeitliste!$M$14:$M$1999,Zeitliste!$A$14:$A$1999,$A214,Zeitliste!$N$14:$N$1999,W$16)</f>
        <v>0</v>
      </c>
      <c r="X214" s="219" t="str">
        <f t="shared" ref="X214" ca="1" si="2412">IF(OR($B214=0,W214=0),"",ROUNDDOWN((W214/$B214)*100,0))</f>
        <v/>
      </c>
      <c r="Y214" s="218">
        <f>SUMIFS(Zeitliste!$M$14:$M$1999,Zeitliste!$A$14:$A$1999,$A214,Zeitliste!$N$14:$N$1999,Y$16)</f>
        <v>0</v>
      </c>
      <c r="Z214" s="219" t="str">
        <f t="shared" ref="Z214" ca="1" si="2413">IF(OR($B214=0,Y214=0),"",ROUNDDOWN((Y214/$B214)*100,0))</f>
        <v/>
      </c>
      <c r="AA214" s="218">
        <f>SUMIFS(Zeitliste!$M$14:$M$1999,Zeitliste!$A$14:$A$1999,$A214,Zeitliste!$N$14:$N$1999,AA$16)</f>
        <v>0</v>
      </c>
      <c r="AB214" s="219" t="str">
        <f t="shared" ref="AB214" ca="1" si="2414">IF(OR($B214=0,AA214=0),"",ROUNDDOWN((AA214/$B214)*100,0))</f>
        <v/>
      </c>
      <c r="AC214" s="218">
        <f>SUMIFS(Zeitliste!$M$14:$M$1999,Zeitliste!$A$14:$A$1999,$A214,Zeitliste!$N$14:$N$1999,AC$16)</f>
        <v>0</v>
      </c>
      <c r="AD214" s="219" t="str">
        <f t="shared" ca="1" si="2388"/>
        <v/>
      </c>
      <c r="AE214" s="20"/>
      <c r="AF214" s="241">
        <f t="shared" ca="1" si="2401"/>
        <v>0</v>
      </c>
      <c r="AG214" s="241">
        <f t="shared" ca="1" si="2402"/>
        <v>0</v>
      </c>
      <c r="AH214" s="242" t="e">
        <f t="shared" ref="AH214:AH277" si="2415">WEEKDAY(A214)</f>
        <v>#VALUE!</v>
      </c>
    </row>
    <row r="215" spans="1:34" x14ac:dyDescent="0.25">
      <c r="A215" s="216" t="str">
        <f t="shared" si="2350"/>
        <v/>
      </c>
      <c r="B215" s="217">
        <f ca="1">SUMIF(ZL_gesamt,Aufteilung!A215,ZL_dez)</f>
        <v>0</v>
      </c>
      <c r="C215" s="218">
        <f>SUMIFS(Zeitliste!$M$14:$M$1999,Zeitliste!$A$14:$A$1999,$A215,Zeitliste!$N$14:$N$1999,C$16)</f>
        <v>0</v>
      </c>
      <c r="D215" s="219" t="str">
        <f t="shared" ca="1" si="2351"/>
        <v/>
      </c>
      <c r="E215" s="218">
        <f>SUMIFS(Zeitliste!$M$14:$M$1999,Zeitliste!$A$14:$A$1999,$A215,Zeitliste!$N$14:$N$1999,E$16)</f>
        <v>0</v>
      </c>
      <c r="F215" s="219" t="str">
        <f t="shared" ref="F215" ca="1" si="2416">IF(OR($B215=0,E215=0),"",ROUNDDOWN((E215/$B215)*100,0))</f>
        <v/>
      </c>
      <c r="G215" s="218">
        <f>SUMIFS(Zeitliste!$M$14:$M$1999,Zeitliste!$A$14:$A$1999,$A215,Zeitliste!$N$14:$N$1999,G$16)</f>
        <v>0</v>
      </c>
      <c r="H215" s="219" t="str">
        <f t="shared" ref="H215" ca="1" si="2417">IF(OR($B215=0,G215=0),"",ROUNDDOWN((G215/$B215)*100,0))</f>
        <v/>
      </c>
      <c r="I215" s="218">
        <f>SUMIFS(Zeitliste!$M$14:$M$1999,Zeitliste!$A$14:$A$1999,$A215,Zeitliste!$N$14:$N$1999,I$16)</f>
        <v>0</v>
      </c>
      <c r="J215" s="219" t="str">
        <f t="shared" ref="J215" ca="1" si="2418">IF(OR($B215=0,I215=0),"",ROUNDDOWN((I215/$B215)*100,0))</f>
        <v/>
      </c>
      <c r="K215" s="218">
        <f>SUMIFS(Zeitliste!$M$14:$M$1999,Zeitliste!$A$14:$A$1999,$A215,Zeitliste!$N$14:$N$1999,K$16)</f>
        <v>0</v>
      </c>
      <c r="L215" s="219" t="str">
        <f t="shared" ref="L215" ca="1" si="2419">IF(OR($B215=0,K215=0),"",ROUNDDOWN((K215/$B215)*100,0))</f>
        <v/>
      </c>
      <c r="M215" s="218">
        <f>SUMIFS(Zeitliste!$M$14:$M$1999,Zeitliste!$A$14:$A$1999,$A215,Zeitliste!$N$14:$N$1999,M$16)</f>
        <v>0</v>
      </c>
      <c r="N215" s="219" t="str">
        <f t="shared" ref="N215" ca="1" si="2420">IF(OR($B215=0,M215=0),"",ROUNDDOWN((M215/$B215)*100,0))</f>
        <v/>
      </c>
      <c r="O215" s="218">
        <f>SUMIFS(Zeitliste!$M$14:$M$1999,Zeitliste!$A$14:$A$1999,$A215,Zeitliste!$N$14:$N$1999,O$16)</f>
        <v>0</v>
      </c>
      <c r="P215" s="219" t="str">
        <f t="shared" ref="P215" ca="1" si="2421">IF(OR($B215=0,O215=0),"",ROUNDDOWN((O215/$B215)*100,0))</f>
        <v/>
      </c>
      <c r="Q215" s="218">
        <f>SUMIFS(Zeitliste!$M$14:$M$1999,Zeitliste!$A$14:$A$1999,$A215,Zeitliste!$N$14:$N$1999,Q$16)</f>
        <v>0</v>
      </c>
      <c r="R215" s="219" t="str">
        <f t="shared" ref="R215" ca="1" si="2422">IF(OR($B215=0,Q215=0),"",ROUNDDOWN((Q215/$B215)*100,0))</f>
        <v/>
      </c>
      <c r="S215" s="218">
        <f>SUMIFS(Zeitliste!$M$14:$M$1999,Zeitliste!$A$14:$A$1999,$A215,Zeitliste!$N$14:$N$1999,S$16)</f>
        <v>0</v>
      </c>
      <c r="T215" s="219" t="str">
        <f t="shared" ref="T215" ca="1" si="2423">IF(OR($B215=0,S215=0),"",ROUNDDOWN((S215/$B215)*100,0))</f>
        <v/>
      </c>
      <c r="U215" s="218">
        <f>SUMIFS(Zeitliste!$M$14:$M$1999,Zeitliste!$A$14:$A$1999,$A215,Zeitliste!$N$14:$N$1999,U$16)</f>
        <v>0</v>
      </c>
      <c r="V215" s="219" t="str">
        <f t="shared" ref="V215" ca="1" si="2424">IF(OR($B215=0,U215=0),"",ROUNDDOWN((U215/$B215)*100,0))</f>
        <v/>
      </c>
      <c r="W215" s="218">
        <f>SUMIFS(Zeitliste!$M$14:$M$1999,Zeitliste!$A$14:$A$1999,$A215,Zeitliste!$N$14:$N$1999,W$16)</f>
        <v>0</v>
      </c>
      <c r="X215" s="219" t="str">
        <f t="shared" ref="X215" ca="1" si="2425">IF(OR($B215=0,W215=0),"",ROUNDDOWN((W215/$B215)*100,0))</f>
        <v/>
      </c>
      <c r="Y215" s="218">
        <f>SUMIFS(Zeitliste!$M$14:$M$1999,Zeitliste!$A$14:$A$1999,$A215,Zeitliste!$N$14:$N$1999,Y$16)</f>
        <v>0</v>
      </c>
      <c r="Z215" s="219" t="str">
        <f t="shared" ref="Z215" ca="1" si="2426">IF(OR($B215=0,Y215=0),"",ROUNDDOWN((Y215/$B215)*100,0))</f>
        <v/>
      </c>
      <c r="AA215" s="218">
        <f>SUMIFS(Zeitliste!$M$14:$M$1999,Zeitliste!$A$14:$A$1999,$A215,Zeitliste!$N$14:$N$1999,AA$16)</f>
        <v>0</v>
      </c>
      <c r="AB215" s="219" t="str">
        <f t="shared" ref="AB215" ca="1" si="2427">IF(OR($B215=0,AA215=0),"",ROUNDDOWN((AA215/$B215)*100,0))</f>
        <v/>
      </c>
      <c r="AC215" s="218">
        <f>SUMIFS(Zeitliste!$M$14:$M$1999,Zeitliste!$A$14:$A$1999,$A215,Zeitliste!$N$14:$N$1999,AC$16)</f>
        <v>0</v>
      </c>
      <c r="AD215" s="219" t="str">
        <f t="shared" ca="1" si="2388"/>
        <v/>
      </c>
      <c r="AE215" s="20"/>
      <c r="AF215" s="241">
        <f t="shared" ca="1" si="2401"/>
        <v>0</v>
      </c>
      <c r="AG215" s="241">
        <f t="shared" ca="1" si="2402"/>
        <v>0</v>
      </c>
      <c r="AH215" s="242" t="e">
        <f t="shared" si="2415"/>
        <v>#VALUE!</v>
      </c>
    </row>
    <row r="216" spans="1:34" x14ac:dyDescent="0.25">
      <c r="A216" s="216" t="str">
        <f t="shared" si="2350"/>
        <v/>
      </c>
      <c r="B216" s="217">
        <f ca="1">SUMIF(ZL_gesamt,Aufteilung!A216,ZL_dez)</f>
        <v>0</v>
      </c>
      <c r="C216" s="218">
        <f>SUMIFS(Zeitliste!$M$14:$M$1999,Zeitliste!$A$14:$A$1999,$A216,Zeitliste!$N$14:$N$1999,C$16)</f>
        <v>0</v>
      </c>
      <c r="D216" s="219" t="str">
        <f t="shared" ca="1" si="2351"/>
        <v/>
      </c>
      <c r="E216" s="218">
        <f>SUMIFS(Zeitliste!$M$14:$M$1999,Zeitliste!$A$14:$A$1999,$A216,Zeitliste!$N$14:$N$1999,E$16)</f>
        <v>0</v>
      </c>
      <c r="F216" s="219" t="str">
        <f t="shared" ref="F216" ca="1" si="2428">IF(OR($B216=0,E216=0),"",ROUNDDOWN((E216/$B216)*100,0))</f>
        <v/>
      </c>
      <c r="G216" s="218">
        <f>SUMIFS(Zeitliste!$M$14:$M$1999,Zeitliste!$A$14:$A$1999,$A216,Zeitliste!$N$14:$N$1999,G$16)</f>
        <v>0</v>
      </c>
      <c r="H216" s="219" t="str">
        <f t="shared" ref="H216" ca="1" si="2429">IF(OR($B216=0,G216=0),"",ROUNDDOWN((G216/$B216)*100,0))</f>
        <v/>
      </c>
      <c r="I216" s="218">
        <f>SUMIFS(Zeitliste!$M$14:$M$1999,Zeitliste!$A$14:$A$1999,$A216,Zeitliste!$N$14:$N$1999,I$16)</f>
        <v>0</v>
      </c>
      <c r="J216" s="219" t="str">
        <f t="shared" ref="J216" ca="1" si="2430">IF(OR($B216=0,I216=0),"",ROUNDDOWN((I216/$B216)*100,0))</f>
        <v/>
      </c>
      <c r="K216" s="218">
        <f>SUMIFS(Zeitliste!$M$14:$M$1999,Zeitliste!$A$14:$A$1999,$A216,Zeitliste!$N$14:$N$1999,K$16)</f>
        <v>0</v>
      </c>
      <c r="L216" s="219" t="str">
        <f t="shared" ref="L216" ca="1" si="2431">IF(OR($B216=0,K216=0),"",ROUNDDOWN((K216/$B216)*100,0))</f>
        <v/>
      </c>
      <c r="M216" s="218">
        <f>SUMIFS(Zeitliste!$M$14:$M$1999,Zeitliste!$A$14:$A$1999,$A216,Zeitliste!$N$14:$N$1999,M$16)</f>
        <v>0</v>
      </c>
      <c r="N216" s="219" t="str">
        <f t="shared" ref="N216" ca="1" si="2432">IF(OR($B216=0,M216=0),"",ROUNDDOWN((M216/$B216)*100,0))</f>
        <v/>
      </c>
      <c r="O216" s="218">
        <f>SUMIFS(Zeitliste!$M$14:$M$1999,Zeitliste!$A$14:$A$1999,$A216,Zeitliste!$N$14:$N$1999,O$16)</f>
        <v>0</v>
      </c>
      <c r="P216" s="219" t="str">
        <f t="shared" ref="P216" ca="1" si="2433">IF(OR($B216=0,O216=0),"",ROUNDDOWN((O216/$B216)*100,0))</f>
        <v/>
      </c>
      <c r="Q216" s="218">
        <f>SUMIFS(Zeitliste!$M$14:$M$1999,Zeitliste!$A$14:$A$1999,$A216,Zeitliste!$N$14:$N$1999,Q$16)</f>
        <v>0</v>
      </c>
      <c r="R216" s="219" t="str">
        <f t="shared" ref="R216" ca="1" si="2434">IF(OR($B216=0,Q216=0),"",ROUNDDOWN((Q216/$B216)*100,0))</f>
        <v/>
      </c>
      <c r="S216" s="218">
        <f>SUMIFS(Zeitliste!$M$14:$M$1999,Zeitliste!$A$14:$A$1999,$A216,Zeitliste!$N$14:$N$1999,S$16)</f>
        <v>0</v>
      </c>
      <c r="T216" s="219" t="str">
        <f t="shared" ref="T216" ca="1" si="2435">IF(OR($B216=0,S216=0),"",ROUNDDOWN((S216/$B216)*100,0))</f>
        <v/>
      </c>
      <c r="U216" s="218">
        <f>SUMIFS(Zeitliste!$M$14:$M$1999,Zeitliste!$A$14:$A$1999,$A216,Zeitliste!$N$14:$N$1999,U$16)</f>
        <v>0</v>
      </c>
      <c r="V216" s="219" t="str">
        <f t="shared" ref="V216" ca="1" si="2436">IF(OR($B216=0,U216=0),"",ROUNDDOWN((U216/$B216)*100,0))</f>
        <v/>
      </c>
      <c r="W216" s="218">
        <f>SUMIFS(Zeitliste!$M$14:$M$1999,Zeitliste!$A$14:$A$1999,$A216,Zeitliste!$N$14:$N$1999,W$16)</f>
        <v>0</v>
      </c>
      <c r="X216" s="219" t="str">
        <f t="shared" ref="X216" ca="1" si="2437">IF(OR($B216=0,W216=0),"",ROUNDDOWN((W216/$B216)*100,0))</f>
        <v/>
      </c>
      <c r="Y216" s="218">
        <f>SUMIFS(Zeitliste!$M$14:$M$1999,Zeitliste!$A$14:$A$1999,$A216,Zeitliste!$N$14:$N$1999,Y$16)</f>
        <v>0</v>
      </c>
      <c r="Z216" s="219" t="str">
        <f t="shared" ref="Z216" ca="1" si="2438">IF(OR($B216=0,Y216=0),"",ROUNDDOWN((Y216/$B216)*100,0))</f>
        <v/>
      </c>
      <c r="AA216" s="218">
        <f>SUMIFS(Zeitliste!$M$14:$M$1999,Zeitliste!$A$14:$A$1999,$A216,Zeitliste!$N$14:$N$1999,AA$16)</f>
        <v>0</v>
      </c>
      <c r="AB216" s="219" t="str">
        <f t="shared" ref="AB216" ca="1" si="2439">IF(OR($B216=0,AA216=0),"",ROUNDDOWN((AA216/$B216)*100,0))</f>
        <v/>
      </c>
      <c r="AC216" s="218">
        <f>SUMIFS(Zeitliste!$M$14:$M$1999,Zeitliste!$A$14:$A$1999,$A216,Zeitliste!$N$14:$N$1999,AC$16)</f>
        <v>0</v>
      </c>
      <c r="AD216" s="219" t="str">
        <f t="shared" ca="1" si="2388"/>
        <v/>
      </c>
      <c r="AE216" s="20"/>
      <c r="AF216" s="241">
        <f t="shared" ca="1" si="2401"/>
        <v>0</v>
      </c>
      <c r="AG216" s="241">
        <f t="shared" ca="1" si="2402"/>
        <v>0</v>
      </c>
      <c r="AH216" s="242" t="e">
        <f t="shared" si="2415"/>
        <v>#VALUE!</v>
      </c>
    </row>
    <row r="217" spans="1:34" x14ac:dyDescent="0.25">
      <c r="A217" s="216" t="str">
        <f t="shared" si="2350"/>
        <v/>
      </c>
      <c r="B217" s="217">
        <f ca="1">SUMIF(ZL_gesamt,Aufteilung!A217,ZL_dez)</f>
        <v>0</v>
      </c>
      <c r="C217" s="218">
        <f>SUMIFS(Zeitliste!$M$14:$M$1999,Zeitliste!$A$14:$A$1999,$A217,Zeitliste!$N$14:$N$1999,C$16)</f>
        <v>0</v>
      </c>
      <c r="D217" s="219" t="str">
        <f t="shared" ca="1" si="2351"/>
        <v/>
      </c>
      <c r="E217" s="218">
        <f>SUMIFS(Zeitliste!$M$14:$M$1999,Zeitliste!$A$14:$A$1999,$A217,Zeitliste!$N$14:$N$1999,E$16)</f>
        <v>0</v>
      </c>
      <c r="F217" s="219" t="str">
        <f t="shared" ref="F217" ca="1" si="2440">IF(OR($B217=0,E217=0),"",ROUNDDOWN((E217/$B217)*100,0))</f>
        <v/>
      </c>
      <c r="G217" s="218">
        <f>SUMIFS(Zeitliste!$M$14:$M$1999,Zeitliste!$A$14:$A$1999,$A217,Zeitliste!$N$14:$N$1999,G$16)</f>
        <v>0</v>
      </c>
      <c r="H217" s="219" t="str">
        <f t="shared" ref="H217" ca="1" si="2441">IF(OR($B217=0,G217=0),"",ROUNDDOWN((G217/$B217)*100,0))</f>
        <v/>
      </c>
      <c r="I217" s="218">
        <f>SUMIFS(Zeitliste!$M$14:$M$1999,Zeitliste!$A$14:$A$1999,$A217,Zeitliste!$N$14:$N$1999,I$16)</f>
        <v>0</v>
      </c>
      <c r="J217" s="219" t="str">
        <f t="shared" ref="J217" ca="1" si="2442">IF(OR($B217=0,I217=0),"",ROUNDDOWN((I217/$B217)*100,0))</f>
        <v/>
      </c>
      <c r="K217" s="218">
        <f>SUMIFS(Zeitliste!$M$14:$M$1999,Zeitliste!$A$14:$A$1999,$A217,Zeitliste!$N$14:$N$1999,K$16)</f>
        <v>0</v>
      </c>
      <c r="L217" s="219" t="str">
        <f t="shared" ref="L217" ca="1" si="2443">IF(OR($B217=0,K217=0),"",ROUNDDOWN((K217/$B217)*100,0))</f>
        <v/>
      </c>
      <c r="M217" s="218">
        <f>SUMIFS(Zeitliste!$M$14:$M$1999,Zeitliste!$A$14:$A$1999,$A217,Zeitliste!$N$14:$N$1999,M$16)</f>
        <v>0</v>
      </c>
      <c r="N217" s="219" t="str">
        <f t="shared" ref="N217" ca="1" si="2444">IF(OR($B217=0,M217=0),"",ROUNDDOWN((M217/$B217)*100,0))</f>
        <v/>
      </c>
      <c r="O217" s="218">
        <f>SUMIFS(Zeitliste!$M$14:$M$1999,Zeitliste!$A$14:$A$1999,$A217,Zeitliste!$N$14:$N$1999,O$16)</f>
        <v>0</v>
      </c>
      <c r="P217" s="219" t="str">
        <f t="shared" ref="P217" ca="1" si="2445">IF(OR($B217=0,O217=0),"",ROUNDDOWN((O217/$B217)*100,0))</f>
        <v/>
      </c>
      <c r="Q217" s="218">
        <f>SUMIFS(Zeitliste!$M$14:$M$1999,Zeitliste!$A$14:$A$1999,$A217,Zeitliste!$N$14:$N$1999,Q$16)</f>
        <v>0</v>
      </c>
      <c r="R217" s="219" t="str">
        <f t="shared" ref="R217" ca="1" si="2446">IF(OR($B217=0,Q217=0),"",ROUNDDOWN((Q217/$B217)*100,0))</f>
        <v/>
      </c>
      <c r="S217" s="218">
        <f>SUMIFS(Zeitliste!$M$14:$M$1999,Zeitliste!$A$14:$A$1999,$A217,Zeitliste!$N$14:$N$1999,S$16)</f>
        <v>0</v>
      </c>
      <c r="T217" s="219" t="str">
        <f t="shared" ref="T217" ca="1" si="2447">IF(OR($B217=0,S217=0),"",ROUNDDOWN((S217/$B217)*100,0))</f>
        <v/>
      </c>
      <c r="U217" s="218">
        <f>SUMIFS(Zeitliste!$M$14:$M$1999,Zeitliste!$A$14:$A$1999,$A217,Zeitliste!$N$14:$N$1999,U$16)</f>
        <v>0</v>
      </c>
      <c r="V217" s="219" t="str">
        <f t="shared" ref="V217" ca="1" si="2448">IF(OR($B217=0,U217=0),"",ROUNDDOWN((U217/$B217)*100,0))</f>
        <v/>
      </c>
      <c r="W217" s="218">
        <f>SUMIFS(Zeitliste!$M$14:$M$1999,Zeitliste!$A$14:$A$1999,$A217,Zeitliste!$N$14:$N$1999,W$16)</f>
        <v>0</v>
      </c>
      <c r="X217" s="219" t="str">
        <f t="shared" ref="X217" ca="1" si="2449">IF(OR($B217=0,W217=0),"",ROUNDDOWN((W217/$B217)*100,0))</f>
        <v/>
      </c>
      <c r="Y217" s="218">
        <f>SUMIFS(Zeitliste!$M$14:$M$1999,Zeitliste!$A$14:$A$1999,$A217,Zeitliste!$N$14:$N$1999,Y$16)</f>
        <v>0</v>
      </c>
      <c r="Z217" s="219" t="str">
        <f t="shared" ref="Z217" ca="1" si="2450">IF(OR($B217=0,Y217=0),"",ROUNDDOWN((Y217/$B217)*100,0))</f>
        <v/>
      </c>
      <c r="AA217" s="218">
        <f>SUMIFS(Zeitliste!$M$14:$M$1999,Zeitliste!$A$14:$A$1999,$A217,Zeitliste!$N$14:$N$1999,AA$16)</f>
        <v>0</v>
      </c>
      <c r="AB217" s="219" t="str">
        <f t="shared" ref="AB217" ca="1" si="2451">IF(OR($B217=0,AA217=0),"",ROUNDDOWN((AA217/$B217)*100,0))</f>
        <v/>
      </c>
      <c r="AC217" s="218">
        <f>SUMIFS(Zeitliste!$M$14:$M$1999,Zeitliste!$A$14:$A$1999,$A217,Zeitliste!$N$14:$N$1999,AC$16)</f>
        <v>0</v>
      </c>
      <c r="AD217" s="219" t="str">
        <f t="shared" ca="1" si="2388"/>
        <v/>
      </c>
      <c r="AE217" s="20"/>
      <c r="AF217" s="241">
        <f t="shared" ca="1" si="2401"/>
        <v>0</v>
      </c>
      <c r="AG217" s="241">
        <f t="shared" ca="1" si="2402"/>
        <v>0</v>
      </c>
      <c r="AH217" s="242" t="e">
        <f t="shared" si="2415"/>
        <v>#VALUE!</v>
      </c>
    </row>
    <row r="218" spans="1:34" x14ac:dyDescent="0.25">
      <c r="A218" s="216" t="str">
        <f t="shared" si="2350"/>
        <v/>
      </c>
      <c r="B218" s="217">
        <f ca="1">SUMIF(ZL_gesamt,Aufteilung!A218,ZL_dez)</f>
        <v>0</v>
      </c>
      <c r="C218" s="218">
        <f>SUMIFS(Zeitliste!$M$14:$M$1999,Zeitliste!$A$14:$A$1999,$A218,Zeitliste!$N$14:$N$1999,C$16)</f>
        <v>0</v>
      </c>
      <c r="D218" s="219" t="str">
        <f t="shared" ca="1" si="2351"/>
        <v/>
      </c>
      <c r="E218" s="218">
        <f>SUMIFS(Zeitliste!$M$14:$M$1999,Zeitliste!$A$14:$A$1999,$A218,Zeitliste!$N$14:$N$1999,E$16)</f>
        <v>0</v>
      </c>
      <c r="F218" s="219" t="str">
        <f t="shared" ref="F218" ca="1" si="2452">IF(OR($B218=0,E218=0),"",ROUNDDOWN((E218/$B218)*100,0))</f>
        <v/>
      </c>
      <c r="G218" s="218">
        <f>SUMIFS(Zeitliste!$M$14:$M$1999,Zeitliste!$A$14:$A$1999,$A218,Zeitliste!$N$14:$N$1999,G$16)</f>
        <v>0</v>
      </c>
      <c r="H218" s="219" t="str">
        <f t="shared" ref="H218" ca="1" si="2453">IF(OR($B218=0,G218=0),"",ROUNDDOWN((G218/$B218)*100,0))</f>
        <v/>
      </c>
      <c r="I218" s="218">
        <f>SUMIFS(Zeitliste!$M$14:$M$1999,Zeitliste!$A$14:$A$1999,$A218,Zeitliste!$N$14:$N$1999,I$16)</f>
        <v>0</v>
      </c>
      <c r="J218" s="219" t="str">
        <f t="shared" ref="J218" ca="1" si="2454">IF(OR($B218=0,I218=0),"",ROUNDDOWN((I218/$B218)*100,0))</f>
        <v/>
      </c>
      <c r="K218" s="218">
        <f>SUMIFS(Zeitliste!$M$14:$M$1999,Zeitliste!$A$14:$A$1999,$A218,Zeitliste!$N$14:$N$1999,K$16)</f>
        <v>0</v>
      </c>
      <c r="L218" s="219" t="str">
        <f t="shared" ref="L218" ca="1" si="2455">IF(OR($B218=0,K218=0),"",ROUNDDOWN((K218/$B218)*100,0))</f>
        <v/>
      </c>
      <c r="M218" s="218">
        <f>SUMIFS(Zeitliste!$M$14:$M$1999,Zeitliste!$A$14:$A$1999,$A218,Zeitliste!$N$14:$N$1999,M$16)</f>
        <v>0</v>
      </c>
      <c r="N218" s="219" t="str">
        <f t="shared" ref="N218" ca="1" si="2456">IF(OR($B218=0,M218=0),"",ROUNDDOWN((M218/$B218)*100,0))</f>
        <v/>
      </c>
      <c r="O218" s="218">
        <f>SUMIFS(Zeitliste!$M$14:$M$1999,Zeitliste!$A$14:$A$1999,$A218,Zeitliste!$N$14:$N$1999,O$16)</f>
        <v>0</v>
      </c>
      <c r="P218" s="219" t="str">
        <f t="shared" ref="P218" ca="1" si="2457">IF(OR($B218=0,O218=0),"",ROUNDDOWN((O218/$B218)*100,0))</f>
        <v/>
      </c>
      <c r="Q218" s="218">
        <f>SUMIFS(Zeitliste!$M$14:$M$1999,Zeitliste!$A$14:$A$1999,$A218,Zeitliste!$N$14:$N$1999,Q$16)</f>
        <v>0</v>
      </c>
      <c r="R218" s="219" t="str">
        <f t="shared" ref="R218" ca="1" si="2458">IF(OR($B218=0,Q218=0),"",ROUNDDOWN((Q218/$B218)*100,0))</f>
        <v/>
      </c>
      <c r="S218" s="218">
        <f>SUMIFS(Zeitliste!$M$14:$M$1999,Zeitliste!$A$14:$A$1999,$A218,Zeitliste!$N$14:$N$1999,S$16)</f>
        <v>0</v>
      </c>
      <c r="T218" s="219" t="str">
        <f t="shared" ref="T218" ca="1" si="2459">IF(OR($B218=0,S218=0),"",ROUNDDOWN((S218/$B218)*100,0))</f>
        <v/>
      </c>
      <c r="U218" s="218">
        <f>SUMIFS(Zeitliste!$M$14:$M$1999,Zeitliste!$A$14:$A$1999,$A218,Zeitliste!$N$14:$N$1999,U$16)</f>
        <v>0</v>
      </c>
      <c r="V218" s="219" t="str">
        <f t="shared" ref="V218" ca="1" si="2460">IF(OR($B218=0,U218=0),"",ROUNDDOWN((U218/$B218)*100,0))</f>
        <v/>
      </c>
      <c r="W218" s="218">
        <f>SUMIFS(Zeitliste!$M$14:$M$1999,Zeitliste!$A$14:$A$1999,$A218,Zeitliste!$N$14:$N$1999,W$16)</f>
        <v>0</v>
      </c>
      <c r="X218" s="219" t="str">
        <f t="shared" ref="X218" ca="1" si="2461">IF(OR($B218=0,W218=0),"",ROUNDDOWN((W218/$B218)*100,0))</f>
        <v/>
      </c>
      <c r="Y218" s="218">
        <f>SUMIFS(Zeitliste!$M$14:$M$1999,Zeitliste!$A$14:$A$1999,$A218,Zeitliste!$N$14:$N$1999,Y$16)</f>
        <v>0</v>
      </c>
      <c r="Z218" s="219" t="str">
        <f t="shared" ref="Z218" ca="1" si="2462">IF(OR($B218=0,Y218=0),"",ROUNDDOWN((Y218/$B218)*100,0))</f>
        <v/>
      </c>
      <c r="AA218" s="218">
        <f>SUMIFS(Zeitliste!$M$14:$M$1999,Zeitliste!$A$14:$A$1999,$A218,Zeitliste!$N$14:$N$1999,AA$16)</f>
        <v>0</v>
      </c>
      <c r="AB218" s="219" t="str">
        <f t="shared" ref="AB218" ca="1" si="2463">IF(OR($B218=0,AA218=0),"",ROUNDDOWN((AA218/$B218)*100,0))</f>
        <v/>
      </c>
      <c r="AC218" s="218">
        <f>SUMIFS(Zeitliste!$M$14:$M$1999,Zeitliste!$A$14:$A$1999,$A218,Zeitliste!$N$14:$N$1999,AC$16)</f>
        <v>0</v>
      </c>
      <c r="AD218" s="219" t="str">
        <f t="shared" ca="1" si="2388"/>
        <v/>
      </c>
      <c r="AE218" s="20"/>
      <c r="AF218" s="241">
        <f t="shared" ca="1" si="2401"/>
        <v>0</v>
      </c>
      <c r="AG218" s="241">
        <f t="shared" ca="1" si="2402"/>
        <v>0</v>
      </c>
      <c r="AH218" s="242" t="e">
        <f t="shared" si="2415"/>
        <v>#VALUE!</v>
      </c>
    </row>
    <row r="219" spans="1:34" x14ac:dyDescent="0.25">
      <c r="A219" s="216" t="str">
        <f t="shared" si="2350"/>
        <v/>
      </c>
      <c r="B219" s="217">
        <f ca="1">SUMIF(ZL_gesamt,Aufteilung!A219,ZL_dez)</f>
        <v>0</v>
      </c>
      <c r="C219" s="218">
        <f>SUMIFS(Zeitliste!$M$14:$M$1999,Zeitliste!$A$14:$A$1999,$A219,Zeitliste!$N$14:$N$1999,C$16)</f>
        <v>0</v>
      </c>
      <c r="D219" s="219" t="str">
        <f t="shared" ca="1" si="2351"/>
        <v/>
      </c>
      <c r="E219" s="218">
        <f>SUMIFS(Zeitliste!$M$14:$M$1999,Zeitliste!$A$14:$A$1999,$A219,Zeitliste!$N$14:$N$1999,E$16)</f>
        <v>0</v>
      </c>
      <c r="F219" s="219" t="str">
        <f t="shared" ref="F219" ca="1" si="2464">IF(OR($B219=0,E219=0),"",ROUNDDOWN((E219/$B219)*100,0))</f>
        <v/>
      </c>
      <c r="G219" s="218">
        <f>SUMIFS(Zeitliste!$M$14:$M$1999,Zeitliste!$A$14:$A$1999,$A219,Zeitliste!$N$14:$N$1999,G$16)</f>
        <v>0</v>
      </c>
      <c r="H219" s="219" t="str">
        <f t="shared" ref="H219" ca="1" si="2465">IF(OR($B219=0,G219=0),"",ROUNDDOWN((G219/$B219)*100,0))</f>
        <v/>
      </c>
      <c r="I219" s="218">
        <f>SUMIFS(Zeitliste!$M$14:$M$1999,Zeitliste!$A$14:$A$1999,$A219,Zeitliste!$N$14:$N$1999,I$16)</f>
        <v>0</v>
      </c>
      <c r="J219" s="219" t="str">
        <f t="shared" ref="J219" ca="1" si="2466">IF(OR($B219=0,I219=0),"",ROUNDDOWN((I219/$B219)*100,0))</f>
        <v/>
      </c>
      <c r="K219" s="218">
        <f>SUMIFS(Zeitliste!$M$14:$M$1999,Zeitliste!$A$14:$A$1999,$A219,Zeitliste!$N$14:$N$1999,K$16)</f>
        <v>0</v>
      </c>
      <c r="L219" s="219" t="str">
        <f t="shared" ref="L219" ca="1" si="2467">IF(OR($B219=0,K219=0),"",ROUNDDOWN((K219/$B219)*100,0))</f>
        <v/>
      </c>
      <c r="M219" s="218">
        <f>SUMIFS(Zeitliste!$M$14:$M$1999,Zeitliste!$A$14:$A$1999,$A219,Zeitliste!$N$14:$N$1999,M$16)</f>
        <v>0</v>
      </c>
      <c r="N219" s="219" t="str">
        <f t="shared" ref="N219" ca="1" si="2468">IF(OR($B219=0,M219=0),"",ROUNDDOWN((M219/$B219)*100,0))</f>
        <v/>
      </c>
      <c r="O219" s="218">
        <f>SUMIFS(Zeitliste!$M$14:$M$1999,Zeitliste!$A$14:$A$1999,$A219,Zeitliste!$N$14:$N$1999,O$16)</f>
        <v>0</v>
      </c>
      <c r="P219" s="219" t="str">
        <f t="shared" ref="P219" ca="1" si="2469">IF(OR($B219=0,O219=0),"",ROUNDDOWN((O219/$B219)*100,0))</f>
        <v/>
      </c>
      <c r="Q219" s="218">
        <f>SUMIFS(Zeitliste!$M$14:$M$1999,Zeitliste!$A$14:$A$1999,$A219,Zeitliste!$N$14:$N$1999,Q$16)</f>
        <v>0</v>
      </c>
      <c r="R219" s="219" t="str">
        <f t="shared" ref="R219" ca="1" si="2470">IF(OR($B219=0,Q219=0),"",ROUNDDOWN((Q219/$B219)*100,0))</f>
        <v/>
      </c>
      <c r="S219" s="218">
        <f>SUMIFS(Zeitliste!$M$14:$M$1999,Zeitliste!$A$14:$A$1999,$A219,Zeitliste!$N$14:$N$1999,S$16)</f>
        <v>0</v>
      </c>
      <c r="T219" s="219" t="str">
        <f t="shared" ref="T219" ca="1" si="2471">IF(OR($B219=0,S219=0),"",ROUNDDOWN((S219/$B219)*100,0))</f>
        <v/>
      </c>
      <c r="U219" s="218">
        <f>SUMIFS(Zeitliste!$M$14:$M$1999,Zeitliste!$A$14:$A$1999,$A219,Zeitliste!$N$14:$N$1999,U$16)</f>
        <v>0</v>
      </c>
      <c r="V219" s="219" t="str">
        <f t="shared" ref="V219" ca="1" si="2472">IF(OR($B219=0,U219=0),"",ROUNDDOWN((U219/$B219)*100,0))</f>
        <v/>
      </c>
      <c r="W219" s="218">
        <f>SUMIFS(Zeitliste!$M$14:$M$1999,Zeitliste!$A$14:$A$1999,$A219,Zeitliste!$N$14:$N$1999,W$16)</f>
        <v>0</v>
      </c>
      <c r="X219" s="219" t="str">
        <f t="shared" ref="X219" ca="1" si="2473">IF(OR($B219=0,W219=0),"",ROUNDDOWN((W219/$B219)*100,0))</f>
        <v/>
      </c>
      <c r="Y219" s="218">
        <f>SUMIFS(Zeitliste!$M$14:$M$1999,Zeitliste!$A$14:$A$1999,$A219,Zeitliste!$N$14:$N$1999,Y$16)</f>
        <v>0</v>
      </c>
      <c r="Z219" s="219" t="str">
        <f t="shared" ref="Z219" ca="1" si="2474">IF(OR($B219=0,Y219=0),"",ROUNDDOWN((Y219/$B219)*100,0))</f>
        <v/>
      </c>
      <c r="AA219" s="218">
        <f>SUMIFS(Zeitliste!$M$14:$M$1999,Zeitliste!$A$14:$A$1999,$A219,Zeitliste!$N$14:$N$1999,AA$16)</f>
        <v>0</v>
      </c>
      <c r="AB219" s="219" t="str">
        <f t="shared" ref="AB219" ca="1" si="2475">IF(OR($B219=0,AA219=0),"",ROUNDDOWN((AA219/$B219)*100,0))</f>
        <v/>
      </c>
      <c r="AC219" s="218">
        <f>SUMIFS(Zeitliste!$M$14:$M$1999,Zeitliste!$A$14:$A$1999,$A219,Zeitliste!$N$14:$N$1999,AC$16)</f>
        <v>0</v>
      </c>
      <c r="AD219" s="219" t="str">
        <f t="shared" ca="1" si="2388"/>
        <v/>
      </c>
      <c r="AE219" s="20"/>
      <c r="AF219" s="241">
        <f t="shared" ca="1" si="2401"/>
        <v>0</v>
      </c>
      <c r="AG219" s="241">
        <f t="shared" ca="1" si="2402"/>
        <v>0</v>
      </c>
      <c r="AH219" s="242" t="e">
        <f t="shared" si="2415"/>
        <v>#VALUE!</v>
      </c>
    </row>
    <row r="220" spans="1:34" x14ac:dyDescent="0.25">
      <c r="A220" s="216" t="str">
        <f t="shared" si="2350"/>
        <v/>
      </c>
      <c r="B220" s="217">
        <f ca="1">SUMIF(ZL_gesamt,Aufteilung!A220,ZL_dez)</f>
        <v>0</v>
      </c>
      <c r="C220" s="218">
        <f>SUMIFS(Zeitliste!$M$14:$M$1999,Zeitliste!$A$14:$A$1999,$A220,Zeitliste!$N$14:$N$1999,C$16)</f>
        <v>0</v>
      </c>
      <c r="D220" s="219" t="str">
        <f t="shared" ca="1" si="2351"/>
        <v/>
      </c>
      <c r="E220" s="218">
        <f>SUMIFS(Zeitliste!$M$14:$M$1999,Zeitliste!$A$14:$A$1999,$A220,Zeitliste!$N$14:$N$1999,E$16)</f>
        <v>0</v>
      </c>
      <c r="F220" s="219" t="str">
        <f t="shared" ref="F220" ca="1" si="2476">IF(OR($B220=0,E220=0),"",ROUNDDOWN((E220/$B220)*100,0))</f>
        <v/>
      </c>
      <c r="G220" s="218">
        <f>SUMIFS(Zeitliste!$M$14:$M$1999,Zeitliste!$A$14:$A$1999,$A220,Zeitliste!$N$14:$N$1999,G$16)</f>
        <v>0</v>
      </c>
      <c r="H220" s="219" t="str">
        <f t="shared" ref="H220" ca="1" si="2477">IF(OR($B220=0,G220=0),"",ROUNDDOWN((G220/$B220)*100,0))</f>
        <v/>
      </c>
      <c r="I220" s="218">
        <f>SUMIFS(Zeitliste!$M$14:$M$1999,Zeitliste!$A$14:$A$1999,$A220,Zeitliste!$N$14:$N$1999,I$16)</f>
        <v>0</v>
      </c>
      <c r="J220" s="219" t="str">
        <f t="shared" ref="J220" ca="1" si="2478">IF(OR($B220=0,I220=0),"",ROUNDDOWN((I220/$B220)*100,0))</f>
        <v/>
      </c>
      <c r="K220" s="218">
        <f>SUMIFS(Zeitliste!$M$14:$M$1999,Zeitliste!$A$14:$A$1999,$A220,Zeitliste!$N$14:$N$1999,K$16)</f>
        <v>0</v>
      </c>
      <c r="L220" s="219" t="str">
        <f t="shared" ref="L220" ca="1" si="2479">IF(OR($B220=0,K220=0),"",ROUNDDOWN((K220/$B220)*100,0))</f>
        <v/>
      </c>
      <c r="M220" s="218">
        <f>SUMIFS(Zeitliste!$M$14:$M$1999,Zeitliste!$A$14:$A$1999,$A220,Zeitliste!$N$14:$N$1999,M$16)</f>
        <v>0</v>
      </c>
      <c r="N220" s="219" t="str">
        <f t="shared" ref="N220" ca="1" si="2480">IF(OR($B220=0,M220=0),"",ROUNDDOWN((M220/$B220)*100,0))</f>
        <v/>
      </c>
      <c r="O220" s="218">
        <f>SUMIFS(Zeitliste!$M$14:$M$1999,Zeitliste!$A$14:$A$1999,$A220,Zeitliste!$N$14:$N$1999,O$16)</f>
        <v>0</v>
      </c>
      <c r="P220" s="219" t="str">
        <f t="shared" ref="P220" ca="1" si="2481">IF(OR($B220=0,O220=0),"",ROUNDDOWN((O220/$B220)*100,0))</f>
        <v/>
      </c>
      <c r="Q220" s="218">
        <f>SUMIFS(Zeitliste!$M$14:$M$1999,Zeitliste!$A$14:$A$1999,$A220,Zeitliste!$N$14:$N$1999,Q$16)</f>
        <v>0</v>
      </c>
      <c r="R220" s="219" t="str">
        <f t="shared" ref="R220" ca="1" si="2482">IF(OR($B220=0,Q220=0),"",ROUNDDOWN((Q220/$B220)*100,0))</f>
        <v/>
      </c>
      <c r="S220" s="218">
        <f>SUMIFS(Zeitliste!$M$14:$M$1999,Zeitliste!$A$14:$A$1999,$A220,Zeitliste!$N$14:$N$1999,S$16)</f>
        <v>0</v>
      </c>
      <c r="T220" s="219" t="str">
        <f t="shared" ref="T220" ca="1" si="2483">IF(OR($B220=0,S220=0),"",ROUNDDOWN((S220/$B220)*100,0))</f>
        <v/>
      </c>
      <c r="U220" s="218">
        <f>SUMIFS(Zeitliste!$M$14:$M$1999,Zeitliste!$A$14:$A$1999,$A220,Zeitliste!$N$14:$N$1999,U$16)</f>
        <v>0</v>
      </c>
      <c r="V220" s="219" t="str">
        <f t="shared" ref="V220" ca="1" si="2484">IF(OR($B220=0,U220=0),"",ROUNDDOWN((U220/$B220)*100,0))</f>
        <v/>
      </c>
      <c r="W220" s="218">
        <f>SUMIFS(Zeitliste!$M$14:$M$1999,Zeitliste!$A$14:$A$1999,$A220,Zeitliste!$N$14:$N$1999,W$16)</f>
        <v>0</v>
      </c>
      <c r="X220" s="219" t="str">
        <f t="shared" ref="X220" ca="1" si="2485">IF(OR($B220=0,W220=0),"",ROUNDDOWN((W220/$B220)*100,0))</f>
        <v/>
      </c>
      <c r="Y220" s="218">
        <f>SUMIFS(Zeitliste!$M$14:$M$1999,Zeitliste!$A$14:$A$1999,$A220,Zeitliste!$N$14:$N$1999,Y$16)</f>
        <v>0</v>
      </c>
      <c r="Z220" s="219" t="str">
        <f t="shared" ref="Z220" ca="1" si="2486">IF(OR($B220=0,Y220=0),"",ROUNDDOWN((Y220/$B220)*100,0))</f>
        <v/>
      </c>
      <c r="AA220" s="218">
        <f>SUMIFS(Zeitliste!$M$14:$M$1999,Zeitliste!$A$14:$A$1999,$A220,Zeitliste!$N$14:$N$1999,AA$16)</f>
        <v>0</v>
      </c>
      <c r="AB220" s="219" t="str">
        <f t="shared" ref="AB220" ca="1" si="2487">IF(OR($B220=0,AA220=0),"",ROUNDDOWN((AA220/$B220)*100,0))</f>
        <v/>
      </c>
      <c r="AC220" s="218">
        <f>SUMIFS(Zeitliste!$M$14:$M$1999,Zeitliste!$A$14:$A$1999,$A220,Zeitliste!$N$14:$N$1999,AC$16)</f>
        <v>0</v>
      </c>
      <c r="AD220" s="219" t="str">
        <f t="shared" ca="1" si="2388"/>
        <v/>
      </c>
      <c r="AE220" s="20"/>
      <c r="AF220" s="241">
        <f t="shared" ca="1" si="2401"/>
        <v>0</v>
      </c>
      <c r="AG220" s="241">
        <f t="shared" ca="1" si="2402"/>
        <v>0</v>
      </c>
      <c r="AH220" s="242" t="e">
        <f t="shared" si="2415"/>
        <v>#VALUE!</v>
      </c>
    </row>
    <row r="221" spans="1:34" x14ac:dyDescent="0.25">
      <c r="A221" s="216" t="str">
        <f t="shared" si="2350"/>
        <v/>
      </c>
      <c r="B221" s="217">
        <f ca="1">SUMIF(ZL_gesamt,Aufteilung!A221,ZL_dez)</f>
        <v>0</v>
      </c>
      <c r="C221" s="218">
        <f>SUMIFS(Zeitliste!$M$14:$M$1999,Zeitliste!$A$14:$A$1999,$A221,Zeitliste!$N$14:$N$1999,C$16)</f>
        <v>0</v>
      </c>
      <c r="D221" s="219" t="str">
        <f t="shared" ca="1" si="2351"/>
        <v/>
      </c>
      <c r="E221" s="218">
        <f>SUMIFS(Zeitliste!$M$14:$M$1999,Zeitliste!$A$14:$A$1999,$A221,Zeitliste!$N$14:$N$1999,E$16)</f>
        <v>0</v>
      </c>
      <c r="F221" s="219" t="str">
        <f t="shared" ref="F221" ca="1" si="2488">IF(OR($B221=0,E221=0),"",ROUNDDOWN((E221/$B221)*100,0))</f>
        <v/>
      </c>
      <c r="G221" s="218">
        <f>SUMIFS(Zeitliste!$M$14:$M$1999,Zeitliste!$A$14:$A$1999,$A221,Zeitliste!$N$14:$N$1999,G$16)</f>
        <v>0</v>
      </c>
      <c r="H221" s="219" t="str">
        <f t="shared" ref="H221" ca="1" si="2489">IF(OR($B221=0,G221=0),"",ROUNDDOWN((G221/$B221)*100,0))</f>
        <v/>
      </c>
      <c r="I221" s="218">
        <f>SUMIFS(Zeitliste!$M$14:$M$1999,Zeitliste!$A$14:$A$1999,$A221,Zeitliste!$N$14:$N$1999,I$16)</f>
        <v>0</v>
      </c>
      <c r="J221" s="219" t="str">
        <f t="shared" ref="J221" ca="1" si="2490">IF(OR($B221=0,I221=0),"",ROUNDDOWN((I221/$B221)*100,0))</f>
        <v/>
      </c>
      <c r="K221" s="218">
        <f>SUMIFS(Zeitliste!$M$14:$M$1999,Zeitliste!$A$14:$A$1999,$A221,Zeitliste!$N$14:$N$1999,K$16)</f>
        <v>0</v>
      </c>
      <c r="L221" s="219" t="str">
        <f t="shared" ref="L221" ca="1" si="2491">IF(OR($B221=0,K221=0),"",ROUNDDOWN((K221/$B221)*100,0))</f>
        <v/>
      </c>
      <c r="M221" s="218">
        <f>SUMIFS(Zeitliste!$M$14:$M$1999,Zeitliste!$A$14:$A$1999,$A221,Zeitliste!$N$14:$N$1999,M$16)</f>
        <v>0</v>
      </c>
      <c r="N221" s="219" t="str">
        <f t="shared" ref="N221" ca="1" si="2492">IF(OR($B221=0,M221=0),"",ROUNDDOWN((M221/$B221)*100,0))</f>
        <v/>
      </c>
      <c r="O221" s="218">
        <f>SUMIFS(Zeitliste!$M$14:$M$1999,Zeitliste!$A$14:$A$1999,$A221,Zeitliste!$N$14:$N$1999,O$16)</f>
        <v>0</v>
      </c>
      <c r="P221" s="219" t="str">
        <f t="shared" ref="P221" ca="1" si="2493">IF(OR($B221=0,O221=0),"",ROUNDDOWN((O221/$B221)*100,0))</f>
        <v/>
      </c>
      <c r="Q221" s="218">
        <f>SUMIFS(Zeitliste!$M$14:$M$1999,Zeitliste!$A$14:$A$1999,$A221,Zeitliste!$N$14:$N$1999,Q$16)</f>
        <v>0</v>
      </c>
      <c r="R221" s="219" t="str">
        <f t="shared" ref="R221" ca="1" si="2494">IF(OR($B221=0,Q221=0),"",ROUNDDOWN((Q221/$B221)*100,0))</f>
        <v/>
      </c>
      <c r="S221" s="218">
        <f>SUMIFS(Zeitliste!$M$14:$M$1999,Zeitliste!$A$14:$A$1999,$A221,Zeitliste!$N$14:$N$1999,S$16)</f>
        <v>0</v>
      </c>
      <c r="T221" s="219" t="str">
        <f t="shared" ref="T221" ca="1" si="2495">IF(OR($B221=0,S221=0),"",ROUNDDOWN((S221/$B221)*100,0))</f>
        <v/>
      </c>
      <c r="U221" s="218">
        <f>SUMIFS(Zeitliste!$M$14:$M$1999,Zeitliste!$A$14:$A$1999,$A221,Zeitliste!$N$14:$N$1999,U$16)</f>
        <v>0</v>
      </c>
      <c r="V221" s="219" t="str">
        <f t="shared" ref="V221" ca="1" si="2496">IF(OR($B221=0,U221=0),"",ROUNDDOWN((U221/$B221)*100,0))</f>
        <v/>
      </c>
      <c r="W221" s="218">
        <f>SUMIFS(Zeitliste!$M$14:$M$1999,Zeitliste!$A$14:$A$1999,$A221,Zeitliste!$N$14:$N$1999,W$16)</f>
        <v>0</v>
      </c>
      <c r="X221" s="219" t="str">
        <f t="shared" ref="X221" ca="1" si="2497">IF(OR($B221=0,W221=0),"",ROUNDDOWN((W221/$B221)*100,0))</f>
        <v/>
      </c>
      <c r="Y221" s="218">
        <f>SUMIFS(Zeitliste!$M$14:$M$1999,Zeitliste!$A$14:$A$1999,$A221,Zeitliste!$N$14:$N$1999,Y$16)</f>
        <v>0</v>
      </c>
      <c r="Z221" s="219" t="str">
        <f t="shared" ref="Z221" ca="1" si="2498">IF(OR($B221=0,Y221=0),"",ROUNDDOWN((Y221/$B221)*100,0))</f>
        <v/>
      </c>
      <c r="AA221" s="218">
        <f>SUMIFS(Zeitliste!$M$14:$M$1999,Zeitliste!$A$14:$A$1999,$A221,Zeitliste!$N$14:$N$1999,AA$16)</f>
        <v>0</v>
      </c>
      <c r="AB221" s="219" t="str">
        <f t="shared" ref="AB221" ca="1" si="2499">IF(OR($B221=0,AA221=0),"",ROUNDDOWN((AA221/$B221)*100,0))</f>
        <v/>
      </c>
      <c r="AC221" s="218">
        <f>SUMIFS(Zeitliste!$M$14:$M$1999,Zeitliste!$A$14:$A$1999,$A221,Zeitliste!$N$14:$N$1999,AC$16)</f>
        <v>0</v>
      </c>
      <c r="AD221" s="219" t="str">
        <f t="shared" ca="1" si="2388"/>
        <v/>
      </c>
      <c r="AE221" s="20"/>
      <c r="AF221" s="241">
        <f t="shared" ca="1" si="2401"/>
        <v>0</v>
      </c>
      <c r="AG221" s="241">
        <f t="shared" ca="1" si="2402"/>
        <v>0</v>
      </c>
      <c r="AH221" s="242" t="e">
        <f t="shared" si="2415"/>
        <v>#VALUE!</v>
      </c>
    </row>
    <row r="222" spans="1:34" x14ac:dyDescent="0.25">
      <c r="A222" s="216" t="str">
        <f t="shared" si="2350"/>
        <v/>
      </c>
      <c r="B222" s="217">
        <f ca="1">SUMIF(ZL_gesamt,Aufteilung!A222,ZL_dez)</f>
        <v>0</v>
      </c>
      <c r="C222" s="218">
        <f>SUMIFS(Zeitliste!$M$14:$M$1999,Zeitliste!$A$14:$A$1999,$A222,Zeitliste!$N$14:$N$1999,C$16)</f>
        <v>0</v>
      </c>
      <c r="D222" s="219" t="str">
        <f t="shared" ca="1" si="2351"/>
        <v/>
      </c>
      <c r="E222" s="218">
        <f>SUMIFS(Zeitliste!$M$14:$M$1999,Zeitliste!$A$14:$A$1999,$A222,Zeitliste!$N$14:$N$1999,E$16)</f>
        <v>0</v>
      </c>
      <c r="F222" s="219" t="str">
        <f t="shared" ref="F222" ca="1" si="2500">IF(OR($B222=0,E222=0),"",ROUNDDOWN((E222/$B222)*100,0))</f>
        <v/>
      </c>
      <c r="G222" s="218">
        <f>SUMIFS(Zeitliste!$M$14:$M$1999,Zeitliste!$A$14:$A$1999,$A222,Zeitliste!$N$14:$N$1999,G$16)</f>
        <v>0</v>
      </c>
      <c r="H222" s="219" t="str">
        <f t="shared" ref="H222" ca="1" si="2501">IF(OR($B222=0,G222=0),"",ROUNDDOWN((G222/$B222)*100,0))</f>
        <v/>
      </c>
      <c r="I222" s="218">
        <f>SUMIFS(Zeitliste!$M$14:$M$1999,Zeitliste!$A$14:$A$1999,$A222,Zeitliste!$N$14:$N$1999,I$16)</f>
        <v>0</v>
      </c>
      <c r="J222" s="219" t="str">
        <f t="shared" ref="J222" ca="1" si="2502">IF(OR($B222=0,I222=0),"",ROUNDDOWN((I222/$B222)*100,0))</f>
        <v/>
      </c>
      <c r="K222" s="218">
        <f>SUMIFS(Zeitliste!$M$14:$M$1999,Zeitliste!$A$14:$A$1999,$A222,Zeitliste!$N$14:$N$1999,K$16)</f>
        <v>0</v>
      </c>
      <c r="L222" s="219" t="str">
        <f t="shared" ref="L222" ca="1" si="2503">IF(OR($B222=0,K222=0),"",ROUNDDOWN((K222/$B222)*100,0))</f>
        <v/>
      </c>
      <c r="M222" s="218">
        <f>SUMIFS(Zeitliste!$M$14:$M$1999,Zeitliste!$A$14:$A$1999,$A222,Zeitliste!$N$14:$N$1999,M$16)</f>
        <v>0</v>
      </c>
      <c r="N222" s="219" t="str">
        <f t="shared" ref="N222" ca="1" si="2504">IF(OR($B222=0,M222=0),"",ROUNDDOWN((M222/$B222)*100,0))</f>
        <v/>
      </c>
      <c r="O222" s="218">
        <f>SUMIFS(Zeitliste!$M$14:$M$1999,Zeitliste!$A$14:$A$1999,$A222,Zeitliste!$N$14:$N$1999,O$16)</f>
        <v>0</v>
      </c>
      <c r="P222" s="219" t="str">
        <f t="shared" ref="P222" ca="1" si="2505">IF(OR($B222=0,O222=0),"",ROUNDDOWN((O222/$B222)*100,0))</f>
        <v/>
      </c>
      <c r="Q222" s="218">
        <f>SUMIFS(Zeitliste!$M$14:$M$1999,Zeitliste!$A$14:$A$1999,$A222,Zeitliste!$N$14:$N$1999,Q$16)</f>
        <v>0</v>
      </c>
      <c r="R222" s="219" t="str">
        <f t="shared" ref="R222" ca="1" si="2506">IF(OR($B222=0,Q222=0),"",ROUNDDOWN((Q222/$B222)*100,0))</f>
        <v/>
      </c>
      <c r="S222" s="218">
        <f>SUMIFS(Zeitliste!$M$14:$M$1999,Zeitliste!$A$14:$A$1999,$A222,Zeitliste!$N$14:$N$1999,S$16)</f>
        <v>0</v>
      </c>
      <c r="T222" s="219" t="str">
        <f t="shared" ref="T222" ca="1" si="2507">IF(OR($B222=0,S222=0),"",ROUNDDOWN((S222/$B222)*100,0))</f>
        <v/>
      </c>
      <c r="U222" s="218">
        <f>SUMIFS(Zeitliste!$M$14:$M$1999,Zeitliste!$A$14:$A$1999,$A222,Zeitliste!$N$14:$N$1999,U$16)</f>
        <v>0</v>
      </c>
      <c r="V222" s="219" t="str">
        <f t="shared" ref="V222" ca="1" si="2508">IF(OR($B222=0,U222=0),"",ROUNDDOWN((U222/$B222)*100,0))</f>
        <v/>
      </c>
      <c r="W222" s="218">
        <f>SUMIFS(Zeitliste!$M$14:$M$1999,Zeitliste!$A$14:$A$1999,$A222,Zeitliste!$N$14:$N$1999,W$16)</f>
        <v>0</v>
      </c>
      <c r="X222" s="219" t="str">
        <f t="shared" ref="X222" ca="1" si="2509">IF(OR($B222=0,W222=0),"",ROUNDDOWN((W222/$B222)*100,0))</f>
        <v/>
      </c>
      <c r="Y222" s="218">
        <f>SUMIFS(Zeitliste!$M$14:$M$1999,Zeitliste!$A$14:$A$1999,$A222,Zeitliste!$N$14:$N$1999,Y$16)</f>
        <v>0</v>
      </c>
      <c r="Z222" s="219" t="str">
        <f t="shared" ref="Z222" ca="1" si="2510">IF(OR($B222=0,Y222=0),"",ROUNDDOWN((Y222/$B222)*100,0))</f>
        <v/>
      </c>
      <c r="AA222" s="218">
        <f>SUMIFS(Zeitliste!$M$14:$M$1999,Zeitliste!$A$14:$A$1999,$A222,Zeitliste!$N$14:$N$1999,AA$16)</f>
        <v>0</v>
      </c>
      <c r="AB222" s="219" t="str">
        <f t="shared" ref="AB222" ca="1" si="2511">IF(OR($B222=0,AA222=0),"",ROUNDDOWN((AA222/$B222)*100,0))</f>
        <v/>
      </c>
      <c r="AC222" s="218">
        <f>SUMIFS(Zeitliste!$M$14:$M$1999,Zeitliste!$A$14:$A$1999,$A222,Zeitliste!$N$14:$N$1999,AC$16)</f>
        <v>0</v>
      </c>
      <c r="AD222" s="219" t="str">
        <f t="shared" ca="1" si="2388"/>
        <v/>
      </c>
      <c r="AE222" s="20"/>
      <c r="AF222" s="241">
        <f t="shared" ca="1" si="2401"/>
        <v>0</v>
      </c>
      <c r="AG222" s="241">
        <f t="shared" ca="1" si="2402"/>
        <v>0</v>
      </c>
      <c r="AH222" s="242" t="e">
        <f t="shared" si="2415"/>
        <v>#VALUE!</v>
      </c>
    </row>
    <row r="223" spans="1:34" x14ac:dyDescent="0.25">
      <c r="A223" s="216" t="str">
        <f t="shared" si="2350"/>
        <v/>
      </c>
      <c r="B223" s="217">
        <f ca="1">SUMIF(ZL_gesamt,Aufteilung!A223,ZL_dez)</f>
        <v>0</v>
      </c>
      <c r="C223" s="218">
        <f>SUMIFS(Zeitliste!$M$14:$M$1999,Zeitliste!$A$14:$A$1999,$A223,Zeitliste!$N$14:$N$1999,C$16)</f>
        <v>0</v>
      </c>
      <c r="D223" s="219" t="str">
        <f t="shared" ca="1" si="2351"/>
        <v/>
      </c>
      <c r="E223" s="218">
        <f>SUMIFS(Zeitliste!$M$14:$M$1999,Zeitliste!$A$14:$A$1999,$A223,Zeitliste!$N$14:$N$1999,E$16)</f>
        <v>0</v>
      </c>
      <c r="F223" s="219" t="str">
        <f t="shared" ref="F223" ca="1" si="2512">IF(OR($B223=0,E223=0),"",ROUNDDOWN((E223/$B223)*100,0))</f>
        <v/>
      </c>
      <c r="G223" s="218">
        <f>SUMIFS(Zeitliste!$M$14:$M$1999,Zeitliste!$A$14:$A$1999,$A223,Zeitliste!$N$14:$N$1999,G$16)</f>
        <v>0</v>
      </c>
      <c r="H223" s="219" t="str">
        <f t="shared" ref="H223" ca="1" si="2513">IF(OR($B223=0,G223=0),"",ROUNDDOWN((G223/$B223)*100,0))</f>
        <v/>
      </c>
      <c r="I223" s="218">
        <f>SUMIFS(Zeitliste!$M$14:$M$1999,Zeitliste!$A$14:$A$1999,$A223,Zeitliste!$N$14:$N$1999,I$16)</f>
        <v>0</v>
      </c>
      <c r="J223" s="219" t="str">
        <f t="shared" ref="J223" ca="1" si="2514">IF(OR($B223=0,I223=0),"",ROUNDDOWN((I223/$B223)*100,0))</f>
        <v/>
      </c>
      <c r="K223" s="218">
        <f>SUMIFS(Zeitliste!$M$14:$M$1999,Zeitliste!$A$14:$A$1999,$A223,Zeitliste!$N$14:$N$1999,K$16)</f>
        <v>0</v>
      </c>
      <c r="L223" s="219" t="str">
        <f t="shared" ref="L223" ca="1" si="2515">IF(OR($B223=0,K223=0),"",ROUNDDOWN((K223/$B223)*100,0))</f>
        <v/>
      </c>
      <c r="M223" s="218">
        <f>SUMIFS(Zeitliste!$M$14:$M$1999,Zeitliste!$A$14:$A$1999,$A223,Zeitliste!$N$14:$N$1999,M$16)</f>
        <v>0</v>
      </c>
      <c r="N223" s="219" t="str">
        <f t="shared" ref="N223" ca="1" si="2516">IF(OR($B223=0,M223=0),"",ROUNDDOWN((M223/$B223)*100,0))</f>
        <v/>
      </c>
      <c r="O223" s="218">
        <f>SUMIFS(Zeitliste!$M$14:$M$1999,Zeitliste!$A$14:$A$1999,$A223,Zeitliste!$N$14:$N$1999,O$16)</f>
        <v>0</v>
      </c>
      <c r="P223" s="219" t="str">
        <f t="shared" ref="P223" ca="1" si="2517">IF(OR($B223=0,O223=0),"",ROUNDDOWN((O223/$B223)*100,0))</f>
        <v/>
      </c>
      <c r="Q223" s="218">
        <f>SUMIFS(Zeitliste!$M$14:$M$1999,Zeitliste!$A$14:$A$1999,$A223,Zeitliste!$N$14:$N$1999,Q$16)</f>
        <v>0</v>
      </c>
      <c r="R223" s="219" t="str">
        <f t="shared" ref="R223" ca="1" si="2518">IF(OR($B223=0,Q223=0),"",ROUNDDOWN((Q223/$B223)*100,0))</f>
        <v/>
      </c>
      <c r="S223" s="218">
        <f>SUMIFS(Zeitliste!$M$14:$M$1999,Zeitliste!$A$14:$A$1999,$A223,Zeitliste!$N$14:$N$1999,S$16)</f>
        <v>0</v>
      </c>
      <c r="T223" s="219" t="str">
        <f t="shared" ref="T223" ca="1" si="2519">IF(OR($B223=0,S223=0),"",ROUNDDOWN((S223/$B223)*100,0))</f>
        <v/>
      </c>
      <c r="U223" s="218">
        <f>SUMIFS(Zeitliste!$M$14:$M$1999,Zeitliste!$A$14:$A$1999,$A223,Zeitliste!$N$14:$N$1999,U$16)</f>
        <v>0</v>
      </c>
      <c r="V223" s="219" t="str">
        <f t="shared" ref="V223" ca="1" si="2520">IF(OR($B223=0,U223=0),"",ROUNDDOWN((U223/$B223)*100,0))</f>
        <v/>
      </c>
      <c r="W223" s="218">
        <f>SUMIFS(Zeitliste!$M$14:$M$1999,Zeitliste!$A$14:$A$1999,$A223,Zeitliste!$N$14:$N$1999,W$16)</f>
        <v>0</v>
      </c>
      <c r="X223" s="219" t="str">
        <f t="shared" ref="X223" ca="1" si="2521">IF(OR($B223=0,W223=0),"",ROUNDDOWN((W223/$B223)*100,0))</f>
        <v/>
      </c>
      <c r="Y223" s="218">
        <f>SUMIFS(Zeitliste!$M$14:$M$1999,Zeitliste!$A$14:$A$1999,$A223,Zeitliste!$N$14:$N$1999,Y$16)</f>
        <v>0</v>
      </c>
      <c r="Z223" s="219" t="str">
        <f t="shared" ref="Z223" ca="1" si="2522">IF(OR($B223=0,Y223=0),"",ROUNDDOWN((Y223/$B223)*100,0))</f>
        <v/>
      </c>
      <c r="AA223" s="218">
        <f>SUMIFS(Zeitliste!$M$14:$M$1999,Zeitliste!$A$14:$A$1999,$A223,Zeitliste!$N$14:$N$1999,AA$16)</f>
        <v>0</v>
      </c>
      <c r="AB223" s="219" t="str">
        <f t="shared" ref="AB223" ca="1" si="2523">IF(OR($B223=0,AA223=0),"",ROUNDDOWN((AA223/$B223)*100,0))</f>
        <v/>
      </c>
      <c r="AC223" s="218">
        <f>SUMIFS(Zeitliste!$M$14:$M$1999,Zeitliste!$A$14:$A$1999,$A223,Zeitliste!$N$14:$N$1999,AC$16)</f>
        <v>0</v>
      </c>
      <c r="AD223" s="219" t="str">
        <f t="shared" ca="1" si="2388"/>
        <v/>
      </c>
      <c r="AE223" s="20"/>
      <c r="AF223" s="241">
        <f t="shared" ca="1" si="2401"/>
        <v>0</v>
      </c>
      <c r="AG223" s="241">
        <f t="shared" ca="1" si="2402"/>
        <v>0</v>
      </c>
      <c r="AH223" s="242" t="e">
        <f t="shared" si="2415"/>
        <v>#VALUE!</v>
      </c>
    </row>
    <row r="224" spans="1:34" x14ac:dyDescent="0.25">
      <c r="A224" s="216" t="str">
        <f t="shared" si="2350"/>
        <v/>
      </c>
      <c r="B224" s="217">
        <f ca="1">SUMIF(ZL_gesamt,Aufteilung!A224,ZL_dez)</f>
        <v>0</v>
      </c>
      <c r="C224" s="218">
        <f>SUMIFS(Zeitliste!$M$14:$M$1999,Zeitliste!$A$14:$A$1999,$A224,Zeitliste!$N$14:$N$1999,C$16)</f>
        <v>0</v>
      </c>
      <c r="D224" s="219" t="str">
        <f t="shared" ca="1" si="2351"/>
        <v/>
      </c>
      <c r="E224" s="218">
        <f>SUMIFS(Zeitliste!$M$14:$M$1999,Zeitliste!$A$14:$A$1999,$A224,Zeitliste!$N$14:$N$1999,E$16)</f>
        <v>0</v>
      </c>
      <c r="F224" s="219" t="str">
        <f t="shared" ref="F224" ca="1" si="2524">IF(OR($B224=0,E224=0),"",ROUNDDOWN((E224/$B224)*100,0))</f>
        <v/>
      </c>
      <c r="G224" s="218">
        <f>SUMIFS(Zeitliste!$M$14:$M$1999,Zeitliste!$A$14:$A$1999,$A224,Zeitliste!$N$14:$N$1999,G$16)</f>
        <v>0</v>
      </c>
      <c r="H224" s="219" t="str">
        <f t="shared" ref="H224" ca="1" si="2525">IF(OR($B224=0,G224=0),"",ROUNDDOWN((G224/$B224)*100,0))</f>
        <v/>
      </c>
      <c r="I224" s="218">
        <f>SUMIFS(Zeitliste!$M$14:$M$1999,Zeitliste!$A$14:$A$1999,$A224,Zeitliste!$N$14:$N$1999,I$16)</f>
        <v>0</v>
      </c>
      <c r="J224" s="219" t="str">
        <f t="shared" ref="J224" ca="1" si="2526">IF(OR($B224=0,I224=0),"",ROUNDDOWN((I224/$B224)*100,0))</f>
        <v/>
      </c>
      <c r="K224" s="218">
        <f>SUMIFS(Zeitliste!$M$14:$M$1999,Zeitliste!$A$14:$A$1999,$A224,Zeitliste!$N$14:$N$1999,K$16)</f>
        <v>0</v>
      </c>
      <c r="L224" s="219" t="str">
        <f t="shared" ref="L224" ca="1" si="2527">IF(OR($B224=0,K224=0),"",ROUNDDOWN((K224/$B224)*100,0))</f>
        <v/>
      </c>
      <c r="M224" s="218">
        <f>SUMIFS(Zeitliste!$M$14:$M$1999,Zeitliste!$A$14:$A$1999,$A224,Zeitliste!$N$14:$N$1999,M$16)</f>
        <v>0</v>
      </c>
      <c r="N224" s="219" t="str">
        <f t="shared" ref="N224" ca="1" si="2528">IF(OR($B224=0,M224=0),"",ROUNDDOWN((M224/$B224)*100,0))</f>
        <v/>
      </c>
      <c r="O224" s="218">
        <f>SUMIFS(Zeitliste!$M$14:$M$1999,Zeitliste!$A$14:$A$1999,$A224,Zeitliste!$N$14:$N$1999,O$16)</f>
        <v>0</v>
      </c>
      <c r="P224" s="219" t="str">
        <f t="shared" ref="P224" ca="1" si="2529">IF(OR($B224=0,O224=0),"",ROUNDDOWN((O224/$B224)*100,0))</f>
        <v/>
      </c>
      <c r="Q224" s="218">
        <f>SUMIFS(Zeitliste!$M$14:$M$1999,Zeitliste!$A$14:$A$1999,$A224,Zeitliste!$N$14:$N$1999,Q$16)</f>
        <v>0</v>
      </c>
      <c r="R224" s="219" t="str">
        <f t="shared" ref="R224" ca="1" si="2530">IF(OR($B224=0,Q224=0),"",ROUNDDOWN((Q224/$B224)*100,0))</f>
        <v/>
      </c>
      <c r="S224" s="218">
        <f>SUMIFS(Zeitliste!$M$14:$M$1999,Zeitliste!$A$14:$A$1999,$A224,Zeitliste!$N$14:$N$1999,S$16)</f>
        <v>0</v>
      </c>
      <c r="T224" s="219" t="str">
        <f t="shared" ref="T224" ca="1" si="2531">IF(OR($B224=0,S224=0),"",ROUNDDOWN((S224/$B224)*100,0))</f>
        <v/>
      </c>
      <c r="U224" s="218">
        <f>SUMIFS(Zeitliste!$M$14:$M$1999,Zeitliste!$A$14:$A$1999,$A224,Zeitliste!$N$14:$N$1999,U$16)</f>
        <v>0</v>
      </c>
      <c r="V224" s="219" t="str">
        <f t="shared" ref="V224" ca="1" si="2532">IF(OR($B224=0,U224=0),"",ROUNDDOWN((U224/$B224)*100,0))</f>
        <v/>
      </c>
      <c r="W224" s="218">
        <f>SUMIFS(Zeitliste!$M$14:$M$1999,Zeitliste!$A$14:$A$1999,$A224,Zeitliste!$N$14:$N$1999,W$16)</f>
        <v>0</v>
      </c>
      <c r="X224" s="219" t="str">
        <f t="shared" ref="X224" ca="1" si="2533">IF(OR($B224=0,W224=0),"",ROUNDDOWN((W224/$B224)*100,0))</f>
        <v/>
      </c>
      <c r="Y224" s="218">
        <f>SUMIFS(Zeitliste!$M$14:$M$1999,Zeitliste!$A$14:$A$1999,$A224,Zeitliste!$N$14:$N$1999,Y$16)</f>
        <v>0</v>
      </c>
      <c r="Z224" s="219" t="str">
        <f t="shared" ref="Z224" ca="1" si="2534">IF(OR($B224=0,Y224=0),"",ROUNDDOWN((Y224/$B224)*100,0))</f>
        <v/>
      </c>
      <c r="AA224" s="218">
        <f>SUMIFS(Zeitliste!$M$14:$M$1999,Zeitliste!$A$14:$A$1999,$A224,Zeitliste!$N$14:$N$1999,AA$16)</f>
        <v>0</v>
      </c>
      <c r="AB224" s="219" t="str">
        <f t="shared" ref="AB224" ca="1" si="2535">IF(OR($B224=0,AA224=0),"",ROUNDDOWN((AA224/$B224)*100,0))</f>
        <v/>
      </c>
      <c r="AC224" s="218">
        <f>SUMIFS(Zeitliste!$M$14:$M$1999,Zeitliste!$A$14:$A$1999,$A224,Zeitliste!$N$14:$N$1999,AC$16)</f>
        <v>0</v>
      </c>
      <c r="AD224" s="219" t="str">
        <f t="shared" ca="1" si="2388"/>
        <v/>
      </c>
      <c r="AE224" s="20"/>
      <c r="AF224" s="241">
        <f t="shared" ca="1" si="2401"/>
        <v>0</v>
      </c>
      <c r="AG224" s="241">
        <f t="shared" ca="1" si="2402"/>
        <v>0</v>
      </c>
      <c r="AH224" s="242" t="e">
        <f t="shared" si="2415"/>
        <v>#VALUE!</v>
      </c>
    </row>
    <row r="225" spans="1:34" x14ac:dyDescent="0.25">
      <c r="A225" s="216" t="str">
        <f t="shared" si="2350"/>
        <v/>
      </c>
      <c r="B225" s="217">
        <f ca="1">SUMIF(ZL_gesamt,Aufteilung!A225,ZL_dez)</f>
        <v>0</v>
      </c>
      <c r="C225" s="218">
        <f>SUMIFS(Zeitliste!$M$14:$M$1999,Zeitliste!$A$14:$A$1999,$A225,Zeitliste!$N$14:$N$1999,C$16)</f>
        <v>0</v>
      </c>
      <c r="D225" s="219" t="str">
        <f t="shared" ca="1" si="2351"/>
        <v/>
      </c>
      <c r="E225" s="218">
        <f>SUMIFS(Zeitliste!$M$14:$M$1999,Zeitliste!$A$14:$A$1999,$A225,Zeitliste!$N$14:$N$1999,E$16)</f>
        <v>0</v>
      </c>
      <c r="F225" s="219" t="str">
        <f t="shared" ref="F225" ca="1" si="2536">IF(OR($B225=0,E225=0),"",ROUNDDOWN((E225/$B225)*100,0))</f>
        <v/>
      </c>
      <c r="G225" s="218">
        <f>SUMIFS(Zeitliste!$M$14:$M$1999,Zeitliste!$A$14:$A$1999,$A225,Zeitliste!$N$14:$N$1999,G$16)</f>
        <v>0</v>
      </c>
      <c r="H225" s="219" t="str">
        <f t="shared" ref="H225" ca="1" si="2537">IF(OR($B225=0,G225=0),"",ROUNDDOWN((G225/$B225)*100,0))</f>
        <v/>
      </c>
      <c r="I225" s="218">
        <f>SUMIFS(Zeitliste!$M$14:$M$1999,Zeitliste!$A$14:$A$1999,$A225,Zeitliste!$N$14:$N$1999,I$16)</f>
        <v>0</v>
      </c>
      <c r="J225" s="219" t="str">
        <f t="shared" ref="J225" ca="1" si="2538">IF(OR($B225=0,I225=0),"",ROUNDDOWN((I225/$B225)*100,0))</f>
        <v/>
      </c>
      <c r="K225" s="218">
        <f>SUMIFS(Zeitliste!$M$14:$M$1999,Zeitliste!$A$14:$A$1999,$A225,Zeitliste!$N$14:$N$1999,K$16)</f>
        <v>0</v>
      </c>
      <c r="L225" s="219" t="str">
        <f t="shared" ref="L225" ca="1" si="2539">IF(OR($B225=0,K225=0),"",ROUNDDOWN((K225/$B225)*100,0))</f>
        <v/>
      </c>
      <c r="M225" s="218">
        <f>SUMIFS(Zeitliste!$M$14:$M$1999,Zeitliste!$A$14:$A$1999,$A225,Zeitliste!$N$14:$N$1999,M$16)</f>
        <v>0</v>
      </c>
      <c r="N225" s="219" t="str">
        <f t="shared" ref="N225" ca="1" si="2540">IF(OR($B225=0,M225=0),"",ROUNDDOWN((M225/$B225)*100,0))</f>
        <v/>
      </c>
      <c r="O225" s="218">
        <f>SUMIFS(Zeitliste!$M$14:$M$1999,Zeitliste!$A$14:$A$1999,$A225,Zeitliste!$N$14:$N$1999,O$16)</f>
        <v>0</v>
      </c>
      <c r="P225" s="219" t="str">
        <f t="shared" ref="P225" ca="1" si="2541">IF(OR($B225=0,O225=0),"",ROUNDDOWN((O225/$B225)*100,0))</f>
        <v/>
      </c>
      <c r="Q225" s="218">
        <f>SUMIFS(Zeitliste!$M$14:$M$1999,Zeitliste!$A$14:$A$1999,$A225,Zeitliste!$N$14:$N$1999,Q$16)</f>
        <v>0</v>
      </c>
      <c r="R225" s="219" t="str">
        <f t="shared" ref="R225" ca="1" si="2542">IF(OR($B225=0,Q225=0),"",ROUNDDOWN((Q225/$B225)*100,0))</f>
        <v/>
      </c>
      <c r="S225" s="218">
        <f>SUMIFS(Zeitliste!$M$14:$M$1999,Zeitliste!$A$14:$A$1999,$A225,Zeitliste!$N$14:$N$1999,S$16)</f>
        <v>0</v>
      </c>
      <c r="T225" s="219" t="str">
        <f t="shared" ref="T225" ca="1" si="2543">IF(OR($B225=0,S225=0),"",ROUNDDOWN((S225/$B225)*100,0))</f>
        <v/>
      </c>
      <c r="U225" s="218">
        <f>SUMIFS(Zeitliste!$M$14:$M$1999,Zeitliste!$A$14:$A$1999,$A225,Zeitliste!$N$14:$N$1999,U$16)</f>
        <v>0</v>
      </c>
      <c r="V225" s="219" t="str">
        <f t="shared" ref="V225" ca="1" si="2544">IF(OR($B225=0,U225=0),"",ROUNDDOWN((U225/$B225)*100,0))</f>
        <v/>
      </c>
      <c r="W225" s="218">
        <f>SUMIFS(Zeitliste!$M$14:$M$1999,Zeitliste!$A$14:$A$1999,$A225,Zeitliste!$N$14:$N$1999,W$16)</f>
        <v>0</v>
      </c>
      <c r="X225" s="219" t="str">
        <f t="shared" ref="X225" ca="1" si="2545">IF(OR($B225=0,W225=0),"",ROUNDDOWN((W225/$B225)*100,0))</f>
        <v/>
      </c>
      <c r="Y225" s="218">
        <f>SUMIFS(Zeitliste!$M$14:$M$1999,Zeitliste!$A$14:$A$1999,$A225,Zeitliste!$N$14:$N$1999,Y$16)</f>
        <v>0</v>
      </c>
      <c r="Z225" s="219" t="str">
        <f t="shared" ref="Z225" ca="1" si="2546">IF(OR($B225=0,Y225=0),"",ROUNDDOWN((Y225/$B225)*100,0))</f>
        <v/>
      </c>
      <c r="AA225" s="218">
        <f>SUMIFS(Zeitliste!$M$14:$M$1999,Zeitliste!$A$14:$A$1999,$A225,Zeitliste!$N$14:$N$1999,AA$16)</f>
        <v>0</v>
      </c>
      <c r="AB225" s="219" t="str">
        <f t="shared" ref="AB225" ca="1" si="2547">IF(OR($B225=0,AA225=0),"",ROUNDDOWN((AA225/$B225)*100,0))</f>
        <v/>
      </c>
      <c r="AC225" s="218">
        <f>SUMIFS(Zeitliste!$M$14:$M$1999,Zeitliste!$A$14:$A$1999,$A225,Zeitliste!$N$14:$N$1999,AC$16)</f>
        <v>0</v>
      </c>
      <c r="AD225" s="219" t="str">
        <f t="shared" ca="1" si="2388"/>
        <v/>
      </c>
      <c r="AE225" s="20"/>
      <c r="AF225" s="241">
        <f t="shared" ca="1" si="2401"/>
        <v>0</v>
      </c>
      <c r="AG225" s="241">
        <f t="shared" ca="1" si="2402"/>
        <v>0</v>
      </c>
      <c r="AH225" s="242" t="e">
        <f t="shared" si="2415"/>
        <v>#VALUE!</v>
      </c>
    </row>
    <row r="226" spans="1:34" x14ac:dyDescent="0.25">
      <c r="A226" s="216" t="str">
        <f t="shared" si="2350"/>
        <v/>
      </c>
      <c r="B226" s="217">
        <f ca="1">SUMIF(ZL_gesamt,Aufteilung!A226,ZL_dez)</f>
        <v>0</v>
      </c>
      <c r="C226" s="218">
        <f>SUMIFS(Zeitliste!$M$14:$M$1999,Zeitliste!$A$14:$A$1999,$A226,Zeitliste!$N$14:$N$1999,C$16)</f>
        <v>0</v>
      </c>
      <c r="D226" s="219" t="str">
        <f t="shared" ca="1" si="2351"/>
        <v/>
      </c>
      <c r="E226" s="218">
        <f>SUMIFS(Zeitliste!$M$14:$M$1999,Zeitliste!$A$14:$A$1999,$A226,Zeitliste!$N$14:$N$1999,E$16)</f>
        <v>0</v>
      </c>
      <c r="F226" s="219" t="str">
        <f t="shared" ref="F226" ca="1" si="2548">IF(OR($B226=0,E226=0),"",ROUNDDOWN((E226/$B226)*100,0))</f>
        <v/>
      </c>
      <c r="G226" s="218">
        <f>SUMIFS(Zeitliste!$M$14:$M$1999,Zeitliste!$A$14:$A$1999,$A226,Zeitliste!$N$14:$N$1999,G$16)</f>
        <v>0</v>
      </c>
      <c r="H226" s="219" t="str">
        <f t="shared" ref="H226" ca="1" si="2549">IF(OR($B226=0,G226=0),"",ROUNDDOWN((G226/$B226)*100,0))</f>
        <v/>
      </c>
      <c r="I226" s="218">
        <f>SUMIFS(Zeitliste!$M$14:$M$1999,Zeitliste!$A$14:$A$1999,$A226,Zeitliste!$N$14:$N$1999,I$16)</f>
        <v>0</v>
      </c>
      <c r="J226" s="219" t="str">
        <f t="shared" ref="J226" ca="1" si="2550">IF(OR($B226=0,I226=0),"",ROUNDDOWN((I226/$B226)*100,0))</f>
        <v/>
      </c>
      <c r="K226" s="218">
        <f>SUMIFS(Zeitliste!$M$14:$M$1999,Zeitliste!$A$14:$A$1999,$A226,Zeitliste!$N$14:$N$1999,K$16)</f>
        <v>0</v>
      </c>
      <c r="L226" s="219" t="str">
        <f t="shared" ref="L226" ca="1" si="2551">IF(OR($B226=0,K226=0),"",ROUNDDOWN((K226/$B226)*100,0))</f>
        <v/>
      </c>
      <c r="M226" s="218">
        <f>SUMIFS(Zeitliste!$M$14:$M$1999,Zeitliste!$A$14:$A$1999,$A226,Zeitliste!$N$14:$N$1999,M$16)</f>
        <v>0</v>
      </c>
      <c r="N226" s="219" t="str">
        <f t="shared" ref="N226" ca="1" si="2552">IF(OR($B226=0,M226=0),"",ROUNDDOWN((M226/$B226)*100,0))</f>
        <v/>
      </c>
      <c r="O226" s="218">
        <f>SUMIFS(Zeitliste!$M$14:$M$1999,Zeitliste!$A$14:$A$1999,$A226,Zeitliste!$N$14:$N$1999,O$16)</f>
        <v>0</v>
      </c>
      <c r="P226" s="219" t="str">
        <f t="shared" ref="P226" ca="1" si="2553">IF(OR($B226=0,O226=0),"",ROUNDDOWN((O226/$B226)*100,0))</f>
        <v/>
      </c>
      <c r="Q226" s="218">
        <f>SUMIFS(Zeitliste!$M$14:$M$1999,Zeitliste!$A$14:$A$1999,$A226,Zeitliste!$N$14:$N$1999,Q$16)</f>
        <v>0</v>
      </c>
      <c r="R226" s="219" t="str">
        <f t="shared" ref="R226" ca="1" si="2554">IF(OR($B226=0,Q226=0),"",ROUNDDOWN((Q226/$B226)*100,0))</f>
        <v/>
      </c>
      <c r="S226" s="218">
        <f>SUMIFS(Zeitliste!$M$14:$M$1999,Zeitliste!$A$14:$A$1999,$A226,Zeitliste!$N$14:$N$1999,S$16)</f>
        <v>0</v>
      </c>
      <c r="T226" s="219" t="str">
        <f t="shared" ref="T226" ca="1" si="2555">IF(OR($B226=0,S226=0),"",ROUNDDOWN((S226/$B226)*100,0))</f>
        <v/>
      </c>
      <c r="U226" s="218">
        <f>SUMIFS(Zeitliste!$M$14:$M$1999,Zeitliste!$A$14:$A$1999,$A226,Zeitliste!$N$14:$N$1999,U$16)</f>
        <v>0</v>
      </c>
      <c r="V226" s="219" t="str">
        <f t="shared" ref="V226" ca="1" si="2556">IF(OR($B226=0,U226=0),"",ROUNDDOWN((U226/$B226)*100,0))</f>
        <v/>
      </c>
      <c r="W226" s="218">
        <f>SUMIFS(Zeitliste!$M$14:$M$1999,Zeitliste!$A$14:$A$1999,$A226,Zeitliste!$N$14:$N$1999,W$16)</f>
        <v>0</v>
      </c>
      <c r="X226" s="219" t="str">
        <f t="shared" ref="X226" ca="1" si="2557">IF(OR($B226=0,W226=0),"",ROUNDDOWN((W226/$B226)*100,0))</f>
        <v/>
      </c>
      <c r="Y226" s="218">
        <f>SUMIFS(Zeitliste!$M$14:$M$1999,Zeitliste!$A$14:$A$1999,$A226,Zeitliste!$N$14:$N$1999,Y$16)</f>
        <v>0</v>
      </c>
      <c r="Z226" s="219" t="str">
        <f t="shared" ref="Z226" ca="1" si="2558">IF(OR($B226=0,Y226=0),"",ROUNDDOWN((Y226/$B226)*100,0))</f>
        <v/>
      </c>
      <c r="AA226" s="218">
        <f>SUMIFS(Zeitliste!$M$14:$M$1999,Zeitliste!$A$14:$A$1999,$A226,Zeitliste!$N$14:$N$1999,AA$16)</f>
        <v>0</v>
      </c>
      <c r="AB226" s="219" t="str">
        <f t="shared" ref="AB226" ca="1" si="2559">IF(OR($B226=0,AA226=0),"",ROUNDDOWN((AA226/$B226)*100,0))</f>
        <v/>
      </c>
      <c r="AC226" s="218">
        <f>SUMIFS(Zeitliste!$M$14:$M$1999,Zeitliste!$A$14:$A$1999,$A226,Zeitliste!$N$14:$N$1999,AC$16)</f>
        <v>0</v>
      </c>
      <c r="AD226" s="219" t="str">
        <f t="shared" ca="1" si="2388"/>
        <v/>
      </c>
      <c r="AE226" s="20"/>
      <c r="AF226" s="241">
        <f t="shared" ca="1" si="2401"/>
        <v>0</v>
      </c>
      <c r="AG226" s="241">
        <f t="shared" ca="1" si="2402"/>
        <v>0</v>
      </c>
      <c r="AH226" s="242" t="e">
        <f t="shared" si="2415"/>
        <v>#VALUE!</v>
      </c>
    </row>
    <row r="227" spans="1:34" x14ac:dyDescent="0.25">
      <c r="A227" s="216" t="str">
        <f t="shared" si="2350"/>
        <v/>
      </c>
      <c r="B227" s="217">
        <f ca="1">SUMIF(ZL_gesamt,Aufteilung!A227,ZL_dez)</f>
        <v>0</v>
      </c>
      <c r="C227" s="218">
        <f>SUMIFS(Zeitliste!$M$14:$M$1999,Zeitliste!$A$14:$A$1999,$A227,Zeitliste!$N$14:$N$1999,C$16)</f>
        <v>0</v>
      </c>
      <c r="D227" s="219" t="str">
        <f t="shared" ca="1" si="2351"/>
        <v/>
      </c>
      <c r="E227" s="218">
        <f>SUMIFS(Zeitliste!$M$14:$M$1999,Zeitliste!$A$14:$A$1999,$A227,Zeitliste!$N$14:$N$1999,E$16)</f>
        <v>0</v>
      </c>
      <c r="F227" s="219" t="str">
        <f t="shared" ref="F227" ca="1" si="2560">IF(OR($B227=0,E227=0),"",ROUNDDOWN((E227/$B227)*100,0))</f>
        <v/>
      </c>
      <c r="G227" s="218">
        <f>SUMIFS(Zeitliste!$M$14:$M$1999,Zeitliste!$A$14:$A$1999,$A227,Zeitliste!$N$14:$N$1999,G$16)</f>
        <v>0</v>
      </c>
      <c r="H227" s="219" t="str">
        <f t="shared" ref="H227" ca="1" si="2561">IF(OR($B227=0,G227=0),"",ROUNDDOWN((G227/$B227)*100,0))</f>
        <v/>
      </c>
      <c r="I227" s="218">
        <f>SUMIFS(Zeitliste!$M$14:$M$1999,Zeitliste!$A$14:$A$1999,$A227,Zeitliste!$N$14:$N$1999,I$16)</f>
        <v>0</v>
      </c>
      <c r="J227" s="219" t="str">
        <f t="shared" ref="J227" ca="1" si="2562">IF(OR($B227=0,I227=0),"",ROUNDDOWN((I227/$B227)*100,0))</f>
        <v/>
      </c>
      <c r="K227" s="218">
        <f>SUMIFS(Zeitliste!$M$14:$M$1999,Zeitliste!$A$14:$A$1999,$A227,Zeitliste!$N$14:$N$1999,K$16)</f>
        <v>0</v>
      </c>
      <c r="L227" s="219" t="str">
        <f t="shared" ref="L227" ca="1" si="2563">IF(OR($B227=0,K227=0),"",ROUNDDOWN((K227/$B227)*100,0))</f>
        <v/>
      </c>
      <c r="M227" s="218">
        <f>SUMIFS(Zeitliste!$M$14:$M$1999,Zeitliste!$A$14:$A$1999,$A227,Zeitliste!$N$14:$N$1999,M$16)</f>
        <v>0</v>
      </c>
      <c r="N227" s="219" t="str">
        <f t="shared" ref="N227" ca="1" si="2564">IF(OR($B227=0,M227=0),"",ROUNDDOWN((M227/$B227)*100,0))</f>
        <v/>
      </c>
      <c r="O227" s="218">
        <f>SUMIFS(Zeitliste!$M$14:$M$1999,Zeitliste!$A$14:$A$1999,$A227,Zeitliste!$N$14:$N$1999,O$16)</f>
        <v>0</v>
      </c>
      <c r="P227" s="219" t="str">
        <f t="shared" ref="P227" ca="1" si="2565">IF(OR($B227=0,O227=0),"",ROUNDDOWN((O227/$B227)*100,0))</f>
        <v/>
      </c>
      <c r="Q227" s="218">
        <f>SUMIFS(Zeitliste!$M$14:$M$1999,Zeitliste!$A$14:$A$1999,$A227,Zeitliste!$N$14:$N$1999,Q$16)</f>
        <v>0</v>
      </c>
      <c r="R227" s="219" t="str">
        <f t="shared" ref="R227" ca="1" si="2566">IF(OR($B227=0,Q227=0),"",ROUNDDOWN((Q227/$B227)*100,0))</f>
        <v/>
      </c>
      <c r="S227" s="218">
        <f>SUMIFS(Zeitliste!$M$14:$M$1999,Zeitliste!$A$14:$A$1999,$A227,Zeitliste!$N$14:$N$1999,S$16)</f>
        <v>0</v>
      </c>
      <c r="T227" s="219" t="str">
        <f t="shared" ref="T227" ca="1" si="2567">IF(OR($B227=0,S227=0),"",ROUNDDOWN((S227/$B227)*100,0))</f>
        <v/>
      </c>
      <c r="U227" s="218">
        <f>SUMIFS(Zeitliste!$M$14:$M$1999,Zeitliste!$A$14:$A$1999,$A227,Zeitliste!$N$14:$N$1999,U$16)</f>
        <v>0</v>
      </c>
      <c r="V227" s="219" t="str">
        <f t="shared" ref="V227" ca="1" si="2568">IF(OR($B227=0,U227=0),"",ROUNDDOWN((U227/$B227)*100,0))</f>
        <v/>
      </c>
      <c r="W227" s="218">
        <f>SUMIFS(Zeitliste!$M$14:$M$1999,Zeitliste!$A$14:$A$1999,$A227,Zeitliste!$N$14:$N$1999,W$16)</f>
        <v>0</v>
      </c>
      <c r="X227" s="219" t="str">
        <f t="shared" ref="X227" ca="1" si="2569">IF(OR($B227=0,W227=0),"",ROUNDDOWN((W227/$B227)*100,0))</f>
        <v/>
      </c>
      <c r="Y227" s="218">
        <f>SUMIFS(Zeitliste!$M$14:$M$1999,Zeitliste!$A$14:$A$1999,$A227,Zeitliste!$N$14:$N$1999,Y$16)</f>
        <v>0</v>
      </c>
      <c r="Z227" s="219" t="str">
        <f t="shared" ref="Z227" ca="1" si="2570">IF(OR($B227=0,Y227=0),"",ROUNDDOWN((Y227/$B227)*100,0))</f>
        <v/>
      </c>
      <c r="AA227" s="218">
        <f>SUMIFS(Zeitliste!$M$14:$M$1999,Zeitliste!$A$14:$A$1999,$A227,Zeitliste!$N$14:$N$1999,AA$16)</f>
        <v>0</v>
      </c>
      <c r="AB227" s="219" t="str">
        <f t="shared" ref="AB227" ca="1" si="2571">IF(OR($B227=0,AA227=0),"",ROUNDDOWN((AA227/$B227)*100,0))</f>
        <v/>
      </c>
      <c r="AC227" s="218">
        <f>SUMIFS(Zeitliste!$M$14:$M$1999,Zeitliste!$A$14:$A$1999,$A227,Zeitliste!$N$14:$N$1999,AC$16)</f>
        <v>0</v>
      </c>
      <c r="AD227" s="219" t="str">
        <f t="shared" ca="1" si="2388"/>
        <v/>
      </c>
      <c r="AE227" s="20"/>
      <c r="AF227" s="241">
        <f t="shared" ca="1" si="2401"/>
        <v>0</v>
      </c>
      <c r="AG227" s="241">
        <f t="shared" ca="1" si="2402"/>
        <v>0</v>
      </c>
      <c r="AH227" s="242" t="e">
        <f t="shared" si="2415"/>
        <v>#VALUE!</v>
      </c>
    </row>
    <row r="228" spans="1:34" x14ac:dyDescent="0.25">
      <c r="A228" s="216" t="str">
        <f t="shared" si="2350"/>
        <v/>
      </c>
      <c r="B228" s="217">
        <f ca="1">SUMIF(ZL_gesamt,Aufteilung!A228,ZL_dez)</f>
        <v>0</v>
      </c>
      <c r="C228" s="218">
        <f>SUMIFS(Zeitliste!$M$14:$M$1999,Zeitliste!$A$14:$A$1999,$A228,Zeitliste!$N$14:$N$1999,C$16)</f>
        <v>0</v>
      </c>
      <c r="D228" s="219" t="str">
        <f t="shared" ca="1" si="2351"/>
        <v/>
      </c>
      <c r="E228" s="218">
        <f>SUMIFS(Zeitliste!$M$14:$M$1999,Zeitliste!$A$14:$A$1999,$A228,Zeitliste!$N$14:$N$1999,E$16)</f>
        <v>0</v>
      </c>
      <c r="F228" s="219" t="str">
        <f t="shared" ref="F228" ca="1" si="2572">IF(OR($B228=0,E228=0),"",ROUNDDOWN((E228/$B228)*100,0))</f>
        <v/>
      </c>
      <c r="G228" s="218">
        <f>SUMIFS(Zeitliste!$M$14:$M$1999,Zeitliste!$A$14:$A$1999,$A228,Zeitliste!$N$14:$N$1999,G$16)</f>
        <v>0</v>
      </c>
      <c r="H228" s="219" t="str">
        <f t="shared" ref="H228" ca="1" si="2573">IF(OR($B228=0,G228=0),"",ROUNDDOWN((G228/$B228)*100,0))</f>
        <v/>
      </c>
      <c r="I228" s="218">
        <f>SUMIFS(Zeitliste!$M$14:$M$1999,Zeitliste!$A$14:$A$1999,$A228,Zeitliste!$N$14:$N$1999,I$16)</f>
        <v>0</v>
      </c>
      <c r="J228" s="219" t="str">
        <f t="shared" ref="J228" ca="1" si="2574">IF(OR($B228=0,I228=0),"",ROUNDDOWN((I228/$B228)*100,0))</f>
        <v/>
      </c>
      <c r="K228" s="218">
        <f>SUMIFS(Zeitliste!$M$14:$M$1999,Zeitliste!$A$14:$A$1999,$A228,Zeitliste!$N$14:$N$1999,K$16)</f>
        <v>0</v>
      </c>
      <c r="L228" s="219" t="str">
        <f t="shared" ref="L228" ca="1" si="2575">IF(OR($B228=0,K228=0),"",ROUNDDOWN((K228/$B228)*100,0))</f>
        <v/>
      </c>
      <c r="M228" s="218">
        <f>SUMIFS(Zeitliste!$M$14:$M$1999,Zeitliste!$A$14:$A$1999,$A228,Zeitliste!$N$14:$N$1999,M$16)</f>
        <v>0</v>
      </c>
      <c r="N228" s="219" t="str">
        <f t="shared" ref="N228" ca="1" si="2576">IF(OR($B228=0,M228=0),"",ROUNDDOWN((M228/$B228)*100,0))</f>
        <v/>
      </c>
      <c r="O228" s="218">
        <f>SUMIFS(Zeitliste!$M$14:$M$1999,Zeitliste!$A$14:$A$1999,$A228,Zeitliste!$N$14:$N$1999,O$16)</f>
        <v>0</v>
      </c>
      <c r="P228" s="219" t="str">
        <f t="shared" ref="P228" ca="1" si="2577">IF(OR($B228=0,O228=0),"",ROUNDDOWN((O228/$B228)*100,0))</f>
        <v/>
      </c>
      <c r="Q228" s="218">
        <f>SUMIFS(Zeitliste!$M$14:$M$1999,Zeitliste!$A$14:$A$1999,$A228,Zeitliste!$N$14:$N$1999,Q$16)</f>
        <v>0</v>
      </c>
      <c r="R228" s="219" t="str">
        <f t="shared" ref="R228" ca="1" si="2578">IF(OR($B228=0,Q228=0),"",ROUNDDOWN((Q228/$B228)*100,0))</f>
        <v/>
      </c>
      <c r="S228" s="218">
        <f>SUMIFS(Zeitliste!$M$14:$M$1999,Zeitliste!$A$14:$A$1999,$A228,Zeitliste!$N$14:$N$1999,S$16)</f>
        <v>0</v>
      </c>
      <c r="T228" s="219" t="str">
        <f t="shared" ref="T228" ca="1" si="2579">IF(OR($B228=0,S228=0),"",ROUNDDOWN((S228/$B228)*100,0))</f>
        <v/>
      </c>
      <c r="U228" s="218">
        <f>SUMIFS(Zeitliste!$M$14:$M$1999,Zeitliste!$A$14:$A$1999,$A228,Zeitliste!$N$14:$N$1999,U$16)</f>
        <v>0</v>
      </c>
      <c r="V228" s="219" t="str">
        <f t="shared" ref="V228" ca="1" si="2580">IF(OR($B228=0,U228=0),"",ROUNDDOWN((U228/$B228)*100,0))</f>
        <v/>
      </c>
      <c r="W228" s="218">
        <f>SUMIFS(Zeitliste!$M$14:$M$1999,Zeitliste!$A$14:$A$1999,$A228,Zeitliste!$N$14:$N$1999,W$16)</f>
        <v>0</v>
      </c>
      <c r="X228" s="219" t="str">
        <f t="shared" ref="X228" ca="1" si="2581">IF(OR($B228=0,W228=0),"",ROUNDDOWN((W228/$B228)*100,0))</f>
        <v/>
      </c>
      <c r="Y228" s="218">
        <f>SUMIFS(Zeitliste!$M$14:$M$1999,Zeitliste!$A$14:$A$1999,$A228,Zeitliste!$N$14:$N$1999,Y$16)</f>
        <v>0</v>
      </c>
      <c r="Z228" s="219" t="str">
        <f t="shared" ref="Z228" ca="1" si="2582">IF(OR($B228=0,Y228=0),"",ROUNDDOWN((Y228/$B228)*100,0))</f>
        <v/>
      </c>
      <c r="AA228" s="218">
        <f>SUMIFS(Zeitliste!$M$14:$M$1999,Zeitliste!$A$14:$A$1999,$A228,Zeitliste!$N$14:$N$1999,AA$16)</f>
        <v>0</v>
      </c>
      <c r="AB228" s="219" t="str">
        <f t="shared" ref="AB228" ca="1" si="2583">IF(OR($B228=0,AA228=0),"",ROUNDDOWN((AA228/$B228)*100,0))</f>
        <v/>
      </c>
      <c r="AC228" s="218">
        <f>SUMIFS(Zeitliste!$M$14:$M$1999,Zeitliste!$A$14:$A$1999,$A228,Zeitliste!$N$14:$N$1999,AC$16)</f>
        <v>0</v>
      </c>
      <c r="AD228" s="219" t="str">
        <f t="shared" ca="1" si="2388"/>
        <v/>
      </c>
      <c r="AE228" s="20"/>
      <c r="AF228" s="241">
        <f t="shared" ca="1" si="2401"/>
        <v>0</v>
      </c>
      <c r="AG228" s="241">
        <f t="shared" ca="1" si="2402"/>
        <v>0</v>
      </c>
      <c r="AH228" s="242" t="e">
        <f t="shared" si="2415"/>
        <v>#VALUE!</v>
      </c>
    </row>
    <row r="229" spans="1:34" x14ac:dyDescent="0.25">
      <c r="A229" s="216" t="str">
        <f t="shared" si="2350"/>
        <v/>
      </c>
      <c r="B229" s="217">
        <f ca="1">SUMIF(ZL_gesamt,Aufteilung!A229,ZL_dez)</f>
        <v>0</v>
      </c>
      <c r="C229" s="218">
        <f>SUMIFS(Zeitliste!$M$14:$M$1999,Zeitliste!$A$14:$A$1999,$A229,Zeitliste!$N$14:$N$1999,C$16)</f>
        <v>0</v>
      </c>
      <c r="D229" s="219" t="str">
        <f t="shared" ca="1" si="2351"/>
        <v/>
      </c>
      <c r="E229" s="218">
        <f>SUMIFS(Zeitliste!$M$14:$M$1999,Zeitliste!$A$14:$A$1999,$A229,Zeitliste!$N$14:$N$1999,E$16)</f>
        <v>0</v>
      </c>
      <c r="F229" s="219" t="str">
        <f t="shared" ref="F229" ca="1" si="2584">IF(OR($B229=0,E229=0),"",ROUNDDOWN((E229/$B229)*100,0))</f>
        <v/>
      </c>
      <c r="G229" s="218">
        <f>SUMIFS(Zeitliste!$M$14:$M$1999,Zeitliste!$A$14:$A$1999,$A229,Zeitliste!$N$14:$N$1999,G$16)</f>
        <v>0</v>
      </c>
      <c r="H229" s="219" t="str">
        <f t="shared" ref="H229" ca="1" si="2585">IF(OR($B229=0,G229=0),"",ROUNDDOWN((G229/$B229)*100,0))</f>
        <v/>
      </c>
      <c r="I229" s="218">
        <f>SUMIFS(Zeitliste!$M$14:$M$1999,Zeitliste!$A$14:$A$1999,$A229,Zeitliste!$N$14:$N$1999,I$16)</f>
        <v>0</v>
      </c>
      <c r="J229" s="219" t="str">
        <f t="shared" ref="J229" ca="1" si="2586">IF(OR($B229=0,I229=0),"",ROUNDDOWN((I229/$B229)*100,0))</f>
        <v/>
      </c>
      <c r="K229" s="218">
        <f>SUMIFS(Zeitliste!$M$14:$M$1999,Zeitliste!$A$14:$A$1999,$A229,Zeitliste!$N$14:$N$1999,K$16)</f>
        <v>0</v>
      </c>
      <c r="L229" s="219" t="str">
        <f t="shared" ref="L229" ca="1" si="2587">IF(OR($B229=0,K229=0),"",ROUNDDOWN((K229/$B229)*100,0))</f>
        <v/>
      </c>
      <c r="M229" s="218">
        <f>SUMIFS(Zeitliste!$M$14:$M$1999,Zeitliste!$A$14:$A$1999,$A229,Zeitliste!$N$14:$N$1999,M$16)</f>
        <v>0</v>
      </c>
      <c r="N229" s="219" t="str">
        <f t="shared" ref="N229" ca="1" si="2588">IF(OR($B229=0,M229=0),"",ROUNDDOWN((M229/$B229)*100,0))</f>
        <v/>
      </c>
      <c r="O229" s="218">
        <f>SUMIFS(Zeitliste!$M$14:$M$1999,Zeitliste!$A$14:$A$1999,$A229,Zeitliste!$N$14:$N$1999,O$16)</f>
        <v>0</v>
      </c>
      <c r="P229" s="219" t="str">
        <f t="shared" ref="P229" ca="1" si="2589">IF(OR($B229=0,O229=0),"",ROUNDDOWN((O229/$B229)*100,0))</f>
        <v/>
      </c>
      <c r="Q229" s="218">
        <f>SUMIFS(Zeitliste!$M$14:$M$1999,Zeitliste!$A$14:$A$1999,$A229,Zeitliste!$N$14:$N$1999,Q$16)</f>
        <v>0</v>
      </c>
      <c r="R229" s="219" t="str">
        <f t="shared" ref="R229" ca="1" si="2590">IF(OR($B229=0,Q229=0),"",ROUNDDOWN((Q229/$B229)*100,0))</f>
        <v/>
      </c>
      <c r="S229" s="218">
        <f>SUMIFS(Zeitliste!$M$14:$M$1999,Zeitliste!$A$14:$A$1999,$A229,Zeitliste!$N$14:$N$1999,S$16)</f>
        <v>0</v>
      </c>
      <c r="T229" s="219" t="str">
        <f t="shared" ref="T229" ca="1" si="2591">IF(OR($B229=0,S229=0),"",ROUNDDOWN((S229/$B229)*100,0))</f>
        <v/>
      </c>
      <c r="U229" s="218">
        <f>SUMIFS(Zeitliste!$M$14:$M$1999,Zeitliste!$A$14:$A$1999,$A229,Zeitliste!$N$14:$N$1999,U$16)</f>
        <v>0</v>
      </c>
      <c r="V229" s="219" t="str">
        <f t="shared" ref="V229" ca="1" si="2592">IF(OR($B229=0,U229=0),"",ROUNDDOWN((U229/$B229)*100,0))</f>
        <v/>
      </c>
      <c r="W229" s="218">
        <f>SUMIFS(Zeitliste!$M$14:$M$1999,Zeitliste!$A$14:$A$1999,$A229,Zeitliste!$N$14:$N$1999,W$16)</f>
        <v>0</v>
      </c>
      <c r="X229" s="219" t="str">
        <f t="shared" ref="X229" ca="1" si="2593">IF(OR($B229=0,W229=0),"",ROUNDDOWN((W229/$B229)*100,0))</f>
        <v/>
      </c>
      <c r="Y229" s="218">
        <f>SUMIFS(Zeitliste!$M$14:$M$1999,Zeitliste!$A$14:$A$1999,$A229,Zeitliste!$N$14:$N$1999,Y$16)</f>
        <v>0</v>
      </c>
      <c r="Z229" s="219" t="str">
        <f t="shared" ref="Z229" ca="1" si="2594">IF(OR($B229=0,Y229=0),"",ROUNDDOWN((Y229/$B229)*100,0))</f>
        <v/>
      </c>
      <c r="AA229" s="218">
        <f>SUMIFS(Zeitliste!$M$14:$M$1999,Zeitliste!$A$14:$A$1999,$A229,Zeitliste!$N$14:$N$1999,AA$16)</f>
        <v>0</v>
      </c>
      <c r="AB229" s="219" t="str">
        <f t="shared" ref="AB229" ca="1" si="2595">IF(OR($B229=0,AA229=0),"",ROUNDDOWN((AA229/$B229)*100,0))</f>
        <v/>
      </c>
      <c r="AC229" s="218">
        <f>SUMIFS(Zeitliste!$M$14:$M$1999,Zeitliste!$A$14:$A$1999,$A229,Zeitliste!$N$14:$N$1999,AC$16)</f>
        <v>0</v>
      </c>
      <c r="AD229" s="219" t="str">
        <f t="shared" ca="1" si="2388"/>
        <v/>
      </c>
      <c r="AE229" s="20"/>
      <c r="AF229" s="241">
        <f t="shared" ca="1" si="2401"/>
        <v>0</v>
      </c>
      <c r="AG229" s="241">
        <f t="shared" ca="1" si="2402"/>
        <v>0</v>
      </c>
      <c r="AH229" s="242" t="e">
        <f t="shared" si="2415"/>
        <v>#VALUE!</v>
      </c>
    </row>
    <row r="230" spans="1:34" x14ac:dyDescent="0.25">
      <c r="A230" s="216" t="str">
        <f t="shared" si="2350"/>
        <v/>
      </c>
      <c r="B230" s="217">
        <f ca="1">SUMIF(ZL_gesamt,Aufteilung!A230,ZL_dez)</f>
        <v>0</v>
      </c>
      <c r="C230" s="218">
        <f>SUMIFS(Zeitliste!$M$14:$M$1999,Zeitliste!$A$14:$A$1999,$A230,Zeitliste!$N$14:$N$1999,C$16)</f>
        <v>0</v>
      </c>
      <c r="D230" s="219" t="str">
        <f t="shared" ca="1" si="2351"/>
        <v/>
      </c>
      <c r="E230" s="218">
        <f>SUMIFS(Zeitliste!$M$14:$M$1999,Zeitliste!$A$14:$A$1999,$A230,Zeitliste!$N$14:$N$1999,E$16)</f>
        <v>0</v>
      </c>
      <c r="F230" s="219" t="str">
        <f t="shared" ref="F230" ca="1" si="2596">IF(OR($B230=0,E230=0),"",ROUNDDOWN((E230/$B230)*100,0))</f>
        <v/>
      </c>
      <c r="G230" s="218">
        <f>SUMIFS(Zeitliste!$M$14:$M$1999,Zeitliste!$A$14:$A$1999,$A230,Zeitliste!$N$14:$N$1999,G$16)</f>
        <v>0</v>
      </c>
      <c r="H230" s="219" t="str">
        <f t="shared" ref="H230" ca="1" si="2597">IF(OR($B230=0,G230=0),"",ROUNDDOWN((G230/$B230)*100,0))</f>
        <v/>
      </c>
      <c r="I230" s="218">
        <f>SUMIFS(Zeitliste!$M$14:$M$1999,Zeitliste!$A$14:$A$1999,$A230,Zeitliste!$N$14:$N$1999,I$16)</f>
        <v>0</v>
      </c>
      <c r="J230" s="219" t="str">
        <f t="shared" ref="J230" ca="1" si="2598">IF(OR($B230=0,I230=0),"",ROUNDDOWN((I230/$B230)*100,0))</f>
        <v/>
      </c>
      <c r="K230" s="218">
        <f>SUMIFS(Zeitliste!$M$14:$M$1999,Zeitliste!$A$14:$A$1999,$A230,Zeitliste!$N$14:$N$1999,K$16)</f>
        <v>0</v>
      </c>
      <c r="L230" s="219" t="str">
        <f t="shared" ref="L230" ca="1" si="2599">IF(OR($B230=0,K230=0),"",ROUNDDOWN((K230/$B230)*100,0))</f>
        <v/>
      </c>
      <c r="M230" s="218">
        <f>SUMIFS(Zeitliste!$M$14:$M$1999,Zeitliste!$A$14:$A$1999,$A230,Zeitliste!$N$14:$N$1999,M$16)</f>
        <v>0</v>
      </c>
      <c r="N230" s="219" t="str">
        <f t="shared" ref="N230" ca="1" si="2600">IF(OR($B230=0,M230=0),"",ROUNDDOWN((M230/$B230)*100,0))</f>
        <v/>
      </c>
      <c r="O230" s="218">
        <f>SUMIFS(Zeitliste!$M$14:$M$1999,Zeitliste!$A$14:$A$1999,$A230,Zeitliste!$N$14:$N$1999,O$16)</f>
        <v>0</v>
      </c>
      <c r="P230" s="219" t="str">
        <f t="shared" ref="P230" ca="1" si="2601">IF(OR($B230=0,O230=0),"",ROUNDDOWN((O230/$B230)*100,0))</f>
        <v/>
      </c>
      <c r="Q230" s="218">
        <f>SUMIFS(Zeitliste!$M$14:$M$1999,Zeitliste!$A$14:$A$1999,$A230,Zeitliste!$N$14:$N$1999,Q$16)</f>
        <v>0</v>
      </c>
      <c r="R230" s="219" t="str">
        <f t="shared" ref="R230" ca="1" si="2602">IF(OR($B230=0,Q230=0),"",ROUNDDOWN((Q230/$B230)*100,0))</f>
        <v/>
      </c>
      <c r="S230" s="218">
        <f>SUMIFS(Zeitliste!$M$14:$M$1999,Zeitliste!$A$14:$A$1999,$A230,Zeitliste!$N$14:$N$1999,S$16)</f>
        <v>0</v>
      </c>
      <c r="T230" s="219" t="str">
        <f t="shared" ref="T230" ca="1" si="2603">IF(OR($B230=0,S230=0),"",ROUNDDOWN((S230/$B230)*100,0))</f>
        <v/>
      </c>
      <c r="U230" s="218">
        <f>SUMIFS(Zeitliste!$M$14:$M$1999,Zeitliste!$A$14:$A$1999,$A230,Zeitliste!$N$14:$N$1999,U$16)</f>
        <v>0</v>
      </c>
      <c r="V230" s="219" t="str">
        <f t="shared" ref="V230" ca="1" si="2604">IF(OR($B230=0,U230=0),"",ROUNDDOWN((U230/$B230)*100,0))</f>
        <v/>
      </c>
      <c r="W230" s="218">
        <f>SUMIFS(Zeitliste!$M$14:$M$1999,Zeitliste!$A$14:$A$1999,$A230,Zeitliste!$N$14:$N$1999,W$16)</f>
        <v>0</v>
      </c>
      <c r="X230" s="219" t="str">
        <f t="shared" ref="X230" ca="1" si="2605">IF(OR($B230=0,W230=0),"",ROUNDDOWN((W230/$B230)*100,0))</f>
        <v/>
      </c>
      <c r="Y230" s="218">
        <f>SUMIFS(Zeitliste!$M$14:$M$1999,Zeitliste!$A$14:$A$1999,$A230,Zeitliste!$N$14:$N$1999,Y$16)</f>
        <v>0</v>
      </c>
      <c r="Z230" s="219" t="str">
        <f t="shared" ref="Z230" ca="1" si="2606">IF(OR($B230=0,Y230=0),"",ROUNDDOWN((Y230/$B230)*100,0))</f>
        <v/>
      </c>
      <c r="AA230" s="218">
        <f>SUMIFS(Zeitliste!$M$14:$M$1999,Zeitliste!$A$14:$A$1999,$A230,Zeitliste!$N$14:$N$1999,AA$16)</f>
        <v>0</v>
      </c>
      <c r="AB230" s="219" t="str">
        <f t="shared" ref="AB230" ca="1" si="2607">IF(OR($B230=0,AA230=0),"",ROUNDDOWN((AA230/$B230)*100,0))</f>
        <v/>
      </c>
      <c r="AC230" s="218">
        <f>SUMIFS(Zeitliste!$M$14:$M$1999,Zeitliste!$A$14:$A$1999,$A230,Zeitliste!$N$14:$N$1999,AC$16)</f>
        <v>0</v>
      </c>
      <c r="AD230" s="219" t="str">
        <f t="shared" ca="1" si="2388"/>
        <v/>
      </c>
      <c r="AE230" s="20"/>
      <c r="AF230" s="241">
        <f t="shared" ca="1" si="2401"/>
        <v>0</v>
      </c>
      <c r="AG230" s="241">
        <f t="shared" ca="1" si="2402"/>
        <v>0</v>
      </c>
      <c r="AH230" s="242" t="e">
        <f t="shared" si="2415"/>
        <v>#VALUE!</v>
      </c>
    </row>
    <row r="231" spans="1:34" x14ac:dyDescent="0.25">
      <c r="A231" s="216" t="str">
        <f t="shared" si="2350"/>
        <v/>
      </c>
      <c r="B231" s="217">
        <f ca="1">SUMIF(ZL_gesamt,Aufteilung!A231,ZL_dez)</f>
        <v>0</v>
      </c>
      <c r="C231" s="218">
        <f>SUMIFS(Zeitliste!$M$14:$M$1999,Zeitliste!$A$14:$A$1999,$A231,Zeitliste!$N$14:$N$1999,C$16)</f>
        <v>0</v>
      </c>
      <c r="D231" s="219" t="str">
        <f t="shared" ca="1" si="2351"/>
        <v/>
      </c>
      <c r="E231" s="218">
        <f>SUMIFS(Zeitliste!$M$14:$M$1999,Zeitliste!$A$14:$A$1999,$A231,Zeitliste!$N$14:$N$1999,E$16)</f>
        <v>0</v>
      </c>
      <c r="F231" s="219" t="str">
        <f t="shared" ref="F231" ca="1" si="2608">IF(OR($B231=0,E231=0),"",ROUNDDOWN((E231/$B231)*100,0))</f>
        <v/>
      </c>
      <c r="G231" s="218">
        <f>SUMIFS(Zeitliste!$M$14:$M$1999,Zeitliste!$A$14:$A$1999,$A231,Zeitliste!$N$14:$N$1999,G$16)</f>
        <v>0</v>
      </c>
      <c r="H231" s="219" t="str">
        <f t="shared" ref="H231" ca="1" si="2609">IF(OR($B231=0,G231=0),"",ROUNDDOWN((G231/$B231)*100,0))</f>
        <v/>
      </c>
      <c r="I231" s="218">
        <f>SUMIFS(Zeitliste!$M$14:$M$1999,Zeitliste!$A$14:$A$1999,$A231,Zeitliste!$N$14:$N$1999,I$16)</f>
        <v>0</v>
      </c>
      <c r="J231" s="219" t="str">
        <f t="shared" ref="J231" ca="1" si="2610">IF(OR($B231=0,I231=0),"",ROUNDDOWN((I231/$B231)*100,0))</f>
        <v/>
      </c>
      <c r="K231" s="218">
        <f>SUMIFS(Zeitliste!$M$14:$M$1999,Zeitliste!$A$14:$A$1999,$A231,Zeitliste!$N$14:$N$1999,K$16)</f>
        <v>0</v>
      </c>
      <c r="L231" s="219" t="str">
        <f t="shared" ref="L231" ca="1" si="2611">IF(OR($B231=0,K231=0),"",ROUNDDOWN((K231/$B231)*100,0))</f>
        <v/>
      </c>
      <c r="M231" s="218">
        <f>SUMIFS(Zeitliste!$M$14:$M$1999,Zeitliste!$A$14:$A$1999,$A231,Zeitliste!$N$14:$N$1999,M$16)</f>
        <v>0</v>
      </c>
      <c r="N231" s="219" t="str">
        <f t="shared" ref="N231" ca="1" si="2612">IF(OR($B231=0,M231=0),"",ROUNDDOWN((M231/$B231)*100,0))</f>
        <v/>
      </c>
      <c r="O231" s="218">
        <f>SUMIFS(Zeitliste!$M$14:$M$1999,Zeitliste!$A$14:$A$1999,$A231,Zeitliste!$N$14:$N$1999,O$16)</f>
        <v>0</v>
      </c>
      <c r="P231" s="219" t="str">
        <f t="shared" ref="P231" ca="1" si="2613">IF(OR($B231=0,O231=0),"",ROUNDDOWN((O231/$B231)*100,0))</f>
        <v/>
      </c>
      <c r="Q231" s="218">
        <f>SUMIFS(Zeitliste!$M$14:$M$1999,Zeitliste!$A$14:$A$1999,$A231,Zeitliste!$N$14:$N$1999,Q$16)</f>
        <v>0</v>
      </c>
      <c r="R231" s="219" t="str">
        <f t="shared" ref="R231" ca="1" si="2614">IF(OR($B231=0,Q231=0),"",ROUNDDOWN((Q231/$B231)*100,0))</f>
        <v/>
      </c>
      <c r="S231" s="218">
        <f>SUMIFS(Zeitliste!$M$14:$M$1999,Zeitliste!$A$14:$A$1999,$A231,Zeitliste!$N$14:$N$1999,S$16)</f>
        <v>0</v>
      </c>
      <c r="T231" s="219" t="str">
        <f t="shared" ref="T231" ca="1" si="2615">IF(OR($B231=0,S231=0),"",ROUNDDOWN((S231/$B231)*100,0))</f>
        <v/>
      </c>
      <c r="U231" s="218">
        <f>SUMIFS(Zeitliste!$M$14:$M$1999,Zeitliste!$A$14:$A$1999,$A231,Zeitliste!$N$14:$N$1999,U$16)</f>
        <v>0</v>
      </c>
      <c r="V231" s="219" t="str">
        <f t="shared" ref="V231" ca="1" si="2616">IF(OR($B231=0,U231=0),"",ROUNDDOWN((U231/$B231)*100,0))</f>
        <v/>
      </c>
      <c r="W231" s="218">
        <f>SUMIFS(Zeitliste!$M$14:$M$1999,Zeitliste!$A$14:$A$1999,$A231,Zeitliste!$N$14:$N$1999,W$16)</f>
        <v>0</v>
      </c>
      <c r="X231" s="219" t="str">
        <f t="shared" ref="X231" ca="1" si="2617">IF(OR($B231=0,W231=0),"",ROUNDDOWN((W231/$B231)*100,0))</f>
        <v/>
      </c>
      <c r="Y231" s="218">
        <f>SUMIFS(Zeitliste!$M$14:$M$1999,Zeitliste!$A$14:$A$1999,$A231,Zeitliste!$N$14:$N$1999,Y$16)</f>
        <v>0</v>
      </c>
      <c r="Z231" s="219" t="str">
        <f t="shared" ref="Z231" ca="1" si="2618">IF(OR($B231=0,Y231=0),"",ROUNDDOWN((Y231/$B231)*100,0))</f>
        <v/>
      </c>
      <c r="AA231" s="218">
        <f>SUMIFS(Zeitliste!$M$14:$M$1999,Zeitliste!$A$14:$A$1999,$A231,Zeitliste!$N$14:$N$1999,AA$16)</f>
        <v>0</v>
      </c>
      <c r="AB231" s="219" t="str">
        <f t="shared" ref="AB231" ca="1" si="2619">IF(OR($B231=0,AA231=0),"",ROUNDDOWN((AA231/$B231)*100,0))</f>
        <v/>
      </c>
      <c r="AC231" s="218">
        <f>SUMIFS(Zeitliste!$M$14:$M$1999,Zeitliste!$A$14:$A$1999,$A231,Zeitliste!$N$14:$N$1999,AC$16)</f>
        <v>0</v>
      </c>
      <c r="AD231" s="219" t="str">
        <f t="shared" ca="1" si="2388"/>
        <v/>
      </c>
      <c r="AE231" s="20"/>
      <c r="AF231" s="241">
        <f t="shared" ca="1" si="2401"/>
        <v>0</v>
      </c>
      <c r="AG231" s="241">
        <f t="shared" ca="1" si="2402"/>
        <v>0</v>
      </c>
      <c r="AH231" s="242" t="e">
        <f t="shared" si="2415"/>
        <v>#VALUE!</v>
      </c>
    </row>
    <row r="232" spans="1:34" x14ac:dyDescent="0.25">
      <c r="A232" s="216" t="str">
        <f t="shared" si="2350"/>
        <v/>
      </c>
      <c r="B232" s="217">
        <f ca="1">SUMIF(ZL_gesamt,Aufteilung!A232,ZL_dez)</f>
        <v>0</v>
      </c>
      <c r="C232" s="218">
        <f>SUMIFS(Zeitliste!$M$14:$M$1999,Zeitliste!$A$14:$A$1999,$A232,Zeitliste!$N$14:$N$1999,C$16)</f>
        <v>0</v>
      </c>
      <c r="D232" s="219" t="str">
        <f t="shared" ca="1" si="2351"/>
        <v/>
      </c>
      <c r="E232" s="218">
        <f>SUMIFS(Zeitliste!$M$14:$M$1999,Zeitliste!$A$14:$A$1999,$A232,Zeitliste!$N$14:$N$1999,E$16)</f>
        <v>0</v>
      </c>
      <c r="F232" s="219" t="str">
        <f t="shared" ref="F232" ca="1" si="2620">IF(OR($B232=0,E232=0),"",ROUNDDOWN((E232/$B232)*100,0))</f>
        <v/>
      </c>
      <c r="G232" s="218">
        <f>SUMIFS(Zeitliste!$M$14:$M$1999,Zeitliste!$A$14:$A$1999,$A232,Zeitliste!$N$14:$N$1999,G$16)</f>
        <v>0</v>
      </c>
      <c r="H232" s="219" t="str">
        <f t="shared" ref="H232" ca="1" si="2621">IF(OR($B232=0,G232=0),"",ROUNDDOWN((G232/$B232)*100,0))</f>
        <v/>
      </c>
      <c r="I232" s="218">
        <f>SUMIFS(Zeitliste!$M$14:$M$1999,Zeitliste!$A$14:$A$1999,$A232,Zeitliste!$N$14:$N$1999,I$16)</f>
        <v>0</v>
      </c>
      <c r="J232" s="219" t="str">
        <f t="shared" ref="J232" ca="1" si="2622">IF(OR($B232=0,I232=0),"",ROUNDDOWN((I232/$B232)*100,0))</f>
        <v/>
      </c>
      <c r="K232" s="218">
        <f>SUMIFS(Zeitliste!$M$14:$M$1999,Zeitliste!$A$14:$A$1999,$A232,Zeitliste!$N$14:$N$1999,K$16)</f>
        <v>0</v>
      </c>
      <c r="L232" s="219" t="str">
        <f t="shared" ref="L232" ca="1" si="2623">IF(OR($B232=0,K232=0),"",ROUNDDOWN((K232/$B232)*100,0))</f>
        <v/>
      </c>
      <c r="M232" s="218">
        <f>SUMIFS(Zeitliste!$M$14:$M$1999,Zeitliste!$A$14:$A$1999,$A232,Zeitliste!$N$14:$N$1999,M$16)</f>
        <v>0</v>
      </c>
      <c r="N232" s="219" t="str">
        <f t="shared" ref="N232" ca="1" si="2624">IF(OR($B232=0,M232=0),"",ROUNDDOWN((M232/$B232)*100,0))</f>
        <v/>
      </c>
      <c r="O232" s="218">
        <f>SUMIFS(Zeitliste!$M$14:$M$1999,Zeitliste!$A$14:$A$1999,$A232,Zeitliste!$N$14:$N$1999,O$16)</f>
        <v>0</v>
      </c>
      <c r="P232" s="219" t="str">
        <f t="shared" ref="P232" ca="1" si="2625">IF(OR($B232=0,O232=0),"",ROUNDDOWN((O232/$B232)*100,0))</f>
        <v/>
      </c>
      <c r="Q232" s="218">
        <f>SUMIFS(Zeitliste!$M$14:$M$1999,Zeitliste!$A$14:$A$1999,$A232,Zeitliste!$N$14:$N$1999,Q$16)</f>
        <v>0</v>
      </c>
      <c r="R232" s="219" t="str">
        <f t="shared" ref="R232" ca="1" si="2626">IF(OR($B232=0,Q232=0),"",ROUNDDOWN((Q232/$B232)*100,0))</f>
        <v/>
      </c>
      <c r="S232" s="218">
        <f>SUMIFS(Zeitliste!$M$14:$M$1999,Zeitliste!$A$14:$A$1999,$A232,Zeitliste!$N$14:$N$1999,S$16)</f>
        <v>0</v>
      </c>
      <c r="T232" s="219" t="str">
        <f t="shared" ref="T232" ca="1" si="2627">IF(OR($B232=0,S232=0),"",ROUNDDOWN((S232/$B232)*100,0))</f>
        <v/>
      </c>
      <c r="U232" s="218">
        <f>SUMIFS(Zeitliste!$M$14:$M$1999,Zeitliste!$A$14:$A$1999,$A232,Zeitliste!$N$14:$N$1999,U$16)</f>
        <v>0</v>
      </c>
      <c r="V232" s="219" t="str">
        <f t="shared" ref="V232" ca="1" si="2628">IF(OR($B232=0,U232=0),"",ROUNDDOWN((U232/$B232)*100,0))</f>
        <v/>
      </c>
      <c r="W232" s="218">
        <f>SUMIFS(Zeitliste!$M$14:$M$1999,Zeitliste!$A$14:$A$1999,$A232,Zeitliste!$N$14:$N$1999,W$16)</f>
        <v>0</v>
      </c>
      <c r="X232" s="219" t="str">
        <f t="shared" ref="X232" ca="1" si="2629">IF(OR($B232=0,W232=0),"",ROUNDDOWN((W232/$B232)*100,0))</f>
        <v/>
      </c>
      <c r="Y232" s="218">
        <f>SUMIFS(Zeitliste!$M$14:$M$1999,Zeitliste!$A$14:$A$1999,$A232,Zeitliste!$N$14:$N$1999,Y$16)</f>
        <v>0</v>
      </c>
      <c r="Z232" s="219" t="str">
        <f t="shared" ref="Z232" ca="1" si="2630">IF(OR($B232=0,Y232=0),"",ROUNDDOWN((Y232/$B232)*100,0))</f>
        <v/>
      </c>
      <c r="AA232" s="218">
        <f>SUMIFS(Zeitliste!$M$14:$M$1999,Zeitliste!$A$14:$A$1999,$A232,Zeitliste!$N$14:$N$1999,AA$16)</f>
        <v>0</v>
      </c>
      <c r="AB232" s="219" t="str">
        <f t="shared" ref="AB232" ca="1" si="2631">IF(OR($B232=0,AA232=0),"",ROUNDDOWN((AA232/$B232)*100,0))</f>
        <v/>
      </c>
      <c r="AC232" s="218">
        <f>SUMIFS(Zeitliste!$M$14:$M$1999,Zeitliste!$A$14:$A$1999,$A232,Zeitliste!$N$14:$N$1999,AC$16)</f>
        <v>0</v>
      </c>
      <c r="AD232" s="219" t="str">
        <f t="shared" ca="1" si="2388"/>
        <v/>
      </c>
      <c r="AE232" s="20"/>
      <c r="AF232" s="241">
        <f t="shared" ca="1" si="2401"/>
        <v>0</v>
      </c>
      <c r="AG232" s="241">
        <f t="shared" ca="1" si="2402"/>
        <v>0</v>
      </c>
      <c r="AH232" s="242" t="e">
        <f t="shared" si="2415"/>
        <v>#VALUE!</v>
      </c>
    </row>
    <row r="233" spans="1:34" x14ac:dyDescent="0.25">
      <c r="A233" s="216" t="str">
        <f t="shared" si="2350"/>
        <v/>
      </c>
      <c r="B233" s="217">
        <f ca="1">SUMIF(ZL_gesamt,Aufteilung!A233,ZL_dez)</f>
        <v>0</v>
      </c>
      <c r="C233" s="218">
        <f>SUMIFS(Zeitliste!$M$14:$M$1999,Zeitliste!$A$14:$A$1999,$A233,Zeitliste!$N$14:$N$1999,C$16)</f>
        <v>0</v>
      </c>
      <c r="D233" s="219" t="str">
        <f t="shared" ca="1" si="2351"/>
        <v/>
      </c>
      <c r="E233" s="218">
        <f>SUMIFS(Zeitliste!$M$14:$M$1999,Zeitliste!$A$14:$A$1999,$A233,Zeitliste!$N$14:$N$1999,E$16)</f>
        <v>0</v>
      </c>
      <c r="F233" s="219" t="str">
        <f t="shared" ref="F233" ca="1" si="2632">IF(OR($B233=0,E233=0),"",ROUNDDOWN((E233/$B233)*100,0))</f>
        <v/>
      </c>
      <c r="G233" s="218">
        <f>SUMIFS(Zeitliste!$M$14:$M$1999,Zeitliste!$A$14:$A$1999,$A233,Zeitliste!$N$14:$N$1999,G$16)</f>
        <v>0</v>
      </c>
      <c r="H233" s="219" t="str">
        <f t="shared" ref="H233" ca="1" si="2633">IF(OR($B233=0,G233=0),"",ROUNDDOWN((G233/$B233)*100,0))</f>
        <v/>
      </c>
      <c r="I233" s="218">
        <f>SUMIFS(Zeitliste!$M$14:$M$1999,Zeitliste!$A$14:$A$1999,$A233,Zeitliste!$N$14:$N$1999,I$16)</f>
        <v>0</v>
      </c>
      <c r="J233" s="219" t="str">
        <f t="shared" ref="J233" ca="1" si="2634">IF(OR($B233=0,I233=0),"",ROUNDDOWN((I233/$B233)*100,0))</f>
        <v/>
      </c>
      <c r="K233" s="218">
        <f>SUMIFS(Zeitliste!$M$14:$M$1999,Zeitliste!$A$14:$A$1999,$A233,Zeitliste!$N$14:$N$1999,K$16)</f>
        <v>0</v>
      </c>
      <c r="L233" s="219" t="str">
        <f t="shared" ref="L233" ca="1" si="2635">IF(OR($B233=0,K233=0),"",ROUNDDOWN((K233/$B233)*100,0))</f>
        <v/>
      </c>
      <c r="M233" s="218">
        <f>SUMIFS(Zeitliste!$M$14:$M$1999,Zeitliste!$A$14:$A$1999,$A233,Zeitliste!$N$14:$N$1999,M$16)</f>
        <v>0</v>
      </c>
      <c r="N233" s="219" t="str">
        <f t="shared" ref="N233" ca="1" si="2636">IF(OR($B233=0,M233=0),"",ROUNDDOWN((M233/$B233)*100,0))</f>
        <v/>
      </c>
      <c r="O233" s="218">
        <f>SUMIFS(Zeitliste!$M$14:$M$1999,Zeitliste!$A$14:$A$1999,$A233,Zeitliste!$N$14:$N$1999,O$16)</f>
        <v>0</v>
      </c>
      <c r="P233" s="219" t="str">
        <f t="shared" ref="P233" ca="1" si="2637">IF(OR($B233=0,O233=0),"",ROUNDDOWN((O233/$B233)*100,0))</f>
        <v/>
      </c>
      <c r="Q233" s="218">
        <f>SUMIFS(Zeitliste!$M$14:$M$1999,Zeitliste!$A$14:$A$1999,$A233,Zeitliste!$N$14:$N$1999,Q$16)</f>
        <v>0</v>
      </c>
      <c r="R233" s="219" t="str">
        <f t="shared" ref="R233" ca="1" si="2638">IF(OR($B233=0,Q233=0),"",ROUNDDOWN((Q233/$B233)*100,0))</f>
        <v/>
      </c>
      <c r="S233" s="218">
        <f>SUMIFS(Zeitliste!$M$14:$M$1999,Zeitliste!$A$14:$A$1999,$A233,Zeitliste!$N$14:$N$1999,S$16)</f>
        <v>0</v>
      </c>
      <c r="T233" s="219" t="str">
        <f t="shared" ref="T233" ca="1" si="2639">IF(OR($B233=0,S233=0),"",ROUNDDOWN((S233/$B233)*100,0))</f>
        <v/>
      </c>
      <c r="U233" s="218">
        <f>SUMIFS(Zeitliste!$M$14:$M$1999,Zeitliste!$A$14:$A$1999,$A233,Zeitliste!$N$14:$N$1999,U$16)</f>
        <v>0</v>
      </c>
      <c r="V233" s="219" t="str">
        <f t="shared" ref="V233" ca="1" si="2640">IF(OR($B233=0,U233=0),"",ROUNDDOWN((U233/$B233)*100,0))</f>
        <v/>
      </c>
      <c r="W233" s="218">
        <f>SUMIFS(Zeitliste!$M$14:$M$1999,Zeitliste!$A$14:$A$1999,$A233,Zeitliste!$N$14:$N$1999,W$16)</f>
        <v>0</v>
      </c>
      <c r="X233" s="219" t="str">
        <f t="shared" ref="X233" ca="1" si="2641">IF(OR($B233=0,W233=0),"",ROUNDDOWN((W233/$B233)*100,0))</f>
        <v/>
      </c>
      <c r="Y233" s="218">
        <f>SUMIFS(Zeitliste!$M$14:$M$1999,Zeitliste!$A$14:$A$1999,$A233,Zeitliste!$N$14:$N$1999,Y$16)</f>
        <v>0</v>
      </c>
      <c r="Z233" s="219" t="str">
        <f t="shared" ref="Z233" ca="1" si="2642">IF(OR($B233=0,Y233=0),"",ROUNDDOWN((Y233/$B233)*100,0))</f>
        <v/>
      </c>
      <c r="AA233" s="218">
        <f>SUMIFS(Zeitliste!$M$14:$M$1999,Zeitliste!$A$14:$A$1999,$A233,Zeitliste!$N$14:$N$1999,AA$16)</f>
        <v>0</v>
      </c>
      <c r="AB233" s="219" t="str">
        <f t="shared" ref="AB233" ca="1" si="2643">IF(OR($B233=0,AA233=0),"",ROUNDDOWN((AA233/$B233)*100,0))</f>
        <v/>
      </c>
      <c r="AC233" s="218">
        <f>SUMIFS(Zeitliste!$M$14:$M$1999,Zeitliste!$A$14:$A$1999,$A233,Zeitliste!$N$14:$N$1999,AC$16)</f>
        <v>0</v>
      </c>
      <c r="AD233" s="219" t="str">
        <f t="shared" ca="1" si="2388"/>
        <v/>
      </c>
      <c r="AE233" s="20"/>
      <c r="AF233" s="241">
        <f t="shared" ca="1" si="2401"/>
        <v>0</v>
      </c>
      <c r="AG233" s="241">
        <f t="shared" ca="1" si="2402"/>
        <v>0</v>
      </c>
      <c r="AH233" s="242" t="e">
        <f t="shared" si="2415"/>
        <v>#VALUE!</v>
      </c>
    </row>
    <row r="234" spans="1:34" x14ac:dyDescent="0.25">
      <c r="A234" s="216" t="str">
        <f t="shared" si="2350"/>
        <v/>
      </c>
      <c r="B234" s="217">
        <f ca="1">SUMIF(ZL_gesamt,Aufteilung!A234,ZL_dez)</f>
        <v>0</v>
      </c>
      <c r="C234" s="218">
        <f>SUMIFS(Zeitliste!$M$14:$M$1999,Zeitliste!$A$14:$A$1999,$A234,Zeitliste!$N$14:$N$1999,C$16)</f>
        <v>0</v>
      </c>
      <c r="D234" s="219" t="str">
        <f t="shared" ca="1" si="2351"/>
        <v/>
      </c>
      <c r="E234" s="218">
        <f>SUMIFS(Zeitliste!$M$14:$M$1999,Zeitliste!$A$14:$A$1999,$A234,Zeitliste!$N$14:$N$1999,E$16)</f>
        <v>0</v>
      </c>
      <c r="F234" s="219" t="str">
        <f t="shared" ref="F234" ca="1" si="2644">IF(OR($B234=0,E234=0),"",ROUNDDOWN((E234/$B234)*100,0))</f>
        <v/>
      </c>
      <c r="G234" s="218">
        <f>SUMIFS(Zeitliste!$M$14:$M$1999,Zeitliste!$A$14:$A$1999,$A234,Zeitliste!$N$14:$N$1999,G$16)</f>
        <v>0</v>
      </c>
      <c r="H234" s="219" t="str">
        <f t="shared" ref="H234" ca="1" si="2645">IF(OR($B234=0,G234=0),"",ROUNDDOWN((G234/$B234)*100,0))</f>
        <v/>
      </c>
      <c r="I234" s="218">
        <f>SUMIFS(Zeitliste!$M$14:$M$1999,Zeitliste!$A$14:$A$1999,$A234,Zeitliste!$N$14:$N$1999,I$16)</f>
        <v>0</v>
      </c>
      <c r="J234" s="219" t="str">
        <f t="shared" ref="J234" ca="1" si="2646">IF(OR($B234=0,I234=0),"",ROUNDDOWN((I234/$B234)*100,0))</f>
        <v/>
      </c>
      <c r="K234" s="218">
        <f>SUMIFS(Zeitliste!$M$14:$M$1999,Zeitliste!$A$14:$A$1999,$A234,Zeitliste!$N$14:$N$1999,K$16)</f>
        <v>0</v>
      </c>
      <c r="L234" s="219" t="str">
        <f t="shared" ref="L234" ca="1" si="2647">IF(OR($B234=0,K234=0),"",ROUNDDOWN((K234/$B234)*100,0))</f>
        <v/>
      </c>
      <c r="M234" s="218">
        <f>SUMIFS(Zeitliste!$M$14:$M$1999,Zeitliste!$A$14:$A$1999,$A234,Zeitliste!$N$14:$N$1999,M$16)</f>
        <v>0</v>
      </c>
      <c r="N234" s="219" t="str">
        <f t="shared" ref="N234" ca="1" si="2648">IF(OR($B234=0,M234=0),"",ROUNDDOWN((M234/$B234)*100,0))</f>
        <v/>
      </c>
      <c r="O234" s="218">
        <f>SUMIFS(Zeitliste!$M$14:$M$1999,Zeitliste!$A$14:$A$1999,$A234,Zeitliste!$N$14:$N$1999,O$16)</f>
        <v>0</v>
      </c>
      <c r="P234" s="219" t="str">
        <f t="shared" ref="P234" ca="1" si="2649">IF(OR($B234=0,O234=0),"",ROUNDDOWN((O234/$B234)*100,0))</f>
        <v/>
      </c>
      <c r="Q234" s="218">
        <f>SUMIFS(Zeitliste!$M$14:$M$1999,Zeitliste!$A$14:$A$1999,$A234,Zeitliste!$N$14:$N$1999,Q$16)</f>
        <v>0</v>
      </c>
      <c r="R234" s="219" t="str">
        <f t="shared" ref="R234" ca="1" si="2650">IF(OR($B234=0,Q234=0),"",ROUNDDOWN((Q234/$B234)*100,0))</f>
        <v/>
      </c>
      <c r="S234" s="218">
        <f>SUMIFS(Zeitliste!$M$14:$M$1999,Zeitliste!$A$14:$A$1999,$A234,Zeitliste!$N$14:$N$1999,S$16)</f>
        <v>0</v>
      </c>
      <c r="T234" s="219" t="str">
        <f t="shared" ref="T234" ca="1" si="2651">IF(OR($B234=0,S234=0),"",ROUNDDOWN((S234/$B234)*100,0))</f>
        <v/>
      </c>
      <c r="U234" s="218">
        <f>SUMIFS(Zeitliste!$M$14:$M$1999,Zeitliste!$A$14:$A$1999,$A234,Zeitliste!$N$14:$N$1999,U$16)</f>
        <v>0</v>
      </c>
      <c r="V234" s="219" t="str">
        <f t="shared" ref="V234" ca="1" si="2652">IF(OR($B234=0,U234=0),"",ROUNDDOWN((U234/$B234)*100,0))</f>
        <v/>
      </c>
      <c r="W234" s="218">
        <f>SUMIFS(Zeitliste!$M$14:$M$1999,Zeitliste!$A$14:$A$1999,$A234,Zeitliste!$N$14:$N$1999,W$16)</f>
        <v>0</v>
      </c>
      <c r="X234" s="219" t="str">
        <f t="shared" ref="X234" ca="1" si="2653">IF(OR($B234=0,W234=0),"",ROUNDDOWN((W234/$B234)*100,0))</f>
        <v/>
      </c>
      <c r="Y234" s="218">
        <f>SUMIFS(Zeitliste!$M$14:$M$1999,Zeitliste!$A$14:$A$1999,$A234,Zeitliste!$N$14:$N$1999,Y$16)</f>
        <v>0</v>
      </c>
      <c r="Z234" s="219" t="str">
        <f t="shared" ref="Z234" ca="1" si="2654">IF(OR($B234=0,Y234=0),"",ROUNDDOWN((Y234/$B234)*100,0))</f>
        <v/>
      </c>
      <c r="AA234" s="218">
        <f>SUMIFS(Zeitliste!$M$14:$M$1999,Zeitliste!$A$14:$A$1999,$A234,Zeitliste!$N$14:$N$1999,AA$16)</f>
        <v>0</v>
      </c>
      <c r="AB234" s="219" t="str">
        <f t="shared" ref="AB234" ca="1" si="2655">IF(OR($B234=0,AA234=0),"",ROUNDDOWN((AA234/$B234)*100,0))</f>
        <v/>
      </c>
      <c r="AC234" s="218">
        <f>SUMIFS(Zeitliste!$M$14:$M$1999,Zeitliste!$A$14:$A$1999,$A234,Zeitliste!$N$14:$N$1999,AC$16)</f>
        <v>0</v>
      </c>
      <c r="AD234" s="219" t="str">
        <f t="shared" ca="1" si="2388"/>
        <v/>
      </c>
      <c r="AE234" s="20"/>
      <c r="AF234" s="241">
        <f t="shared" ca="1" si="2401"/>
        <v>0</v>
      </c>
      <c r="AG234" s="241">
        <f t="shared" ca="1" si="2402"/>
        <v>0</v>
      </c>
      <c r="AH234" s="242" t="e">
        <f t="shared" si="2415"/>
        <v>#VALUE!</v>
      </c>
    </row>
    <row r="235" spans="1:34" x14ac:dyDescent="0.25">
      <c r="A235" s="216" t="str">
        <f t="shared" si="2350"/>
        <v/>
      </c>
      <c r="B235" s="217">
        <f ca="1">SUMIF(ZL_gesamt,Aufteilung!A235,ZL_dez)</f>
        <v>0</v>
      </c>
      <c r="C235" s="218">
        <f>SUMIFS(Zeitliste!$M$14:$M$1999,Zeitliste!$A$14:$A$1999,$A235,Zeitliste!$N$14:$N$1999,C$16)</f>
        <v>0</v>
      </c>
      <c r="D235" s="219" t="str">
        <f t="shared" ca="1" si="2351"/>
        <v/>
      </c>
      <c r="E235" s="218">
        <f>SUMIFS(Zeitliste!$M$14:$M$1999,Zeitliste!$A$14:$A$1999,$A235,Zeitliste!$N$14:$N$1999,E$16)</f>
        <v>0</v>
      </c>
      <c r="F235" s="219" t="str">
        <f t="shared" ref="F235" ca="1" si="2656">IF(OR($B235=0,E235=0),"",ROUNDDOWN((E235/$B235)*100,0))</f>
        <v/>
      </c>
      <c r="G235" s="218">
        <f>SUMIFS(Zeitliste!$M$14:$M$1999,Zeitliste!$A$14:$A$1999,$A235,Zeitliste!$N$14:$N$1999,G$16)</f>
        <v>0</v>
      </c>
      <c r="H235" s="219" t="str">
        <f t="shared" ref="H235" ca="1" si="2657">IF(OR($B235=0,G235=0),"",ROUNDDOWN((G235/$B235)*100,0))</f>
        <v/>
      </c>
      <c r="I235" s="218">
        <f>SUMIFS(Zeitliste!$M$14:$M$1999,Zeitliste!$A$14:$A$1999,$A235,Zeitliste!$N$14:$N$1999,I$16)</f>
        <v>0</v>
      </c>
      <c r="J235" s="219" t="str">
        <f t="shared" ref="J235" ca="1" si="2658">IF(OR($B235=0,I235=0),"",ROUNDDOWN((I235/$B235)*100,0))</f>
        <v/>
      </c>
      <c r="K235" s="218">
        <f>SUMIFS(Zeitliste!$M$14:$M$1999,Zeitliste!$A$14:$A$1999,$A235,Zeitliste!$N$14:$N$1999,K$16)</f>
        <v>0</v>
      </c>
      <c r="L235" s="219" t="str">
        <f t="shared" ref="L235" ca="1" si="2659">IF(OR($B235=0,K235=0),"",ROUNDDOWN((K235/$B235)*100,0))</f>
        <v/>
      </c>
      <c r="M235" s="218">
        <f>SUMIFS(Zeitliste!$M$14:$M$1999,Zeitliste!$A$14:$A$1999,$A235,Zeitliste!$N$14:$N$1999,M$16)</f>
        <v>0</v>
      </c>
      <c r="N235" s="219" t="str">
        <f t="shared" ref="N235" ca="1" si="2660">IF(OR($B235=0,M235=0),"",ROUNDDOWN((M235/$B235)*100,0))</f>
        <v/>
      </c>
      <c r="O235" s="218">
        <f>SUMIFS(Zeitliste!$M$14:$M$1999,Zeitliste!$A$14:$A$1999,$A235,Zeitliste!$N$14:$N$1999,O$16)</f>
        <v>0</v>
      </c>
      <c r="P235" s="219" t="str">
        <f t="shared" ref="P235" ca="1" si="2661">IF(OR($B235=0,O235=0),"",ROUNDDOWN((O235/$B235)*100,0))</f>
        <v/>
      </c>
      <c r="Q235" s="218">
        <f>SUMIFS(Zeitliste!$M$14:$M$1999,Zeitliste!$A$14:$A$1999,$A235,Zeitliste!$N$14:$N$1999,Q$16)</f>
        <v>0</v>
      </c>
      <c r="R235" s="219" t="str">
        <f t="shared" ref="R235" ca="1" si="2662">IF(OR($B235=0,Q235=0),"",ROUNDDOWN((Q235/$B235)*100,0))</f>
        <v/>
      </c>
      <c r="S235" s="218">
        <f>SUMIFS(Zeitliste!$M$14:$M$1999,Zeitliste!$A$14:$A$1999,$A235,Zeitliste!$N$14:$N$1999,S$16)</f>
        <v>0</v>
      </c>
      <c r="T235" s="219" t="str">
        <f t="shared" ref="T235" ca="1" si="2663">IF(OR($B235=0,S235=0),"",ROUNDDOWN((S235/$B235)*100,0))</f>
        <v/>
      </c>
      <c r="U235" s="218">
        <f>SUMIFS(Zeitliste!$M$14:$M$1999,Zeitliste!$A$14:$A$1999,$A235,Zeitliste!$N$14:$N$1999,U$16)</f>
        <v>0</v>
      </c>
      <c r="V235" s="219" t="str">
        <f t="shared" ref="V235" ca="1" si="2664">IF(OR($B235=0,U235=0),"",ROUNDDOWN((U235/$B235)*100,0))</f>
        <v/>
      </c>
      <c r="W235" s="218">
        <f>SUMIFS(Zeitliste!$M$14:$M$1999,Zeitliste!$A$14:$A$1999,$A235,Zeitliste!$N$14:$N$1999,W$16)</f>
        <v>0</v>
      </c>
      <c r="X235" s="219" t="str">
        <f t="shared" ref="X235" ca="1" si="2665">IF(OR($B235=0,W235=0),"",ROUNDDOWN((W235/$B235)*100,0))</f>
        <v/>
      </c>
      <c r="Y235" s="218">
        <f>SUMIFS(Zeitliste!$M$14:$M$1999,Zeitliste!$A$14:$A$1999,$A235,Zeitliste!$N$14:$N$1999,Y$16)</f>
        <v>0</v>
      </c>
      <c r="Z235" s="219" t="str">
        <f t="shared" ref="Z235" ca="1" si="2666">IF(OR($B235=0,Y235=0),"",ROUNDDOWN((Y235/$B235)*100,0))</f>
        <v/>
      </c>
      <c r="AA235" s="218">
        <f>SUMIFS(Zeitliste!$M$14:$M$1999,Zeitliste!$A$14:$A$1999,$A235,Zeitliste!$N$14:$N$1999,AA$16)</f>
        <v>0</v>
      </c>
      <c r="AB235" s="219" t="str">
        <f t="shared" ref="AB235" ca="1" si="2667">IF(OR($B235=0,AA235=0),"",ROUNDDOWN((AA235/$B235)*100,0))</f>
        <v/>
      </c>
      <c r="AC235" s="218">
        <f>SUMIFS(Zeitliste!$M$14:$M$1999,Zeitliste!$A$14:$A$1999,$A235,Zeitliste!$N$14:$N$1999,AC$16)</f>
        <v>0</v>
      </c>
      <c r="AD235" s="219" t="str">
        <f t="shared" ca="1" si="2388"/>
        <v/>
      </c>
      <c r="AE235" s="20"/>
      <c r="AF235" s="241">
        <f t="shared" ca="1" si="2401"/>
        <v>0</v>
      </c>
      <c r="AG235" s="241">
        <f t="shared" ca="1" si="2402"/>
        <v>0</v>
      </c>
      <c r="AH235" s="242" t="e">
        <f t="shared" si="2415"/>
        <v>#VALUE!</v>
      </c>
    </row>
    <row r="236" spans="1:34" x14ac:dyDescent="0.25">
      <c r="A236" s="216" t="str">
        <f t="shared" si="2350"/>
        <v/>
      </c>
      <c r="B236" s="217">
        <f ca="1">SUMIF(ZL_gesamt,Aufteilung!A236,ZL_dez)</f>
        <v>0</v>
      </c>
      <c r="C236" s="218">
        <f>SUMIFS(Zeitliste!$M$14:$M$1999,Zeitliste!$A$14:$A$1999,$A236,Zeitliste!$N$14:$N$1999,C$16)</f>
        <v>0</v>
      </c>
      <c r="D236" s="219" t="str">
        <f t="shared" ca="1" si="2351"/>
        <v/>
      </c>
      <c r="E236" s="218">
        <f>SUMIFS(Zeitliste!$M$14:$M$1999,Zeitliste!$A$14:$A$1999,$A236,Zeitliste!$N$14:$N$1999,E$16)</f>
        <v>0</v>
      </c>
      <c r="F236" s="219" t="str">
        <f t="shared" ref="F236" ca="1" si="2668">IF(OR($B236=0,E236=0),"",ROUNDDOWN((E236/$B236)*100,0))</f>
        <v/>
      </c>
      <c r="G236" s="218">
        <f>SUMIFS(Zeitliste!$M$14:$M$1999,Zeitliste!$A$14:$A$1999,$A236,Zeitliste!$N$14:$N$1999,G$16)</f>
        <v>0</v>
      </c>
      <c r="H236" s="219" t="str">
        <f t="shared" ref="H236" ca="1" si="2669">IF(OR($B236=0,G236=0),"",ROUNDDOWN((G236/$B236)*100,0))</f>
        <v/>
      </c>
      <c r="I236" s="218">
        <f>SUMIFS(Zeitliste!$M$14:$M$1999,Zeitliste!$A$14:$A$1999,$A236,Zeitliste!$N$14:$N$1999,I$16)</f>
        <v>0</v>
      </c>
      <c r="J236" s="219" t="str">
        <f t="shared" ref="J236" ca="1" si="2670">IF(OR($B236=0,I236=0),"",ROUNDDOWN((I236/$B236)*100,0))</f>
        <v/>
      </c>
      <c r="K236" s="218">
        <f>SUMIFS(Zeitliste!$M$14:$M$1999,Zeitliste!$A$14:$A$1999,$A236,Zeitliste!$N$14:$N$1999,K$16)</f>
        <v>0</v>
      </c>
      <c r="L236" s="219" t="str">
        <f t="shared" ref="L236" ca="1" si="2671">IF(OR($B236=0,K236=0),"",ROUNDDOWN((K236/$B236)*100,0))</f>
        <v/>
      </c>
      <c r="M236" s="218">
        <f>SUMIFS(Zeitliste!$M$14:$M$1999,Zeitliste!$A$14:$A$1999,$A236,Zeitliste!$N$14:$N$1999,M$16)</f>
        <v>0</v>
      </c>
      <c r="N236" s="219" t="str">
        <f t="shared" ref="N236" ca="1" si="2672">IF(OR($B236=0,M236=0),"",ROUNDDOWN((M236/$B236)*100,0))</f>
        <v/>
      </c>
      <c r="O236" s="218">
        <f>SUMIFS(Zeitliste!$M$14:$M$1999,Zeitliste!$A$14:$A$1999,$A236,Zeitliste!$N$14:$N$1999,O$16)</f>
        <v>0</v>
      </c>
      <c r="P236" s="219" t="str">
        <f t="shared" ref="P236" ca="1" si="2673">IF(OR($B236=0,O236=0),"",ROUNDDOWN((O236/$B236)*100,0))</f>
        <v/>
      </c>
      <c r="Q236" s="218">
        <f>SUMIFS(Zeitliste!$M$14:$M$1999,Zeitliste!$A$14:$A$1999,$A236,Zeitliste!$N$14:$N$1999,Q$16)</f>
        <v>0</v>
      </c>
      <c r="R236" s="219" t="str">
        <f t="shared" ref="R236" ca="1" si="2674">IF(OR($B236=0,Q236=0),"",ROUNDDOWN((Q236/$B236)*100,0))</f>
        <v/>
      </c>
      <c r="S236" s="218">
        <f>SUMIFS(Zeitliste!$M$14:$M$1999,Zeitliste!$A$14:$A$1999,$A236,Zeitliste!$N$14:$N$1999,S$16)</f>
        <v>0</v>
      </c>
      <c r="T236" s="219" t="str">
        <f t="shared" ref="T236" ca="1" si="2675">IF(OR($B236=0,S236=0),"",ROUNDDOWN((S236/$B236)*100,0))</f>
        <v/>
      </c>
      <c r="U236" s="218">
        <f>SUMIFS(Zeitliste!$M$14:$M$1999,Zeitliste!$A$14:$A$1999,$A236,Zeitliste!$N$14:$N$1999,U$16)</f>
        <v>0</v>
      </c>
      <c r="V236" s="219" t="str">
        <f t="shared" ref="V236" ca="1" si="2676">IF(OR($B236=0,U236=0),"",ROUNDDOWN((U236/$B236)*100,0))</f>
        <v/>
      </c>
      <c r="W236" s="218">
        <f>SUMIFS(Zeitliste!$M$14:$M$1999,Zeitliste!$A$14:$A$1999,$A236,Zeitliste!$N$14:$N$1999,W$16)</f>
        <v>0</v>
      </c>
      <c r="X236" s="219" t="str">
        <f t="shared" ref="X236" ca="1" si="2677">IF(OR($B236=0,W236=0),"",ROUNDDOWN((W236/$B236)*100,0))</f>
        <v/>
      </c>
      <c r="Y236" s="218">
        <f>SUMIFS(Zeitliste!$M$14:$M$1999,Zeitliste!$A$14:$A$1999,$A236,Zeitliste!$N$14:$N$1999,Y$16)</f>
        <v>0</v>
      </c>
      <c r="Z236" s="219" t="str">
        <f t="shared" ref="Z236" ca="1" si="2678">IF(OR($B236=0,Y236=0),"",ROUNDDOWN((Y236/$B236)*100,0))</f>
        <v/>
      </c>
      <c r="AA236" s="218">
        <f>SUMIFS(Zeitliste!$M$14:$M$1999,Zeitliste!$A$14:$A$1999,$A236,Zeitliste!$N$14:$N$1999,AA$16)</f>
        <v>0</v>
      </c>
      <c r="AB236" s="219" t="str">
        <f t="shared" ref="AB236" ca="1" si="2679">IF(OR($B236=0,AA236=0),"",ROUNDDOWN((AA236/$B236)*100,0))</f>
        <v/>
      </c>
      <c r="AC236" s="218">
        <f>SUMIFS(Zeitliste!$M$14:$M$1999,Zeitliste!$A$14:$A$1999,$A236,Zeitliste!$N$14:$N$1999,AC$16)</f>
        <v>0</v>
      </c>
      <c r="AD236" s="219" t="str">
        <f t="shared" ca="1" si="2388"/>
        <v/>
      </c>
      <c r="AE236" s="20"/>
      <c r="AF236" s="241">
        <f t="shared" ca="1" si="2401"/>
        <v>0</v>
      </c>
      <c r="AG236" s="241">
        <f t="shared" ca="1" si="2402"/>
        <v>0</v>
      </c>
      <c r="AH236" s="242" t="e">
        <f t="shared" si="2415"/>
        <v>#VALUE!</v>
      </c>
    </row>
    <row r="237" spans="1:34" x14ac:dyDescent="0.25">
      <c r="A237" s="216" t="str">
        <f t="shared" si="2350"/>
        <v/>
      </c>
      <c r="B237" s="217">
        <f ca="1">SUMIF(ZL_gesamt,Aufteilung!A237,ZL_dez)</f>
        <v>0</v>
      </c>
      <c r="C237" s="218">
        <f>SUMIFS(Zeitliste!$M$14:$M$1999,Zeitliste!$A$14:$A$1999,$A237,Zeitliste!$N$14:$N$1999,C$16)</f>
        <v>0</v>
      </c>
      <c r="D237" s="219" t="str">
        <f t="shared" ca="1" si="2351"/>
        <v/>
      </c>
      <c r="E237" s="218">
        <f>SUMIFS(Zeitliste!$M$14:$M$1999,Zeitliste!$A$14:$A$1999,$A237,Zeitliste!$N$14:$N$1999,E$16)</f>
        <v>0</v>
      </c>
      <c r="F237" s="219" t="str">
        <f t="shared" ref="F237" ca="1" si="2680">IF(OR($B237=0,E237=0),"",ROUNDDOWN((E237/$B237)*100,0))</f>
        <v/>
      </c>
      <c r="G237" s="218">
        <f>SUMIFS(Zeitliste!$M$14:$M$1999,Zeitliste!$A$14:$A$1999,$A237,Zeitliste!$N$14:$N$1999,G$16)</f>
        <v>0</v>
      </c>
      <c r="H237" s="219" t="str">
        <f t="shared" ref="H237" ca="1" si="2681">IF(OR($B237=0,G237=0),"",ROUNDDOWN((G237/$B237)*100,0))</f>
        <v/>
      </c>
      <c r="I237" s="218">
        <f>SUMIFS(Zeitliste!$M$14:$M$1999,Zeitliste!$A$14:$A$1999,$A237,Zeitliste!$N$14:$N$1999,I$16)</f>
        <v>0</v>
      </c>
      <c r="J237" s="219" t="str">
        <f t="shared" ref="J237" ca="1" si="2682">IF(OR($B237=0,I237=0),"",ROUNDDOWN((I237/$B237)*100,0))</f>
        <v/>
      </c>
      <c r="K237" s="218">
        <f>SUMIFS(Zeitliste!$M$14:$M$1999,Zeitliste!$A$14:$A$1999,$A237,Zeitliste!$N$14:$N$1999,K$16)</f>
        <v>0</v>
      </c>
      <c r="L237" s="219" t="str">
        <f t="shared" ref="L237" ca="1" si="2683">IF(OR($B237=0,K237=0),"",ROUNDDOWN((K237/$B237)*100,0))</f>
        <v/>
      </c>
      <c r="M237" s="218">
        <f>SUMIFS(Zeitliste!$M$14:$M$1999,Zeitliste!$A$14:$A$1999,$A237,Zeitliste!$N$14:$N$1999,M$16)</f>
        <v>0</v>
      </c>
      <c r="N237" s="219" t="str">
        <f t="shared" ref="N237" ca="1" si="2684">IF(OR($B237=0,M237=0),"",ROUNDDOWN((M237/$B237)*100,0))</f>
        <v/>
      </c>
      <c r="O237" s="218">
        <f>SUMIFS(Zeitliste!$M$14:$M$1999,Zeitliste!$A$14:$A$1999,$A237,Zeitliste!$N$14:$N$1999,O$16)</f>
        <v>0</v>
      </c>
      <c r="P237" s="219" t="str">
        <f t="shared" ref="P237" ca="1" si="2685">IF(OR($B237=0,O237=0),"",ROUNDDOWN((O237/$B237)*100,0))</f>
        <v/>
      </c>
      <c r="Q237" s="218">
        <f>SUMIFS(Zeitliste!$M$14:$M$1999,Zeitliste!$A$14:$A$1999,$A237,Zeitliste!$N$14:$N$1999,Q$16)</f>
        <v>0</v>
      </c>
      <c r="R237" s="219" t="str">
        <f t="shared" ref="R237" ca="1" si="2686">IF(OR($B237=0,Q237=0),"",ROUNDDOWN((Q237/$B237)*100,0))</f>
        <v/>
      </c>
      <c r="S237" s="218">
        <f>SUMIFS(Zeitliste!$M$14:$M$1999,Zeitliste!$A$14:$A$1999,$A237,Zeitliste!$N$14:$N$1999,S$16)</f>
        <v>0</v>
      </c>
      <c r="T237" s="219" t="str">
        <f t="shared" ref="T237" ca="1" si="2687">IF(OR($B237=0,S237=0),"",ROUNDDOWN((S237/$B237)*100,0))</f>
        <v/>
      </c>
      <c r="U237" s="218">
        <f>SUMIFS(Zeitliste!$M$14:$M$1999,Zeitliste!$A$14:$A$1999,$A237,Zeitliste!$N$14:$N$1999,U$16)</f>
        <v>0</v>
      </c>
      <c r="V237" s="219" t="str">
        <f t="shared" ref="V237" ca="1" si="2688">IF(OR($B237=0,U237=0),"",ROUNDDOWN((U237/$B237)*100,0))</f>
        <v/>
      </c>
      <c r="W237" s="218">
        <f>SUMIFS(Zeitliste!$M$14:$M$1999,Zeitliste!$A$14:$A$1999,$A237,Zeitliste!$N$14:$N$1999,W$16)</f>
        <v>0</v>
      </c>
      <c r="X237" s="219" t="str">
        <f t="shared" ref="X237" ca="1" si="2689">IF(OR($B237=0,W237=0),"",ROUNDDOWN((W237/$B237)*100,0))</f>
        <v/>
      </c>
      <c r="Y237" s="218">
        <f>SUMIFS(Zeitliste!$M$14:$M$1999,Zeitliste!$A$14:$A$1999,$A237,Zeitliste!$N$14:$N$1999,Y$16)</f>
        <v>0</v>
      </c>
      <c r="Z237" s="219" t="str">
        <f t="shared" ref="Z237" ca="1" si="2690">IF(OR($B237=0,Y237=0),"",ROUNDDOWN((Y237/$B237)*100,0))</f>
        <v/>
      </c>
      <c r="AA237" s="218">
        <f>SUMIFS(Zeitliste!$M$14:$M$1999,Zeitliste!$A$14:$A$1999,$A237,Zeitliste!$N$14:$N$1999,AA$16)</f>
        <v>0</v>
      </c>
      <c r="AB237" s="219" t="str">
        <f t="shared" ref="AB237" ca="1" si="2691">IF(OR($B237=0,AA237=0),"",ROUNDDOWN((AA237/$B237)*100,0))</f>
        <v/>
      </c>
      <c r="AC237" s="218">
        <f>SUMIFS(Zeitliste!$M$14:$M$1999,Zeitliste!$A$14:$A$1999,$A237,Zeitliste!$N$14:$N$1999,AC$16)</f>
        <v>0</v>
      </c>
      <c r="AD237" s="219" t="str">
        <f t="shared" ca="1" si="2388"/>
        <v/>
      </c>
      <c r="AE237" s="20"/>
      <c r="AF237" s="241">
        <f t="shared" ca="1" si="2401"/>
        <v>0</v>
      </c>
      <c r="AG237" s="241">
        <f t="shared" ca="1" si="2402"/>
        <v>0</v>
      </c>
      <c r="AH237" s="242" t="e">
        <f t="shared" si="2415"/>
        <v>#VALUE!</v>
      </c>
    </row>
    <row r="238" spans="1:34" x14ac:dyDescent="0.25">
      <c r="A238" s="216" t="str">
        <f t="shared" si="2350"/>
        <v/>
      </c>
      <c r="B238" s="217">
        <f ca="1">SUMIF(ZL_gesamt,Aufteilung!A238,ZL_dez)</f>
        <v>0</v>
      </c>
      <c r="C238" s="218">
        <f>SUMIFS(Zeitliste!$M$14:$M$1999,Zeitliste!$A$14:$A$1999,$A238,Zeitliste!$N$14:$N$1999,C$16)</f>
        <v>0</v>
      </c>
      <c r="D238" s="219" t="str">
        <f t="shared" ca="1" si="2351"/>
        <v/>
      </c>
      <c r="E238" s="218">
        <f>SUMIFS(Zeitliste!$M$14:$M$1999,Zeitliste!$A$14:$A$1999,$A238,Zeitliste!$N$14:$N$1999,E$16)</f>
        <v>0</v>
      </c>
      <c r="F238" s="219" t="str">
        <f t="shared" ref="F238" ca="1" si="2692">IF(OR($B238=0,E238=0),"",ROUNDDOWN((E238/$B238)*100,0))</f>
        <v/>
      </c>
      <c r="G238" s="218">
        <f>SUMIFS(Zeitliste!$M$14:$M$1999,Zeitliste!$A$14:$A$1999,$A238,Zeitliste!$N$14:$N$1999,G$16)</f>
        <v>0</v>
      </c>
      <c r="H238" s="219" t="str">
        <f t="shared" ref="H238" ca="1" si="2693">IF(OR($B238=0,G238=0),"",ROUNDDOWN((G238/$B238)*100,0))</f>
        <v/>
      </c>
      <c r="I238" s="218">
        <f>SUMIFS(Zeitliste!$M$14:$M$1999,Zeitliste!$A$14:$A$1999,$A238,Zeitliste!$N$14:$N$1999,I$16)</f>
        <v>0</v>
      </c>
      <c r="J238" s="219" t="str">
        <f t="shared" ref="J238" ca="1" si="2694">IF(OR($B238=0,I238=0),"",ROUNDDOWN((I238/$B238)*100,0))</f>
        <v/>
      </c>
      <c r="K238" s="218">
        <f>SUMIFS(Zeitliste!$M$14:$M$1999,Zeitliste!$A$14:$A$1999,$A238,Zeitliste!$N$14:$N$1999,K$16)</f>
        <v>0</v>
      </c>
      <c r="L238" s="219" t="str">
        <f t="shared" ref="L238" ca="1" si="2695">IF(OR($B238=0,K238=0),"",ROUNDDOWN((K238/$B238)*100,0))</f>
        <v/>
      </c>
      <c r="M238" s="218">
        <f>SUMIFS(Zeitliste!$M$14:$M$1999,Zeitliste!$A$14:$A$1999,$A238,Zeitliste!$N$14:$N$1999,M$16)</f>
        <v>0</v>
      </c>
      <c r="N238" s="219" t="str">
        <f t="shared" ref="N238" ca="1" si="2696">IF(OR($B238=0,M238=0),"",ROUNDDOWN((M238/$B238)*100,0))</f>
        <v/>
      </c>
      <c r="O238" s="218">
        <f>SUMIFS(Zeitliste!$M$14:$M$1999,Zeitliste!$A$14:$A$1999,$A238,Zeitliste!$N$14:$N$1999,O$16)</f>
        <v>0</v>
      </c>
      <c r="P238" s="219" t="str">
        <f t="shared" ref="P238" ca="1" si="2697">IF(OR($B238=0,O238=0),"",ROUNDDOWN((O238/$B238)*100,0))</f>
        <v/>
      </c>
      <c r="Q238" s="218">
        <f>SUMIFS(Zeitliste!$M$14:$M$1999,Zeitliste!$A$14:$A$1999,$A238,Zeitliste!$N$14:$N$1999,Q$16)</f>
        <v>0</v>
      </c>
      <c r="R238" s="219" t="str">
        <f t="shared" ref="R238" ca="1" si="2698">IF(OR($B238=0,Q238=0),"",ROUNDDOWN((Q238/$B238)*100,0))</f>
        <v/>
      </c>
      <c r="S238" s="218">
        <f>SUMIFS(Zeitliste!$M$14:$M$1999,Zeitliste!$A$14:$A$1999,$A238,Zeitliste!$N$14:$N$1999,S$16)</f>
        <v>0</v>
      </c>
      <c r="T238" s="219" t="str">
        <f t="shared" ref="T238" ca="1" si="2699">IF(OR($B238=0,S238=0),"",ROUNDDOWN((S238/$B238)*100,0))</f>
        <v/>
      </c>
      <c r="U238" s="218">
        <f>SUMIFS(Zeitliste!$M$14:$M$1999,Zeitliste!$A$14:$A$1999,$A238,Zeitliste!$N$14:$N$1999,U$16)</f>
        <v>0</v>
      </c>
      <c r="V238" s="219" t="str">
        <f t="shared" ref="V238" ca="1" si="2700">IF(OR($B238=0,U238=0),"",ROUNDDOWN((U238/$B238)*100,0))</f>
        <v/>
      </c>
      <c r="W238" s="218">
        <f>SUMIFS(Zeitliste!$M$14:$M$1999,Zeitliste!$A$14:$A$1999,$A238,Zeitliste!$N$14:$N$1999,W$16)</f>
        <v>0</v>
      </c>
      <c r="X238" s="219" t="str">
        <f t="shared" ref="X238" ca="1" si="2701">IF(OR($B238=0,W238=0),"",ROUNDDOWN((W238/$B238)*100,0))</f>
        <v/>
      </c>
      <c r="Y238" s="218">
        <f>SUMIFS(Zeitliste!$M$14:$M$1999,Zeitliste!$A$14:$A$1999,$A238,Zeitliste!$N$14:$N$1999,Y$16)</f>
        <v>0</v>
      </c>
      <c r="Z238" s="219" t="str">
        <f t="shared" ref="Z238" ca="1" si="2702">IF(OR($B238=0,Y238=0),"",ROUNDDOWN((Y238/$B238)*100,0))</f>
        <v/>
      </c>
      <c r="AA238" s="218">
        <f>SUMIFS(Zeitliste!$M$14:$M$1999,Zeitliste!$A$14:$A$1999,$A238,Zeitliste!$N$14:$N$1999,AA$16)</f>
        <v>0</v>
      </c>
      <c r="AB238" s="219" t="str">
        <f t="shared" ref="AB238" ca="1" si="2703">IF(OR($B238=0,AA238=0),"",ROUNDDOWN((AA238/$B238)*100,0))</f>
        <v/>
      </c>
      <c r="AC238" s="218">
        <f>SUMIFS(Zeitliste!$M$14:$M$1999,Zeitliste!$A$14:$A$1999,$A238,Zeitliste!$N$14:$N$1999,AC$16)</f>
        <v>0</v>
      </c>
      <c r="AD238" s="219" t="str">
        <f t="shared" ca="1" si="2388"/>
        <v/>
      </c>
      <c r="AE238" s="20"/>
      <c r="AF238" s="241">
        <f t="shared" ca="1" si="2401"/>
        <v>0</v>
      </c>
      <c r="AG238" s="241">
        <f t="shared" ca="1" si="2402"/>
        <v>0</v>
      </c>
      <c r="AH238" s="242" t="e">
        <f t="shared" si="2415"/>
        <v>#VALUE!</v>
      </c>
    </row>
    <row r="239" spans="1:34" x14ac:dyDescent="0.25">
      <c r="A239" s="216" t="str">
        <f t="shared" si="2350"/>
        <v/>
      </c>
      <c r="B239" s="217">
        <f ca="1">SUMIF(ZL_gesamt,Aufteilung!A239,ZL_dez)</f>
        <v>0</v>
      </c>
      <c r="C239" s="218">
        <f>SUMIFS(Zeitliste!$M$14:$M$1999,Zeitliste!$A$14:$A$1999,$A239,Zeitliste!$N$14:$N$1999,C$16)</f>
        <v>0</v>
      </c>
      <c r="D239" s="219" t="str">
        <f t="shared" ca="1" si="2351"/>
        <v/>
      </c>
      <c r="E239" s="218">
        <f>SUMIFS(Zeitliste!$M$14:$M$1999,Zeitliste!$A$14:$A$1999,$A239,Zeitliste!$N$14:$N$1999,E$16)</f>
        <v>0</v>
      </c>
      <c r="F239" s="219" t="str">
        <f t="shared" ref="F239" ca="1" si="2704">IF(OR($B239=0,E239=0),"",ROUNDDOWN((E239/$B239)*100,0))</f>
        <v/>
      </c>
      <c r="G239" s="218">
        <f>SUMIFS(Zeitliste!$M$14:$M$1999,Zeitliste!$A$14:$A$1999,$A239,Zeitliste!$N$14:$N$1999,G$16)</f>
        <v>0</v>
      </c>
      <c r="H239" s="219" t="str">
        <f t="shared" ref="H239" ca="1" si="2705">IF(OR($B239=0,G239=0),"",ROUNDDOWN((G239/$B239)*100,0))</f>
        <v/>
      </c>
      <c r="I239" s="218">
        <f>SUMIFS(Zeitliste!$M$14:$M$1999,Zeitliste!$A$14:$A$1999,$A239,Zeitliste!$N$14:$N$1999,I$16)</f>
        <v>0</v>
      </c>
      <c r="J239" s="219" t="str">
        <f t="shared" ref="J239" ca="1" si="2706">IF(OR($B239=0,I239=0),"",ROUNDDOWN((I239/$B239)*100,0))</f>
        <v/>
      </c>
      <c r="K239" s="218">
        <f>SUMIFS(Zeitliste!$M$14:$M$1999,Zeitliste!$A$14:$A$1999,$A239,Zeitliste!$N$14:$N$1999,K$16)</f>
        <v>0</v>
      </c>
      <c r="L239" s="219" t="str">
        <f t="shared" ref="L239" ca="1" si="2707">IF(OR($B239=0,K239=0),"",ROUNDDOWN((K239/$B239)*100,0))</f>
        <v/>
      </c>
      <c r="M239" s="218">
        <f>SUMIFS(Zeitliste!$M$14:$M$1999,Zeitliste!$A$14:$A$1999,$A239,Zeitliste!$N$14:$N$1999,M$16)</f>
        <v>0</v>
      </c>
      <c r="N239" s="219" t="str">
        <f t="shared" ref="N239" ca="1" si="2708">IF(OR($B239=0,M239=0),"",ROUNDDOWN((M239/$B239)*100,0))</f>
        <v/>
      </c>
      <c r="O239" s="218">
        <f>SUMIFS(Zeitliste!$M$14:$M$1999,Zeitliste!$A$14:$A$1999,$A239,Zeitliste!$N$14:$N$1999,O$16)</f>
        <v>0</v>
      </c>
      <c r="P239" s="219" t="str">
        <f t="shared" ref="P239" ca="1" si="2709">IF(OR($B239=0,O239=0),"",ROUNDDOWN((O239/$B239)*100,0))</f>
        <v/>
      </c>
      <c r="Q239" s="218">
        <f>SUMIFS(Zeitliste!$M$14:$M$1999,Zeitliste!$A$14:$A$1999,$A239,Zeitliste!$N$14:$N$1999,Q$16)</f>
        <v>0</v>
      </c>
      <c r="R239" s="219" t="str">
        <f t="shared" ref="R239" ca="1" si="2710">IF(OR($B239=0,Q239=0),"",ROUNDDOWN((Q239/$B239)*100,0))</f>
        <v/>
      </c>
      <c r="S239" s="218">
        <f>SUMIFS(Zeitliste!$M$14:$M$1999,Zeitliste!$A$14:$A$1999,$A239,Zeitliste!$N$14:$N$1999,S$16)</f>
        <v>0</v>
      </c>
      <c r="T239" s="219" t="str">
        <f t="shared" ref="T239" ca="1" si="2711">IF(OR($B239=0,S239=0),"",ROUNDDOWN((S239/$B239)*100,0))</f>
        <v/>
      </c>
      <c r="U239" s="218">
        <f>SUMIFS(Zeitliste!$M$14:$M$1999,Zeitliste!$A$14:$A$1999,$A239,Zeitliste!$N$14:$N$1999,U$16)</f>
        <v>0</v>
      </c>
      <c r="V239" s="219" t="str">
        <f t="shared" ref="V239" ca="1" si="2712">IF(OR($B239=0,U239=0),"",ROUNDDOWN((U239/$B239)*100,0))</f>
        <v/>
      </c>
      <c r="W239" s="218">
        <f>SUMIFS(Zeitliste!$M$14:$M$1999,Zeitliste!$A$14:$A$1999,$A239,Zeitliste!$N$14:$N$1999,W$16)</f>
        <v>0</v>
      </c>
      <c r="X239" s="219" t="str">
        <f t="shared" ref="X239" ca="1" si="2713">IF(OR($B239=0,W239=0),"",ROUNDDOWN((W239/$B239)*100,0))</f>
        <v/>
      </c>
      <c r="Y239" s="218">
        <f>SUMIFS(Zeitliste!$M$14:$M$1999,Zeitliste!$A$14:$A$1999,$A239,Zeitliste!$N$14:$N$1999,Y$16)</f>
        <v>0</v>
      </c>
      <c r="Z239" s="219" t="str">
        <f t="shared" ref="Z239" ca="1" si="2714">IF(OR($B239=0,Y239=0),"",ROUNDDOWN((Y239/$B239)*100,0))</f>
        <v/>
      </c>
      <c r="AA239" s="218">
        <f>SUMIFS(Zeitliste!$M$14:$M$1999,Zeitliste!$A$14:$A$1999,$A239,Zeitliste!$N$14:$N$1999,AA$16)</f>
        <v>0</v>
      </c>
      <c r="AB239" s="219" t="str">
        <f t="shared" ref="AB239" ca="1" si="2715">IF(OR($B239=0,AA239=0),"",ROUNDDOWN((AA239/$B239)*100,0))</f>
        <v/>
      </c>
      <c r="AC239" s="218">
        <f>SUMIFS(Zeitliste!$M$14:$M$1999,Zeitliste!$A$14:$A$1999,$A239,Zeitliste!$N$14:$N$1999,AC$16)</f>
        <v>0</v>
      </c>
      <c r="AD239" s="219" t="str">
        <f t="shared" ca="1" si="2388"/>
        <v/>
      </c>
      <c r="AE239" s="20"/>
      <c r="AF239" s="241">
        <f t="shared" ca="1" si="2401"/>
        <v>0</v>
      </c>
      <c r="AG239" s="241">
        <f t="shared" ca="1" si="2402"/>
        <v>0</v>
      </c>
      <c r="AH239" s="242" t="e">
        <f t="shared" si="2415"/>
        <v>#VALUE!</v>
      </c>
    </row>
    <row r="240" spans="1:34" x14ac:dyDescent="0.25">
      <c r="A240" s="216" t="str">
        <f t="shared" si="2350"/>
        <v/>
      </c>
      <c r="B240" s="217">
        <f ca="1">SUMIF(ZL_gesamt,Aufteilung!A240,ZL_dez)</f>
        <v>0</v>
      </c>
      <c r="C240" s="218">
        <f>SUMIFS(Zeitliste!$M$14:$M$1999,Zeitliste!$A$14:$A$1999,$A240,Zeitliste!$N$14:$N$1999,C$16)</f>
        <v>0</v>
      </c>
      <c r="D240" s="219" t="str">
        <f t="shared" ca="1" si="2351"/>
        <v/>
      </c>
      <c r="E240" s="218">
        <f>SUMIFS(Zeitliste!$M$14:$M$1999,Zeitliste!$A$14:$A$1999,$A240,Zeitliste!$N$14:$N$1999,E$16)</f>
        <v>0</v>
      </c>
      <c r="F240" s="219" t="str">
        <f t="shared" ref="F240" ca="1" si="2716">IF(OR($B240=0,E240=0),"",ROUNDDOWN((E240/$B240)*100,0))</f>
        <v/>
      </c>
      <c r="G240" s="218">
        <f>SUMIFS(Zeitliste!$M$14:$M$1999,Zeitliste!$A$14:$A$1999,$A240,Zeitliste!$N$14:$N$1999,G$16)</f>
        <v>0</v>
      </c>
      <c r="H240" s="219" t="str">
        <f t="shared" ref="H240" ca="1" si="2717">IF(OR($B240=0,G240=0),"",ROUNDDOWN((G240/$B240)*100,0))</f>
        <v/>
      </c>
      <c r="I240" s="218">
        <f>SUMIFS(Zeitliste!$M$14:$M$1999,Zeitliste!$A$14:$A$1999,$A240,Zeitliste!$N$14:$N$1999,I$16)</f>
        <v>0</v>
      </c>
      <c r="J240" s="219" t="str">
        <f t="shared" ref="J240" ca="1" si="2718">IF(OR($B240=0,I240=0),"",ROUNDDOWN((I240/$B240)*100,0))</f>
        <v/>
      </c>
      <c r="K240" s="218">
        <f>SUMIFS(Zeitliste!$M$14:$M$1999,Zeitliste!$A$14:$A$1999,$A240,Zeitliste!$N$14:$N$1999,K$16)</f>
        <v>0</v>
      </c>
      <c r="L240" s="219" t="str">
        <f t="shared" ref="L240" ca="1" si="2719">IF(OR($B240=0,K240=0),"",ROUNDDOWN((K240/$B240)*100,0))</f>
        <v/>
      </c>
      <c r="M240" s="218">
        <f>SUMIFS(Zeitliste!$M$14:$M$1999,Zeitliste!$A$14:$A$1999,$A240,Zeitliste!$N$14:$N$1999,M$16)</f>
        <v>0</v>
      </c>
      <c r="N240" s="219" t="str">
        <f t="shared" ref="N240" ca="1" si="2720">IF(OR($B240=0,M240=0),"",ROUNDDOWN((M240/$B240)*100,0))</f>
        <v/>
      </c>
      <c r="O240" s="218">
        <f>SUMIFS(Zeitliste!$M$14:$M$1999,Zeitliste!$A$14:$A$1999,$A240,Zeitliste!$N$14:$N$1999,O$16)</f>
        <v>0</v>
      </c>
      <c r="P240" s="219" t="str">
        <f t="shared" ref="P240" ca="1" si="2721">IF(OR($B240=0,O240=0),"",ROUNDDOWN((O240/$B240)*100,0))</f>
        <v/>
      </c>
      <c r="Q240" s="218">
        <f>SUMIFS(Zeitliste!$M$14:$M$1999,Zeitliste!$A$14:$A$1999,$A240,Zeitliste!$N$14:$N$1999,Q$16)</f>
        <v>0</v>
      </c>
      <c r="R240" s="219" t="str">
        <f t="shared" ref="R240" ca="1" si="2722">IF(OR($B240=0,Q240=0),"",ROUNDDOWN((Q240/$B240)*100,0))</f>
        <v/>
      </c>
      <c r="S240" s="218">
        <f>SUMIFS(Zeitliste!$M$14:$M$1999,Zeitliste!$A$14:$A$1999,$A240,Zeitliste!$N$14:$N$1999,S$16)</f>
        <v>0</v>
      </c>
      <c r="T240" s="219" t="str">
        <f t="shared" ref="T240" ca="1" si="2723">IF(OR($B240=0,S240=0),"",ROUNDDOWN((S240/$B240)*100,0))</f>
        <v/>
      </c>
      <c r="U240" s="218">
        <f>SUMIFS(Zeitliste!$M$14:$M$1999,Zeitliste!$A$14:$A$1999,$A240,Zeitliste!$N$14:$N$1999,U$16)</f>
        <v>0</v>
      </c>
      <c r="V240" s="219" t="str">
        <f t="shared" ref="V240" ca="1" si="2724">IF(OR($B240=0,U240=0),"",ROUNDDOWN((U240/$B240)*100,0))</f>
        <v/>
      </c>
      <c r="W240" s="218">
        <f>SUMIFS(Zeitliste!$M$14:$M$1999,Zeitliste!$A$14:$A$1999,$A240,Zeitliste!$N$14:$N$1999,W$16)</f>
        <v>0</v>
      </c>
      <c r="X240" s="219" t="str">
        <f t="shared" ref="X240" ca="1" si="2725">IF(OR($B240=0,W240=0),"",ROUNDDOWN((W240/$B240)*100,0))</f>
        <v/>
      </c>
      <c r="Y240" s="218">
        <f>SUMIFS(Zeitliste!$M$14:$M$1999,Zeitliste!$A$14:$A$1999,$A240,Zeitliste!$N$14:$N$1999,Y$16)</f>
        <v>0</v>
      </c>
      <c r="Z240" s="219" t="str">
        <f t="shared" ref="Z240" ca="1" si="2726">IF(OR($B240=0,Y240=0),"",ROUNDDOWN((Y240/$B240)*100,0))</f>
        <v/>
      </c>
      <c r="AA240" s="218">
        <f>SUMIFS(Zeitliste!$M$14:$M$1999,Zeitliste!$A$14:$A$1999,$A240,Zeitliste!$N$14:$N$1999,AA$16)</f>
        <v>0</v>
      </c>
      <c r="AB240" s="219" t="str">
        <f t="shared" ref="AB240" ca="1" si="2727">IF(OR($B240=0,AA240=0),"",ROUNDDOWN((AA240/$B240)*100,0))</f>
        <v/>
      </c>
      <c r="AC240" s="218">
        <f>SUMIFS(Zeitliste!$M$14:$M$1999,Zeitliste!$A$14:$A$1999,$A240,Zeitliste!$N$14:$N$1999,AC$16)</f>
        <v>0</v>
      </c>
      <c r="AD240" s="219" t="str">
        <f t="shared" ca="1" si="2388"/>
        <v/>
      </c>
      <c r="AE240" s="20"/>
      <c r="AF240" s="241">
        <f t="shared" ca="1" si="2401"/>
        <v>0</v>
      </c>
      <c r="AG240" s="241">
        <f t="shared" ca="1" si="2402"/>
        <v>0</v>
      </c>
      <c r="AH240" s="242" t="e">
        <f t="shared" si="2415"/>
        <v>#VALUE!</v>
      </c>
    </row>
    <row r="241" spans="1:34" x14ac:dyDescent="0.25">
      <c r="A241" s="216" t="str">
        <f t="shared" si="2350"/>
        <v/>
      </c>
      <c r="B241" s="217">
        <f ca="1">SUMIF(ZL_gesamt,Aufteilung!A241,ZL_dez)</f>
        <v>0</v>
      </c>
      <c r="C241" s="218">
        <f>SUMIFS(Zeitliste!$M$14:$M$1999,Zeitliste!$A$14:$A$1999,$A241,Zeitliste!$N$14:$N$1999,C$16)</f>
        <v>0</v>
      </c>
      <c r="D241" s="219" t="str">
        <f t="shared" ca="1" si="2351"/>
        <v/>
      </c>
      <c r="E241" s="218">
        <f>SUMIFS(Zeitliste!$M$14:$M$1999,Zeitliste!$A$14:$A$1999,$A241,Zeitliste!$N$14:$N$1999,E$16)</f>
        <v>0</v>
      </c>
      <c r="F241" s="219" t="str">
        <f t="shared" ref="F241" ca="1" si="2728">IF(OR($B241=0,E241=0),"",ROUNDDOWN((E241/$B241)*100,0))</f>
        <v/>
      </c>
      <c r="G241" s="218">
        <f>SUMIFS(Zeitliste!$M$14:$M$1999,Zeitliste!$A$14:$A$1999,$A241,Zeitliste!$N$14:$N$1999,G$16)</f>
        <v>0</v>
      </c>
      <c r="H241" s="219" t="str">
        <f t="shared" ref="H241" ca="1" si="2729">IF(OR($B241=0,G241=0),"",ROUNDDOWN((G241/$B241)*100,0))</f>
        <v/>
      </c>
      <c r="I241" s="218">
        <f>SUMIFS(Zeitliste!$M$14:$M$1999,Zeitliste!$A$14:$A$1999,$A241,Zeitliste!$N$14:$N$1999,I$16)</f>
        <v>0</v>
      </c>
      <c r="J241" s="219" t="str">
        <f t="shared" ref="J241" ca="1" si="2730">IF(OR($B241=0,I241=0),"",ROUNDDOWN((I241/$B241)*100,0))</f>
        <v/>
      </c>
      <c r="K241" s="218">
        <f>SUMIFS(Zeitliste!$M$14:$M$1999,Zeitliste!$A$14:$A$1999,$A241,Zeitliste!$N$14:$N$1999,K$16)</f>
        <v>0</v>
      </c>
      <c r="L241" s="219" t="str">
        <f t="shared" ref="L241" ca="1" si="2731">IF(OR($B241=0,K241=0),"",ROUNDDOWN((K241/$B241)*100,0))</f>
        <v/>
      </c>
      <c r="M241" s="218">
        <f>SUMIFS(Zeitliste!$M$14:$M$1999,Zeitliste!$A$14:$A$1999,$A241,Zeitliste!$N$14:$N$1999,M$16)</f>
        <v>0</v>
      </c>
      <c r="N241" s="219" t="str">
        <f t="shared" ref="N241" ca="1" si="2732">IF(OR($B241=0,M241=0),"",ROUNDDOWN((M241/$B241)*100,0))</f>
        <v/>
      </c>
      <c r="O241" s="218">
        <f>SUMIFS(Zeitliste!$M$14:$M$1999,Zeitliste!$A$14:$A$1999,$A241,Zeitliste!$N$14:$N$1999,O$16)</f>
        <v>0</v>
      </c>
      <c r="P241" s="219" t="str">
        <f t="shared" ref="P241" ca="1" si="2733">IF(OR($B241=0,O241=0),"",ROUNDDOWN((O241/$B241)*100,0))</f>
        <v/>
      </c>
      <c r="Q241" s="218">
        <f>SUMIFS(Zeitliste!$M$14:$M$1999,Zeitliste!$A$14:$A$1999,$A241,Zeitliste!$N$14:$N$1999,Q$16)</f>
        <v>0</v>
      </c>
      <c r="R241" s="219" t="str">
        <f t="shared" ref="R241" ca="1" si="2734">IF(OR($B241=0,Q241=0),"",ROUNDDOWN((Q241/$B241)*100,0))</f>
        <v/>
      </c>
      <c r="S241" s="218">
        <f>SUMIFS(Zeitliste!$M$14:$M$1999,Zeitliste!$A$14:$A$1999,$A241,Zeitliste!$N$14:$N$1999,S$16)</f>
        <v>0</v>
      </c>
      <c r="T241" s="219" t="str">
        <f t="shared" ref="T241" ca="1" si="2735">IF(OR($B241=0,S241=0),"",ROUNDDOWN((S241/$B241)*100,0))</f>
        <v/>
      </c>
      <c r="U241" s="218">
        <f>SUMIFS(Zeitliste!$M$14:$M$1999,Zeitliste!$A$14:$A$1999,$A241,Zeitliste!$N$14:$N$1999,U$16)</f>
        <v>0</v>
      </c>
      <c r="V241" s="219" t="str">
        <f t="shared" ref="V241" ca="1" si="2736">IF(OR($B241=0,U241=0),"",ROUNDDOWN((U241/$B241)*100,0))</f>
        <v/>
      </c>
      <c r="W241" s="218">
        <f>SUMIFS(Zeitliste!$M$14:$M$1999,Zeitliste!$A$14:$A$1999,$A241,Zeitliste!$N$14:$N$1999,W$16)</f>
        <v>0</v>
      </c>
      <c r="X241" s="219" t="str">
        <f t="shared" ref="X241" ca="1" si="2737">IF(OR($B241=0,W241=0),"",ROUNDDOWN((W241/$B241)*100,0))</f>
        <v/>
      </c>
      <c r="Y241" s="218">
        <f>SUMIFS(Zeitliste!$M$14:$M$1999,Zeitliste!$A$14:$A$1999,$A241,Zeitliste!$N$14:$N$1999,Y$16)</f>
        <v>0</v>
      </c>
      <c r="Z241" s="219" t="str">
        <f t="shared" ref="Z241" ca="1" si="2738">IF(OR($B241=0,Y241=0),"",ROUNDDOWN((Y241/$B241)*100,0))</f>
        <v/>
      </c>
      <c r="AA241" s="218">
        <f>SUMIFS(Zeitliste!$M$14:$M$1999,Zeitliste!$A$14:$A$1999,$A241,Zeitliste!$N$14:$N$1999,AA$16)</f>
        <v>0</v>
      </c>
      <c r="AB241" s="219" t="str">
        <f t="shared" ref="AB241" ca="1" si="2739">IF(OR($B241=0,AA241=0),"",ROUNDDOWN((AA241/$B241)*100,0))</f>
        <v/>
      </c>
      <c r="AC241" s="218">
        <f>SUMIFS(Zeitliste!$M$14:$M$1999,Zeitliste!$A$14:$A$1999,$A241,Zeitliste!$N$14:$N$1999,AC$16)</f>
        <v>0</v>
      </c>
      <c r="AD241" s="219" t="str">
        <f t="shared" ca="1" si="2388"/>
        <v/>
      </c>
      <c r="AE241" s="20"/>
      <c r="AF241" s="241">
        <f t="shared" ca="1" si="2401"/>
        <v>0</v>
      </c>
      <c r="AG241" s="241">
        <f t="shared" ca="1" si="2402"/>
        <v>0</v>
      </c>
      <c r="AH241" s="242" t="e">
        <f t="shared" si="2415"/>
        <v>#VALUE!</v>
      </c>
    </row>
    <row r="242" spans="1:34" x14ac:dyDescent="0.25">
      <c r="A242" s="216" t="str">
        <f t="shared" si="2350"/>
        <v/>
      </c>
      <c r="B242" s="217">
        <f ca="1">SUMIF(ZL_gesamt,Aufteilung!A242,ZL_dez)</f>
        <v>0</v>
      </c>
      <c r="C242" s="218">
        <f>SUMIFS(Zeitliste!$M$14:$M$1999,Zeitliste!$A$14:$A$1999,$A242,Zeitliste!$N$14:$N$1999,C$16)</f>
        <v>0</v>
      </c>
      <c r="D242" s="219" t="str">
        <f t="shared" ca="1" si="2351"/>
        <v/>
      </c>
      <c r="E242" s="218">
        <f>SUMIFS(Zeitliste!$M$14:$M$1999,Zeitliste!$A$14:$A$1999,$A242,Zeitliste!$N$14:$N$1999,E$16)</f>
        <v>0</v>
      </c>
      <c r="F242" s="219" t="str">
        <f t="shared" ref="F242" ca="1" si="2740">IF(OR($B242=0,E242=0),"",ROUNDDOWN((E242/$B242)*100,0))</f>
        <v/>
      </c>
      <c r="G242" s="218">
        <f>SUMIFS(Zeitliste!$M$14:$M$1999,Zeitliste!$A$14:$A$1999,$A242,Zeitliste!$N$14:$N$1999,G$16)</f>
        <v>0</v>
      </c>
      <c r="H242" s="219" t="str">
        <f t="shared" ref="H242" ca="1" si="2741">IF(OR($B242=0,G242=0),"",ROUNDDOWN((G242/$B242)*100,0))</f>
        <v/>
      </c>
      <c r="I242" s="218">
        <f>SUMIFS(Zeitliste!$M$14:$M$1999,Zeitliste!$A$14:$A$1999,$A242,Zeitliste!$N$14:$N$1999,I$16)</f>
        <v>0</v>
      </c>
      <c r="J242" s="219" t="str">
        <f t="shared" ref="J242" ca="1" si="2742">IF(OR($B242=0,I242=0),"",ROUNDDOWN((I242/$B242)*100,0))</f>
        <v/>
      </c>
      <c r="K242" s="218">
        <f>SUMIFS(Zeitliste!$M$14:$M$1999,Zeitliste!$A$14:$A$1999,$A242,Zeitliste!$N$14:$N$1999,K$16)</f>
        <v>0</v>
      </c>
      <c r="L242" s="219" t="str">
        <f t="shared" ref="L242" ca="1" si="2743">IF(OR($B242=0,K242=0),"",ROUNDDOWN((K242/$B242)*100,0))</f>
        <v/>
      </c>
      <c r="M242" s="218">
        <f>SUMIFS(Zeitliste!$M$14:$M$1999,Zeitliste!$A$14:$A$1999,$A242,Zeitliste!$N$14:$N$1999,M$16)</f>
        <v>0</v>
      </c>
      <c r="N242" s="219" t="str">
        <f t="shared" ref="N242" ca="1" si="2744">IF(OR($B242=0,M242=0),"",ROUNDDOWN((M242/$B242)*100,0))</f>
        <v/>
      </c>
      <c r="O242" s="218">
        <f>SUMIFS(Zeitliste!$M$14:$M$1999,Zeitliste!$A$14:$A$1999,$A242,Zeitliste!$N$14:$N$1999,O$16)</f>
        <v>0</v>
      </c>
      <c r="P242" s="219" t="str">
        <f t="shared" ref="P242" ca="1" si="2745">IF(OR($B242=0,O242=0),"",ROUNDDOWN((O242/$B242)*100,0))</f>
        <v/>
      </c>
      <c r="Q242" s="218">
        <f>SUMIFS(Zeitliste!$M$14:$M$1999,Zeitliste!$A$14:$A$1999,$A242,Zeitliste!$N$14:$N$1999,Q$16)</f>
        <v>0</v>
      </c>
      <c r="R242" s="219" t="str">
        <f t="shared" ref="R242" ca="1" si="2746">IF(OR($B242=0,Q242=0),"",ROUNDDOWN((Q242/$B242)*100,0))</f>
        <v/>
      </c>
      <c r="S242" s="218">
        <f>SUMIFS(Zeitliste!$M$14:$M$1999,Zeitliste!$A$14:$A$1999,$A242,Zeitliste!$N$14:$N$1999,S$16)</f>
        <v>0</v>
      </c>
      <c r="T242" s="219" t="str">
        <f t="shared" ref="T242" ca="1" si="2747">IF(OR($B242=0,S242=0),"",ROUNDDOWN((S242/$B242)*100,0))</f>
        <v/>
      </c>
      <c r="U242" s="218">
        <f>SUMIFS(Zeitliste!$M$14:$M$1999,Zeitliste!$A$14:$A$1999,$A242,Zeitliste!$N$14:$N$1999,U$16)</f>
        <v>0</v>
      </c>
      <c r="V242" s="219" t="str">
        <f t="shared" ref="V242" ca="1" si="2748">IF(OR($B242=0,U242=0),"",ROUNDDOWN((U242/$B242)*100,0))</f>
        <v/>
      </c>
      <c r="W242" s="218">
        <f>SUMIFS(Zeitliste!$M$14:$M$1999,Zeitliste!$A$14:$A$1999,$A242,Zeitliste!$N$14:$N$1999,W$16)</f>
        <v>0</v>
      </c>
      <c r="X242" s="219" t="str">
        <f t="shared" ref="X242" ca="1" si="2749">IF(OR($B242=0,W242=0),"",ROUNDDOWN((W242/$B242)*100,0))</f>
        <v/>
      </c>
      <c r="Y242" s="218">
        <f>SUMIFS(Zeitliste!$M$14:$M$1999,Zeitliste!$A$14:$A$1999,$A242,Zeitliste!$N$14:$N$1999,Y$16)</f>
        <v>0</v>
      </c>
      <c r="Z242" s="219" t="str">
        <f t="shared" ref="Z242" ca="1" si="2750">IF(OR($B242=0,Y242=0),"",ROUNDDOWN((Y242/$B242)*100,0))</f>
        <v/>
      </c>
      <c r="AA242" s="218">
        <f>SUMIFS(Zeitliste!$M$14:$M$1999,Zeitliste!$A$14:$A$1999,$A242,Zeitliste!$N$14:$N$1999,AA$16)</f>
        <v>0</v>
      </c>
      <c r="AB242" s="219" t="str">
        <f t="shared" ref="AB242" ca="1" si="2751">IF(OR($B242=0,AA242=0),"",ROUNDDOWN((AA242/$B242)*100,0))</f>
        <v/>
      </c>
      <c r="AC242" s="218">
        <f>SUMIFS(Zeitliste!$M$14:$M$1999,Zeitliste!$A$14:$A$1999,$A242,Zeitliste!$N$14:$N$1999,AC$16)</f>
        <v>0</v>
      </c>
      <c r="AD242" s="219" t="str">
        <f t="shared" ca="1" si="2388"/>
        <v/>
      </c>
      <c r="AE242" s="20"/>
      <c r="AF242" s="241">
        <f t="shared" ca="1" si="2401"/>
        <v>0</v>
      </c>
      <c r="AG242" s="241">
        <f t="shared" ca="1" si="2402"/>
        <v>0</v>
      </c>
      <c r="AH242" s="242" t="e">
        <f t="shared" si="2415"/>
        <v>#VALUE!</v>
      </c>
    </row>
    <row r="243" spans="1:34" x14ac:dyDescent="0.25">
      <c r="A243" s="216" t="str">
        <f t="shared" si="2350"/>
        <v/>
      </c>
      <c r="B243" s="217">
        <f ca="1">SUMIF(ZL_gesamt,Aufteilung!A243,ZL_dez)</f>
        <v>0</v>
      </c>
      <c r="C243" s="218">
        <f>SUMIFS(Zeitliste!$M$14:$M$1999,Zeitliste!$A$14:$A$1999,$A243,Zeitliste!$N$14:$N$1999,C$16)</f>
        <v>0</v>
      </c>
      <c r="D243" s="219" t="str">
        <f t="shared" ca="1" si="2351"/>
        <v/>
      </c>
      <c r="E243" s="218">
        <f>SUMIFS(Zeitliste!$M$14:$M$1999,Zeitliste!$A$14:$A$1999,$A243,Zeitliste!$N$14:$N$1999,E$16)</f>
        <v>0</v>
      </c>
      <c r="F243" s="219" t="str">
        <f t="shared" ref="F243" ca="1" si="2752">IF(OR($B243=0,E243=0),"",ROUNDDOWN((E243/$B243)*100,0))</f>
        <v/>
      </c>
      <c r="G243" s="218">
        <f>SUMIFS(Zeitliste!$M$14:$M$1999,Zeitliste!$A$14:$A$1999,$A243,Zeitliste!$N$14:$N$1999,G$16)</f>
        <v>0</v>
      </c>
      <c r="H243" s="219" t="str">
        <f t="shared" ref="H243" ca="1" si="2753">IF(OR($B243=0,G243=0),"",ROUNDDOWN((G243/$B243)*100,0))</f>
        <v/>
      </c>
      <c r="I243" s="218">
        <f>SUMIFS(Zeitliste!$M$14:$M$1999,Zeitliste!$A$14:$A$1999,$A243,Zeitliste!$N$14:$N$1999,I$16)</f>
        <v>0</v>
      </c>
      <c r="J243" s="219" t="str">
        <f t="shared" ref="J243" ca="1" si="2754">IF(OR($B243=0,I243=0),"",ROUNDDOWN((I243/$B243)*100,0))</f>
        <v/>
      </c>
      <c r="K243" s="218">
        <f>SUMIFS(Zeitliste!$M$14:$M$1999,Zeitliste!$A$14:$A$1999,$A243,Zeitliste!$N$14:$N$1999,K$16)</f>
        <v>0</v>
      </c>
      <c r="L243" s="219" t="str">
        <f t="shared" ref="L243" ca="1" si="2755">IF(OR($B243=0,K243=0),"",ROUNDDOWN((K243/$B243)*100,0))</f>
        <v/>
      </c>
      <c r="M243" s="218">
        <f>SUMIFS(Zeitliste!$M$14:$M$1999,Zeitliste!$A$14:$A$1999,$A243,Zeitliste!$N$14:$N$1999,M$16)</f>
        <v>0</v>
      </c>
      <c r="N243" s="219" t="str">
        <f t="shared" ref="N243" ca="1" si="2756">IF(OR($B243=0,M243=0),"",ROUNDDOWN((M243/$B243)*100,0))</f>
        <v/>
      </c>
      <c r="O243" s="218">
        <f>SUMIFS(Zeitliste!$M$14:$M$1999,Zeitliste!$A$14:$A$1999,$A243,Zeitliste!$N$14:$N$1999,O$16)</f>
        <v>0</v>
      </c>
      <c r="P243" s="219" t="str">
        <f t="shared" ref="P243" ca="1" si="2757">IF(OR($B243=0,O243=0),"",ROUNDDOWN((O243/$B243)*100,0))</f>
        <v/>
      </c>
      <c r="Q243" s="218">
        <f>SUMIFS(Zeitliste!$M$14:$M$1999,Zeitliste!$A$14:$A$1999,$A243,Zeitliste!$N$14:$N$1999,Q$16)</f>
        <v>0</v>
      </c>
      <c r="R243" s="219" t="str">
        <f t="shared" ref="R243" ca="1" si="2758">IF(OR($B243=0,Q243=0),"",ROUNDDOWN((Q243/$B243)*100,0))</f>
        <v/>
      </c>
      <c r="S243" s="218">
        <f>SUMIFS(Zeitliste!$M$14:$M$1999,Zeitliste!$A$14:$A$1999,$A243,Zeitliste!$N$14:$N$1999,S$16)</f>
        <v>0</v>
      </c>
      <c r="T243" s="219" t="str">
        <f t="shared" ref="T243" ca="1" si="2759">IF(OR($B243=0,S243=0),"",ROUNDDOWN((S243/$B243)*100,0))</f>
        <v/>
      </c>
      <c r="U243" s="218">
        <f>SUMIFS(Zeitliste!$M$14:$M$1999,Zeitliste!$A$14:$A$1999,$A243,Zeitliste!$N$14:$N$1999,U$16)</f>
        <v>0</v>
      </c>
      <c r="V243" s="219" t="str">
        <f t="shared" ref="V243" ca="1" si="2760">IF(OR($B243=0,U243=0),"",ROUNDDOWN((U243/$B243)*100,0))</f>
        <v/>
      </c>
      <c r="W243" s="218">
        <f>SUMIFS(Zeitliste!$M$14:$M$1999,Zeitliste!$A$14:$A$1999,$A243,Zeitliste!$N$14:$N$1999,W$16)</f>
        <v>0</v>
      </c>
      <c r="X243" s="219" t="str">
        <f t="shared" ref="X243" ca="1" si="2761">IF(OR($B243=0,W243=0),"",ROUNDDOWN((W243/$B243)*100,0))</f>
        <v/>
      </c>
      <c r="Y243" s="218">
        <f>SUMIFS(Zeitliste!$M$14:$M$1999,Zeitliste!$A$14:$A$1999,$A243,Zeitliste!$N$14:$N$1999,Y$16)</f>
        <v>0</v>
      </c>
      <c r="Z243" s="219" t="str">
        <f t="shared" ref="Z243" ca="1" si="2762">IF(OR($B243=0,Y243=0),"",ROUNDDOWN((Y243/$B243)*100,0))</f>
        <v/>
      </c>
      <c r="AA243" s="218">
        <f>SUMIFS(Zeitliste!$M$14:$M$1999,Zeitliste!$A$14:$A$1999,$A243,Zeitliste!$N$14:$N$1999,AA$16)</f>
        <v>0</v>
      </c>
      <c r="AB243" s="219" t="str">
        <f t="shared" ref="AB243" ca="1" si="2763">IF(OR($B243=0,AA243=0),"",ROUNDDOWN((AA243/$B243)*100,0))</f>
        <v/>
      </c>
      <c r="AC243" s="218">
        <f>SUMIFS(Zeitliste!$M$14:$M$1999,Zeitliste!$A$14:$A$1999,$A243,Zeitliste!$N$14:$N$1999,AC$16)</f>
        <v>0</v>
      </c>
      <c r="AD243" s="219" t="str">
        <f t="shared" ca="1" si="2388"/>
        <v/>
      </c>
      <c r="AE243" s="20"/>
      <c r="AF243" s="241">
        <f t="shared" ca="1" si="2401"/>
        <v>0</v>
      </c>
      <c r="AG243" s="241">
        <f t="shared" ca="1" si="2402"/>
        <v>0</v>
      </c>
      <c r="AH243" s="242" t="e">
        <f t="shared" si="2415"/>
        <v>#VALUE!</v>
      </c>
    </row>
    <row r="244" spans="1:34" x14ac:dyDescent="0.25">
      <c r="A244" s="216" t="str">
        <f t="shared" si="2350"/>
        <v/>
      </c>
      <c r="B244" s="217">
        <f ca="1">SUMIF(ZL_gesamt,Aufteilung!A244,ZL_dez)</f>
        <v>0</v>
      </c>
      <c r="C244" s="218">
        <f>SUMIFS(Zeitliste!$M$14:$M$1999,Zeitliste!$A$14:$A$1999,$A244,Zeitliste!$N$14:$N$1999,C$16)</f>
        <v>0</v>
      </c>
      <c r="D244" s="219" t="str">
        <f t="shared" ca="1" si="2351"/>
        <v/>
      </c>
      <c r="E244" s="218">
        <f>SUMIFS(Zeitliste!$M$14:$M$1999,Zeitliste!$A$14:$A$1999,$A244,Zeitliste!$N$14:$N$1999,E$16)</f>
        <v>0</v>
      </c>
      <c r="F244" s="219" t="str">
        <f t="shared" ref="F244" ca="1" si="2764">IF(OR($B244=0,E244=0),"",ROUNDDOWN((E244/$B244)*100,0))</f>
        <v/>
      </c>
      <c r="G244" s="218">
        <f>SUMIFS(Zeitliste!$M$14:$M$1999,Zeitliste!$A$14:$A$1999,$A244,Zeitliste!$N$14:$N$1999,G$16)</f>
        <v>0</v>
      </c>
      <c r="H244" s="219" t="str">
        <f t="shared" ref="H244" ca="1" si="2765">IF(OR($B244=0,G244=0),"",ROUNDDOWN((G244/$B244)*100,0))</f>
        <v/>
      </c>
      <c r="I244" s="218">
        <f>SUMIFS(Zeitliste!$M$14:$M$1999,Zeitliste!$A$14:$A$1999,$A244,Zeitliste!$N$14:$N$1999,I$16)</f>
        <v>0</v>
      </c>
      <c r="J244" s="219" t="str">
        <f t="shared" ref="J244" ca="1" si="2766">IF(OR($B244=0,I244=0),"",ROUNDDOWN((I244/$B244)*100,0))</f>
        <v/>
      </c>
      <c r="K244" s="218">
        <f>SUMIFS(Zeitliste!$M$14:$M$1999,Zeitliste!$A$14:$A$1999,$A244,Zeitliste!$N$14:$N$1999,K$16)</f>
        <v>0</v>
      </c>
      <c r="L244" s="219" t="str">
        <f t="shared" ref="L244" ca="1" si="2767">IF(OR($B244=0,K244=0),"",ROUNDDOWN((K244/$B244)*100,0))</f>
        <v/>
      </c>
      <c r="M244" s="218">
        <f>SUMIFS(Zeitliste!$M$14:$M$1999,Zeitliste!$A$14:$A$1999,$A244,Zeitliste!$N$14:$N$1999,M$16)</f>
        <v>0</v>
      </c>
      <c r="N244" s="219" t="str">
        <f t="shared" ref="N244" ca="1" si="2768">IF(OR($B244=0,M244=0),"",ROUNDDOWN((M244/$B244)*100,0))</f>
        <v/>
      </c>
      <c r="O244" s="218">
        <f>SUMIFS(Zeitliste!$M$14:$M$1999,Zeitliste!$A$14:$A$1999,$A244,Zeitliste!$N$14:$N$1999,O$16)</f>
        <v>0</v>
      </c>
      <c r="P244" s="219" t="str">
        <f t="shared" ref="P244" ca="1" si="2769">IF(OR($B244=0,O244=0),"",ROUNDDOWN((O244/$B244)*100,0))</f>
        <v/>
      </c>
      <c r="Q244" s="218">
        <f>SUMIFS(Zeitliste!$M$14:$M$1999,Zeitliste!$A$14:$A$1999,$A244,Zeitliste!$N$14:$N$1999,Q$16)</f>
        <v>0</v>
      </c>
      <c r="R244" s="219" t="str">
        <f t="shared" ref="R244" ca="1" si="2770">IF(OR($B244=0,Q244=0),"",ROUNDDOWN((Q244/$B244)*100,0))</f>
        <v/>
      </c>
      <c r="S244" s="218">
        <f>SUMIFS(Zeitliste!$M$14:$M$1999,Zeitliste!$A$14:$A$1999,$A244,Zeitliste!$N$14:$N$1999,S$16)</f>
        <v>0</v>
      </c>
      <c r="T244" s="219" t="str">
        <f t="shared" ref="T244" ca="1" si="2771">IF(OR($B244=0,S244=0),"",ROUNDDOWN((S244/$B244)*100,0))</f>
        <v/>
      </c>
      <c r="U244" s="218">
        <f>SUMIFS(Zeitliste!$M$14:$M$1999,Zeitliste!$A$14:$A$1999,$A244,Zeitliste!$N$14:$N$1999,U$16)</f>
        <v>0</v>
      </c>
      <c r="V244" s="219" t="str">
        <f t="shared" ref="V244" ca="1" si="2772">IF(OR($B244=0,U244=0),"",ROUNDDOWN((U244/$B244)*100,0))</f>
        <v/>
      </c>
      <c r="W244" s="218">
        <f>SUMIFS(Zeitliste!$M$14:$M$1999,Zeitliste!$A$14:$A$1999,$A244,Zeitliste!$N$14:$N$1999,W$16)</f>
        <v>0</v>
      </c>
      <c r="X244" s="219" t="str">
        <f t="shared" ref="X244" ca="1" si="2773">IF(OR($B244=0,W244=0),"",ROUNDDOWN((W244/$B244)*100,0))</f>
        <v/>
      </c>
      <c r="Y244" s="218">
        <f>SUMIFS(Zeitliste!$M$14:$M$1999,Zeitliste!$A$14:$A$1999,$A244,Zeitliste!$N$14:$N$1999,Y$16)</f>
        <v>0</v>
      </c>
      <c r="Z244" s="219" t="str">
        <f t="shared" ref="Z244" ca="1" si="2774">IF(OR($B244=0,Y244=0),"",ROUNDDOWN((Y244/$B244)*100,0))</f>
        <v/>
      </c>
      <c r="AA244" s="218">
        <f>SUMIFS(Zeitliste!$M$14:$M$1999,Zeitliste!$A$14:$A$1999,$A244,Zeitliste!$N$14:$N$1999,AA$16)</f>
        <v>0</v>
      </c>
      <c r="AB244" s="219" t="str">
        <f t="shared" ref="AB244" ca="1" si="2775">IF(OR($B244=0,AA244=0),"",ROUNDDOWN((AA244/$B244)*100,0))</f>
        <v/>
      </c>
      <c r="AC244" s="218">
        <f>SUMIFS(Zeitliste!$M$14:$M$1999,Zeitliste!$A$14:$A$1999,$A244,Zeitliste!$N$14:$N$1999,AC$16)</f>
        <v>0</v>
      </c>
      <c r="AD244" s="219" t="str">
        <f t="shared" ca="1" si="2388"/>
        <v/>
      </c>
      <c r="AE244" s="20"/>
      <c r="AF244" s="241">
        <f t="shared" ca="1" si="2401"/>
        <v>0</v>
      </c>
      <c r="AG244" s="241">
        <f t="shared" ca="1" si="2402"/>
        <v>0</v>
      </c>
      <c r="AH244" s="242" t="e">
        <f t="shared" si="2415"/>
        <v>#VALUE!</v>
      </c>
    </row>
    <row r="245" spans="1:34" x14ac:dyDescent="0.25">
      <c r="A245" s="216" t="str">
        <f t="shared" si="2350"/>
        <v/>
      </c>
      <c r="B245" s="217">
        <f ca="1">SUMIF(ZL_gesamt,Aufteilung!A245,ZL_dez)</f>
        <v>0</v>
      </c>
      <c r="C245" s="218">
        <f>SUMIFS(Zeitliste!$M$14:$M$1999,Zeitliste!$A$14:$A$1999,$A245,Zeitliste!$N$14:$N$1999,C$16)</f>
        <v>0</v>
      </c>
      <c r="D245" s="219" t="str">
        <f t="shared" ca="1" si="2351"/>
        <v/>
      </c>
      <c r="E245" s="218">
        <f>SUMIFS(Zeitliste!$M$14:$M$1999,Zeitliste!$A$14:$A$1999,$A245,Zeitliste!$N$14:$N$1999,E$16)</f>
        <v>0</v>
      </c>
      <c r="F245" s="219" t="str">
        <f t="shared" ref="F245" ca="1" si="2776">IF(OR($B245=0,E245=0),"",ROUNDDOWN((E245/$B245)*100,0))</f>
        <v/>
      </c>
      <c r="G245" s="218">
        <f>SUMIFS(Zeitliste!$M$14:$M$1999,Zeitliste!$A$14:$A$1999,$A245,Zeitliste!$N$14:$N$1999,G$16)</f>
        <v>0</v>
      </c>
      <c r="H245" s="219" t="str">
        <f t="shared" ref="H245" ca="1" si="2777">IF(OR($B245=0,G245=0),"",ROUNDDOWN((G245/$B245)*100,0))</f>
        <v/>
      </c>
      <c r="I245" s="218">
        <f>SUMIFS(Zeitliste!$M$14:$M$1999,Zeitliste!$A$14:$A$1999,$A245,Zeitliste!$N$14:$N$1999,I$16)</f>
        <v>0</v>
      </c>
      <c r="J245" s="219" t="str">
        <f t="shared" ref="J245" ca="1" si="2778">IF(OR($B245=0,I245=0),"",ROUNDDOWN((I245/$B245)*100,0))</f>
        <v/>
      </c>
      <c r="K245" s="218">
        <f>SUMIFS(Zeitliste!$M$14:$M$1999,Zeitliste!$A$14:$A$1999,$A245,Zeitliste!$N$14:$N$1999,K$16)</f>
        <v>0</v>
      </c>
      <c r="L245" s="219" t="str">
        <f t="shared" ref="L245" ca="1" si="2779">IF(OR($B245=0,K245=0),"",ROUNDDOWN((K245/$B245)*100,0))</f>
        <v/>
      </c>
      <c r="M245" s="218">
        <f>SUMIFS(Zeitliste!$M$14:$M$1999,Zeitliste!$A$14:$A$1999,$A245,Zeitliste!$N$14:$N$1999,M$16)</f>
        <v>0</v>
      </c>
      <c r="N245" s="219" t="str">
        <f t="shared" ref="N245" ca="1" si="2780">IF(OR($B245=0,M245=0),"",ROUNDDOWN((M245/$B245)*100,0))</f>
        <v/>
      </c>
      <c r="O245" s="218">
        <f>SUMIFS(Zeitliste!$M$14:$M$1999,Zeitliste!$A$14:$A$1999,$A245,Zeitliste!$N$14:$N$1999,O$16)</f>
        <v>0</v>
      </c>
      <c r="P245" s="219" t="str">
        <f t="shared" ref="P245" ca="1" si="2781">IF(OR($B245=0,O245=0),"",ROUNDDOWN((O245/$B245)*100,0))</f>
        <v/>
      </c>
      <c r="Q245" s="218">
        <f>SUMIFS(Zeitliste!$M$14:$M$1999,Zeitliste!$A$14:$A$1999,$A245,Zeitliste!$N$14:$N$1999,Q$16)</f>
        <v>0</v>
      </c>
      <c r="R245" s="219" t="str">
        <f t="shared" ref="R245" ca="1" si="2782">IF(OR($B245=0,Q245=0),"",ROUNDDOWN((Q245/$B245)*100,0))</f>
        <v/>
      </c>
      <c r="S245" s="218">
        <f>SUMIFS(Zeitliste!$M$14:$M$1999,Zeitliste!$A$14:$A$1999,$A245,Zeitliste!$N$14:$N$1999,S$16)</f>
        <v>0</v>
      </c>
      <c r="T245" s="219" t="str">
        <f t="shared" ref="T245" ca="1" si="2783">IF(OR($B245=0,S245=0),"",ROUNDDOWN((S245/$B245)*100,0))</f>
        <v/>
      </c>
      <c r="U245" s="218">
        <f>SUMIFS(Zeitliste!$M$14:$M$1999,Zeitliste!$A$14:$A$1999,$A245,Zeitliste!$N$14:$N$1999,U$16)</f>
        <v>0</v>
      </c>
      <c r="V245" s="219" t="str">
        <f t="shared" ref="V245" ca="1" si="2784">IF(OR($B245=0,U245=0),"",ROUNDDOWN((U245/$B245)*100,0))</f>
        <v/>
      </c>
      <c r="W245" s="218">
        <f>SUMIFS(Zeitliste!$M$14:$M$1999,Zeitliste!$A$14:$A$1999,$A245,Zeitliste!$N$14:$N$1999,W$16)</f>
        <v>0</v>
      </c>
      <c r="X245" s="219" t="str">
        <f t="shared" ref="X245" ca="1" si="2785">IF(OR($B245=0,W245=0),"",ROUNDDOWN((W245/$B245)*100,0))</f>
        <v/>
      </c>
      <c r="Y245" s="218">
        <f>SUMIFS(Zeitliste!$M$14:$M$1999,Zeitliste!$A$14:$A$1999,$A245,Zeitliste!$N$14:$N$1999,Y$16)</f>
        <v>0</v>
      </c>
      <c r="Z245" s="219" t="str">
        <f t="shared" ref="Z245" ca="1" si="2786">IF(OR($B245=0,Y245=0),"",ROUNDDOWN((Y245/$B245)*100,0))</f>
        <v/>
      </c>
      <c r="AA245" s="218">
        <f>SUMIFS(Zeitliste!$M$14:$M$1999,Zeitliste!$A$14:$A$1999,$A245,Zeitliste!$N$14:$N$1999,AA$16)</f>
        <v>0</v>
      </c>
      <c r="AB245" s="219" t="str">
        <f t="shared" ref="AB245" ca="1" si="2787">IF(OR($B245=0,AA245=0),"",ROUNDDOWN((AA245/$B245)*100,0))</f>
        <v/>
      </c>
      <c r="AC245" s="218">
        <f>SUMIFS(Zeitliste!$M$14:$M$1999,Zeitliste!$A$14:$A$1999,$A245,Zeitliste!$N$14:$N$1999,AC$16)</f>
        <v>0</v>
      </c>
      <c r="AD245" s="219" t="str">
        <f t="shared" ca="1" si="2388"/>
        <v/>
      </c>
      <c r="AE245" s="20"/>
      <c r="AF245" s="241">
        <f t="shared" ca="1" si="2401"/>
        <v>0</v>
      </c>
      <c r="AG245" s="241">
        <f t="shared" ca="1" si="2402"/>
        <v>0</v>
      </c>
      <c r="AH245" s="242" t="e">
        <f t="shared" si="2415"/>
        <v>#VALUE!</v>
      </c>
    </row>
    <row r="246" spans="1:34" x14ac:dyDescent="0.25">
      <c r="A246" s="216" t="str">
        <f t="shared" si="2350"/>
        <v/>
      </c>
      <c r="B246" s="217">
        <f ca="1">SUMIF(ZL_gesamt,Aufteilung!A246,ZL_dez)</f>
        <v>0</v>
      </c>
      <c r="C246" s="218">
        <f>SUMIFS(Zeitliste!$M$14:$M$1999,Zeitliste!$A$14:$A$1999,$A246,Zeitliste!$N$14:$N$1999,C$16)</f>
        <v>0</v>
      </c>
      <c r="D246" s="219" t="str">
        <f t="shared" ca="1" si="2351"/>
        <v/>
      </c>
      <c r="E246" s="218">
        <f>SUMIFS(Zeitliste!$M$14:$M$1999,Zeitliste!$A$14:$A$1999,$A246,Zeitliste!$N$14:$N$1999,E$16)</f>
        <v>0</v>
      </c>
      <c r="F246" s="219" t="str">
        <f t="shared" ref="F246" ca="1" si="2788">IF(OR($B246=0,E246=0),"",ROUNDDOWN((E246/$B246)*100,0))</f>
        <v/>
      </c>
      <c r="G246" s="218">
        <f>SUMIFS(Zeitliste!$M$14:$M$1999,Zeitliste!$A$14:$A$1999,$A246,Zeitliste!$N$14:$N$1999,G$16)</f>
        <v>0</v>
      </c>
      <c r="H246" s="219" t="str">
        <f t="shared" ref="H246" ca="1" si="2789">IF(OR($B246=0,G246=0),"",ROUNDDOWN((G246/$B246)*100,0))</f>
        <v/>
      </c>
      <c r="I246" s="218">
        <f>SUMIFS(Zeitliste!$M$14:$M$1999,Zeitliste!$A$14:$A$1999,$A246,Zeitliste!$N$14:$N$1999,I$16)</f>
        <v>0</v>
      </c>
      <c r="J246" s="219" t="str">
        <f t="shared" ref="J246" ca="1" si="2790">IF(OR($B246=0,I246=0),"",ROUNDDOWN((I246/$B246)*100,0))</f>
        <v/>
      </c>
      <c r="K246" s="218">
        <f>SUMIFS(Zeitliste!$M$14:$M$1999,Zeitliste!$A$14:$A$1999,$A246,Zeitliste!$N$14:$N$1999,K$16)</f>
        <v>0</v>
      </c>
      <c r="L246" s="219" t="str">
        <f t="shared" ref="L246" ca="1" si="2791">IF(OR($B246=0,K246=0),"",ROUNDDOWN((K246/$B246)*100,0))</f>
        <v/>
      </c>
      <c r="M246" s="218">
        <f>SUMIFS(Zeitliste!$M$14:$M$1999,Zeitliste!$A$14:$A$1999,$A246,Zeitliste!$N$14:$N$1999,M$16)</f>
        <v>0</v>
      </c>
      <c r="N246" s="219" t="str">
        <f t="shared" ref="N246" ca="1" si="2792">IF(OR($B246=0,M246=0),"",ROUNDDOWN((M246/$B246)*100,0))</f>
        <v/>
      </c>
      <c r="O246" s="218">
        <f>SUMIFS(Zeitliste!$M$14:$M$1999,Zeitliste!$A$14:$A$1999,$A246,Zeitliste!$N$14:$N$1999,O$16)</f>
        <v>0</v>
      </c>
      <c r="P246" s="219" t="str">
        <f t="shared" ref="P246" ca="1" si="2793">IF(OR($B246=0,O246=0),"",ROUNDDOWN((O246/$B246)*100,0))</f>
        <v/>
      </c>
      <c r="Q246" s="218">
        <f>SUMIFS(Zeitliste!$M$14:$M$1999,Zeitliste!$A$14:$A$1999,$A246,Zeitliste!$N$14:$N$1999,Q$16)</f>
        <v>0</v>
      </c>
      <c r="R246" s="219" t="str">
        <f t="shared" ref="R246" ca="1" si="2794">IF(OR($B246=0,Q246=0),"",ROUNDDOWN((Q246/$B246)*100,0))</f>
        <v/>
      </c>
      <c r="S246" s="218">
        <f>SUMIFS(Zeitliste!$M$14:$M$1999,Zeitliste!$A$14:$A$1999,$A246,Zeitliste!$N$14:$N$1999,S$16)</f>
        <v>0</v>
      </c>
      <c r="T246" s="219" t="str">
        <f t="shared" ref="T246" ca="1" si="2795">IF(OR($B246=0,S246=0),"",ROUNDDOWN((S246/$B246)*100,0))</f>
        <v/>
      </c>
      <c r="U246" s="218">
        <f>SUMIFS(Zeitliste!$M$14:$M$1999,Zeitliste!$A$14:$A$1999,$A246,Zeitliste!$N$14:$N$1999,U$16)</f>
        <v>0</v>
      </c>
      <c r="V246" s="219" t="str">
        <f t="shared" ref="V246" ca="1" si="2796">IF(OR($B246=0,U246=0),"",ROUNDDOWN((U246/$B246)*100,0))</f>
        <v/>
      </c>
      <c r="W246" s="218">
        <f>SUMIFS(Zeitliste!$M$14:$M$1999,Zeitliste!$A$14:$A$1999,$A246,Zeitliste!$N$14:$N$1999,W$16)</f>
        <v>0</v>
      </c>
      <c r="X246" s="219" t="str">
        <f t="shared" ref="X246" ca="1" si="2797">IF(OR($B246=0,W246=0),"",ROUNDDOWN((W246/$B246)*100,0))</f>
        <v/>
      </c>
      <c r="Y246" s="218">
        <f>SUMIFS(Zeitliste!$M$14:$M$1999,Zeitliste!$A$14:$A$1999,$A246,Zeitliste!$N$14:$N$1999,Y$16)</f>
        <v>0</v>
      </c>
      <c r="Z246" s="219" t="str">
        <f t="shared" ref="Z246" ca="1" si="2798">IF(OR($B246=0,Y246=0),"",ROUNDDOWN((Y246/$B246)*100,0))</f>
        <v/>
      </c>
      <c r="AA246" s="218">
        <f>SUMIFS(Zeitliste!$M$14:$M$1999,Zeitliste!$A$14:$A$1999,$A246,Zeitliste!$N$14:$N$1999,AA$16)</f>
        <v>0</v>
      </c>
      <c r="AB246" s="219" t="str">
        <f t="shared" ref="AB246" ca="1" si="2799">IF(OR($B246=0,AA246=0),"",ROUNDDOWN((AA246/$B246)*100,0))</f>
        <v/>
      </c>
      <c r="AC246" s="218">
        <f>SUMIFS(Zeitliste!$M$14:$M$1999,Zeitliste!$A$14:$A$1999,$A246,Zeitliste!$N$14:$N$1999,AC$16)</f>
        <v>0</v>
      </c>
      <c r="AD246" s="219" t="str">
        <f t="shared" ca="1" si="2388"/>
        <v/>
      </c>
      <c r="AE246" s="20"/>
      <c r="AF246" s="241">
        <f t="shared" ca="1" si="2401"/>
        <v>0</v>
      </c>
      <c r="AG246" s="241">
        <f t="shared" ca="1" si="2402"/>
        <v>0</v>
      </c>
      <c r="AH246" s="242" t="e">
        <f t="shared" si="2415"/>
        <v>#VALUE!</v>
      </c>
    </row>
    <row r="247" spans="1:34" x14ac:dyDescent="0.25">
      <c r="A247" s="216" t="str">
        <f t="shared" si="2350"/>
        <v/>
      </c>
      <c r="B247" s="217">
        <f ca="1">SUMIF(ZL_gesamt,Aufteilung!A247,ZL_dez)</f>
        <v>0</v>
      </c>
      <c r="C247" s="218">
        <f>SUMIFS(Zeitliste!$M$14:$M$1999,Zeitliste!$A$14:$A$1999,$A247,Zeitliste!$N$14:$N$1999,C$16)</f>
        <v>0</v>
      </c>
      <c r="D247" s="219" t="str">
        <f t="shared" ca="1" si="2351"/>
        <v/>
      </c>
      <c r="E247" s="218">
        <f>SUMIFS(Zeitliste!$M$14:$M$1999,Zeitliste!$A$14:$A$1999,$A247,Zeitliste!$N$14:$N$1999,E$16)</f>
        <v>0</v>
      </c>
      <c r="F247" s="219" t="str">
        <f t="shared" ref="F247" ca="1" si="2800">IF(OR($B247=0,E247=0),"",ROUNDDOWN((E247/$B247)*100,0))</f>
        <v/>
      </c>
      <c r="G247" s="218">
        <f>SUMIFS(Zeitliste!$M$14:$M$1999,Zeitliste!$A$14:$A$1999,$A247,Zeitliste!$N$14:$N$1999,G$16)</f>
        <v>0</v>
      </c>
      <c r="H247" s="219" t="str">
        <f t="shared" ref="H247" ca="1" si="2801">IF(OR($B247=0,G247=0),"",ROUNDDOWN((G247/$B247)*100,0))</f>
        <v/>
      </c>
      <c r="I247" s="218">
        <f>SUMIFS(Zeitliste!$M$14:$M$1999,Zeitliste!$A$14:$A$1999,$A247,Zeitliste!$N$14:$N$1999,I$16)</f>
        <v>0</v>
      </c>
      <c r="J247" s="219" t="str">
        <f t="shared" ref="J247" ca="1" si="2802">IF(OR($B247=0,I247=0),"",ROUNDDOWN((I247/$B247)*100,0))</f>
        <v/>
      </c>
      <c r="K247" s="218">
        <f>SUMIFS(Zeitliste!$M$14:$M$1999,Zeitliste!$A$14:$A$1999,$A247,Zeitliste!$N$14:$N$1999,K$16)</f>
        <v>0</v>
      </c>
      <c r="L247" s="219" t="str">
        <f t="shared" ref="L247" ca="1" si="2803">IF(OR($B247=0,K247=0),"",ROUNDDOWN((K247/$B247)*100,0))</f>
        <v/>
      </c>
      <c r="M247" s="218">
        <f>SUMIFS(Zeitliste!$M$14:$M$1999,Zeitliste!$A$14:$A$1999,$A247,Zeitliste!$N$14:$N$1999,M$16)</f>
        <v>0</v>
      </c>
      <c r="N247" s="219" t="str">
        <f t="shared" ref="N247" ca="1" si="2804">IF(OR($B247=0,M247=0),"",ROUNDDOWN((M247/$B247)*100,0))</f>
        <v/>
      </c>
      <c r="O247" s="218">
        <f>SUMIFS(Zeitliste!$M$14:$M$1999,Zeitliste!$A$14:$A$1999,$A247,Zeitliste!$N$14:$N$1999,O$16)</f>
        <v>0</v>
      </c>
      <c r="P247" s="219" t="str">
        <f t="shared" ref="P247" ca="1" si="2805">IF(OR($B247=0,O247=0),"",ROUNDDOWN((O247/$B247)*100,0))</f>
        <v/>
      </c>
      <c r="Q247" s="218">
        <f>SUMIFS(Zeitliste!$M$14:$M$1999,Zeitliste!$A$14:$A$1999,$A247,Zeitliste!$N$14:$N$1999,Q$16)</f>
        <v>0</v>
      </c>
      <c r="R247" s="219" t="str">
        <f t="shared" ref="R247" ca="1" si="2806">IF(OR($B247=0,Q247=0),"",ROUNDDOWN((Q247/$B247)*100,0))</f>
        <v/>
      </c>
      <c r="S247" s="218">
        <f>SUMIFS(Zeitliste!$M$14:$M$1999,Zeitliste!$A$14:$A$1999,$A247,Zeitliste!$N$14:$N$1999,S$16)</f>
        <v>0</v>
      </c>
      <c r="T247" s="219" t="str">
        <f t="shared" ref="T247" ca="1" si="2807">IF(OR($B247=0,S247=0),"",ROUNDDOWN((S247/$B247)*100,0))</f>
        <v/>
      </c>
      <c r="U247" s="218">
        <f>SUMIFS(Zeitliste!$M$14:$M$1999,Zeitliste!$A$14:$A$1999,$A247,Zeitliste!$N$14:$N$1999,U$16)</f>
        <v>0</v>
      </c>
      <c r="V247" s="219" t="str">
        <f t="shared" ref="V247" ca="1" si="2808">IF(OR($B247=0,U247=0),"",ROUNDDOWN((U247/$B247)*100,0))</f>
        <v/>
      </c>
      <c r="W247" s="218">
        <f>SUMIFS(Zeitliste!$M$14:$M$1999,Zeitliste!$A$14:$A$1999,$A247,Zeitliste!$N$14:$N$1999,W$16)</f>
        <v>0</v>
      </c>
      <c r="X247" s="219" t="str">
        <f t="shared" ref="X247" ca="1" si="2809">IF(OR($B247=0,W247=0),"",ROUNDDOWN((W247/$B247)*100,0))</f>
        <v/>
      </c>
      <c r="Y247" s="218">
        <f>SUMIFS(Zeitliste!$M$14:$M$1999,Zeitliste!$A$14:$A$1999,$A247,Zeitliste!$N$14:$N$1999,Y$16)</f>
        <v>0</v>
      </c>
      <c r="Z247" s="219" t="str">
        <f t="shared" ref="Z247" ca="1" si="2810">IF(OR($B247=0,Y247=0),"",ROUNDDOWN((Y247/$B247)*100,0))</f>
        <v/>
      </c>
      <c r="AA247" s="218">
        <f>SUMIFS(Zeitliste!$M$14:$M$1999,Zeitliste!$A$14:$A$1999,$A247,Zeitliste!$N$14:$N$1999,AA$16)</f>
        <v>0</v>
      </c>
      <c r="AB247" s="219" t="str">
        <f t="shared" ref="AB247" ca="1" si="2811">IF(OR($B247=0,AA247=0),"",ROUNDDOWN((AA247/$B247)*100,0))</f>
        <v/>
      </c>
      <c r="AC247" s="218">
        <f>SUMIFS(Zeitliste!$M$14:$M$1999,Zeitliste!$A$14:$A$1999,$A247,Zeitliste!$N$14:$N$1999,AC$16)</f>
        <v>0</v>
      </c>
      <c r="AD247" s="219" t="str">
        <f t="shared" ca="1" si="2388"/>
        <v/>
      </c>
      <c r="AE247" s="20"/>
      <c r="AF247" s="241">
        <f t="shared" ca="1" si="2401"/>
        <v>0</v>
      </c>
      <c r="AG247" s="241">
        <f t="shared" ca="1" si="2402"/>
        <v>0</v>
      </c>
      <c r="AH247" s="242" t="e">
        <f t="shared" si="2415"/>
        <v>#VALUE!</v>
      </c>
    </row>
    <row r="248" spans="1:34" x14ac:dyDescent="0.25">
      <c r="A248" s="216" t="str">
        <f t="shared" si="2350"/>
        <v/>
      </c>
      <c r="B248" s="217">
        <f ca="1">SUMIF(ZL_gesamt,Aufteilung!A248,ZL_dez)</f>
        <v>0</v>
      </c>
      <c r="C248" s="218">
        <f>SUMIFS(Zeitliste!$M$14:$M$1999,Zeitliste!$A$14:$A$1999,$A248,Zeitliste!$N$14:$N$1999,C$16)</f>
        <v>0</v>
      </c>
      <c r="D248" s="219" t="str">
        <f t="shared" ca="1" si="2351"/>
        <v/>
      </c>
      <c r="E248" s="218">
        <f>SUMIFS(Zeitliste!$M$14:$M$1999,Zeitliste!$A$14:$A$1999,$A248,Zeitliste!$N$14:$N$1999,E$16)</f>
        <v>0</v>
      </c>
      <c r="F248" s="219" t="str">
        <f t="shared" ref="F248" ca="1" si="2812">IF(OR($B248=0,E248=0),"",ROUNDDOWN((E248/$B248)*100,0))</f>
        <v/>
      </c>
      <c r="G248" s="218">
        <f>SUMIFS(Zeitliste!$M$14:$M$1999,Zeitliste!$A$14:$A$1999,$A248,Zeitliste!$N$14:$N$1999,G$16)</f>
        <v>0</v>
      </c>
      <c r="H248" s="219" t="str">
        <f t="shared" ref="H248" ca="1" si="2813">IF(OR($B248=0,G248=0),"",ROUNDDOWN((G248/$B248)*100,0))</f>
        <v/>
      </c>
      <c r="I248" s="218">
        <f>SUMIFS(Zeitliste!$M$14:$M$1999,Zeitliste!$A$14:$A$1999,$A248,Zeitliste!$N$14:$N$1999,I$16)</f>
        <v>0</v>
      </c>
      <c r="J248" s="219" t="str">
        <f t="shared" ref="J248" ca="1" si="2814">IF(OR($B248=0,I248=0),"",ROUNDDOWN((I248/$B248)*100,0))</f>
        <v/>
      </c>
      <c r="K248" s="218">
        <f>SUMIFS(Zeitliste!$M$14:$M$1999,Zeitliste!$A$14:$A$1999,$A248,Zeitliste!$N$14:$N$1999,K$16)</f>
        <v>0</v>
      </c>
      <c r="L248" s="219" t="str">
        <f t="shared" ref="L248" ca="1" si="2815">IF(OR($B248=0,K248=0),"",ROUNDDOWN((K248/$B248)*100,0))</f>
        <v/>
      </c>
      <c r="M248" s="218">
        <f>SUMIFS(Zeitliste!$M$14:$M$1999,Zeitliste!$A$14:$A$1999,$A248,Zeitliste!$N$14:$N$1999,M$16)</f>
        <v>0</v>
      </c>
      <c r="N248" s="219" t="str">
        <f t="shared" ref="N248" ca="1" si="2816">IF(OR($B248=0,M248=0),"",ROUNDDOWN((M248/$B248)*100,0))</f>
        <v/>
      </c>
      <c r="O248" s="218">
        <f>SUMIFS(Zeitliste!$M$14:$M$1999,Zeitliste!$A$14:$A$1999,$A248,Zeitliste!$N$14:$N$1999,O$16)</f>
        <v>0</v>
      </c>
      <c r="P248" s="219" t="str">
        <f t="shared" ref="P248" ca="1" si="2817">IF(OR($B248=0,O248=0),"",ROUNDDOWN((O248/$B248)*100,0))</f>
        <v/>
      </c>
      <c r="Q248" s="218">
        <f>SUMIFS(Zeitliste!$M$14:$M$1999,Zeitliste!$A$14:$A$1999,$A248,Zeitliste!$N$14:$N$1999,Q$16)</f>
        <v>0</v>
      </c>
      <c r="R248" s="219" t="str">
        <f t="shared" ref="R248" ca="1" si="2818">IF(OR($B248=0,Q248=0),"",ROUNDDOWN((Q248/$B248)*100,0))</f>
        <v/>
      </c>
      <c r="S248" s="218">
        <f>SUMIFS(Zeitliste!$M$14:$M$1999,Zeitliste!$A$14:$A$1999,$A248,Zeitliste!$N$14:$N$1999,S$16)</f>
        <v>0</v>
      </c>
      <c r="T248" s="219" t="str">
        <f t="shared" ref="T248" ca="1" si="2819">IF(OR($B248=0,S248=0),"",ROUNDDOWN((S248/$B248)*100,0))</f>
        <v/>
      </c>
      <c r="U248" s="218">
        <f>SUMIFS(Zeitliste!$M$14:$M$1999,Zeitliste!$A$14:$A$1999,$A248,Zeitliste!$N$14:$N$1999,U$16)</f>
        <v>0</v>
      </c>
      <c r="V248" s="219" t="str">
        <f t="shared" ref="V248" ca="1" si="2820">IF(OR($B248=0,U248=0),"",ROUNDDOWN((U248/$B248)*100,0))</f>
        <v/>
      </c>
      <c r="W248" s="218">
        <f>SUMIFS(Zeitliste!$M$14:$M$1999,Zeitliste!$A$14:$A$1999,$A248,Zeitliste!$N$14:$N$1999,W$16)</f>
        <v>0</v>
      </c>
      <c r="X248" s="219" t="str">
        <f t="shared" ref="X248" ca="1" si="2821">IF(OR($B248=0,W248=0),"",ROUNDDOWN((W248/$B248)*100,0))</f>
        <v/>
      </c>
      <c r="Y248" s="218">
        <f>SUMIFS(Zeitliste!$M$14:$M$1999,Zeitliste!$A$14:$A$1999,$A248,Zeitliste!$N$14:$N$1999,Y$16)</f>
        <v>0</v>
      </c>
      <c r="Z248" s="219" t="str">
        <f t="shared" ref="Z248" ca="1" si="2822">IF(OR($B248=0,Y248=0),"",ROUNDDOWN((Y248/$B248)*100,0))</f>
        <v/>
      </c>
      <c r="AA248" s="218">
        <f>SUMIFS(Zeitliste!$M$14:$M$1999,Zeitliste!$A$14:$A$1999,$A248,Zeitliste!$N$14:$N$1999,AA$16)</f>
        <v>0</v>
      </c>
      <c r="AB248" s="219" t="str">
        <f t="shared" ref="AB248" ca="1" si="2823">IF(OR($B248=0,AA248=0),"",ROUNDDOWN((AA248/$B248)*100,0))</f>
        <v/>
      </c>
      <c r="AC248" s="218">
        <f>SUMIFS(Zeitliste!$M$14:$M$1999,Zeitliste!$A$14:$A$1999,$A248,Zeitliste!$N$14:$N$1999,AC$16)</f>
        <v>0</v>
      </c>
      <c r="AD248" s="219" t="str">
        <f t="shared" ca="1" si="2388"/>
        <v/>
      </c>
      <c r="AE248" s="20"/>
      <c r="AF248" s="241">
        <f t="shared" ca="1" si="2401"/>
        <v>0</v>
      </c>
      <c r="AG248" s="241">
        <f t="shared" ca="1" si="2402"/>
        <v>0</v>
      </c>
      <c r="AH248" s="242" t="e">
        <f t="shared" si="2415"/>
        <v>#VALUE!</v>
      </c>
    </row>
    <row r="249" spans="1:34" x14ac:dyDescent="0.25">
      <c r="A249" s="216" t="str">
        <f t="shared" si="2350"/>
        <v/>
      </c>
      <c r="B249" s="217">
        <f ca="1">SUMIF(ZL_gesamt,Aufteilung!A249,ZL_dez)</f>
        <v>0</v>
      </c>
      <c r="C249" s="218">
        <f>SUMIFS(Zeitliste!$M$14:$M$1999,Zeitliste!$A$14:$A$1999,$A249,Zeitliste!$N$14:$N$1999,C$16)</f>
        <v>0</v>
      </c>
      <c r="D249" s="219" t="str">
        <f t="shared" ca="1" si="2351"/>
        <v/>
      </c>
      <c r="E249" s="218">
        <f>SUMIFS(Zeitliste!$M$14:$M$1999,Zeitliste!$A$14:$A$1999,$A249,Zeitliste!$N$14:$N$1999,E$16)</f>
        <v>0</v>
      </c>
      <c r="F249" s="219" t="str">
        <f t="shared" ref="F249" ca="1" si="2824">IF(OR($B249=0,E249=0),"",ROUNDDOWN((E249/$B249)*100,0))</f>
        <v/>
      </c>
      <c r="G249" s="218">
        <f>SUMIFS(Zeitliste!$M$14:$M$1999,Zeitliste!$A$14:$A$1999,$A249,Zeitliste!$N$14:$N$1999,G$16)</f>
        <v>0</v>
      </c>
      <c r="H249" s="219" t="str">
        <f t="shared" ref="H249" ca="1" si="2825">IF(OR($B249=0,G249=0),"",ROUNDDOWN((G249/$B249)*100,0))</f>
        <v/>
      </c>
      <c r="I249" s="218">
        <f>SUMIFS(Zeitliste!$M$14:$M$1999,Zeitliste!$A$14:$A$1999,$A249,Zeitliste!$N$14:$N$1999,I$16)</f>
        <v>0</v>
      </c>
      <c r="J249" s="219" t="str">
        <f t="shared" ref="J249" ca="1" si="2826">IF(OR($B249=0,I249=0),"",ROUNDDOWN((I249/$B249)*100,0))</f>
        <v/>
      </c>
      <c r="K249" s="218">
        <f>SUMIFS(Zeitliste!$M$14:$M$1999,Zeitliste!$A$14:$A$1999,$A249,Zeitliste!$N$14:$N$1999,K$16)</f>
        <v>0</v>
      </c>
      <c r="L249" s="219" t="str">
        <f t="shared" ref="L249" ca="1" si="2827">IF(OR($B249=0,K249=0),"",ROUNDDOWN((K249/$B249)*100,0))</f>
        <v/>
      </c>
      <c r="M249" s="218">
        <f>SUMIFS(Zeitliste!$M$14:$M$1999,Zeitliste!$A$14:$A$1999,$A249,Zeitliste!$N$14:$N$1999,M$16)</f>
        <v>0</v>
      </c>
      <c r="N249" s="219" t="str">
        <f t="shared" ref="N249" ca="1" si="2828">IF(OR($B249=0,M249=0),"",ROUNDDOWN((M249/$B249)*100,0))</f>
        <v/>
      </c>
      <c r="O249" s="218">
        <f>SUMIFS(Zeitliste!$M$14:$M$1999,Zeitliste!$A$14:$A$1999,$A249,Zeitliste!$N$14:$N$1999,O$16)</f>
        <v>0</v>
      </c>
      <c r="P249" s="219" t="str">
        <f t="shared" ref="P249" ca="1" si="2829">IF(OR($B249=0,O249=0),"",ROUNDDOWN((O249/$B249)*100,0))</f>
        <v/>
      </c>
      <c r="Q249" s="218">
        <f>SUMIFS(Zeitliste!$M$14:$M$1999,Zeitliste!$A$14:$A$1999,$A249,Zeitliste!$N$14:$N$1999,Q$16)</f>
        <v>0</v>
      </c>
      <c r="R249" s="219" t="str">
        <f t="shared" ref="R249" ca="1" si="2830">IF(OR($B249=0,Q249=0),"",ROUNDDOWN((Q249/$B249)*100,0))</f>
        <v/>
      </c>
      <c r="S249" s="218">
        <f>SUMIFS(Zeitliste!$M$14:$M$1999,Zeitliste!$A$14:$A$1999,$A249,Zeitliste!$N$14:$N$1999,S$16)</f>
        <v>0</v>
      </c>
      <c r="T249" s="219" t="str">
        <f t="shared" ref="T249" ca="1" si="2831">IF(OR($B249=0,S249=0),"",ROUNDDOWN((S249/$B249)*100,0))</f>
        <v/>
      </c>
      <c r="U249" s="218">
        <f>SUMIFS(Zeitliste!$M$14:$M$1999,Zeitliste!$A$14:$A$1999,$A249,Zeitliste!$N$14:$N$1999,U$16)</f>
        <v>0</v>
      </c>
      <c r="V249" s="219" t="str">
        <f t="shared" ref="V249" ca="1" si="2832">IF(OR($B249=0,U249=0),"",ROUNDDOWN((U249/$B249)*100,0))</f>
        <v/>
      </c>
      <c r="W249" s="218">
        <f>SUMIFS(Zeitliste!$M$14:$M$1999,Zeitliste!$A$14:$A$1999,$A249,Zeitliste!$N$14:$N$1999,W$16)</f>
        <v>0</v>
      </c>
      <c r="X249" s="219" t="str">
        <f t="shared" ref="X249" ca="1" si="2833">IF(OR($B249=0,W249=0),"",ROUNDDOWN((W249/$B249)*100,0))</f>
        <v/>
      </c>
      <c r="Y249" s="218">
        <f>SUMIFS(Zeitliste!$M$14:$M$1999,Zeitliste!$A$14:$A$1999,$A249,Zeitliste!$N$14:$N$1999,Y$16)</f>
        <v>0</v>
      </c>
      <c r="Z249" s="219" t="str">
        <f t="shared" ref="Z249" ca="1" si="2834">IF(OR($B249=0,Y249=0),"",ROUNDDOWN((Y249/$B249)*100,0))</f>
        <v/>
      </c>
      <c r="AA249" s="218">
        <f>SUMIFS(Zeitliste!$M$14:$M$1999,Zeitliste!$A$14:$A$1999,$A249,Zeitliste!$N$14:$N$1999,AA$16)</f>
        <v>0</v>
      </c>
      <c r="AB249" s="219" t="str">
        <f t="shared" ref="AB249" ca="1" si="2835">IF(OR($B249=0,AA249=0),"",ROUNDDOWN((AA249/$B249)*100,0))</f>
        <v/>
      </c>
      <c r="AC249" s="218">
        <f>SUMIFS(Zeitliste!$M$14:$M$1999,Zeitliste!$A$14:$A$1999,$A249,Zeitliste!$N$14:$N$1999,AC$16)</f>
        <v>0</v>
      </c>
      <c r="AD249" s="219" t="str">
        <f t="shared" ca="1" si="2388"/>
        <v/>
      </c>
      <c r="AE249" s="20"/>
      <c r="AF249" s="241">
        <f t="shared" ca="1" si="2401"/>
        <v>0</v>
      </c>
      <c r="AG249" s="241">
        <f t="shared" ca="1" si="2402"/>
        <v>0</v>
      </c>
      <c r="AH249" s="242" t="e">
        <f t="shared" si="2415"/>
        <v>#VALUE!</v>
      </c>
    </row>
    <row r="250" spans="1:34" x14ac:dyDescent="0.25">
      <c r="A250" s="216" t="str">
        <f t="shared" si="2350"/>
        <v/>
      </c>
      <c r="B250" s="217">
        <f ca="1">SUMIF(ZL_gesamt,Aufteilung!A250,ZL_dez)</f>
        <v>0</v>
      </c>
      <c r="C250" s="218">
        <f>SUMIFS(Zeitliste!$M$14:$M$1999,Zeitliste!$A$14:$A$1999,$A250,Zeitliste!$N$14:$N$1999,C$16)</f>
        <v>0</v>
      </c>
      <c r="D250" s="219" t="str">
        <f t="shared" ca="1" si="2351"/>
        <v/>
      </c>
      <c r="E250" s="218">
        <f>SUMIFS(Zeitliste!$M$14:$M$1999,Zeitliste!$A$14:$A$1999,$A250,Zeitliste!$N$14:$N$1999,E$16)</f>
        <v>0</v>
      </c>
      <c r="F250" s="219" t="str">
        <f t="shared" ref="F250" ca="1" si="2836">IF(OR($B250=0,E250=0),"",ROUNDDOWN((E250/$B250)*100,0))</f>
        <v/>
      </c>
      <c r="G250" s="218">
        <f>SUMIFS(Zeitliste!$M$14:$M$1999,Zeitliste!$A$14:$A$1999,$A250,Zeitliste!$N$14:$N$1999,G$16)</f>
        <v>0</v>
      </c>
      <c r="H250" s="219" t="str">
        <f t="shared" ref="H250" ca="1" si="2837">IF(OR($B250=0,G250=0),"",ROUNDDOWN((G250/$B250)*100,0))</f>
        <v/>
      </c>
      <c r="I250" s="218">
        <f>SUMIFS(Zeitliste!$M$14:$M$1999,Zeitliste!$A$14:$A$1999,$A250,Zeitliste!$N$14:$N$1999,I$16)</f>
        <v>0</v>
      </c>
      <c r="J250" s="219" t="str">
        <f t="shared" ref="J250" ca="1" si="2838">IF(OR($B250=0,I250=0),"",ROUNDDOWN((I250/$B250)*100,0))</f>
        <v/>
      </c>
      <c r="K250" s="218">
        <f>SUMIFS(Zeitliste!$M$14:$M$1999,Zeitliste!$A$14:$A$1999,$A250,Zeitliste!$N$14:$N$1999,K$16)</f>
        <v>0</v>
      </c>
      <c r="L250" s="219" t="str">
        <f t="shared" ref="L250" ca="1" si="2839">IF(OR($B250=0,K250=0),"",ROUNDDOWN((K250/$B250)*100,0))</f>
        <v/>
      </c>
      <c r="M250" s="218">
        <f>SUMIFS(Zeitliste!$M$14:$M$1999,Zeitliste!$A$14:$A$1999,$A250,Zeitliste!$N$14:$N$1999,M$16)</f>
        <v>0</v>
      </c>
      <c r="N250" s="219" t="str">
        <f t="shared" ref="N250" ca="1" si="2840">IF(OR($B250=0,M250=0),"",ROUNDDOWN((M250/$B250)*100,0))</f>
        <v/>
      </c>
      <c r="O250" s="218">
        <f>SUMIFS(Zeitliste!$M$14:$M$1999,Zeitliste!$A$14:$A$1999,$A250,Zeitliste!$N$14:$N$1999,O$16)</f>
        <v>0</v>
      </c>
      <c r="P250" s="219" t="str">
        <f t="shared" ref="P250" ca="1" si="2841">IF(OR($B250=0,O250=0),"",ROUNDDOWN((O250/$B250)*100,0))</f>
        <v/>
      </c>
      <c r="Q250" s="218">
        <f>SUMIFS(Zeitliste!$M$14:$M$1999,Zeitliste!$A$14:$A$1999,$A250,Zeitliste!$N$14:$N$1999,Q$16)</f>
        <v>0</v>
      </c>
      <c r="R250" s="219" t="str">
        <f t="shared" ref="R250" ca="1" si="2842">IF(OR($B250=0,Q250=0),"",ROUNDDOWN((Q250/$B250)*100,0))</f>
        <v/>
      </c>
      <c r="S250" s="218">
        <f>SUMIFS(Zeitliste!$M$14:$M$1999,Zeitliste!$A$14:$A$1999,$A250,Zeitliste!$N$14:$N$1999,S$16)</f>
        <v>0</v>
      </c>
      <c r="T250" s="219" t="str">
        <f t="shared" ref="T250" ca="1" si="2843">IF(OR($B250=0,S250=0),"",ROUNDDOWN((S250/$B250)*100,0))</f>
        <v/>
      </c>
      <c r="U250" s="218">
        <f>SUMIFS(Zeitliste!$M$14:$M$1999,Zeitliste!$A$14:$A$1999,$A250,Zeitliste!$N$14:$N$1999,U$16)</f>
        <v>0</v>
      </c>
      <c r="V250" s="219" t="str">
        <f t="shared" ref="V250" ca="1" si="2844">IF(OR($B250=0,U250=0),"",ROUNDDOWN((U250/$B250)*100,0))</f>
        <v/>
      </c>
      <c r="W250" s="218">
        <f>SUMIFS(Zeitliste!$M$14:$M$1999,Zeitliste!$A$14:$A$1999,$A250,Zeitliste!$N$14:$N$1999,W$16)</f>
        <v>0</v>
      </c>
      <c r="X250" s="219" t="str">
        <f t="shared" ref="X250" ca="1" si="2845">IF(OR($B250=0,W250=0),"",ROUNDDOWN((W250/$B250)*100,0))</f>
        <v/>
      </c>
      <c r="Y250" s="218">
        <f>SUMIFS(Zeitliste!$M$14:$M$1999,Zeitliste!$A$14:$A$1999,$A250,Zeitliste!$N$14:$N$1999,Y$16)</f>
        <v>0</v>
      </c>
      <c r="Z250" s="219" t="str">
        <f t="shared" ref="Z250" ca="1" si="2846">IF(OR($B250=0,Y250=0),"",ROUNDDOWN((Y250/$B250)*100,0))</f>
        <v/>
      </c>
      <c r="AA250" s="218">
        <f>SUMIFS(Zeitliste!$M$14:$M$1999,Zeitliste!$A$14:$A$1999,$A250,Zeitliste!$N$14:$N$1999,AA$16)</f>
        <v>0</v>
      </c>
      <c r="AB250" s="219" t="str">
        <f t="shared" ref="AB250" ca="1" si="2847">IF(OR($B250=0,AA250=0),"",ROUNDDOWN((AA250/$B250)*100,0))</f>
        <v/>
      </c>
      <c r="AC250" s="218">
        <f>SUMIFS(Zeitliste!$M$14:$M$1999,Zeitliste!$A$14:$A$1999,$A250,Zeitliste!$N$14:$N$1999,AC$16)</f>
        <v>0</v>
      </c>
      <c r="AD250" s="219" t="str">
        <f t="shared" ca="1" si="2388"/>
        <v/>
      </c>
      <c r="AE250" s="20"/>
      <c r="AF250" s="241">
        <f t="shared" ca="1" si="2401"/>
        <v>0</v>
      </c>
      <c r="AG250" s="241">
        <f t="shared" ca="1" si="2402"/>
        <v>0</v>
      </c>
      <c r="AH250" s="242" t="e">
        <f t="shared" si="2415"/>
        <v>#VALUE!</v>
      </c>
    </row>
    <row r="251" spans="1:34" x14ac:dyDescent="0.25">
      <c r="A251" s="216" t="str">
        <f t="shared" si="2350"/>
        <v/>
      </c>
      <c r="B251" s="217">
        <f ca="1">SUMIF(ZL_gesamt,Aufteilung!A251,ZL_dez)</f>
        <v>0</v>
      </c>
      <c r="C251" s="218">
        <f>SUMIFS(Zeitliste!$M$14:$M$1999,Zeitliste!$A$14:$A$1999,$A251,Zeitliste!$N$14:$N$1999,C$16)</f>
        <v>0</v>
      </c>
      <c r="D251" s="219" t="str">
        <f t="shared" ca="1" si="2351"/>
        <v/>
      </c>
      <c r="E251" s="218">
        <f>SUMIFS(Zeitliste!$M$14:$M$1999,Zeitliste!$A$14:$A$1999,$A251,Zeitliste!$N$14:$N$1999,E$16)</f>
        <v>0</v>
      </c>
      <c r="F251" s="219" t="str">
        <f t="shared" ref="F251" ca="1" si="2848">IF(OR($B251=0,E251=0),"",ROUNDDOWN((E251/$B251)*100,0))</f>
        <v/>
      </c>
      <c r="G251" s="218">
        <f>SUMIFS(Zeitliste!$M$14:$M$1999,Zeitliste!$A$14:$A$1999,$A251,Zeitliste!$N$14:$N$1999,G$16)</f>
        <v>0</v>
      </c>
      <c r="H251" s="219" t="str">
        <f t="shared" ref="H251" ca="1" si="2849">IF(OR($B251=0,G251=0),"",ROUNDDOWN((G251/$B251)*100,0))</f>
        <v/>
      </c>
      <c r="I251" s="218">
        <f>SUMIFS(Zeitliste!$M$14:$M$1999,Zeitliste!$A$14:$A$1999,$A251,Zeitliste!$N$14:$N$1999,I$16)</f>
        <v>0</v>
      </c>
      <c r="J251" s="219" t="str">
        <f t="shared" ref="J251" ca="1" si="2850">IF(OR($B251=0,I251=0),"",ROUNDDOWN((I251/$B251)*100,0))</f>
        <v/>
      </c>
      <c r="K251" s="218">
        <f>SUMIFS(Zeitliste!$M$14:$M$1999,Zeitliste!$A$14:$A$1999,$A251,Zeitliste!$N$14:$N$1999,K$16)</f>
        <v>0</v>
      </c>
      <c r="L251" s="219" t="str">
        <f t="shared" ref="L251" ca="1" si="2851">IF(OR($B251=0,K251=0),"",ROUNDDOWN((K251/$B251)*100,0))</f>
        <v/>
      </c>
      <c r="M251" s="218">
        <f>SUMIFS(Zeitliste!$M$14:$M$1999,Zeitliste!$A$14:$A$1999,$A251,Zeitliste!$N$14:$N$1999,M$16)</f>
        <v>0</v>
      </c>
      <c r="N251" s="219" t="str">
        <f t="shared" ref="N251" ca="1" si="2852">IF(OR($B251=0,M251=0),"",ROUNDDOWN((M251/$B251)*100,0))</f>
        <v/>
      </c>
      <c r="O251" s="218">
        <f>SUMIFS(Zeitliste!$M$14:$M$1999,Zeitliste!$A$14:$A$1999,$A251,Zeitliste!$N$14:$N$1999,O$16)</f>
        <v>0</v>
      </c>
      <c r="P251" s="219" t="str">
        <f t="shared" ref="P251" ca="1" si="2853">IF(OR($B251=0,O251=0),"",ROUNDDOWN((O251/$B251)*100,0))</f>
        <v/>
      </c>
      <c r="Q251" s="218">
        <f>SUMIFS(Zeitliste!$M$14:$M$1999,Zeitliste!$A$14:$A$1999,$A251,Zeitliste!$N$14:$N$1999,Q$16)</f>
        <v>0</v>
      </c>
      <c r="R251" s="219" t="str">
        <f t="shared" ref="R251" ca="1" si="2854">IF(OR($B251=0,Q251=0),"",ROUNDDOWN((Q251/$B251)*100,0))</f>
        <v/>
      </c>
      <c r="S251" s="218">
        <f>SUMIFS(Zeitliste!$M$14:$M$1999,Zeitliste!$A$14:$A$1999,$A251,Zeitliste!$N$14:$N$1999,S$16)</f>
        <v>0</v>
      </c>
      <c r="T251" s="219" t="str">
        <f t="shared" ref="T251" ca="1" si="2855">IF(OR($B251=0,S251=0),"",ROUNDDOWN((S251/$B251)*100,0))</f>
        <v/>
      </c>
      <c r="U251" s="218">
        <f>SUMIFS(Zeitliste!$M$14:$M$1999,Zeitliste!$A$14:$A$1999,$A251,Zeitliste!$N$14:$N$1999,U$16)</f>
        <v>0</v>
      </c>
      <c r="V251" s="219" t="str">
        <f t="shared" ref="V251" ca="1" si="2856">IF(OR($B251=0,U251=0),"",ROUNDDOWN((U251/$B251)*100,0))</f>
        <v/>
      </c>
      <c r="W251" s="218">
        <f>SUMIFS(Zeitliste!$M$14:$M$1999,Zeitliste!$A$14:$A$1999,$A251,Zeitliste!$N$14:$N$1999,W$16)</f>
        <v>0</v>
      </c>
      <c r="X251" s="219" t="str">
        <f t="shared" ref="X251" ca="1" si="2857">IF(OR($B251=0,W251=0),"",ROUNDDOWN((W251/$B251)*100,0))</f>
        <v/>
      </c>
      <c r="Y251" s="218">
        <f>SUMIFS(Zeitliste!$M$14:$M$1999,Zeitliste!$A$14:$A$1999,$A251,Zeitliste!$N$14:$N$1999,Y$16)</f>
        <v>0</v>
      </c>
      <c r="Z251" s="219" t="str">
        <f t="shared" ref="Z251" ca="1" si="2858">IF(OR($B251=0,Y251=0),"",ROUNDDOWN((Y251/$B251)*100,0))</f>
        <v/>
      </c>
      <c r="AA251" s="218">
        <f>SUMIFS(Zeitliste!$M$14:$M$1999,Zeitliste!$A$14:$A$1999,$A251,Zeitliste!$N$14:$N$1999,AA$16)</f>
        <v>0</v>
      </c>
      <c r="AB251" s="219" t="str">
        <f t="shared" ref="AB251" ca="1" si="2859">IF(OR($B251=0,AA251=0),"",ROUNDDOWN((AA251/$B251)*100,0))</f>
        <v/>
      </c>
      <c r="AC251" s="218">
        <f>SUMIFS(Zeitliste!$M$14:$M$1999,Zeitliste!$A$14:$A$1999,$A251,Zeitliste!$N$14:$N$1999,AC$16)</f>
        <v>0</v>
      </c>
      <c r="AD251" s="219" t="str">
        <f t="shared" ca="1" si="2388"/>
        <v/>
      </c>
      <c r="AE251" s="20"/>
      <c r="AF251" s="241">
        <f t="shared" ca="1" si="2401"/>
        <v>0</v>
      </c>
      <c r="AG251" s="241">
        <f t="shared" ca="1" si="2402"/>
        <v>0</v>
      </c>
      <c r="AH251" s="242" t="e">
        <f t="shared" si="2415"/>
        <v>#VALUE!</v>
      </c>
    </row>
    <row r="252" spans="1:34" x14ac:dyDescent="0.25">
      <c r="A252" s="216" t="str">
        <f t="shared" si="2350"/>
        <v/>
      </c>
      <c r="B252" s="217">
        <f ca="1">SUMIF(ZL_gesamt,Aufteilung!A252,ZL_dez)</f>
        <v>0</v>
      </c>
      <c r="C252" s="218">
        <f>SUMIFS(Zeitliste!$M$14:$M$1999,Zeitliste!$A$14:$A$1999,$A252,Zeitliste!$N$14:$N$1999,C$16)</f>
        <v>0</v>
      </c>
      <c r="D252" s="219" t="str">
        <f t="shared" ca="1" si="2351"/>
        <v/>
      </c>
      <c r="E252" s="218">
        <f>SUMIFS(Zeitliste!$M$14:$M$1999,Zeitliste!$A$14:$A$1999,$A252,Zeitliste!$N$14:$N$1999,E$16)</f>
        <v>0</v>
      </c>
      <c r="F252" s="219" t="str">
        <f t="shared" ref="F252" ca="1" si="2860">IF(OR($B252=0,E252=0),"",ROUNDDOWN((E252/$B252)*100,0))</f>
        <v/>
      </c>
      <c r="G252" s="218">
        <f>SUMIFS(Zeitliste!$M$14:$M$1999,Zeitliste!$A$14:$A$1999,$A252,Zeitliste!$N$14:$N$1999,G$16)</f>
        <v>0</v>
      </c>
      <c r="H252" s="219" t="str">
        <f t="shared" ref="H252" ca="1" si="2861">IF(OR($B252=0,G252=0),"",ROUNDDOWN((G252/$B252)*100,0))</f>
        <v/>
      </c>
      <c r="I252" s="218">
        <f>SUMIFS(Zeitliste!$M$14:$M$1999,Zeitliste!$A$14:$A$1999,$A252,Zeitliste!$N$14:$N$1999,I$16)</f>
        <v>0</v>
      </c>
      <c r="J252" s="219" t="str">
        <f t="shared" ref="J252" ca="1" si="2862">IF(OR($B252=0,I252=0),"",ROUNDDOWN((I252/$B252)*100,0))</f>
        <v/>
      </c>
      <c r="K252" s="218">
        <f>SUMIFS(Zeitliste!$M$14:$M$1999,Zeitliste!$A$14:$A$1999,$A252,Zeitliste!$N$14:$N$1999,K$16)</f>
        <v>0</v>
      </c>
      <c r="L252" s="219" t="str">
        <f t="shared" ref="L252" ca="1" si="2863">IF(OR($B252=0,K252=0),"",ROUNDDOWN((K252/$B252)*100,0))</f>
        <v/>
      </c>
      <c r="M252" s="218">
        <f>SUMIFS(Zeitliste!$M$14:$M$1999,Zeitliste!$A$14:$A$1999,$A252,Zeitliste!$N$14:$N$1999,M$16)</f>
        <v>0</v>
      </c>
      <c r="N252" s="219" t="str">
        <f t="shared" ref="N252" ca="1" si="2864">IF(OR($B252=0,M252=0),"",ROUNDDOWN((M252/$B252)*100,0))</f>
        <v/>
      </c>
      <c r="O252" s="218">
        <f>SUMIFS(Zeitliste!$M$14:$M$1999,Zeitliste!$A$14:$A$1999,$A252,Zeitliste!$N$14:$N$1999,O$16)</f>
        <v>0</v>
      </c>
      <c r="P252" s="219" t="str">
        <f t="shared" ref="P252" ca="1" si="2865">IF(OR($B252=0,O252=0),"",ROUNDDOWN((O252/$B252)*100,0))</f>
        <v/>
      </c>
      <c r="Q252" s="218">
        <f>SUMIFS(Zeitliste!$M$14:$M$1999,Zeitliste!$A$14:$A$1999,$A252,Zeitliste!$N$14:$N$1999,Q$16)</f>
        <v>0</v>
      </c>
      <c r="R252" s="219" t="str">
        <f t="shared" ref="R252" ca="1" si="2866">IF(OR($B252=0,Q252=0),"",ROUNDDOWN((Q252/$B252)*100,0))</f>
        <v/>
      </c>
      <c r="S252" s="218">
        <f>SUMIFS(Zeitliste!$M$14:$M$1999,Zeitliste!$A$14:$A$1999,$A252,Zeitliste!$N$14:$N$1999,S$16)</f>
        <v>0</v>
      </c>
      <c r="T252" s="219" t="str">
        <f t="shared" ref="T252" ca="1" si="2867">IF(OR($B252=0,S252=0),"",ROUNDDOWN((S252/$B252)*100,0))</f>
        <v/>
      </c>
      <c r="U252" s="218">
        <f>SUMIFS(Zeitliste!$M$14:$M$1999,Zeitliste!$A$14:$A$1999,$A252,Zeitliste!$N$14:$N$1999,U$16)</f>
        <v>0</v>
      </c>
      <c r="V252" s="219" t="str">
        <f t="shared" ref="V252" ca="1" si="2868">IF(OR($B252=0,U252=0),"",ROUNDDOWN((U252/$B252)*100,0))</f>
        <v/>
      </c>
      <c r="W252" s="218">
        <f>SUMIFS(Zeitliste!$M$14:$M$1999,Zeitliste!$A$14:$A$1999,$A252,Zeitliste!$N$14:$N$1999,W$16)</f>
        <v>0</v>
      </c>
      <c r="X252" s="219" t="str">
        <f t="shared" ref="X252" ca="1" si="2869">IF(OR($B252=0,W252=0),"",ROUNDDOWN((W252/$B252)*100,0))</f>
        <v/>
      </c>
      <c r="Y252" s="218">
        <f>SUMIFS(Zeitliste!$M$14:$M$1999,Zeitliste!$A$14:$A$1999,$A252,Zeitliste!$N$14:$N$1999,Y$16)</f>
        <v>0</v>
      </c>
      <c r="Z252" s="219" t="str">
        <f t="shared" ref="Z252" ca="1" si="2870">IF(OR($B252=0,Y252=0),"",ROUNDDOWN((Y252/$B252)*100,0))</f>
        <v/>
      </c>
      <c r="AA252" s="218">
        <f>SUMIFS(Zeitliste!$M$14:$M$1999,Zeitliste!$A$14:$A$1999,$A252,Zeitliste!$N$14:$N$1999,AA$16)</f>
        <v>0</v>
      </c>
      <c r="AB252" s="219" t="str">
        <f t="shared" ref="AB252" ca="1" si="2871">IF(OR($B252=0,AA252=0),"",ROUNDDOWN((AA252/$B252)*100,0))</f>
        <v/>
      </c>
      <c r="AC252" s="218">
        <f>SUMIFS(Zeitliste!$M$14:$M$1999,Zeitliste!$A$14:$A$1999,$A252,Zeitliste!$N$14:$N$1999,AC$16)</f>
        <v>0</v>
      </c>
      <c r="AD252" s="219" t="str">
        <f t="shared" ca="1" si="2388"/>
        <v/>
      </c>
      <c r="AE252" s="20"/>
      <c r="AF252" s="241">
        <f t="shared" ca="1" si="2401"/>
        <v>0</v>
      </c>
      <c r="AG252" s="241">
        <f t="shared" ca="1" si="2402"/>
        <v>0</v>
      </c>
      <c r="AH252" s="242" t="e">
        <f t="shared" si="2415"/>
        <v>#VALUE!</v>
      </c>
    </row>
    <row r="253" spans="1:34" x14ac:dyDescent="0.25">
      <c r="A253" s="216" t="str">
        <f t="shared" si="2350"/>
        <v/>
      </c>
      <c r="B253" s="217">
        <f ca="1">SUMIF(ZL_gesamt,Aufteilung!A253,ZL_dez)</f>
        <v>0</v>
      </c>
      <c r="C253" s="218">
        <f>SUMIFS(Zeitliste!$M$14:$M$1999,Zeitliste!$A$14:$A$1999,$A253,Zeitliste!$N$14:$N$1999,C$16)</f>
        <v>0</v>
      </c>
      <c r="D253" s="219" t="str">
        <f t="shared" ca="1" si="2351"/>
        <v/>
      </c>
      <c r="E253" s="218">
        <f>SUMIFS(Zeitliste!$M$14:$M$1999,Zeitliste!$A$14:$A$1999,$A253,Zeitliste!$N$14:$N$1999,E$16)</f>
        <v>0</v>
      </c>
      <c r="F253" s="219" t="str">
        <f t="shared" ref="F253" ca="1" si="2872">IF(OR($B253=0,E253=0),"",ROUNDDOWN((E253/$B253)*100,0))</f>
        <v/>
      </c>
      <c r="G253" s="218">
        <f>SUMIFS(Zeitliste!$M$14:$M$1999,Zeitliste!$A$14:$A$1999,$A253,Zeitliste!$N$14:$N$1999,G$16)</f>
        <v>0</v>
      </c>
      <c r="H253" s="219" t="str">
        <f t="shared" ref="H253" ca="1" si="2873">IF(OR($B253=0,G253=0),"",ROUNDDOWN((G253/$B253)*100,0))</f>
        <v/>
      </c>
      <c r="I253" s="218">
        <f>SUMIFS(Zeitliste!$M$14:$M$1999,Zeitliste!$A$14:$A$1999,$A253,Zeitliste!$N$14:$N$1999,I$16)</f>
        <v>0</v>
      </c>
      <c r="J253" s="219" t="str">
        <f t="shared" ref="J253" ca="1" si="2874">IF(OR($B253=0,I253=0),"",ROUNDDOWN((I253/$B253)*100,0))</f>
        <v/>
      </c>
      <c r="K253" s="218">
        <f>SUMIFS(Zeitliste!$M$14:$M$1999,Zeitliste!$A$14:$A$1999,$A253,Zeitliste!$N$14:$N$1999,K$16)</f>
        <v>0</v>
      </c>
      <c r="L253" s="219" t="str">
        <f t="shared" ref="L253" ca="1" si="2875">IF(OR($B253=0,K253=0),"",ROUNDDOWN((K253/$B253)*100,0))</f>
        <v/>
      </c>
      <c r="M253" s="218">
        <f>SUMIFS(Zeitliste!$M$14:$M$1999,Zeitliste!$A$14:$A$1999,$A253,Zeitliste!$N$14:$N$1999,M$16)</f>
        <v>0</v>
      </c>
      <c r="N253" s="219" t="str">
        <f t="shared" ref="N253" ca="1" si="2876">IF(OR($B253=0,M253=0),"",ROUNDDOWN((M253/$B253)*100,0))</f>
        <v/>
      </c>
      <c r="O253" s="218">
        <f>SUMIFS(Zeitliste!$M$14:$M$1999,Zeitliste!$A$14:$A$1999,$A253,Zeitliste!$N$14:$N$1999,O$16)</f>
        <v>0</v>
      </c>
      <c r="P253" s="219" t="str">
        <f t="shared" ref="P253" ca="1" si="2877">IF(OR($B253=0,O253=0),"",ROUNDDOWN((O253/$B253)*100,0))</f>
        <v/>
      </c>
      <c r="Q253" s="218">
        <f>SUMIFS(Zeitliste!$M$14:$M$1999,Zeitliste!$A$14:$A$1999,$A253,Zeitliste!$N$14:$N$1999,Q$16)</f>
        <v>0</v>
      </c>
      <c r="R253" s="219" t="str">
        <f t="shared" ref="R253" ca="1" si="2878">IF(OR($B253=0,Q253=0),"",ROUNDDOWN((Q253/$B253)*100,0))</f>
        <v/>
      </c>
      <c r="S253" s="218">
        <f>SUMIFS(Zeitliste!$M$14:$M$1999,Zeitliste!$A$14:$A$1999,$A253,Zeitliste!$N$14:$N$1999,S$16)</f>
        <v>0</v>
      </c>
      <c r="T253" s="219" t="str">
        <f t="shared" ref="T253" ca="1" si="2879">IF(OR($B253=0,S253=0),"",ROUNDDOWN((S253/$B253)*100,0))</f>
        <v/>
      </c>
      <c r="U253" s="218">
        <f>SUMIFS(Zeitliste!$M$14:$M$1999,Zeitliste!$A$14:$A$1999,$A253,Zeitliste!$N$14:$N$1999,U$16)</f>
        <v>0</v>
      </c>
      <c r="V253" s="219" t="str">
        <f t="shared" ref="V253" ca="1" si="2880">IF(OR($B253=0,U253=0),"",ROUNDDOWN((U253/$B253)*100,0))</f>
        <v/>
      </c>
      <c r="W253" s="218">
        <f>SUMIFS(Zeitliste!$M$14:$M$1999,Zeitliste!$A$14:$A$1999,$A253,Zeitliste!$N$14:$N$1999,W$16)</f>
        <v>0</v>
      </c>
      <c r="X253" s="219" t="str">
        <f t="shared" ref="X253" ca="1" si="2881">IF(OR($B253=0,W253=0),"",ROUNDDOWN((W253/$B253)*100,0))</f>
        <v/>
      </c>
      <c r="Y253" s="218">
        <f>SUMIFS(Zeitliste!$M$14:$M$1999,Zeitliste!$A$14:$A$1999,$A253,Zeitliste!$N$14:$N$1999,Y$16)</f>
        <v>0</v>
      </c>
      <c r="Z253" s="219" t="str">
        <f t="shared" ref="Z253" ca="1" si="2882">IF(OR($B253=0,Y253=0),"",ROUNDDOWN((Y253/$B253)*100,0))</f>
        <v/>
      </c>
      <c r="AA253" s="218">
        <f>SUMIFS(Zeitliste!$M$14:$M$1999,Zeitliste!$A$14:$A$1999,$A253,Zeitliste!$N$14:$N$1999,AA$16)</f>
        <v>0</v>
      </c>
      <c r="AB253" s="219" t="str">
        <f t="shared" ref="AB253" ca="1" si="2883">IF(OR($B253=0,AA253=0),"",ROUNDDOWN((AA253/$B253)*100,0))</f>
        <v/>
      </c>
      <c r="AC253" s="218">
        <f>SUMIFS(Zeitliste!$M$14:$M$1999,Zeitliste!$A$14:$A$1999,$A253,Zeitliste!$N$14:$N$1999,AC$16)</f>
        <v>0</v>
      </c>
      <c r="AD253" s="219" t="str">
        <f t="shared" ca="1" si="2388"/>
        <v/>
      </c>
      <c r="AE253" s="20"/>
      <c r="AF253" s="241">
        <f t="shared" ca="1" si="2401"/>
        <v>0</v>
      </c>
      <c r="AG253" s="241">
        <f t="shared" ca="1" si="2402"/>
        <v>0</v>
      </c>
      <c r="AH253" s="242" t="e">
        <f t="shared" si="2415"/>
        <v>#VALUE!</v>
      </c>
    </row>
    <row r="254" spans="1:34" x14ac:dyDescent="0.25">
      <c r="A254" s="216" t="str">
        <f t="shared" si="2350"/>
        <v/>
      </c>
      <c r="B254" s="217">
        <f ca="1">SUMIF(ZL_gesamt,Aufteilung!A254,ZL_dez)</f>
        <v>0</v>
      </c>
      <c r="C254" s="218">
        <f>SUMIFS(Zeitliste!$M$14:$M$1999,Zeitliste!$A$14:$A$1999,$A254,Zeitliste!$N$14:$N$1999,C$16)</f>
        <v>0</v>
      </c>
      <c r="D254" s="219" t="str">
        <f t="shared" ca="1" si="2351"/>
        <v/>
      </c>
      <c r="E254" s="218">
        <f>SUMIFS(Zeitliste!$M$14:$M$1999,Zeitliste!$A$14:$A$1999,$A254,Zeitliste!$N$14:$N$1999,E$16)</f>
        <v>0</v>
      </c>
      <c r="F254" s="219" t="str">
        <f t="shared" ref="F254" ca="1" si="2884">IF(OR($B254=0,E254=0),"",ROUNDDOWN((E254/$B254)*100,0))</f>
        <v/>
      </c>
      <c r="G254" s="218">
        <f>SUMIFS(Zeitliste!$M$14:$M$1999,Zeitliste!$A$14:$A$1999,$A254,Zeitliste!$N$14:$N$1999,G$16)</f>
        <v>0</v>
      </c>
      <c r="H254" s="219" t="str">
        <f t="shared" ref="H254" ca="1" si="2885">IF(OR($B254=0,G254=0),"",ROUNDDOWN((G254/$B254)*100,0))</f>
        <v/>
      </c>
      <c r="I254" s="218">
        <f>SUMIFS(Zeitliste!$M$14:$M$1999,Zeitliste!$A$14:$A$1999,$A254,Zeitliste!$N$14:$N$1999,I$16)</f>
        <v>0</v>
      </c>
      <c r="J254" s="219" t="str">
        <f t="shared" ref="J254" ca="1" si="2886">IF(OR($B254=0,I254=0),"",ROUNDDOWN((I254/$B254)*100,0))</f>
        <v/>
      </c>
      <c r="K254" s="218">
        <f>SUMIFS(Zeitliste!$M$14:$M$1999,Zeitliste!$A$14:$A$1999,$A254,Zeitliste!$N$14:$N$1999,K$16)</f>
        <v>0</v>
      </c>
      <c r="L254" s="219" t="str">
        <f t="shared" ref="L254" ca="1" si="2887">IF(OR($B254=0,K254=0),"",ROUNDDOWN((K254/$B254)*100,0))</f>
        <v/>
      </c>
      <c r="M254" s="218">
        <f>SUMIFS(Zeitliste!$M$14:$M$1999,Zeitliste!$A$14:$A$1999,$A254,Zeitliste!$N$14:$N$1999,M$16)</f>
        <v>0</v>
      </c>
      <c r="N254" s="219" t="str">
        <f t="shared" ref="N254" ca="1" si="2888">IF(OR($B254=0,M254=0),"",ROUNDDOWN((M254/$B254)*100,0))</f>
        <v/>
      </c>
      <c r="O254" s="218">
        <f>SUMIFS(Zeitliste!$M$14:$M$1999,Zeitliste!$A$14:$A$1999,$A254,Zeitliste!$N$14:$N$1999,O$16)</f>
        <v>0</v>
      </c>
      <c r="P254" s="219" t="str">
        <f t="shared" ref="P254" ca="1" si="2889">IF(OR($B254=0,O254=0),"",ROUNDDOWN((O254/$B254)*100,0))</f>
        <v/>
      </c>
      <c r="Q254" s="218">
        <f>SUMIFS(Zeitliste!$M$14:$M$1999,Zeitliste!$A$14:$A$1999,$A254,Zeitliste!$N$14:$N$1999,Q$16)</f>
        <v>0</v>
      </c>
      <c r="R254" s="219" t="str">
        <f t="shared" ref="R254" ca="1" si="2890">IF(OR($B254=0,Q254=0),"",ROUNDDOWN((Q254/$B254)*100,0))</f>
        <v/>
      </c>
      <c r="S254" s="218">
        <f>SUMIFS(Zeitliste!$M$14:$M$1999,Zeitliste!$A$14:$A$1999,$A254,Zeitliste!$N$14:$N$1999,S$16)</f>
        <v>0</v>
      </c>
      <c r="T254" s="219" t="str">
        <f t="shared" ref="T254" ca="1" si="2891">IF(OR($B254=0,S254=0),"",ROUNDDOWN((S254/$B254)*100,0))</f>
        <v/>
      </c>
      <c r="U254" s="218">
        <f>SUMIFS(Zeitliste!$M$14:$M$1999,Zeitliste!$A$14:$A$1999,$A254,Zeitliste!$N$14:$N$1999,U$16)</f>
        <v>0</v>
      </c>
      <c r="V254" s="219" t="str">
        <f t="shared" ref="V254" ca="1" si="2892">IF(OR($B254=0,U254=0),"",ROUNDDOWN((U254/$B254)*100,0))</f>
        <v/>
      </c>
      <c r="W254" s="218">
        <f>SUMIFS(Zeitliste!$M$14:$M$1999,Zeitliste!$A$14:$A$1999,$A254,Zeitliste!$N$14:$N$1999,W$16)</f>
        <v>0</v>
      </c>
      <c r="X254" s="219" t="str">
        <f t="shared" ref="X254" ca="1" si="2893">IF(OR($B254=0,W254=0),"",ROUNDDOWN((W254/$B254)*100,0))</f>
        <v/>
      </c>
      <c r="Y254" s="218">
        <f>SUMIFS(Zeitliste!$M$14:$M$1999,Zeitliste!$A$14:$A$1999,$A254,Zeitliste!$N$14:$N$1999,Y$16)</f>
        <v>0</v>
      </c>
      <c r="Z254" s="219" t="str">
        <f t="shared" ref="Z254" ca="1" si="2894">IF(OR($B254=0,Y254=0),"",ROUNDDOWN((Y254/$B254)*100,0))</f>
        <v/>
      </c>
      <c r="AA254" s="218">
        <f>SUMIFS(Zeitliste!$M$14:$M$1999,Zeitliste!$A$14:$A$1999,$A254,Zeitliste!$N$14:$N$1999,AA$16)</f>
        <v>0</v>
      </c>
      <c r="AB254" s="219" t="str">
        <f t="shared" ref="AB254" ca="1" si="2895">IF(OR($B254=0,AA254=0),"",ROUNDDOWN((AA254/$B254)*100,0))</f>
        <v/>
      </c>
      <c r="AC254" s="218">
        <f>SUMIFS(Zeitliste!$M$14:$M$1999,Zeitliste!$A$14:$A$1999,$A254,Zeitliste!$N$14:$N$1999,AC$16)</f>
        <v>0</v>
      </c>
      <c r="AD254" s="219" t="str">
        <f t="shared" ca="1" si="2388"/>
        <v/>
      </c>
      <c r="AE254" s="20"/>
      <c r="AF254" s="241">
        <f t="shared" ca="1" si="2401"/>
        <v>0</v>
      </c>
      <c r="AG254" s="241">
        <f t="shared" ca="1" si="2402"/>
        <v>0</v>
      </c>
      <c r="AH254" s="242" t="e">
        <f t="shared" si="2415"/>
        <v>#VALUE!</v>
      </c>
    </row>
    <row r="255" spans="1:34" x14ac:dyDescent="0.25">
      <c r="A255" s="216" t="str">
        <f t="shared" si="2350"/>
        <v/>
      </c>
      <c r="B255" s="217">
        <f ca="1">SUMIF(ZL_gesamt,Aufteilung!A255,ZL_dez)</f>
        <v>0</v>
      </c>
      <c r="C255" s="218">
        <f>SUMIFS(Zeitliste!$M$14:$M$1999,Zeitliste!$A$14:$A$1999,$A255,Zeitliste!$N$14:$N$1999,C$16)</f>
        <v>0</v>
      </c>
      <c r="D255" s="219" t="str">
        <f t="shared" ca="1" si="2351"/>
        <v/>
      </c>
      <c r="E255" s="218">
        <f>SUMIFS(Zeitliste!$M$14:$M$1999,Zeitliste!$A$14:$A$1999,$A255,Zeitliste!$N$14:$N$1999,E$16)</f>
        <v>0</v>
      </c>
      <c r="F255" s="219" t="str">
        <f t="shared" ref="F255" ca="1" si="2896">IF(OR($B255=0,E255=0),"",ROUNDDOWN((E255/$B255)*100,0))</f>
        <v/>
      </c>
      <c r="G255" s="218">
        <f>SUMIFS(Zeitliste!$M$14:$M$1999,Zeitliste!$A$14:$A$1999,$A255,Zeitliste!$N$14:$N$1999,G$16)</f>
        <v>0</v>
      </c>
      <c r="H255" s="219" t="str">
        <f t="shared" ref="H255" ca="1" si="2897">IF(OR($B255=0,G255=0),"",ROUNDDOWN((G255/$B255)*100,0))</f>
        <v/>
      </c>
      <c r="I255" s="218">
        <f>SUMIFS(Zeitliste!$M$14:$M$1999,Zeitliste!$A$14:$A$1999,$A255,Zeitliste!$N$14:$N$1999,I$16)</f>
        <v>0</v>
      </c>
      <c r="J255" s="219" t="str">
        <f t="shared" ref="J255" ca="1" si="2898">IF(OR($B255=0,I255=0),"",ROUNDDOWN((I255/$B255)*100,0))</f>
        <v/>
      </c>
      <c r="K255" s="218">
        <f>SUMIFS(Zeitliste!$M$14:$M$1999,Zeitliste!$A$14:$A$1999,$A255,Zeitliste!$N$14:$N$1999,K$16)</f>
        <v>0</v>
      </c>
      <c r="L255" s="219" t="str">
        <f t="shared" ref="L255" ca="1" si="2899">IF(OR($B255=0,K255=0),"",ROUNDDOWN((K255/$B255)*100,0))</f>
        <v/>
      </c>
      <c r="M255" s="218">
        <f>SUMIFS(Zeitliste!$M$14:$M$1999,Zeitliste!$A$14:$A$1999,$A255,Zeitliste!$N$14:$N$1999,M$16)</f>
        <v>0</v>
      </c>
      <c r="N255" s="219" t="str">
        <f t="shared" ref="N255" ca="1" si="2900">IF(OR($B255=0,M255=0),"",ROUNDDOWN((M255/$B255)*100,0))</f>
        <v/>
      </c>
      <c r="O255" s="218">
        <f>SUMIFS(Zeitliste!$M$14:$M$1999,Zeitliste!$A$14:$A$1999,$A255,Zeitliste!$N$14:$N$1999,O$16)</f>
        <v>0</v>
      </c>
      <c r="P255" s="219" t="str">
        <f t="shared" ref="P255" ca="1" si="2901">IF(OR($B255=0,O255=0),"",ROUNDDOWN((O255/$B255)*100,0))</f>
        <v/>
      </c>
      <c r="Q255" s="218">
        <f>SUMIFS(Zeitliste!$M$14:$M$1999,Zeitliste!$A$14:$A$1999,$A255,Zeitliste!$N$14:$N$1999,Q$16)</f>
        <v>0</v>
      </c>
      <c r="R255" s="219" t="str">
        <f t="shared" ref="R255" ca="1" si="2902">IF(OR($B255=0,Q255=0),"",ROUNDDOWN((Q255/$B255)*100,0))</f>
        <v/>
      </c>
      <c r="S255" s="218">
        <f>SUMIFS(Zeitliste!$M$14:$M$1999,Zeitliste!$A$14:$A$1999,$A255,Zeitliste!$N$14:$N$1999,S$16)</f>
        <v>0</v>
      </c>
      <c r="T255" s="219" t="str">
        <f t="shared" ref="T255" ca="1" si="2903">IF(OR($B255=0,S255=0),"",ROUNDDOWN((S255/$B255)*100,0))</f>
        <v/>
      </c>
      <c r="U255" s="218">
        <f>SUMIFS(Zeitliste!$M$14:$M$1999,Zeitliste!$A$14:$A$1999,$A255,Zeitliste!$N$14:$N$1999,U$16)</f>
        <v>0</v>
      </c>
      <c r="V255" s="219" t="str">
        <f t="shared" ref="V255" ca="1" si="2904">IF(OR($B255=0,U255=0),"",ROUNDDOWN((U255/$B255)*100,0))</f>
        <v/>
      </c>
      <c r="W255" s="218">
        <f>SUMIFS(Zeitliste!$M$14:$M$1999,Zeitliste!$A$14:$A$1999,$A255,Zeitliste!$N$14:$N$1999,W$16)</f>
        <v>0</v>
      </c>
      <c r="X255" s="219" t="str">
        <f t="shared" ref="X255" ca="1" si="2905">IF(OR($B255=0,W255=0),"",ROUNDDOWN((W255/$B255)*100,0))</f>
        <v/>
      </c>
      <c r="Y255" s="218">
        <f>SUMIFS(Zeitliste!$M$14:$M$1999,Zeitliste!$A$14:$A$1999,$A255,Zeitliste!$N$14:$N$1999,Y$16)</f>
        <v>0</v>
      </c>
      <c r="Z255" s="219" t="str">
        <f t="shared" ref="Z255" ca="1" si="2906">IF(OR($B255=0,Y255=0),"",ROUNDDOWN((Y255/$B255)*100,0))</f>
        <v/>
      </c>
      <c r="AA255" s="218">
        <f>SUMIFS(Zeitliste!$M$14:$M$1999,Zeitliste!$A$14:$A$1999,$A255,Zeitliste!$N$14:$N$1999,AA$16)</f>
        <v>0</v>
      </c>
      <c r="AB255" s="219" t="str">
        <f t="shared" ref="AB255" ca="1" si="2907">IF(OR($B255=0,AA255=0),"",ROUNDDOWN((AA255/$B255)*100,0))</f>
        <v/>
      </c>
      <c r="AC255" s="218">
        <f>SUMIFS(Zeitliste!$M$14:$M$1999,Zeitliste!$A$14:$A$1999,$A255,Zeitliste!$N$14:$N$1999,AC$16)</f>
        <v>0</v>
      </c>
      <c r="AD255" s="219" t="str">
        <f t="shared" ca="1" si="2388"/>
        <v/>
      </c>
      <c r="AE255" s="20"/>
      <c r="AF255" s="241">
        <f t="shared" ca="1" si="2401"/>
        <v>0</v>
      </c>
      <c r="AG255" s="241">
        <f t="shared" ca="1" si="2402"/>
        <v>0</v>
      </c>
      <c r="AH255" s="242" t="e">
        <f t="shared" si="2415"/>
        <v>#VALUE!</v>
      </c>
    </row>
    <row r="256" spans="1:34" x14ac:dyDescent="0.25">
      <c r="A256" s="216" t="str">
        <f t="shared" si="2350"/>
        <v/>
      </c>
      <c r="B256" s="217">
        <f ca="1">SUMIF(ZL_gesamt,Aufteilung!A256,ZL_dez)</f>
        <v>0</v>
      </c>
      <c r="C256" s="218">
        <f>SUMIFS(Zeitliste!$M$14:$M$1999,Zeitliste!$A$14:$A$1999,$A256,Zeitliste!$N$14:$N$1999,C$16)</f>
        <v>0</v>
      </c>
      <c r="D256" s="219" t="str">
        <f t="shared" ca="1" si="2351"/>
        <v/>
      </c>
      <c r="E256" s="218">
        <f>SUMIFS(Zeitliste!$M$14:$M$1999,Zeitliste!$A$14:$A$1999,$A256,Zeitliste!$N$14:$N$1999,E$16)</f>
        <v>0</v>
      </c>
      <c r="F256" s="219" t="str">
        <f t="shared" ref="F256" ca="1" si="2908">IF(OR($B256=0,E256=0),"",ROUNDDOWN((E256/$B256)*100,0))</f>
        <v/>
      </c>
      <c r="G256" s="218">
        <f>SUMIFS(Zeitliste!$M$14:$M$1999,Zeitliste!$A$14:$A$1999,$A256,Zeitliste!$N$14:$N$1999,G$16)</f>
        <v>0</v>
      </c>
      <c r="H256" s="219" t="str">
        <f t="shared" ref="H256" ca="1" si="2909">IF(OR($B256=0,G256=0),"",ROUNDDOWN((G256/$B256)*100,0))</f>
        <v/>
      </c>
      <c r="I256" s="218">
        <f>SUMIFS(Zeitliste!$M$14:$M$1999,Zeitliste!$A$14:$A$1999,$A256,Zeitliste!$N$14:$N$1999,I$16)</f>
        <v>0</v>
      </c>
      <c r="J256" s="219" t="str">
        <f t="shared" ref="J256" ca="1" si="2910">IF(OR($B256=0,I256=0),"",ROUNDDOWN((I256/$B256)*100,0))</f>
        <v/>
      </c>
      <c r="K256" s="218">
        <f>SUMIFS(Zeitliste!$M$14:$M$1999,Zeitliste!$A$14:$A$1999,$A256,Zeitliste!$N$14:$N$1999,K$16)</f>
        <v>0</v>
      </c>
      <c r="L256" s="219" t="str">
        <f t="shared" ref="L256" ca="1" si="2911">IF(OR($B256=0,K256=0),"",ROUNDDOWN((K256/$B256)*100,0))</f>
        <v/>
      </c>
      <c r="M256" s="218">
        <f>SUMIFS(Zeitliste!$M$14:$M$1999,Zeitliste!$A$14:$A$1999,$A256,Zeitliste!$N$14:$N$1999,M$16)</f>
        <v>0</v>
      </c>
      <c r="N256" s="219" t="str">
        <f t="shared" ref="N256" ca="1" si="2912">IF(OR($B256=0,M256=0),"",ROUNDDOWN((M256/$B256)*100,0))</f>
        <v/>
      </c>
      <c r="O256" s="218">
        <f>SUMIFS(Zeitliste!$M$14:$M$1999,Zeitliste!$A$14:$A$1999,$A256,Zeitliste!$N$14:$N$1999,O$16)</f>
        <v>0</v>
      </c>
      <c r="P256" s="219" t="str">
        <f t="shared" ref="P256" ca="1" si="2913">IF(OR($B256=0,O256=0),"",ROUNDDOWN((O256/$B256)*100,0))</f>
        <v/>
      </c>
      <c r="Q256" s="218">
        <f>SUMIFS(Zeitliste!$M$14:$M$1999,Zeitliste!$A$14:$A$1999,$A256,Zeitliste!$N$14:$N$1999,Q$16)</f>
        <v>0</v>
      </c>
      <c r="R256" s="219" t="str">
        <f t="shared" ref="R256" ca="1" si="2914">IF(OR($B256=0,Q256=0),"",ROUNDDOWN((Q256/$B256)*100,0))</f>
        <v/>
      </c>
      <c r="S256" s="218">
        <f>SUMIFS(Zeitliste!$M$14:$M$1999,Zeitliste!$A$14:$A$1999,$A256,Zeitliste!$N$14:$N$1999,S$16)</f>
        <v>0</v>
      </c>
      <c r="T256" s="219" t="str">
        <f t="shared" ref="T256" ca="1" si="2915">IF(OR($B256=0,S256=0),"",ROUNDDOWN((S256/$B256)*100,0))</f>
        <v/>
      </c>
      <c r="U256" s="218">
        <f>SUMIFS(Zeitliste!$M$14:$M$1999,Zeitliste!$A$14:$A$1999,$A256,Zeitliste!$N$14:$N$1999,U$16)</f>
        <v>0</v>
      </c>
      <c r="V256" s="219" t="str">
        <f t="shared" ref="V256" ca="1" si="2916">IF(OR($B256=0,U256=0),"",ROUNDDOWN((U256/$B256)*100,0))</f>
        <v/>
      </c>
      <c r="W256" s="218">
        <f>SUMIFS(Zeitliste!$M$14:$M$1999,Zeitliste!$A$14:$A$1999,$A256,Zeitliste!$N$14:$N$1999,W$16)</f>
        <v>0</v>
      </c>
      <c r="X256" s="219" t="str">
        <f t="shared" ref="X256" ca="1" si="2917">IF(OR($B256=0,W256=0),"",ROUNDDOWN((W256/$B256)*100,0))</f>
        <v/>
      </c>
      <c r="Y256" s="218">
        <f>SUMIFS(Zeitliste!$M$14:$M$1999,Zeitliste!$A$14:$A$1999,$A256,Zeitliste!$N$14:$N$1999,Y$16)</f>
        <v>0</v>
      </c>
      <c r="Z256" s="219" t="str">
        <f t="shared" ref="Z256" ca="1" si="2918">IF(OR($B256=0,Y256=0),"",ROUNDDOWN((Y256/$B256)*100,0))</f>
        <v/>
      </c>
      <c r="AA256" s="218">
        <f>SUMIFS(Zeitliste!$M$14:$M$1999,Zeitliste!$A$14:$A$1999,$A256,Zeitliste!$N$14:$N$1999,AA$16)</f>
        <v>0</v>
      </c>
      <c r="AB256" s="219" t="str">
        <f t="shared" ref="AB256" ca="1" si="2919">IF(OR($B256=0,AA256=0),"",ROUNDDOWN((AA256/$B256)*100,0))</f>
        <v/>
      </c>
      <c r="AC256" s="218">
        <f>SUMIFS(Zeitliste!$M$14:$M$1999,Zeitliste!$A$14:$A$1999,$A256,Zeitliste!$N$14:$N$1999,AC$16)</f>
        <v>0</v>
      </c>
      <c r="AD256" s="219" t="str">
        <f t="shared" ca="1" si="2388"/>
        <v/>
      </c>
      <c r="AE256" s="20"/>
      <c r="AF256" s="241">
        <f t="shared" ca="1" si="2401"/>
        <v>0</v>
      </c>
      <c r="AG256" s="241">
        <f t="shared" ca="1" si="2402"/>
        <v>0</v>
      </c>
      <c r="AH256" s="242" t="e">
        <f t="shared" si="2415"/>
        <v>#VALUE!</v>
      </c>
    </row>
    <row r="257" spans="1:34" x14ac:dyDescent="0.25">
      <c r="A257" s="216" t="str">
        <f t="shared" si="2350"/>
        <v/>
      </c>
      <c r="B257" s="217">
        <f ca="1">SUMIF(ZL_gesamt,Aufteilung!A257,ZL_dez)</f>
        <v>0</v>
      </c>
      <c r="C257" s="218">
        <f>SUMIFS(Zeitliste!$M$14:$M$1999,Zeitliste!$A$14:$A$1999,$A257,Zeitliste!$N$14:$N$1999,C$16)</f>
        <v>0</v>
      </c>
      <c r="D257" s="219" t="str">
        <f t="shared" ca="1" si="2351"/>
        <v/>
      </c>
      <c r="E257" s="218">
        <f>SUMIFS(Zeitliste!$M$14:$M$1999,Zeitliste!$A$14:$A$1999,$A257,Zeitliste!$N$14:$N$1999,E$16)</f>
        <v>0</v>
      </c>
      <c r="F257" s="219" t="str">
        <f t="shared" ref="F257" ca="1" si="2920">IF(OR($B257=0,E257=0),"",ROUNDDOWN((E257/$B257)*100,0))</f>
        <v/>
      </c>
      <c r="G257" s="218">
        <f>SUMIFS(Zeitliste!$M$14:$M$1999,Zeitliste!$A$14:$A$1999,$A257,Zeitliste!$N$14:$N$1999,G$16)</f>
        <v>0</v>
      </c>
      <c r="H257" s="219" t="str">
        <f t="shared" ref="H257" ca="1" si="2921">IF(OR($B257=0,G257=0),"",ROUNDDOWN((G257/$B257)*100,0))</f>
        <v/>
      </c>
      <c r="I257" s="218">
        <f>SUMIFS(Zeitliste!$M$14:$M$1999,Zeitliste!$A$14:$A$1999,$A257,Zeitliste!$N$14:$N$1999,I$16)</f>
        <v>0</v>
      </c>
      <c r="J257" s="219" t="str">
        <f t="shared" ref="J257" ca="1" si="2922">IF(OR($B257=0,I257=0),"",ROUNDDOWN((I257/$B257)*100,0))</f>
        <v/>
      </c>
      <c r="K257" s="218">
        <f>SUMIFS(Zeitliste!$M$14:$M$1999,Zeitliste!$A$14:$A$1999,$A257,Zeitliste!$N$14:$N$1999,K$16)</f>
        <v>0</v>
      </c>
      <c r="L257" s="219" t="str">
        <f t="shared" ref="L257" ca="1" si="2923">IF(OR($B257=0,K257=0),"",ROUNDDOWN((K257/$B257)*100,0))</f>
        <v/>
      </c>
      <c r="M257" s="218">
        <f>SUMIFS(Zeitliste!$M$14:$M$1999,Zeitliste!$A$14:$A$1999,$A257,Zeitliste!$N$14:$N$1999,M$16)</f>
        <v>0</v>
      </c>
      <c r="N257" s="219" t="str">
        <f t="shared" ref="N257" ca="1" si="2924">IF(OR($B257=0,M257=0),"",ROUNDDOWN((M257/$B257)*100,0))</f>
        <v/>
      </c>
      <c r="O257" s="218">
        <f>SUMIFS(Zeitliste!$M$14:$M$1999,Zeitliste!$A$14:$A$1999,$A257,Zeitliste!$N$14:$N$1999,O$16)</f>
        <v>0</v>
      </c>
      <c r="P257" s="219" t="str">
        <f t="shared" ref="P257" ca="1" si="2925">IF(OR($B257=0,O257=0),"",ROUNDDOWN((O257/$B257)*100,0))</f>
        <v/>
      </c>
      <c r="Q257" s="218">
        <f>SUMIFS(Zeitliste!$M$14:$M$1999,Zeitliste!$A$14:$A$1999,$A257,Zeitliste!$N$14:$N$1999,Q$16)</f>
        <v>0</v>
      </c>
      <c r="R257" s="219" t="str">
        <f t="shared" ref="R257" ca="1" si="2926">IF(OR($B257=0,Q257=0),"",ROUNDDOWN((Q257/$B257)*100,0))</f>
        <v/>
      </c>
      <c r="S257" s="218">
        <f>SUMIFS(Zeitliste!$M$14:$M$1999,Zeitliste!$A$14:$A$1999,$A257,Zeitliste!$N$14:$N$1999,S$16)</f>
        <v>0</v>
      </c>
      <c r="T257" s="219" t="str">
        <f t="shared" ref="T257" ca="1" si="2927">IF(OR($B257=0,S257=0),"",ROUNDDOWN((S257/$B257)*100,0))</f>
        <v/>
      </c>
      <c r="U257" s="218">
        <f>SUMIFS(Zeitliste!$M$14:$M$1999,Zeitliste!$A$14:$A$1999,$A257,Zeitliste!$N$14:$N$1999,U$16)</f>
        <v>0</v>
      </c>
      <c r="V257" s="219" t="str">
        <f t="shared" ref="V257" ca="1" si="2928">IF(OR($B257=0,U257=0),"",ROUNDDOWN((U257/$B257)*100,0))</f>
        <v/>
      </c>
      <c r="W257" s="218">
        <f>SUMIFS(Zeitliste!$M$14:$M$1999,Zeitliste!$A$14:$A$1999,$A257,Zeitliste!$N$14:$N$1999,W$16)</f>
        <v>0</v>
      </c>
      <c r="X257" s="219" t="str">
        <f t="shared" ref="X257" ca="1" si="2929">IF(OR($B257=0,W257=0),"",ROUNDDOWN((W257/$B257)*100,0))</f>
        <v/>
      </c>
      <c r="Y257" s="218">
        <f>SUMIFS(Zeitliste!$M$14:$M$1999,Zeitliste!$A$14:$A$1999,$A257,Zeitliste!$N$14:$N$1999,Y$16)</f>
        <v>0</v>
      </c>
      <c r="Z257" s="219" t="str">
        <f t="shared" ref="Z257" ca="1" si="2930">IF(OR($B257=0,Y257=0),"",ROUNDDOWN((Y257/$B257)*100,0))</f>
        <v/>
      </c>
      <c r="AA257" s="218">
        <f>SUMIFS(Zeitliste!$M$14:$M$1999,Zeitliste!$A$14:$A$1999,$A257,Zeitliste!$N$14:$N$1999,AA$16)</f>
        <v>0</v>
      </c>
      <c r="AB257" s="219" t="str">
        <f t="shared" ref="AB257" ca="1" si="2931">IF(OR($B257=0,AA257=0),"",ROUNDDOWN((AA257/$B257)*100,0))</f>
        <v/>
      </c>
      <c r="AC257" s="218">
        <f>SUMIFS(Zeitliste!$M$14:$M$1999,Zeitliste!$A$14:$A$1999,$A257,Zeitliste!$N$14:$N$1999,AC$16)</f>
        <v>0</v>
      </c>
      <c r="AD257" s="219" t="str">
        <f t="shared" ca="1" si="2388"/>
        <v/>
      </c>
      <c r="AE257" s="20"/>
      <c r="AF257" s="241">
        <f t="shared" ca="1" si="2401"/>
        <v>0</v>
      </c>
      <c r="AG257" s="241">
        <f t="shared" ca="1" si="2402"/>
        <v>0</v>
      </c>
      <c r="AH257" s="242" t="e">
        <f t="shared" si="2415"/>
        <v>#VALUE!</v>
      </c>
    </row>
    <row r="258" spans="1:34" x14ac:dyDescent="0.25">
      <c r="A258" s="216" t="str">
        <f t="shared" si="2350"/>
        <v/>
      </c>
      <c r="B258" s="217">
        <f ca="1">SUMIF(ZL_gesamt,Aufteilung!A258,ZL_dez)</f>
        <v>0</v>
      </c>
      <c r="C258" s="218">
        <f>SUMIFS(Zeitliste!$M$14:$M$1999,Zeitliste!$A$14:$A$1999,$A258,Zeitliste!$N$14:$N$1999,C$16)</f>
        <v>0</v>
      </c>
      <c r="D258" s="219" t="str">
        <f t="shared" ca="1" si="2351"/>
        <v/>
      </c>
      <c r="E258" s="218">
        <f>SUMIFS(Zeitliste!$M$14:$M$1999,Zeitliste!$A$14:$A$1999,$A258,Zeitliste!$N$14:$N$1999,E$16)</f>
        <v>0</v>
      </c>
      <c r="F258" s="219" t="str">
        <f t="shared" ref="F258" ca="1" si="2932">IF(OR($B258=0,E258=0),"",ROUNDDOWN((E258/$B258)*100,0))</f>
        <v/>
      </c>
      <c r="G258" s="218">
        <f>SUMIFS(Zeitliste!$M$14:$M$1999,Zeitliste!$A$14:$A$1999,$A258,Zeitliste!$N$14:$N$1999,G$16)</f>
        <v>0</v>
      </c>
      <c r="H258" s="219" t="str">
        <f t="shared" ref="H258" ca="1" si="2933">IF(OR($B258=0,G258=0),"",ROUNDDOWN((G258/$B258)*100,0))</f>
        <v/>
      </c>
      <c r="I258" s="218">
        <f>SUMIFS(Zeitliste!$M$14:$M$1999,Zeitliste!$A$14:$A$1999,$A258,Zeitliste!$N$14:$N$1999,I$16)</f>
        <v>0</v>
      </c>
      <c r="J258" s="219" t="str">
        <f t="shared" ref="J258" ca="1" si="2934">IF(OR($B258=0,I258=0),"",ROUNDDOWN((I258/$B258)*100,0))</f>
        <v/>
      </c>
      <c r="K258" s="218">
        <f>SUMIFS(Zeitliste!$M$14:$M$1999,Zeitliste!$A$14:$A$1999,$A258,Zeitliste!$N$14:$N$1999,K$16)</f>
        <v>0</v>
      </c>
      <c r="L258" s="219" t="str">
        <f t="shared" ref="L258" ca="1" si="2935">IF(OR($B258=0,K258=0),"",ROUNDDOWN((K258/$B258)*100,0))</f>
        <v/>
      </c>
      <c r="M258" s="218">
        <f>SUMIFS(Zeitliste!$M$14:$M$1999,Zeitliste!$A$14:$A$1999,$A258,Zeitliste!$N$14:$N$1999,M$16)</f>
        <v>0</v>
      </c>
      <c r="N258" s="219" t="str">
        <f t="shared" ref="N258" ca="1" si="2936">IF(OR($B258=0,M258=0),"",ROUNDDOWN((M258/$B258)*100,0))</f>
        <v/>
      </c>
      <c r="O258" s="218">
        <f>SUMIFS(Zeitliste!$M$14:$M$1999,Zeitliste!$A$14:$A$1999,$A258,Zeitliste!$N$14:$N$1999,O$16)</f>
        <v>0</v>
      </c>
      <c r="P258" s="219" t="str">
        <f t="shared" ref="P258" ca="1" si="2937">IF(OR($B258=0,O258=0),"",ROUNDDOWN((O258/$B258)*100,0))</f>
        <v/>
      </c>
      <c r="Q258" s="218">
        <f>SUMIFS(Zeitliste!$M$14:$M$1999,Zeitliste!$A$14:$A$1999,$A258,Zeitliste!$N$14:$N$1999,Q$16)</f>
        <v>0</v>
      </c>
      <c r="R258" s="219" t="str">
        <f t="shared" ref="R258" ca="1" si="2938">IF(OR($B258=0,Q258=0),"",ROUNDDOWN((Q258/$B258)*100,0))</f>
        <v/>
      </c>
      <c r="S258" s="218">
        <f>SUMIFS(Zeitliste!$M$14:$M$1999,Zeitliste!$A$14:$A$1999,$A258,Zeitliste!$N$14:$N$1999,S$16)</f>
        <v>0</v>
      </c>
      <c r="T258" s="219" t="str">
        <f t="shared" ref="T258" ca="1" si="2939">IF(OR($B258=0,S258=0),"",ROUNDDOWN((S258/$B258)*100,0))</f>
        <v/>
      </c>
      <c r="U258" s="218">
        <f>SUMIFS(Zeitliste!$M$14:$M$1999,Zeitliste!$A$14:$A$1999,$A258,Zeitliste!$N$14:$N$1999,U$16)</f>
        <v>0</v>
      </c>
      <c r="V258" s="219" t="str">
        <f t="shared" ref="V258" ca="1" si="2940">IF(OR($B258=0,U258=0),"",ROUNDDOWN((U258/$B258)*100,0))</f>
        <v/>
      </c>
      <c r="W258" s="218">
        <f>SUMIFS(Zeitliste!$M$14:$M$1999,Zeitliste!$A$14:$A$1999,$A258,Zeitliste!$N$14:$N$1999,W$16)</f>
        <v>0</v>
      </c>
      <c r="X258" s="219" t="str">
        <f t="shared" ref="X258" ca="1" si="2941">IF(OR($B258=0,W258=0),"",ROUNDDOWN((W258/$B258)*100,0))</f>
        <v/>
      </c>
      <c r="Y258" s="218">
        <f>SUMIFS(Zeitliste!$M$14:$M$1999,Zeitliste!$A$14:$A$1999,$A258,Zeitliste!$N$14:$N$1999,Y$16)</f>
        <v>0</v>
      </c>
      <c r="Z258" s="219" t="str">
        <f t="shared" ref="Z258" ca="1" si="2942">IF(OR($B258=0,Y258=0),"",ROUNDDOWN((Y258/$B258)*100,0))</f>
        <v/>
      </c>
      <c r="AA258" s="218">
        <f>SUMIFS(Zeitliste!$M$14:$M$1999,Zeitliste!$A$14:$A$1999,$A258,Zeitliste!$N$14:$N$1999,AA$16)</f>
        <v>0</v>
      </c>
      <c r="AB258" s="219" t="str">
        <f t="shared" ref="AB258" ca="1" si="2943">IF(OR($B258=0,AA258=0),"",ROUNDDOWN((AA258/$B258)*100,0))</f>
        <v/>
      </c>
      <c r="AC258" s="218">
        <f>SUMIFS(Zeitliste!$M$14:$M$1999,Zeitliste!$A$14:$A$1999,$A258,Zeitliste!$N$14:$N$1999,AC$16)</f>
        <v>0</v>
      </c>
      <c r="AD258" s="219" t="str">
        <f t="shared" ca="1" si="2388"/>
        <v/>
      </c>
      <c r="AE258" s="20"/>
      <c r="AF258" s="241">
        <f t="shared" ca="1" si="2401"/>
        <v>0</v>
      </c>
      <c r="AG258" s="241">
        <f t="shared" ca="1" si="2402"/>
        <v>0</v>
      </c>
      <c r="AH258" s="242" t="e">
        <f t="shared" si="2415"/>
        <v>#VALUE!</v>
      </c>
    </row>
    <row r="259" spans="1:34" x14ac:dyDescent="0.25">
      <c r="A259" s="216" t="str">
        <f t="shared" si="2350"/>
        <v/>
      </c>
      <c r="B259" s="217">
        <f ca="1">SUMIF(ZL_gesamt,Aufteilung!A259,ZL_dez)</f>
        <v>0</v>
      </c>
      <c r="C259" s="218">
        <f>SUMIFS(Zeitliste!$M$14:$M$1999,Zeitliste!$A$14:$A$1999,$A259,Zeitliste!$N$14:$N$1999,C$16)</f>
        <v>0</v>
      </c>
      <c r="D259" s="219" t="str">
        <f t="shared" ca="1" si="2351"/>
        <v/>
      </c>
      <c r="E259" s="218">
        <f>SUMIFS(Zeitliste!$M$14:$M$1999,Zeitliste!$A$14:$A$1999,$A259,Zeitliste!$N$14:$N$1999,E$16)</f>
        <v>0</v>
      </c>
      <c r="F259" s="219" t="str">
        <f t="shared" ref="F259" ca="1" si="2944">IF(OR($B259=0,E259=0),"",ROUNDDOWN((E259/$B259)*100,0))</f>
        <v/>
      </c>
      <c r="G259" s="218">
        <f>SUMIFS(Zeitliste!$M$14:$M$1999,Zeitliste!$A$14:$A$1999,$A259,Zeitliste!$N$14:$N$1999,G$16)</f>
        <v>0</v>
      </c>
      <c r="H259" s="219" t="str">
        <f t="shared" ref="H259" ca="1" si="2945">IF(OR($B259=0,G259=0),"",ROUNDDOWN((G259/$B259)*100,0))</f>
        <v/>
      </c>
      <c r="I259" s="218">
        <f>SUMIFS(Zeitliste!$M$14:$M$1999,Zeitliste!$A$14:$A$1999,$A259,Zeitliste!$N$14:$N$1999,I$16)</f>
        <v>0</v>
      </c>
      <c r="J259" s="219" t="str">
        <f t="shared" ref="J259" ca="1" si="2946">IF(OR($B259=0,I259=0),"",ROUNDDOWN((I259/$B259)*100,0))</f>
        <v/>
      </c>
      <c r="K259" s="218">
        <f>SUMIFS(Zeitliste!$M$14:$M$1999,Zeitliste!$A$14:$A$1999,$A259,Zeitliste!$N$14:$N$1999,K$16)</f>
        <v>0</v>
      </c>
      <c r="L259" s="219" t="str">
        <f t="shared" ref="L259" ca="1" si="2947">IF(OR($B259=0,K259=0),"",ROUNDDOWN((K259/$B259)*100,0))</f>
        <v/>
      </c>
      <c r="M259" s="218">
        <f>SUMIFS(Zeitliste!$M$14:$M$1999,Zeitliste!$A$14:$A$1999,$A259,Zeitliste!$N$14:$N$1999,M$16)</f>
        <v>0</v>
      </c>
      <c r="N259" s="219" t="str">
        <f t="shared" ref="N259" ca="1" si="2948">IF(OR($B259=0,M259=0),"",ROUNDDOWN((M259/$B259)*100,0))</f>
        <v/>
      </c>
      <c r="O259" s="218">
        <f>SUMIFS(Zeitliste!$M$14:$M$1999,Zeitliste!$A$14:$A$1999,$A259,Zeitliste!$N$14:$N$1999,O$16)</f>
        <v>0</v>
      </c>
      <c r="P259" s="219" t="str">
        <f t="shared" ref="P259" ca="1" si="2949">IF(OR($B259=0,O259=0),"",ROUNDDOWN((O259/$B259)*100,0))</f>
        <v/>
      </c>
      <c r="Q259" s="218">
        <f>SUMIFS(Zeitliste!$M$14:$M$1999,Zeitliste!$A$14:$A$1999,$A259,Zeitliste!$N$14:$N$1999,Q$16)</f>
        <v>0</v>
      </c>
      <c r="R259" s="219" t="str">
        <f t="shared" ref="R259" ca="1" si="2950">IF(OR($B259=0,Q259=0),"",ROUNDDOWN((Q259/$B259)*100,0))</f>
        <v/>
      </c>
      <c r="S259" s="218">
        <f>SUMIFS(Zeitliste!$M$14:$M$1999,Zeitliste!$A$14:$A$1999,$A259,Zeitliste!$N$14:$N$1999,S$16)</f>
        <v>0</v>
      </c>
      <c r="T259" s="219" t="str">
        <f t="shared" ref="T259" ca="1" si="2951">IF(OR($B259=0,S259=0),"",ROUNDDOWN((S259/$B259)*100,0))</f>
        <v/>
      </c>
      <c r="U259" s="218">
        <f>SUMIFS(Zeitliste!$M$14:$M$1999,Zeitliste!$A$14:$A$1999,$A259,Zeitliste!$N$14:$N$1999,U$16)</f>
        <v>0</v>
      </c>
      <c r="V259" s="219" t="str">
        <f t="shared" ref="V259" ca="1" si="2952">IF(OR($B259=0,U259=0),"",ROUNDDOWN((U259/$B259)*100,0))</f>
        <v/>
      </c>
      <c r="W259" s="218">
        <f>SUMIFS(Zeitliste!$M$14:$M$1999,Zeitliste!$A$14:$A$1999,$A259,Zeitliste!$N$14:$N$1999,W$16)</f>
        <v>0</v>
      </c>
      <c r="X259" s="219" t="str">
        <f t="shared" ref="X259" ca="1" si="2953">IF(OR($B259=0,W259=0),"",ROUNDDOWN((W259/$B259)*100,0))</f>
        <v/>
      </c>
      <c r="Y259" s="218">
        <f>SUMIFS(Zeitliste!$M$14:$M$1999,Zeitliste!$A$14:$A$1999,$A259,Zeitliste!$N$14:$N$1999,Y$16)</f>
        <v>0</v>
      </c>
      <c r="Z259" s="219" t="str">
        <f t="shared" ref="Z259" ca="1" si="2954">IF(OR($B259=0,Y259=0),"",ROUNDDOWN((Y259/$B259)*100,0))</f>
        <v/>
      </c>
      <c r="AA259" s="218">
        <f>SUMIFS(Zeitliste!$M$14:$M$1999,Zeitliste!$A$14:$A$1999,$A259,Zeitliste!$N$14:$N$1999,AA$16)</f>
        <v>0</v>
      </c>
      <c r="AB259" s="219" t="str">
        <f t="shared" ref="AB259" ca="1" si="2955">IF(OR($B259=0,AA259=0),"",ROUNDDOWN((AA259/$B259)*100,0))</f>
        <v/>
      </c>
      <c r="AC259" s="218">
        <f>SUMIFS(Zeitliste!$M$14:$M$1999,Zeitliste!$A$14:$A$1999,$A259,Zeitliste!$N$14:$N$1999,AC$16)</f>
        <v>0</v>
      </c>
      <c r="AD259" s="219" t="str">
        <f t="shared" ca="1" si="2388"/>
        <v/>
      </c>
      <c r="AE259" s="20"/>
      <c r="AF259" s="241">
        <f t="shared" ca="1" si="2401"/>
        <v>0</v>
      </c>
      <c r="AG259" s="241">
        <f t="shared" ca="1" si="2402"/>
        <v>0</v>
      </c>
      <c r="AH259" s="242" t="e">
        <f t="shared" si="2415"/>
        <v>#VALUE!</v>
      </c>
    </row>
    <row r="260" spans="1:34" x14ac:dyDescent="0.25">
      <c r="A260" s="216" t="str">
        <f t="shared" si="2350"/>
        <v/>
      </c>
      <c r="B260" s="217">
        <f ca="1">SUMIF(ZL_gesamt,Aufteilung!A260,ZL_dez)</f>
        <v>0</v>
      </c>
      <c r="C260" s="218">
        <f>SUMIFS(Zeitliste!$M$14:$M$1999,Zeitliste!$A$14:$A$1999,$A260,Zeitliste!$N$14:$N$1999,C$16)</f>
        <v>0</v>
      </c>
      <c r="D260" s="219" t="str">
        <f t="shared" ca="1" si="2351"/>
        <v/>
      </c>
      <c r="E260" s="218">
        <f>SUMIFS(Zeitliste!$M$14:$M$1999,Zeitliste!$A$14:$A$1999,$A260,Zeitliste!$N$14:$N$1999,E$16)</f>
        <v>0</v>
      </c>
      <c r="F260" s="219" t="str">
        <f t="shared" ref="F260" ca="1" si="2956">IF(OR($B260=0,E260=0),"",ROUNDDOWN((E260/$B260)*100,0))</f>
        <v/>
      </c>
      <c r="G260" s="218">
        <f>SUMIFS(Zeitliste!$M$14:$M$1999,Zeitliste!$A$14:$A$1999,$A260,Zeitliste!$N$14:$N$1999,G$16)</f>
        <v>0</v>
      </c>
      <c r="H260" s="219" t="str">
        <f t="shared" ref="H260" ca="1" si="2957">IF(OR($B260=0,G260=0),"",ROUNDDOWN((G260/$B260)*100,0))</f>
        <v/>
      </c>
      <c r="I260" s="218">
        <f>SUMIFS(Zeitliste!$M$14:$M$1999,Zeitliste!$A$14:$A$1999,$A260,Zeitliste!$N$14:$N$1999,I$16)</f>
        <v>0</v>
      </c>
      <c r="J260" s="219" t="str">
        <f t="shared" ref="J260" ca="1" si="2958">IF(OR($B260=0,I260=0),"",ROUNDDOWN((I260/$B260)*100,0))</f>
        <v/>
      </c>
      <c r="K260" s="218">
        <f>SUMIFS(Zeitliste!$M$14:$M$1999,Zeitliste!$A$14:$A$1999,$A260,Zeitliste!$N$14:$N$1999,K$16)</f>
        <v>0</v>
      </c>
      <c r="L260" s="219" t="str">
        <f t="shared" ref="L260" ca="1" si="2959">IF(OR($B260=0,K260=0),"",ROUNDDOWN((K260/$B260)*100,0))</f>
        <v/>
      </c>
      <c r="M260" s="218">
        <f>SUMIFS(Zeitliste!$M$14:$M$1999,Zeitliste!$A$14:$A$1999,$A260,Zeitliste!$N$14:$N$1999,M$16)</f>
        <v>0</v>
      </c>
      <c r="N260" s="219" t="str">
        <f t="shared" ref="N260" ca="1" si="2960">IF(OR($B260=0,M260=0),"",ROUNDDOWN((M260/$B260)*100,0))</f>
        <v/>
      </c>
      <c r="O260" s="218">
        <f>SUMIFS(Zeitliste!$M$14:$M$1999,Zeitliste!$A$14:$A$1999,$A260,Zeitliste!$N$14:$N$1999,O$16)</f>
        <v>0</v>
      </c>
      <c r="P260" s="219" t="str">
        <f t="shared" ref="P260" ca="1" si="2961">IF(OR($B260=0,O260=0),"",ROUNDDOWN((O260/$B260)*100,0))</f>
        <v/>
      </c>
      <c r="Q260" s="218">
        <f>SUMIFS(Zeitliste!$M$14:$M$1999,Zeitliste!$A$14:$A$1999,$A260,Zeitliste!$N$14:$N$1999,Q$16)</f>
        <v>0</v>
      </c>
      <c r="R260" s="219" t="str">
        <f t="shared" ref="R260" ca="1" si="2962">IF(OR($B260=0,Q260=0),"",ROUNDDOWN((Q260/$B260)*100,0))</f>
        <v/>
      </c>
      <c r="S260" s="218">
        <f>SUMIFS(Zeitliste!$M$14:$M$1999,Zeitliste!$A$14:$A$1999,$A260,Zeitliste!$N$14:$N$1999,S$16)</f>
        <v>0</v>
      </c>
      <c r="T260" s="219" t="str">
        <f t="shared" ref="T260" ca="1" si="2963">IF(OR($B260=0,S260=0),"",ROUNDDOWN((S260/$B260)*100,0))</f>
        <v/>
      </c>
      <c r="U260" s="218">
        <f>SUMIFS(Zeitliste!$M$14:$M$1999,Zeitliste!$A$14:$A$1999,$A260,Zeitliste!$N$14:$N$1999,U$16)</f>
        <v>0</v>
      </c>
      <c r="V260" s="219" t="str">
        <f t="shared" ref="V260" ca="1" si="2964">IF(OR($B260=0,U260=0),"",ROUNDDOWN((U260/$B260)*100,0))</f>
        <v/>
      </c>
      <c r="W260" s="218">
        <f>SUMIFS(Zeitliste!$M$14:$M$1999,Zeitliste!$A$14:$A$1999,$A260,Zeitliste!$N$14:$N$1999,W$16)</f>
        <v>0</v>
      </c>
      <c r="X260" s="219" t="str">
        <f t="shared" ref="X260" ca="1" si="2965">IF(OR($B260=0,W260=0),"",ROUNDDOWN((W260/$B260)*100,0))</f>
        <v/>
      </c>
      <c r="Y260" s="218">
        <f>SUMIFS(Zeitliste!$M$14:$M$1999,Zeitliste!$A$14:$A$1999,$A260,Zeitliste!$N$14:$N$1999,Y$16)</f>
        <v>0</v>
      </c>
      <c r="Z260" s="219" t="str">
        <f t="shared" ref="Z260" ca="1" si="2966">IF(OR($B260=0,Y260=0),"",ROUNDDOWN((Y260/$B260)*100,0))</f>
        <v/>
      </c>
      <c r="AA260" s="218">
        <f>SUMIFS(Zeitliste!$M$14:$M$1999,Zeitliste!$A$14:$A$1999,$A260,Zeitliste!$N$14:$N$1999,AA$16)</f>
        <v>0</v>
      </c>
      <c r="AB260" s="219" t="str">
        <f t="shared" ref="AB260" ca="1" si="2967">IF(OR($B260=0,AA260=0),"",ROUNDDOWN((AA260/$B260)*100,0))</f>
        <v/>
      </c>
      <c r="AC260" s="218">
        <f>SUMIFS(Zeitliste!$M$14:$M$1999,Zeitliste!$A$14:$A$1999,$A260,Zeitliste!$N$14:$N$1999,AC$16)</f>
        <v>0</v>
      </c>
      <c r="AD260" s="219" t="str">
        <f t="shared" ca="1" si="2388"/>
        <v/>
      </c>
      <c r="AE260" s="20"/>
      <c r="AF260" s="241">
        <f t="shared" ca="1" si="2401"/>
        <v>0</v>
      </c>
      <c r="AG260" s="241">
        <f t="shared" ca="1" si="2402"/>
        <v>0</v>
      </c>
      <c r="AH260" s="242" t="e">
        <f t="shared" si="2415"/>
        <v>#VALUE!</v>
      </c>
    </row>
    <row r="261" spans="1:34" x14ac:dyDescent="0.25">
      <c r="A261" s="216" t="str">
        <f t="shared" si="2350"/>
        <v/>
      </c>
      <c r="B261" s="217">
        <f ca="1">SUMIF(ZL_gesamt,Aufteilung!A261,ZL_dez)</f>
        <v>0</v>
      </c>
      <c r="C261" s="218">
        <f>SUMIFS(Zeitliste!$M$14:$M$1999,Zeitliste!$A$14:$A$1999,$A261,Zeitliste!$N$14:$N$1999,C$16)</f>
        <v>0</v>
      </c>
      <c r="D261" s="219" t="str">
        <f t="shared" ca="1" si="2351"/>
        <v/>
      </c>
      <c r="E261" s="218">
        <f>SUMIFS(Zeitliste!$M$14:$M$1999,Zeitliste!$A$14:$A$1999,$A261,Zeitliste!$N$14:$N$1999,E$16)</f>
        <v>0</v>
      </c>
      <c r="F261" s="219" t="str">
        <f t="shared" ref="F261" ca="1" si="2968">IF(OR($B261=0,E261=0),"",ROUNDDOWN((E261/$B261)*100,0))</f>
        <v/>
      </c>
      <c r="G261" s="218">
        <f>SUMIFS(Zeitliste!$M$14:$M$1999,Zeitliste!$A$14:$A$1999,$A261,Zeitliste!$N$14:$N$1999,G$16)</f>
        <v>0</v>
      </c>
      <c r="H261" s="219" t="str">
        <f t="shared" ref="H261" ca="1" si="2969">IF(OR($B261=0,G261=0),"",ROUNDDOWN((G261/$B261)*100,0))</f>
        <v/>
      </c>
      <c r="I261" s="218">
        <f>SUMIFS(Zeitliste!$M$14:$M$1999,Zeitliste!$A$14:$A$1999,$A261,Zeitliste!$N$14:$N$1999,I$16)</f>
        <v>0</v>
      </c>
      <c r="J261" s="219" t="str">
        <f t="shared" ref="J261" ca="1" si="2970">IF(OR($B261=0,I261=0),"",ROUNDDOWN((I261/$B261)*100,0))</f>
        <v/>
      </c>
      <c r="K261" s="218">
        <f>SUMIFS(Zeitliste!$M$14:$M$1999,Zeitliste!$A$14:$A$1999,$A261,Zeitliste!$N$14:$N$1999,K$16)</f>
        <v>0</v>
      </c>
      <c r="L261" s="219" t="str">
        <f t="shared" ref="L261" ca="1" si="2971">IF(OR($B261=0,K261=0),"",ROUNDDOWN((K261/$B261)*100,0))</f>
        <v/>
      </c>
      <c r="M261" s="218">
        <f>SUMIFS(Zeitliste!$M$14:$M$1999,Zeitliste!$A$14:$A$1999,$A261,Zeitliste!$N$14:$N$1999,M$16)</f>
        <v>0</v>
      </c>
      <c r="N261" s="219" t="str">
        <f t="shared" ref="N261" ca="1" si="2972">IF(OR($B261=0,M261=0),"",ROUNDDOWN((M261/$B261)*100,0))</f>
        <v/>
      </c>
      <c r="O261" s="218">
        <f>SUMIFS(Zeitliste!$M$14:$M$1999,Zeitliste!$A$14:$A$1999,$A261,Zeitliste!$N$14:$N$1999,O$16)</f>
        <v>0</v>
      </c>
      <c r="P261" s="219" t="str">
        <f t="shared" ref="P261" ca="1" si="2973">IF(OR($B261=0,O261=0),"",ROUNDDOWN((O261/$B261)*100,0))</f>
        <v/>
      </c>
      <c r="Q261" s="218">
        <f>SUMIFS(Zeitliste!$M$14:$M$1999,Zeitliste!$A$14:$A$1999,$A261,Zeitliste!$N$14:$N$1999,Q$16)</f>
        <v>0</v>
      </c>
      <c r="R261" s="219" t="str">
        <f t="shared" ref="R261" ca="1" si="2974">IF(OR($B261=0,Q261=0),"",ROUNDDOWN((Q261/$B261)*100,0))</f>
        <v/>
      </c>
      <c r="S261" s="218">
        <f>SUMIFS(Zeitliste!$M$14:$M$1999,Zeitliste!$A$14:$A$1999,$A261,Zeitliste!$N$14:$N$1999,S$16)</f>
        <v>0</v>
      </c>
      <c r="T261" s="219" t="str">
        <f t="shared" ref="T261" ca="1" si="2975">IF(OR($B261=0,S261=0),"",ROUNDDOWN((S261/$B261)*100,0))</f>
        <v/>
      </c>
      <c r="U261" s="218">
        <f>SUMIFS(Zeitliste!$M$14:$M$1999,Zeitliste!$A$14:$A$1999,$A261,Zeitliste!$N$14:$N$1999,U$16)</f>
        <v>0</v>
      </c>
      <c r="V261" s="219" t="str">
        <f t="shared" ref="V261" ca="1" si="2976">IF(OR($B261=0,U261=0),"",ROUNDDOWN((U261/$B261)*100,0))</f>
        <v/>
      </c>
      <c r="W261" s="218">
        <f>SUMIFS(Zeitliste!$M$14:$M$1999,Zeitliste!$A$14:$A$1999,$A261,Zeitliste!$N$14:$N$1999,W$16)</f>
        <v>0</v>
      </c>
      <c r="X261" s="219" t="str">
        <f t="shared" ref="X261" ca="1" si="2977">IF(OR($B261=0,W261=0),"",ROUNDDOWN((W261/$B261)*100,0))</f>
        <v/>
      </c>
      <c r="Y261" s="218">
        <f>SUMIFS(Zeitliste!$M$14:$M$1999,Zeitliste!$A$14:$A$1999,$A261,Zeitliste!$N$14:$N$1999,Y$16)</f>
        <v>0</v>
      </c>
      <c r="Z261" s="219" t="str">
        <f t="shared" ref="Z261" ca="1" si="2978">IF(OR($B261=0,Y261=0),"",ROUNDDOWN((Y261/$B261)*100,0))</f>
        <v/>
      </c>
      <c r="AA261" s="218">
        <f>SUMIFS(Zeitliste!$M$14:$M$1999,Zeitliste!$A$14:$A$1999,$A261,Zeitliste!$N$14:$N$1999,AA$16)</f>
        <v>0</v>
      </c>
      <c r="AB261" s="219" t="str">
        <f t="shared" ref="AB261" ca="1" si="2979">IF(OR($B261=0,AA261=0),"",ROUNDDOWN((AA261/$B261)*100,0))</f>
        <v/>
      </c>
      <c r="AC261" s="218">
        <f>SUMIFS(Zeitliste!$M$14:$M$1999,Zeitliste!$A$14:$A$1999,$A261,Zeitliste!$N$14:$N$1999,AC$16)</f>
        <v>0</v>
      </c>
      <c r="AD261" s="219" t="str">
        <f t="shared" ca="1" si="2388"/>
        <v/>
      </c>
      <c r="AE261" s="20"/>
      <c r="AF261" s="241">
        <f t="shared" ca="1" si="2401"/>
        <v>0</v>
      </c>
      <c r="AG261" s="241">
        <f t="shared" ca="1" si="2402"/>
        <v>0</v>
      </c>
      <c r="AH261" s="242" t="e">
        <f t="shared" si="2415"/>
        <v>#VALUE!</v>
      </c>
    </row>
    <row r="262" spans="1:34" x14ac:dyDescent="0.25">
      <c r="A262" s="216" t="str">
        <f t="shared" si="2350"/>
        <v/>
      </c>
      <c r="B262" s="217">
        <f ca="1">SUMIF(ZL_gesamt,Aufteilung!A262,ZL_dez)</f>
        <v>0</v>
      </c>
      <c r="C262" s="218">
        <f>SUMIFS(Zeitliste!$M$14:$M$1999,Zeitliste!$A$14:$A$1999,$A262,Zeitliste!$N$14:$N$1999,C$16)</f>
        <v>0</v>
      </c>
      <c r="D262" s="219" t="str">
        <f t="shared" ca="1" si="2351"/>
        <v/>
      </c>
      <c r="E262" s="218">
        <f>SUMIFS(Zeitliste!$M$14:$M$1999,Zeitliste!$A$14:$A$1999,$A262,Zeitliste!$N$14:$N$1999,E$16)</f>
        <v>0</v>
      </c>
      <c r="F262" s="219" t="str">
        <f t="shared" ref="F262" ca="1" si="2980">IF(OR($B262=0,E262=0),"",ROUNDDOWN((E262/$B262)*100,0))</f>
        <v/>
      </c>
      <c r="G262" s="218">
        <f>SUMIFS(Zeitliste!$M$14:$M$1999,Zeitliste!$A$14:$A$1999,$A262,Zeitliste!$N$14:$N$1999,G$16)</f>
        <v>0</v>
      </c>
      <c r="H262" s="219" t="str">
        <f t="shared" ref="H262" ca="1" si="2981">IF(OR($B262=0,G262=0),"",ROUNDDOWN((G262/$B262)*100,0))</f>
        <v/>
      </c>
      <c r="I262" s="218">
        <f>SUMIFS(Zeitliste!$M$14:$M$1999,Zeitliste!$A$14:$A$1999,$A262,Zeitliste!$N$14:$N$1999,I$16)</f>
        <v>0</v>
      </c>
      <c r="J262" s="219" t="str">
        <f t="shared" ref="J262" ca="1" si="2982">IF(OR($B262=0,I262=0),"",ROUNDDOWN((I262/$B262)*100,0))</f>
        <v/>
      </c>
      <c r="K262" s="218">
        <f>SUMIFS(Zeitliste!$M$14:$M$1999,Zeitliste!$A$14:$A$1999,$A262,Zeitliste!$N$14:$N$1999,K$16)</f>
        <v>0</v>
      </c>
      <c r="L262" s="219" t="str">
        <f t="shared" ref="L262" ca="1" si="2983">IF(OR($B262=0,K262=0),"",ROUNDDOWN((K262/$B262)*100,0))</f>
        <v/>
      </c>
      <c r="M262" s="218">
        <f>SUMIFS(Zeitliste!$M$14:$M$1999,Zeitliste!$A$14:$A$1999,$A262,Zeitliste!$N$14:$N$1999,M$16)</f>
        <v>0</v>
      </c>
      <c r="N262" s="219" t="str">
        <f t="shared" ref="N262" ca="1" si="2984">IF(OR($B262=0,M262=0),"",ROUNDDOWN((M262/$B262)*100,0))</f>
        <v/>
      </c>
      <c r="O262" s="218">
        <f>SUMIFS(Zeitliste!$M$14:$M$1999,Zeitliste!$A$14:$A$1999,$A262,Zeitliste!$N$14:$N$1999,O$16)</f>
        <v>0</v>
      </c>
      <c r="P262" s="219" t="str">
        <f t="shared" ref="P262" ca="1" si="2985">IF(OR($B262=0,O262=0),"",ROUNDDOWN((O262/$B262)*100,0))</f>
        <v/>
      </c>
      <c r="Q262" s="218">
        <f>SUMIFS(Zeitliste!$M$14:$M$1999,Zeitliste!$A$14:$A$1999,$A262,Zeitliste!$N$14:$N$1999,Q$16)</f>
        <v>0</v>
      </c>
      <c r="R262" s="219" t="str">
        <f t="shared" ref="R262" ca="1" si="2986">IF(OR($B262=0,Q262=0),"",ROUNDDOWN((Q262/$B262)*100,0))</f>
        <v/>
      </c>
      <c r="S262" s="218">
        <f>SUMIFS(Zeitliste!$M$14:$M$1999,Zeitliste!$A$14:$A$1999,$A262,Zeitliste!$N$14:$N$1999,S$16)</f>
        <v>0</v>
      </c>
      <c r="T262" s="219" t="str">
        <f t="shared" ref="T262" ca="1" si="2987">IF(OR($B262=0,S262=0),"",ROUNDDOWN((S262/$B262)*100,0))</f>
        <v/>
      </c>
      <c r="U262" s="218">
        <f>SUMIFS(Zeitliste!$M$14:$M$1999,Zeitliste!$A$14:$A$1999,$A262,Zeitliste!$N$14:$N$1999,U$16)</f>
        <v>0</v>
      </c>
      <c r="V262" s="219" t="str">
        <f t="shared" ref="V262" ca="1" si="2988">IF(OR($B262=0,U262=0),"",ROUNDDOWN((U262/$B262)*100,0))</f>
        <v/>
      </c>
      <c r="W262" s="218">
        <f>SUMIFS(Zeitliste!$M$14:$M$1999,Zeitliste!$A$14:$A$1999,$A262,Zeitliste!$N$14:$N$1999,W$16)</f>
        <v>0</v>
      </c>
      <c r="X262" s="219" t="str">
        <f t="shared" ref="X262" ca="1" si="2989">IF(OR($B262=0,W262=0),"",ROUNDDOWN((W262/$B262)*100,0))</f>
        <v/>
      </c>
      <c r="Y262" s="218">
        <f>SUMIFS(Zeitliste!$M$14:$M$1999,Zeitliste!$A$14:$A$1999,$A262,Zeitliste!$N$14:$N$1999,Y$16)</f>
        <v>0</v>
      </c>
      <c r="Z262" s="219" t="str">
        <f t="shared" ref="Z262" ca="1" si="2990">IF(OR($B262=0,Y262=0),"",ROUNDDOWN((Y262/$B262)*100,0))</f>
        <v/>
      </c>
      <c r="AA262" s="218">
        <f>SUMIFS(Zeitliste!$M$14:$M$1999,Zeitliste!$A$14:$A$1999,$A262,Zeitliste!$N$14:$N$1999,AA$16)</f>
        <v>0</v>
      </c>
      <c r="AB262" s="219" t="str">
        <f t="shared" ref="AB262" ca="1" si="2991">IF(OR($B262=0,AA262=0),"",ROUNDDOWN((AA262/$B262)*100,0))</f>
        <v/>
      </c>
      <c r="AC262" s="218">
        <f>SUMIFS(Zeitliste!$M$14:$M$1999,Zeitliste!$A$14:$A$1999,$A262,Zeitliste!$N$14:$N$1999,AC$16)</f>
        <v>0</v>
      </c>
      <c r="AD262" s="219" t="str">
        <f t="shared" ca="1" si="2388"/>
        <v/>
      </c>
      <c r="AE262" s="20"/>
      <c r="AF262" s="241">
        <f t="shared" ca="1" si="2401"/>
        <v>0</v>
      </c>
      <c r="AG262" s="241">
        <f t="shared" ca="1" si="2402"/>
        <v>0</v>
      </c>
      <c r="AH262" s="242" t="e">
        <f t="shared" si="2415"/>
        <v>#VALUE!</v>
      </c>
    </row>
    <row r="263" spans="1:34" x14ac:dyDescent="0.25">
      <c r="A263" s="216" t="str">
        <f t="shared" si="2350"/>
        <v/>
      </c>
      <c r="B263" s="217">
        <f ca="1">SUMIF(ZL_gesamt,Aufteilung!A263,ZL_dez)</f>
        <v>0</v>
      </c>
      <c r="C263" s="218">
        <f>SUMIFS(Zeitliste!$M$14:$M$1999,Zeitliste!$A$14:$A$1999,$A263,Zeitliste!$N$14:$N$1999,C$16)</f>
        <v>0</v>
      </c>
      <c r="D263" s="219" t="str">
        <f t="shared" ca="1" si="2351"/>
        <v/>
      </c>
      <c r="E263" s="218">
        <f>SUMIFS(Zeitliste!$M$14:$M$1999,Zeitliste!$A$14:$A$1999,$A263,Zeitliste!$N$14:$N$1999,E$16)</f>
        <v>0</v>
      </c>
      <c r="F263" s="219" t="str">
        <f t="shared" ref="F263" ca="1" si="2992">IF(OR($B263=0,E263=0),"",ROUNDDOWN((E263/$B263)*100,0))</f>
        <v/>
      </c>
      <c r="G263" s="218">
        <f>SUMIFS(Zeitliste!$M$14:$M$1999,Zeitliste!$A$14:$A$1999,$A263,Zeitliste!$N$14:$N$1999,G$16)</f>
        <v>0</v>
      </c>
      <c r="H263" s="219" t="str">
        <f t="shared" ref="H263" ca="1" si="2993">IF(OR($B263=0,G263=0),"",ROUNDDOWN((G263/$B263)*100,0))</f>
        <v/>
      </c>
      <c r="I263" s="218">
        <f>SUMIFS(Zeitliste!$M$14:$M$1999,Zeitliste!$A$14:$A$1999,$A263,Zeitliste!$N$14:$N$1999,I$16)</f>
        <v>0</v>
      </c>
      <c r="J263" s="219" t="str">
        <f t="shared" ref="J263" ca="1" si="2994">IF(OR($B263=0,I263=0),"",ROUNDDOWN((I263/$B263)*100,0))</f>
        <v/>
      </c>
      <c r="K263" s="218">
        <f>SUMIFS(Zeitliste!$M$14:$M$1999,Zeitliste!$A$14:$A$1999,$A263,Zeitliste!$N$14:$N$1999,K$16)</f>
        <v>0</v>
      </c>
      <c r="L263" s="219" t="str">
        <f t="shared" ref="L263" ca="1" si="2995">IF(OR($B263=0,K263=0),"",ROUNDDOWN((K263/$B263)*100,0))</f>
        <v/>
      </c>
      <c r="M263" s="218">
        <f>SUMIFS(Zeitliste!$M$14:$M$1999,Zeitliste!$A$14:$A$1999,$A263,Zeitliste!$N$14:$N$1999,M$16)</f>
        <v>0</v>
      </c>
      <c r="N263" s="219" t="str">
        <f t="shared" ref="N263" ca="1" si="2996">IF(OR($B263=0,M263=0),"",ROUNDDOWN((M263/$B263)*100,0))</f>
        <v/>
      </c>
      <c r="O263" s="218">
        <f>SUMIFS(Zeitliste!$M$14:$M$1999,Zeitliste!$A$14:$A$1999,$A263,Zeitliste!$N$14:$N$1999,O$16)</f>
        <v>0</v>
      </c>
      <c r="P263" s="219" t="str">
        <f t="shared" ref="P263" ca="1" si="2997">IF(OR($B263=0,O263=0),"",ROUNDDOWN((O263/$B263)*100,0))</f>
        <v/>
      </c>
      <c r="Q263" s="218">
        <f>SUMIFS(Zeitliste!$M$14:$M$1999,Zeitliste!$A$14:$A$1999,$A263,Zeitliste!$N$14:$N$1999,Q$16)</f>
        <v>0</v>
      </c>
      <c r="R263" s="219" t="str">
        <f t="shared" ref="R263" ca="1" si="2998">IF(OR($B263=0,Q263=0),"",ROUNDDOWN((Q263/$B263)*100,0))</f>
        <v/>
      </c>
      <c r="S263" s="218">
        <f>SUMIFS(Zeitliste!$M$14:$M$1999,Zeitliste!$A$14:$A$1999,$A263,Zeitliste!$N$14:$N$1999,S$16)</f>
        <v>0</v>
      </c>
      <c r="T263" s="219" t="str">
        <f t="shared" ref="T263" ca="1" si="2999">IF(OR($B263=0,S263=0),"",ROUNDDOWN((S263/$B263)*100,0))</f>
        <v/>
      </c>
      <c r="U263" s="218">
        <f>SUMIFS(Zeitliste!$M$14:$M$1999,Zeitliste!$A$14:$A$1999,$A263,Zeitliste!$N$14:$N$1999,U$16)</f>
        <v>0</v>
      </c>
      <c r="V263" s="219" t="str">
        <f t="shared" ref="V263" ca="1" si="3000">IF(OR($B263=0,U263=0),"",ROUNDDOWN((U263/$B263)*100,0))</f>
        <v/>
      </c>
      <c r="W263" s="218">
        <f>SUMIFS(Zeitliste!$M$14:$M$1999,Zeitliste!$A$14:$A$1999,$A263,Zeitliste!$N$14:$N$1999,W$16)</f>
        <v>0</v>
      </c>
      <c r="X263" s="219" t="str">
        <f t="shared" ref="X263" ca="1" si="3001">IF(OR($B263=0,W263=0),"",ROUNDDOWN((W263/$B263)*100,0))</f>
        <v/>
      </c>
      <c r="Y263" s="218">
        <f>SUMIFS(Zeitliste!$M$14:$M$1999,Zeitliste!$A$14:$A$1999,$A263,Zeitliste!$N$14:$N$1999,Y$16)</f>
        <v>0</v>
      </c>
      <c r="Z263" s="219" t="str">
        <f t="shared" ref="Z263" ca="1" si="3002">IF(OR($B263=0,Y263=0),"",ROUNDDOWN((Y263/$B263)*100,0))</f>
        <v/>
      </c>
      <c r="AA263" s="218">
        <f>SUMIFS(Zeitliste!$M$14:$M$1999,Zeitliste!$A$14:$A$1999,$A263,Zeitliste!$N$14:$N$1999,AA$16)</f>
        <v>0</v>
      </c>
      <c r="AB263" s="219" t="str">
        <f t="shared" ref="AB263" ca="1" si="3003">IF(OR($B263=0,AA263=0),"",ROUNDDOWN((AA263/$B263)*100,0))</f>
        <v/>
      </c>
      <c r="AC263" s="218">
        <f>SUMIFS(Zeitliste!$M$14:$M$1999,Zeitliste!$A$14:$A$1999,$A263,Zeitliste!$N$14:$N$1999,AC$16)</f>
        <v>0</v>
      </c>
      <c r="AD263" s="219" t="str">
        <f t="shared" ca="1" si="2388"/>
        <v/>
      </c>
      <c r="AE263" s="20"/>
      <c r="AF263" s="241">
        <f t="shared" ca="1" si="2401"/>
        <v>0</v>
      </c>
      <c r="AG263" s="241">
        <f t="shared" ca="1" si="2402"/>
        <v>0</v>
      </c>
      <c r="AH263" s="242" t="e">
        <f t="shared" si="2415"/>
        <v>#VALUE!</v>
      </c>
    </row>
    <row r="264" spans="1:34" x14ac:dyDescent="0.25">
      <c r="A264" s="216" t="str">
        <f t="shared" si="2350"/>
        <v/>
      </c>
      <c r="B264" s="217">
        <f ca="1">SUMIF(ZL_gesamt,Aufteilung!A264,ZL_dez)</f>
        <v>0</v>
      </c>
      <c r="C264" s="218">
        <f>SUMIFS(Zeitliste!$M$14:$M$1999,Zeitliste!$A$14:$A$1999,$A264,Zeitliste!$N$14:$N$1999,C$16)</f>
        <v>0</v>
      </c>
      <c r="D264" s="219" t="str">
        <f t="shared" ca="1" si="2351"/>
        <v/>
      </c>
      <c r="E264" s="218">
        <f>SUMIFS(Zeitliste!$M$14:$M$1999,Zeitliste!$A$14:$A$1999,$A264,Zeitliste!$N$14:$N$1999,E$16)</f>
        <v>0</v>
      </c>
      <c r="F264" s="219" t="str">
        <f t="shared" ref="F264" ca="1" si="3004">IF(OR($B264=0,E264=0),"",ROUNDDOWN((E264/$B264)*100,0))</f>
        <v/>
      </c>
      <c r="G264" s="218">
        <f>SUMIFS(Zeitliste!$M$14:$M$1999,Zeitliste!$A$14:$A$1999,$A264,Zeitliste!$N$14:$N$1999,G$16)</f>
        <v>0</v>
      </c>
      <c r="H264" s="219" t="str">
        <f t="shared" ref="H264" ca="1" si="3005">IF(OR($B264=0,G264=0),"",ROUNDDOWN((G264/$B264)*100,0))</f>
        <v/>
      </c>
      <c r="I264" s="218">
        <f>SUMIFS(Zeitliste!$M$14:$M$1999,Zeitliste!$A$14:$A$1999,$A264,Zeitliste!$N$14:$N$1999,I$16)</f>
        <v>0</v>
      </c>
      <c r="J264" s="219" t="str">
        <f t="shared" ref="J264" ca="1" si="3006">IF(OR($B264=0,I264=0),"",ROUNDDOWN((I264/$B264)*100,0))</f>
        <v/>
      </c>
      <c r="K264" s="218">
        <f>SUMIFS(Zeitliste!$M$14:$M$1999,Zeitliste!$A$14:$A$1999,$A264,Zeitliste!$N$14:$N$1999,K$16)</f>
        <v>0</v>
      </c>
      <c r="L264" s="219" t="str">
        <f t="shared" ref="L264" ca="1" si="3007">IF(OR($B264=0,K264=0),"",ROUNDDOWN((K264/$B264)*100,0))</f>
        <v/>
      </c>
      <c r="M264" s="218">
        <f>SUMIFS(Zeitliste!$M$14:$M$1999,Zeitliste!$A$14:$A$1999,$A264,Zeitliste!$N$14:$N$1999,M$16)</f>
        <v>0</v>
      </c>
      <c r="N264" s="219" t="str">
        <f t="shared" ref="N264" ca="1" si="3008">IF(OR($B264=0,M264=0),"",ROUNDDOWN((M264/$B264)*100,0))</f>
        <v/>
      </c>
      <c r="O264" s="218">
        <f>SUMIFS(Zeitliste!$M$14:$M$1999,Zeitliste!$A$14:$A$1999,$A264,Zeitliste!$N$14:$N$1999,O$16)</f>
        <v>0</v>
      </c>
      <c r="P264" s="219" t="str">
        <f t="shared" ref="P264" ca="1" si="3009">IF(OR($B264=0,O264=0),"",ROUNDDOWN((O264/$B264)*100,0))</f>
        <v/>
      </c>
      <c r="Q264" s="218">
        <f>SUMIFS(Zeitliste!$M$14:$M$1999,Zeitliste!$A$14:$A$1999,$A264,Zeitliste!$N$14:$N$1999,Q$16)</f>
        <v>0</v>
      </c>
      <c r="R264" s="219" t="str">
        <f t="shared" ref="R264" ca="1" si="3010">IF(OR($B264=0,Q264=0),"",ROUNDDOWN((Q264/$B264)*100,0))</f>
        <v/>
      </c>
      <c r="S264" s="218">
        <f>SUMIFS(Zeitliste!$M$14:$M$1999,Zeitliste!$A$14:$A$1999,$A264,Zeitliste!$N$14:$N$1999,S$16)</f>
        <v>0</v>
      </c>
      <c r="T264" s="219" t="str">
        <f t="shared" ref="T264" ca="1" si="3011">IF(OR($B264=0,S264=0),"",ROUNDDOWN((S264/$B264)*100,0))</f>
        <v/>
      </c>
      <c r="U264" s="218">
        <f>SUMIFS(Zeitliste!$M$14:$M$1999,Zeitliste!$A$14:$A$1999,$A264,Zeitliste!$N$14:$N$1999,U$16)</f>
        <v>0</v>
      </c>
      <c r="V264" s="219" t="str">
        <f t="shared" ref="V264" ca="1" si="3012">IF(OR($B264=0,U264=0),"",ROUNDDOWN((U264/$B264)*100,0))</f>
        <v/>
      </c>
      <c r="W264" s="218">
        <f>SUMIFS(Zeitliste!$M$14:$M$1999,Zeitliste!$A$14:$A$1999,$A264,Zeitliste!$N$14:$N$1999,W$16)</f>
        <v>0</v>
      </c>
      <c r="X264" s="219" t="str">
        <f t="shared" ref="X264" ca="1" si="3013">IF(OR($B264=0,W264=0),"",ROUNDDOWN((W264/$B264)*100,0))</f>
        <v/>
      </c>
      <c r="Y264" s="218">
        <f>SUMIFS(Zeitliste!$M$14:$M$1999,Zeitliste!$A$14:$A$1999,$A264,Zeitliste!$N$14:$N$1999,Y$16)</f>
        <v>0</v>
      </c>
      <c r="Z264" s="219" t="str">
        <f t="shared" ref="Z264" ca="1" si="3014">IF(OR($B264=0,Y264=0),"",ROUNDDOWN((Y264/$B264)*100,0))</f>
        <v/>
      </c>
      <c r="AA264" s="218">
        <f>SUMIFS(Zeitliste!$M$14:$M$1999,Zeitliste!$A$14:$A$1999,$A264,Zeitliste!$N$14:$N$1999,AA$16)</f>
        <v>0</v>
      </c>
      <c r="AB264" s="219" t="str">
        <f t="shared" ref="AB264" ca="1" si="3015">IF(OR($B264=0,AA264=0),"",ROUNDDOWN((AA264/$B264)*100,0))</f>
        <v/>
      </c>
      <c r="AC264" s="218">
        <f>SUMIFS(Zeitliste!$M$14:$M$1999,Zeitliste!$A$14:$A$1999,$A264,Zeitliste!$N$14:$N$1999,AC$16)</f>
        <v>0</v>
      </c>
      <c r="AD264" s="219" t="str">
        <f t="shared" ca="1" si="2388"/>
        <v/>
      </c>
      <c r="AE264" s="20"/>
      <c r="AF264" s="241">
        <f t="shared" ca="1" si="2401"/>
        <v>0</v>
      </c>
      <c r="AG264" s="241">
        <f t="shared" ca="1" si="2402"/>
        <v>0</v>
      </c>
      <c r="AH264" s="242" t="e">
        <f t="shared" si="2415"/>
        <v>#VALUE!</v>
      </c>
    </row>
    <row r="265" spans="1:34" x14ac:dyDescent="0.25">
      <c r="A265" s="216" t="str">
        <f t="shared" si="2350"/>
        <v/>
      </c>
      <c r="B265" s="217">
        <f ca="1">SUMIF(ZL_gesamt,Aufteilung!A265,ZL_dez)</f>
        <v>0</v>
      </c>
      <c r="C265" s="218">
        <f>SUMIFS(Zeitliste!$M$14:$M$1999,Zeitliste!$A$14:$A$1999,$A265,Zeitliste!$N$14:$N$1999,C$16)</f>
        <v>0</v>
      </c>
      <c r="D265" s="219" t="str">
        <f t="shared" ca="1" si="2351"/>
        <v/>
      </c>
      <c r="E265" s="218">
        <f>SUMIFS(Zeitliste!$M$14:$M$1999,Zeitliste!$A$14:$A$1999,$A265,Zeitliste!$N$14:$N$1999,E$16)</f>
        <v>0</v>
      </c>
      <c r="F265" s="219" t="str">
        <f t="shared" ref="F265" ca="1" si="3016">IF(OR($B265=0,E265=0),"",ROUNDDOWN((E265/$B265)*100,0))</f>
        <v/>
      </c>
      <c r="G265" s="218">
        <f>SUMIFS(Zeitliste!$M$14:$M$1999,Zeitliste!$A$14:$A$1999,$A265,Zeitliste!$N$14:$N$1999,G$16)</f>
        <v>0</v>
      </c>
      <c r="H265" s="219" t="str">
        <f t="shared" ref="H265" ca="1" si="3017">IF(OR($B265=0,G265=0),"",ROUNDDOWN((G265/$B265)*100,0))</f>
        <v/>
      </c>
      <c r="I265" s="218">
        <f>SUMIFS(Zeitliste!$M$14:$M$1999,Zeitliste!$A$14:$A$1999,$A265,Zeitliste!$N$14:$N$1999,I$16)</f>
        <v>0</v>
      </c>
      <c r="J265" s="219" t="str">
        <f t="shared" ref="J265" ca="1" si="3018">IF(OR($B265=0,I265=0),"",ROUNDDOWN((I265/$B265)*100,0))</f>
        <v/>
      </c>
      <c r="K265" s="218">
        <f>SUMIFS(Zeitliste!$M$14:$M$1999,Zeitliste!$A$14:$A$1999,$A265,Zeitliste!$N$14:$N$1999,K$16)</f>
        <v>0</v>
      </c>
      <c r="L265" s="219" t="str">
        <f t="shared" ref="L265" ca="1" si="3019">IF(OR($B265=0,K265=0),"",ROUNDDOWN((K265/$B265)*100,0))</f>
        <v/>
      </c>
      <c r="M265" s="218">
        <f>SUMIFS(Zeitliste!$M$14:$M$1999,Zeitliste!$A$14:$A$1999,$A265,Zeitliste!$N$14:$N$1999,M$16)</f>
        <v>0</v>
      </c>
      <c r="N265" s="219" t="str">
        <f t="shared" ref="N265" ca="1" si="3020">IF(OR($B265=0,M265=0),"",ROUNDDOWN((M265/$B265)*100,0))</f>
        <v/>
      </c>
      <c r="O265" s="218">
        <f>SUMIFS(Zeitliste!$M$14:$M$1999,Zeitliste!$A$14:$A$1999,$A265,Zeitliste!$N$14:$N$1999,O$16)</f>
        <v>0</v>
      </c>
      <c r="P265" s="219" t="str">
        <f t="shared" ref="P265" ca="1" si="3021">IF(OR($B265=0,O265=0),"",ROUNDDOWN((O265/$B265)*100,0))</f>
        <v/>
      </c>
      <c r="Q265" s="218">
        <f>SUMIFS(Zeitliste!$M$14:$M$1999,Zeitliste!$A$14:$A$1999,$A265,Zeitliste!$N$14:$N$1999,Q$16)</f>
        <v>0</v>
      </c>
      <c r="R265" s="219" t="str">
        <f t="shared" ref="R265" ca="1" si="3022">IF(OR($B265=0,Q265=0),"",ROUNDDOWN((Q265/$B265)*100,0))</f>
        <v/>
      </c>
      <c r="S265" s="218">
        <f>SUMIFS(Zeitliste!$M$14:$M$1999,Zeitliste!$A$14:$A$1999,$A265,Zeitliste!$N$14:$N$1999,S$16)</f>
        <v>0</v>
      </c>
      <c r="T265" s="219" t="str">
        <f t="shared" ref="T265" ca="1" si="3023">IF(OR($B265=0,S265=0),"",ROUNDDOWN((S265/$B265)*100,0))</f>
        <v/>
      </c>
      <c r="U265" s="218">
        <f>SUMIFS(Zeitliste!$M$14:$M$1999,Zeitliste!$A$14:$A$1999,$A265,Zeitliste!$N$14:$N$1999,U$16)</f>
        <v>0</v>
      </c>
      <c r="V265" s="219" t="str">
        <f t="shared" ref="V265" ca="1" si="3024">IF(OR($B265=0,U265=0),"",ROUNDDOWN((U265/$B265)*100,0))</f>
        <v/>
      </c>
      <c r="W265" s="218">
        <f>SUMIFS(Zeitliste!$M$14:$M$1999,Zeitliste!$A$14:$A$1999,$A265,Zeitliste!$N$14:$N$1999,W$16)</f>
        <v>0</v>
      </c>
      <c r="X265" s="219" t="str">
        <f t="shared" ref="X265" ca="1" si="3025">IF(OR($B265=0,W265=0),"",ROUNDDOWN((W265/$B265)*100,0))</f>
        <v/>
      </c>
      <c r="Y265" s="218">
        <f>SUMIFS(Zeitliste!$M$14:$M$1999,Zeitliste!$A$14:$A$1999,$A265,Zeitliste!$N$14:$N$1999,Y$16)</f>
        <v>0</v>
      </c>
      <c r="Z265" s="219" t="str">
        <f t="shared" ref="Z265" ca="1" si="3026">IF(OR($B265=0,Y265=0),"",ROUNDDOWN((Y265/$B265)*100,0))</f>
        <v/>
      </c>
      <c r="AA265" s="218">
        <f>SUMIFS(Zeitliste!$M$14:$M$1999,Zeitliste!$A$14:$A$1999,$A265,Zeitliste!$N$14:$N$1999,AA$16)</f>
        <v>0</v>
      </c>
      <c r="AB265" s="219" t="str">
        <f t="shared" ref="AB265" ca="1" si="3027">IF(OR($B265=0,AA265=0),"",ROUNDDOWN((AA265/$B265)*100,0))</f>
        <v/>
      </c>
      <c r="AC265" s="218">
        <f>SUMIFS(Zeitliste!$M$14:$M$1999,Zeitliste!$A$14:$A$1999,$A265,Zeitliste!$N$14:$N$1999,AC$16)</f>
        <v>0</v>
      </c>
      <c r="AD265" s="219" t="str">
        <f t="shared" ca="1" si="2388"/>
        <v/>
      </c>
      <c r="AE265" s="20"/>
      <c r="AF265" s="241">
        <f t="shared" ca="1" si="2401"/>
        <v>0</v>
      </c>
      <c r="AG265" s="241">
        <f t="shared" ca="1" si="2402"/>
        <v>0</v>
      </c>
      <c r="AH265" s="242" t="e">
        <f t="shared" si="2415"/>
        <v>#VALUE!</v>
      </c>
    </row>
    <row r="266" spans="1:34" x14ac:dyDescent="0.25">
      <c r="A266" s="216" t="str">
        <f t="shared" si="2350"/>
        <v/>
      </c>
      <c r="B266" s="217">
        <f ca="1">SUMIF(ZL_gesamt,Aufteilung!A266,ZL_dez)</f>
        <v>0</v>
      </c>
      <c r="C266" s="218">
        <f>SUMIFS(Zeitliste!$M$14:$M$1999,Zeitliste!$A$14:$A$1999,$A266,Zeitliste!$N$14:$N$1999,C$16)</f>
        <v>0</v>
      </c>
      <c r="D266" s="219" t="str">
        <f t="shared" ca="1" si="2351"/>
        <v/>
      </c>
      <c r="E266" s="218">
        <f>SUMIFS(Zeitliste!$M$14:$M$1999,Zeitliste!$A$14:$A$1999,$A266,Zeitliste!$N$14:$N$1999,E$16)</f>
        <v>0</v>
      </c>
      <c r="F266" s="219" t="str">
        <f t="shared" ref="F266" ca="1" si="3028">IF(OR($B266=0,E266=0),"",ROUNDDOWN((E266/$B266)*100,0))</f>
        <v/>
      </c>
      <c r="G266" s="218">
        <f>SUMIFS(Zeitliste!$M$14:$M$1999,Zeitliste!$A$14:$A$1999,$A266,Zeitliste!$N$14:$N$1999,G$16)</f>
        <v>0</v>
      </c>
      <c r="H266" s="219" t="str">
        <f t="shared" ref="H266" ca="1" si="3029">IF(OR($B266=0,G266=0),"",ROUNDDOWN((G266/$B266)*100,0))</f>
        <v/>
      </c>
      <c r="I266" s="218">
        <f>SUMIFS(Zeitliste!$M$14:$M$1999,Zeitliste!$A$14:$A$1999,$A266,Zeitliste!$N$14:$N$1999,I$16)</f>
        <v>0</v>
      </c>
      <c r="J266" s="219" t="str">
        <f t="shared" ref="J266" ca="1" si="3030">IF(OR($B266=0,I266=0),"",ROUNDDOWN((I266/$B266)*100,0))</f>
        <v/>
      </c>
      <c r="K266" s="218">
        <f>SUMIFS(Zeitliste!$M$14:$M$1999,Zeitliste!$A$14:$A$1999,$A266,Zeitliste!$N$14:$N$1999,K$16)</f>
        <v>0</v>
      </c>
      <c r="L266" s="219" t="str">
        <f t="shared" ref="L266" ca="1" si="3031">IF(OR($B266=0,K266=0),"",ROUNDDOWN((K266/$B266)*100,0))</f>
        <v/>
      </c>
      <c r="M266" s="218">
        <f>SUMIFS(Zeitliste!$M$14:$M$1999,Zeitliste!$A$14:$A$1999,$A266,Zeitliste!$N$14:$N$1999,M$16)</f>
        <v>0</v>
      </c>
      <c r="N266" s="219" t="str">
        <f t="shared" ref="N266" ca="1" si="3032">IF(OR($B266=0,M266=0),"",ROUNDDOWN((M266/$B266)*100,0))</f>
        <v/>
      </c>
      <c r="O266" s="218">
        <f>SUMIFS(Zeitliste!$M$14:$M$1999,Zeitliste!$A$14:$A$1999,$A266,Zeitliste!$N$14:$N$1999,O$16)</f>
        <v>0</v>
      </c>
      <c r="P266" s="219" t="str">
        <f t="shared" ref="P266" ca="1" si="3033">IF(OR($B266=0,O266=0),"",ROUNDDOWN((O266/$B266)*100,0))</f>
        <v/>
      </c>
      <c r="Q266" s="218">
        <f>SUMIFS(Zeitliste!$M$14:$M$1999,Zeitliste!$A$14:$A$1999,$A266,Zeitliste!$N$14:$N$1999,Q$16)</f>
        <v>0</v>
      </c>
      <c r="R266" s="219" t="str">
        <f t="shared" ref="R266" ca="1" si="3034">IF(OR($B266=0,Q266=0),"",ROUNDDOWN((Q266/$B266)*100,0))</f>
        <v/>
      </c>
      <c r="S266" s="218">
        <f>SUMIFS(Zeitliste!$M$14:$M$1999,Zeitliste!$A$14:$A$1999,$A266,Zeitliste!$N$14:$N$1999,S$16)</f>
        <v>0</v>
      </c>
      <c r="T266" s="219" t="str">
        <f t="shared" ref="T266" ca="1" si="3035">IF(OR($B266=0,S266=0),"",ROUNDDOWN((S266/$B266)*100,0))</f>
        <v/>
      </c>
      <c r="U266" s="218">
        <f>SUMIFS(Zeitliste!$M$14:$M$1999,Zeitliste!$A$14:$A$1999,$A266,Zeitliste!$N$14:$N$1999,U$16)</f>
        <v>0</v>
      </c>
      <c r="V266" s="219" t="str">
        <f t="shared" ref="V266" ca="1" si="3036">IF(OR($B266=0,U266=0),"",ROUNDDOWN((U266/$B266)*100,0))</f>
        <v/>
      </c>
      <c r="W266" s="218">
        <f>SUMIFS(Zeitliste!$M$14:$M$1999,Zeitliste!$A$14:$A$1999,$A266,Zeitliste!$N$14:$N$1999,W$16)</f>
        <v>0</v>
      </c>
      <c r="X266" s="219" t="str">
        <f t="shared" ref="X266" ca="1" si="3037">IF(OR($B266=0,W266=0),"",ROUNDDOWN((W266/$B266)*100,0))</f>
        <v/>
      </c>
      <c r="Y266" s="218">
        <f>SUMIFS(Zeitliste!$M$14:$M$1999,Zeitliste!$A$14:$A$1999,$A266,Zeitliste!$N$14:$N$1999,Y$16)</f>
        <v>0</v>
      </c>
      <c r="Z266" s="219" t="str">
        <f t="shared" ref="Z266" ca="1" si="3038">IF(OR($B266=0,Y266=0),"",ROUNDDOWN((Y266/$B266)*100,0))</f>
        <v/>
      </c>
      <c r="AA266" s="218">
        <f>SUMIFS(Zeitliste!$M$14:$M$1999,Zeitliste!$A$14:$A$1999,$A266,Zeitliste!$N$14:$N$1999,AA$16)</f>
        <v>0</v>
      </c>
      <c r="AB266" s="219" t="str">
        <f t="shared" ref="AB266" ca="1" si="3039">IF(OR($B266=0,AA266=0),"",ROUNDDOWN((AA266/$B266)*100,0))</f>
        <v/>
      </c>
      <c r="AC266" s="218">
        <f>SUMIFS(Zeitliste!$M$14:$M$1999,Zeitliste!$A$14:$A$1999,$A266,Zeitliste!$N$14:$N$1999,AC$16)</f>
        <v>0</v>
      </c>
      <c r="AD266" s="219" t="str">
        <f t="shared" ca="1" si="2388"/>
        <v/>
      </c>
      <c r="AE266" s="20"/>
      <c r="AF266" s="241">
        <f t="shared" ca="1" si="2401"/>
        <v>0</v>
      </c>
      <c r="AG266" s="241">
        <f t="shared" ca="1" si="2402"/>
        <v>0</v>
      </c>
      <c r="AH266" s="242" t="e">
        <f t="shared" si="2415"/>
        <v>#VALUE!</v>
      </c>
    </row>
    <row r="267" spans="1:34" x14ac:dyDescent="0.25">
      <c r="A267" s="216" t="str">
        <f t="shared" si="2350"/>
        <v/>
      </c>
      <c r="B267" s="217">
        <f ca="1">SUMIF(ZL_gesamt,Aufteilung!A267,ZL_dez)</f>
        <v>0</v>
      </c>
      <c r="C267" s="218">
        <f>SUMIFS(Zeitliste!$M$14:$M$1999,Zeitliste!$A$14:$A$1999,$A267,Zeitliste!$N$14:$N$1999,C$16)</f>
        <v>0</v>
      </c>
      <c r="D267" s="219" t="str">
        <f t="shared" ca="1" si="2351"/>
        <v/>
      </c>
      <c r="E267" s="218">
        <f>SUMIFS(Zeitliste!$M$14:$M$1999,Zeitliste!$A$14:$A$1999,$A267,Zeitliste!$N$14:$N$1999,E$16)</f>
        <v>0</v>
      </c>
      <c r="F267" s="219" t="str">
        <f t="shared" ref="F267" ca="1" si="3040">IF(OR($B267=0,E267=0),"",ROUNDDOWN((E267/$B267)*100,0))</f>
        <v/>
      </c>
      <c r="G267" s="218">
        <f>SUMIFS(Zeitliste!$M$14:$M$1999,Zeitliste!$A$14:$A$1999,$A267,Zeitliste!$N$14:$N$1999,G$16)</f>
        <v>0</v>
      </c>
      <c r="H267" s="219" t="str">
        <f t="shared" ref="H267" ca="1" si="3041">IF(OR($B267=0,G267=0),"",ROUNDDOWN((G267/$B267)*100,0))</f>
        <v/>
      </c>
      <c r="I267" s="218">
        <f>SUMIFS(Zeitliste!$M$14:$M$1999,Zeitliste!$A$14:$A$1999,$A267,Zeitliste!$N$14:$N$1999,I$16)</f>
        <v>0</v>
      </c>
      <c r="J267" s="219" t="str">
        <f t="shared" ref="J267" ca="1" si="3042">IF(OR($B267=0,I267=0),"",ROUNDDOWN((I267/$B267)*100,0))</f>
        <v/>
      </c>
      <c r="K267" s="218">
        <f>SUMIFS(Zeitliste!$M$14:$M$1999,Zeitliste!$A$14:$A$1999,$A267,Zeitliste!$N$14:$N$1999,K$16)</f>
        <v>0</v>
      </c>
      <c r="L267" s="219" t="str">
        <f t="shared" ref="L267" ca="1" si="3043">IF(OR($B267=0,K267=0),"",ROUNDDOWN((K267/$B267)*100,0))</f>
        <v/>
      </c>
      <c r="M267" s="218">
        <f>SUMIFS(Zeitliste!$M$14:$M$1999,Zeitliste!$A$14:$A$1999,$A267,Zeitliste!$N$14:$N$1999,M$16)</f>
        <v>0</v>
      </c>
      <c r="N267" s="219" t="str">
        <f t="shared" ref="N267" ca="1" si="3044">IF(OR($B267=0,M267=0),"",ROUNDDOWN((M267/$B267)*100,0))</f>
        <v/>
      </c>
      <c r="O267" s="218">
        <f>SUMIFS(Zeitliste!$M$14:$M$1999,Zeitliste!$A$14:$A$1999,$A267,Zeitliste!$N$14:$N$1999,O$16)</f>
        <v>0</v>
      </c>
      <c r="P267" s="219" t="str">
        <f t="shared" ref="P267" ca="1" si="3045">IF(OR($B267=0,O267=0),"",ROUNDDOWN((O267/$B267)*100,0))</f>
        <v/>
      </c>
      <c r="Q267" s="218">
        <f>SUMIFS(Zeitliste!$M$14:$M$1999,Zeitliste!$A$14:$A$1999,$A267,Zeitliste!$N$14:$N$1999,Q$16)</f>
        <v>0</v>
      </c>
      <c r="R267" s="219" t="str">
        <f t="shared" ref="R267" ca="1" si="3046">IF(OR($B267=0,Q267=0),"",ROUNDDOWN((Q267/$B267)*100,0))</f>
        <v/>
      </c>
      <c r="S267" s="218">
        <f>SUMIFS(Zeitliste!$M$14:$M$1999,Zeitliste!$A$14:$A$1999,$A267,Zeitliste!$N$14:$N$1999,S$16)</f>
        <v>0</v>
      </c>
      <c r="T267" s="219" t="str">
        <f t="shared" ref="T267" ca="1" si="3047">IF(OR($B267=0,S267=0),"",ROUNDDOWN((S267/$B267)*100,0))</f>
        <v/>
      </c>
      <c r="U267" s="218">
        <f>SUMIFS(Zeitliste!$M$14:$M$1999,Zeitliste!$A$14:$A$1999,$A267,Zeitliste!$N$14:$N$1999,U$16)</f>
        <v>0</v>
      </c>
      <c r="V267" s="219" t="str">
        <f t="shared" ref="V267" ca="1" si="3048">IF(OR($B267=0,U267=0),"",ROUNDDOWN((U267/$B267)*100,0))</f>
        <v/>
      </c>
      <c r="W267" s="218">
        <f>SUMIFS(Zeitliste!$M$14:$M$1999,Zeitliste!$A$14:$A$1999,$A267,Zeitliste!$N$14:$N$1999,W$16)</f>
        <v>0</v>
      </c>
      <c r="X267" s="219" t="str">
        <f t="shared" ref="X267" ca="1" si="3049">IF(OR($B267=0,W267=0),"",ROUNDDOWN((W267/$B267)*100,0))</f>
        <v/>
      </c>
      <c r="Y267" s="218">
        <f>SUMIFS(Zeitliste!$M$14:$M$1999,Zeitliste!$A$14:$A$1999,$A267,Zeitliste!$N$14:$N$1999,Y$16)</f>
        <v>0</v>
      </c>
      <c r="Z267" s="219" t="str">
        <f t="shared" ref="Z267" ca="1" si="3050">IF(OR($B267=0,Y267=0),"",ROUNDDOWN((Y267/$B267)*100,0))</f>
        <v/>
      </c>
      <c r="AA267" s="218">
        <f>SUMIFS(Zeitliste!$M$14:$M$1999,Zeitliste!$A$14:$A$1999,$A267,Zeitliste!$N$14:$N$1999,AA$16)</f>
        <v>0</v>
      </c>
      <c r="AB267" s="219" t="str">
        <f t="shared" ref="AB267" ca="1" si="3051">IF(OR($B267=0,AA267=0),"",ROUNDDOWN((AA267/$B267)*100,0))</f>
        <v/>
      </c>
      <c r="AC267" s="218">
        <f>SUMIFS(Zeitliste!$M$14:$M$1999,Zeitliste!$A$14:$A$1999,$A267,Zeitliste!$N$14:$N$1999,AC$16)</f>
        <v>0</v>
      </c>
      <c r="AD267" s="219" t="str">
        <f t="shared" ca="1" si="2388"/>
        <v/>
      </c>
      <c r="AE267" s="20"/>
      <c r="AF267" s="241">
        <f t="shared" ca="1" si="2401"/>
        <v>0</v>
      </c>
      <c r="AG267" s="241">
        <f t="shared" ca="1" si="2402"/>
        <v>0</v>
      </c>
      <c r="AH267" s="242" t="e">
        <f t="shared" si="2415"/>
        <v>#VALUE!</v>
      </c>
    </row>
    <row r="268" spans="1:34" x14ac:dyDescent="0.25">
      <c r="A268" s="216" t="str">
        <f t="shared" si="2350"/>
        <v/>
      </c>
      <c r="B268" s="217">
        <f ca="1">SUMIF(ZL_gesamt,Aufteilung!A268,ZL_dez)</f>
        <v>0</v>
      </c>
      <c r="C268" s="218">
        <f>SUMIFS(Zeitliste!$M$14:$M$1999,Zeitliste!$A$14:$A$1999,$A268,Zeitliste!$N$14:$N$1999,C$16)</f>
        <v>0</v>
      </c>
      <c r="D268" s="219" t="str">
        <f t="shared" ca="1" si="2351"/>
        <v/>
      </c>
      <c r="E268" s="218">
        <f>SUMIFS(Zeitliste!$M$14:$M$1999,Zeitliste!$A$14:$A$1999,$A268,Zeitliste!$N$14:$N$1999,E$16)</f>
        <v>0</v>
      </c>
      <c r="F268" s="219" t="str">
        <f t="shared" ref="F268" ca="1" si="3052">IF(OR($B268=0,E268=0),"",ROUNDDOWN((E268/$B268)*100,0))</f>
        <v/>
      </c>
      <c r="G268" s="218">
        <f>SUMIFS(Zeitliste!$M$14:$M$1999,Zeitliste!$A$14:$A$1999,$A268,Zeitliste!$N$14:$N$1999,G$16)</f>
        <v>0</v>
      </c>
      <c r="H268" s="219" t="str">
        <f t="shared" ref="H268" ca="1" si="3053">IF(OR($B268=0,G268=0),"",ROUNDDOWN((G268/$B268)*100,0))</f>
        <v/>
      </c>
      <c r="I268" s="218">
        <f>SUMIFS(Zeitliste!$M$14:$M$1999,Zeitliste!$A$14:$A$1999,$A268,Zeitliste!$N$14:$N$1999,I$16)</f>
        <v>0</v>
      </c>
      <c r="J268" s="219" t="str">
        <f t="shared" ref="J268" ca="1" si="3054">IF(OR($B268=0,I268=0),"",ROUNDDOWN((I268/$B268)*100,0))</f>
        <v/>
      </c>
      <c r="K268" s="218">
        <f>SUMIFS(Zeitliste!$M$14:$M$1999,Zeitliste!$A$14:$A$1999,$A268,Zeitliste!$N$14:$N$1999,K$16)</f>
        <v>0</v>
      </c>
      <c r="L268" s="219" t="str">
        <f t="shared" ref="L268" ca="1" si="3055">IF(OR($B268=0,K268=0),"",ROUNDDOWN((K268/$B268)*100,0))</f>
        <v/>
      </c>
      <c r="M268" s="218">
        <f>SUMIFS(Zeitliste!$M$14:$M$1999,Zeitliste!$A$14:$A$1999,$A268,Zeitliste!$N$14:$N$1999,M$16)</f>
        <v>0</v>
      </c>
      <c r="N268" s="219" t="str">
        <f t="shared" ref="N268" ca="1" si="3056">IF(OR($B268=0,M268=0),"",ROUNDDOWN((M268/$B268)*100,0))</f>
        <v/>
      </c>
      <c r="O268" s="218">
        <f>SUMIFS(Zeitliste!$M$14:$M$1999,Zeitliste!$A$14:$A$1999,$A268,Zeitliste!$N$14:$N$1999,O$16)</f>
        <v>0</v>
      </c>
      <c r="P268" s="219" t="str">
        <f t="shared" ref="P268" ca="1" si="3057">IF(OR($B268=0,O268=0),"",ROUNDDOWN((O268/$B268)*100,0))</f>
        <v/>
      </c>
      <c r="Q268" s="218">
        <f>SUMIFS(Zeitliste!$M$14:$M$1999,Zeitliste!$A$14:$A$1999,$A268,Zeitliste!$N$14:$N$1999,Q$16)</f>
        <v>0</v>
      </c>
      <c r="R268" s="219" t="str">
        <f t="shared" ref="R268" ca="1" si="3058">IF(OR($B268=0,Q268=0),"",ROUNDDOWN((Q268/$B268)*100,0))</f>
        <v/>
      </c>
      <c r="S268" s="218">
        <f>SUMIFS(Zeitliste!$M$14:$M$1999,Zeitliste!$A$14:$A$1999,$A268,Zeitliste!$N$14:$N$1999,S$16)</f>
        <v>0</v>
      </c>
      <c r="T268" s="219" t="str">
        <f t="shared" ref="T268" ca="1" si="3059">IF(OR($B268=0,S268=0),"",ROUNDDOWN((S268/$B268)*100,0))</f>
        <v/>
      </c>
      <c r="U268" s="218">
        <f>SUMIFS(Zeitliste!$M$14:$M$1999,Zeitliste!$A$14:$A$1999,$A268,Zeitliste!$N$14:$N$1999,U$16)</f>
        <v>0</v>
      </c>
      <c r="V268" s="219" t="str">
        <f t="shared" ref="V268" ca="1" si="3060">IF(OR($B268=0,U268=0),"",ROUNDDOWN((U268/$B268)*100,0))</f>
        <v/>
      </c>
      <c r="W268" s="218">
        <f>SUMIFS(Zeitliste!$M$14:$M$1999,Zeitliste!$A$14:$A$1999,$A268,Zeitliste!$N$14:$N$1999,W$16)</f>
        <v>0</v>
      </c>
      <c r="X268" s="219" t="str">
        <f t="shared" ref="X268" ca="1" si="3061">IF(OR($B268=0,W268=0),"",ROUNDDOWN((W268/$B268)*100,0))</f>
        <v/>
      </c>
      <c r="Y268" s="218">
        <f>SUMIFS(Zeitliste!$M$14:$M$1999,Zeitliste!$A$14:$A$1999,$A268,Zeitliste!$N$14:$N$1999,Y$16)</f>
        <v>0</v>
      </c>
      <c r="Z268" s="219" t="str">
        <f t="shared" ref="Z268" ca="1" si="3062">IF(OR($B268=0,Y268=0),"",ROUNDDOWN((Y268/$B268)*100,0))</f>
        <v/>
      </c>
      <c r="AA268" s="218">
        <f>SUMIFS(Zeitliste!$M$14:$M$1999,Zeitliste!$A$14:$A$1999,$A268,Zeitliste!$N$14:$N$1999,AA$16)</f>
        <v>0</v>
      </c>
      <c r="AB268" s="219" t="str">
        <f t="shared" ref="AB268" ca="1" si="3063">IF(OR($B268=0,AA268=0),"",ROUNDDOWN((AA268/$B268)*100,0))</f>
        <v/>
      </c>
      <c r="AC268" s="218">
        <f>SUMIFS(Zeitliste!$M$14:$M$1999,Zeitliste!$A$14:$A$1999,$A268,Zeitliste!$N$14:$N$1999,AC$16)</f>
        <v>0</v>
      </c>
      <c r="AD268" s="219" t="str">
        <f t="shared" ca="1" si="2388"/>
        <v/>
      </c>
      <c r="AE268" s="20"/>
      <c r="AF268" s="241">
        <f t="shared" ca="1" si="2401"/>
        <v>0</v>
      </c>
      <c r="AG268" s="241">
        <f t="shared" ca="1" si="2402"/>
        <v>0</v>
      </c>
      <c r="AH268" s="242" t="e">
        <f t="shared" si="2415"/>
        <v>#VALUE!</v>
      </c>
    </row>
    <row r="269" spans="1:34" x14ac:dyDescent="0.25">
      <c r="A269" s="216" t="str">
        <f t="shared" si="2350"/>
        <v/>
      </c>
      <c r="B269" s="217">
        <f ca="1">SUMIF(ZL_gesamt,Aufteilung!A269,ZL_dez)</f>
        <v>0</v>
      </c>
      <c r="C269" s="218">
        <f>SUMIFS(Zeitliste!$M$14:$M$1999,Zeitliste!$A$14:$A$1999,$A269,Zeitliste!$N$14:$N$1999,C$16)</f>
        <v>0</v>
      </c>
      <c r="D269" s="219" t="str">
        <f t="shared" ca="1" si="2351"/>
        <v/>
      </c>
      <c r="E269" s="218">
        <f>SUMIFS(Zeitliste!$M$14:$M$1999,Zeitliste!$A$14:$A$1999,$A269,Zeitliste!$N$14:$N$1999,E$16)</f>
        <v>0</v>
      </c>
      <c r="F269" s="219" t="str">
        <f t="shared" ref="F269" ca="1" si="3064">IF(OR($B269=0,E269=0),"",ROUNDDOWN((E269/$B269)*100,0))</f>
        <v/>
      </c>
      <c r="G269" s="218">
        <f>SUMIFS(Zeitliste!$M$14:$M$1999,Zeitliste!$A$14:$A$1999,$A269,Zeitliste!$N$14:$N$1999,G$16)</f>
        <v>0</v>
      </c>
      <c r="H269" s="219" t="str">
        <f t="shared" ref="H269" ca="1" si="3065">IF(OR($B269=0,G269=0),"",ROUNDDOWN((G269/$B269)*100,0))</f>
        <v/>
      </c>
      <c r="I269" s="218">
        <f>SUMIFS(Zeitliste!$M$14:$M$1999,Zeitliste!$A$14:$A$1999,$A269,Zeitliste!$N$14:$N$1999,I$16)</f>
        <v>0</v>
      </c>
      <c r="J269" s="219" t="str">
        <f t="shared" ref="J269" ca="1" si="3066">IF(OR($B269=0,I269=0),"",ROUNDDOWN((I269/$B269)*100,0))</f>
        <v/>
      </c>
      <c r="K269" s="218">
        <f>SUMIFS(Zeitliste!$M$14:$M$1999,Zeitliste!$A$14:$A$1999,$A269,Zeitliste!$N$14:$N$1999,K$16)</f>
        <v>0</v>
      </c>
      <c r="L269" s="219" t="str">
        <f t="shared" ref="L269" ca="1" si="3067">IF(OR($B269=0,K269=0),"",ROUNDDOWN((K269/$B269)*100,0))</f>
        <v/>
      </c>
      <c r="M269" s="218">
        <f>SUMIFS(Zeitliste!$M$14:$M$1999,Zeitliste!$A$14:$A$1999,$A269,Zeitliste!$N$14:$N$1999,M$16)</f>
        <v>0</v>
      </c>
      <c r="N269" s="219" t="str">
        <f t="shared" ref="N269" ca="1" si="3068">IF(OR($B269=0,M269=0),"",ROUNDDOWN((M269/$B269)*100,0))</f>
        <v/>
      </c>
      <c r="O269" s="218">
        <f>SUMIFS(Zeitliste!$M$14:$M$1999,Zeitliste!$A$14:$A$1999,$A269,Zeitliste!$N$14:$N$1999,O$16)</f>
        <v>0</v>
      </c>
      <c r="P269" s="219" t="str">
        <f t="shared" ref="P269" ca="1" si="3069">IF(OR($B269=0,O269=0),"",ROUNDDOWN((O269/$B269)*100,0))</f>
        <v/>
      </c>
      <c r="Q269" s="218">
        <f>SUMIFS(Zeitliste!$M$14:$M$1999,Zeitliste!$A$14:$A$1999,$A269,Zeitliste!$N$14:$N$1999,Q$16)</f>
        <v>0</v>
      </c>
      <c r="R269" s="219" t="str">
        <f t="shared" ref="R269" ca="1" si="3070">IF(OR($B269=0,Q269=0),"",ROUNDDOWN((Q269/$B269)*100,0))</f>
        <v/>
      </c>
      <c r="S269" s="218">
        <f>SUMIFS(Zeitliste!$M$14:$M$1999,Zeitliste!$A$14:$A$1999,$A269,Zeitliste!$N$14:$N$1999,S$16)</f>
        <v>0</v>
      </c>
      <c r="T269" s="219" t="str">
        <f t="shared" ref="T269" ca="1" si="3071">IF(OR($B269=0,S269=0),"",ROUNDDOWN((S269/$B269)*100,0))</f>
        <v/>
      </c>
      <c r="U269" s="218">
        <f>SUMIFS(Zeitliste!$M$14:$M$1999,Zeitliste!$A$14:$A$1999,$A269,Zeitliste!$N$14:$N$1999,U$16)</f>
        <v>0</v>
      </c>
      <c r="V269" s="219" t="str">
        <f t="shared" ref="V269" ca="1" si="3072">IF(OR($B269=0,U269=0),"",ROUNDDOWN((U269/$B269)*100,0))</f>
        <v/>
      </c>
      <c r="W269" s="218">
        <f>SUMIFS(Zeitliste!$M$14:$M$1999,Zeitliste!$A$14:$A$1999,$A269,Zeitliste!$N$14:$N$1999,W$16)</f>
        <v>0</v>
      </c>
      <c r="X269" s="219" t="str">
        <f t="shared" ref="X269" ca="1" si="3073">IF(OR($B269=0,W269=0),"",ROUNDDOWN((W269/$B269)*100,0))</f>
        <v/>
      </c>
      <c r="Y269" s="218">
        <f>SUMIFS(Zeitliste!$M$14:$M$1999,Zeitliste!$A$14:$A$1999,$A269,Zeitliste!$N$14:$N$1999,Y$16)</f>
        <v>0</v>
      </c>
      <c r="Z269" s="219" t="str">
        <f t="shared" ref="Z269" ca="1" si="3074">IF(OR($B269=0,Y269=0),"",ROUNDDOWN((Y269/$B269)*100,0))</f>
        <v/>
      </c>
      <c r="AA269" s="218">
        <f>SUMIFS(Zeitliste!$M$14:$M$1999,Zeitliste!$A$14:$A$1999,$A269,Zeitliste!$N$14:$N$1999,AA$16)</f>
        <v>0</v>
      </c>
      <c r="AB269" s="219" t="str">
        <f t="shared" ref="AB269" ca="1" si="3075">IF(OR($B269=0,AA269=0),"",ROUNDDOWN((AA269/$B269)*100,0))</f>
        <v/>
      </c>
      <c r="AC269" s="218">
        <f>SUMIFS(Zeitliste!$M$14:$M$1999,Zeitliste!$A$14:$A$1999,$A269,Zeitliste!$N$14:$N$1999,AC$16)</f>
        <v>0</v>
      </c>
      <c r="AD269" s="219" t="str">
        <f t="shared" ca="1" si="2388"/>
        <v/>
      </c>
      <c r="AE269" s="20"/>
      <c r="AF269" s="241">
        <f t="shared" ca="1" si="2401"/>
        <v>0</v>
      </c>
      <c r="AG269" s="241">
        <f t="shared" ca="1" si="2402"/>
        <v>0</v>
      </c>
      <c r="AH269" s="242" t="e">
        <f t="shared" si="2415"/>
        <v>#VALUE!</v>
      </c>
    </row>
    <row r="270" spans="1:34" x14ac:dyDescent="0.25">
      <c r="A270" s="216" t="str">
        <f t="shared" si="2350"/>
        <v/>
      </c>
      <c r="B270" s="217">
        <f ca="1">SUMIF(ZL_gesamt,Aufteilung!A270,ZL_dez)</f>
        <v>0</v>
      </c>
      <c r="C270" s="218">
        <f>SUMIFS(Zeitliste!$M$14:$M$1999,Zeitliste!$A$14:$A$1999,$A270,Zeitliste!$N$14:$N$1999,C$16)</f>
        <v>0</v>
      </c>
      <c r="D270" s="219" t="str">
        <f t="shared" ca="1" si="2351"/>
        <v/>
      </c>
      <c r="E270" s="218">
        <f>SUMIFS(Zeitliste!$M$14:$M$1999,Zeitliste!$A$14:$A$1999,$A270,Zeitliste!$N$14:$N$1999,E$16)</f>
        <v>0</v>
      </c>
      <c r="F270" s="219" t="str">
        <f t="shared" ref="F270" ca="1" si="3076">IF(OR($B270=0,E270=0),"",ROUNDDOWN((E270/$B270)*100,0))</f>
        <v/>
      </c>
      <c r="G270" s="218">
        <f>SUMIFS(Zeitliste!$M$14:$M$1999,Zeitliste!$A$14:$A$1999,$A270,Zeitliste!$N$14:$N$1999,G$16)</f>
        <v>0</v>
      </c>
      <c r="H270" s="219" t="str">
        <f t="shared" ref="H270" ca="1" si="3077">IF(OR($B270=0,G270=0),"",ROUNDDOWN((G270/$B270)*100,0))</f>
        <v/>
      </c>
      <c r="I270" s="218">
        <f>SUMIFS(Zeitliste!$M$14:$M$1999,Zeitliste!$A$14:$A$1999,$A270,Zeitliste!$N$14:$N$1999,I$16)</f>
        <v>0</v>
      </c>
      <c r="J270" s="219" t="str">
        <f t="shared" ref="J270" ca="1" si="3078">IF(OR($B270=0,I270=0),"",ROUNDDOWN((I270/$B270)*100,0))</f>
        <v/>
      </c>
      <c r="K270" s="218">
        <f>SUMIFS(Zeitliste!$M$14:$M$1999,Zeitliste!$A$14:$A$1999,$A270,Zeitliste!$N$14:$N$1999,K$16)</f>
        <v>0</v>
      </c>
      <c r="L270" s="219" t="str">
        <f t="shared" ref="L270" ca="1" si="3079">IF(OR($B270=0,K270=0),"",ROUNDDOWN((K270/$B270)*100,0))</f>
        <v/>
      </c>
      <c r="M270" s="218">
        <f>SUMIFS(Zeitliste!$M$14:$M$1999,Zeitliste!$A$14:$A$1999,$A270,Zeitliste!$N$14:$N$1999,M$16)</f>
        <v>0</v>
      </c>
      <c r="N270" s="219" t="str">
        <f t="shared" ref="N270" ca="1" si="3080">IF(OR($B270=0,M270=0),"",ROUNDDOWN((M270/$B270)*100,0))</f>
        <v/>
      </c>
      <c r="O270" s="218">
        <f>SUMIFS(Zeitliste!$M$14:$M$1999,Zeitliste!$A$14:$A$1999,$A270,Zeitliste!$N$14:$N$1999,O$16)</f>
        <v>0</v>
      </c>
      <c r="P270" s="219" t="str">
        <f t="shared" ref="P270" ca="1" si="3081">IF(OR($B270=0,O270=0),"",ROUNDDOWN((O270/$B270)*100,0))</f>
        <v/>
      </c>
      <c r="Q270" s="218">
        <f>SUMIFS(Zeitliste!$M$14:$M$1999,Zeitliste!$A$14:$A$1999,$A270,Zeitliste!$N$14:$N$1999,Q$16)</f>
        <v>0</v>
      </c>
      <c r="R270" s="219" t="str">
        <f t="shared" ref="R270" ca="1" si="3082">IF(OR($B270=0,Q270=0),"",ROUNDDOWN((Q270/$B270)*100,0))</f>
        <v/>
      </c>
      <c r="S270" s="218">
        <f>SUMIFS(Zeitliste!$M$14:$M$1999,Zeitliste!$A$14:$A$1999,$A270,Zeitliste!$N$14:$N$1999,S$16)</f>
        <v>0</v>
      </c>
      <c r="T270" s="219" t="str">
        <f t="shared" ref="T270" ca="1" si="3083">IF(OR($B270=0,S270=0),"",ROUNDDOWN((S270/$B270)*100,0))</f>
        <v/>
      </c>
      <c r="U270" s="218">
        <f>SUMIFS(Zeitliste!$M$14:$M$1999,Zeitliste!$A$14:$A$1999,$A270,Zeitliste!$N$14:$N$1999,U$16)</f>
        <v>0</v>
      </c>
      <c r="V270" s="219" t="str">
        <f t="shared" ref="V270" ca="1" si="3084">IF(OR($B270=0,U270=0),"",ROUNDDOWN((U270/$B270)*100,0))</f>
        <v/>
      </c>
      <c r="W270" s="218">
        <f>SUMIFS(Zeitliste!$M$14:$M$1999,Zeitliste!$A$14:$A$1999,$A270,Zeitliste!$N$14:$N$1999,W$16)</f>
        <v>0</v>
      </c>
      <c r="X270" s="219" t="str">
        <f t="shared" ref="X270" ca="1" si="3085">IF(OR($B270=0,W270=0),"",ROUNDDOWN((W270/$B270)*100,0))</f>
        <v/>
      </c>
      <c r="Y270" s="218">
        <f>SUMIFS(Zeitliste!$M$14:$M$1999,Zeitliste!$A$14:$A$1999,$A270,Zeitliste!$N$14:$N$1999,Y$16)</f>
        <v>0</v>
      </c>
      <c r="Z270" s="219" t="str">
        <f t="shared" ref="Z270" ca="1" si="3086">IF(OR($B270=0,Y270=0),"",ROUNDDOWN((Y270/$B270)*100,0))</f>
        <v/>
      </c>
      <c r="AA270" s="218">
        <f>SUMIFS(Zeitliste!$M$14:$M$1999,Zeitliste!$A$14:$A$1999,$A270,Zeitliste!$N$14:$N$1999,AA$16)</f>
        <v>0</v>
      </c>
      <c r="AB270" s="219" t="str">
        <f t="shared" ref="AB270" ca="1" si="3087">IF(OR($B270=0,AA270=0),"",ROUNDDOWN((AA270/$B270)*100,0))</f>
        <v/>
      </c>
      <c r="AC270" s="218">
        <f>SUMIFS(Zeitliste!$M$14:$M$1999,Zeitliste!$A$14:$A$1999,$A270,Zeitliste!$N$14:$N$1999,AC$16)</f>
        <v>0</v>
      </c>
      <c r="AD270" s="219" t="str">
        <f t="shared" ca="1" si="2388"/>
        <v/>
      </c>
      <c r="AE270" s="20"/>
      <c r="AF270" s="241">
        <f t="shared" ca="1" si="2401"/>
        <v>0</v>
      </c>
      <c r="AG270" s="241">
        <f t="shared" ca="1" si="2402"/>
        <v>0</v>
      </c>
      <c r="AH270" s="242" t="e">
        <f t="shared" si="2415"/>
        <v>#VALUE!</v>
      </c>
    </row>
    <row r="271" spans="1:34" x14ac:dyDescent="0.25">
      <c r="A271" s="216" t="str">
        <f t="shared" si="2350"/>
        <v/>
      </c>
      <c r="B271" s="217">
        <f ca="1">SUMIF(ZL_gesamt,Aufteilung!A271,ZL_dez)</f>
        <v>0</v>
      </c>
      <c r="C271" s="218">
        <f>SUMIFS(Zeitliste!$M$14:$M$1999,Zeitliste!$A$14:$A$1999,$A271,Zeitliste!$N$14:$N$1999,C$16)</f>
        <v>0</v>
      </c>
      <c r="D271" s="219" t="str">
        <f t="shared" ca="1" si="2351"/>
        <v/>
      </c>
      <c r="E271" s="218">
        <f>SUMIFS(Zeitliste!$M$14:$M$1999,Zeitliste!$A$14:$A$1999,$A271,Zeitliste!$N$14:$N$1999,E$16)</f>
        <v>0</v>
      </c>
      <c r="F271" s="219" t="str">
        <f t="shared" ref="F271" ca="1" si="3088">IF(OR($B271=0,E271=0),"",ROUNDDOWN((E271/$B271)*100,0))</f>
        <v/>
      </c>
      <c r="G271" s="218">
        <f>SUMIFS(Zeitliste!$M$14:$M$1999,Zeitliste!$A$14:$A$1999,$A271,Zeitliste!$N$14:$N$1999,G$16)</f>
        <v>0</v>
      </c>
      <c r="H271" s="219" t="str">
        <f t="shared" ref="H271" ca="1" si="3089">IF(OR($B271=0,G271=0),"",ROUNDDOWN((G271/$B271)*100,0))</f>
        <v/>
      </c>
      <c r="I271" s="218">
        <f>SUMIFS(Zeitliste!$M$14:$M$1999,Zeitliste!$A$14:$A$1999,$A271,Zeitliste!$N$14:$N$1999,I$16)</f>
        <v>0</v>
      </c>
      <c r="J271" s="219" t="str">
        <f t="shared" ref="J271" ca="1" si="3090">IF(OR($B271=0,I271=0),"",ROUNDDOWN((I271/$B271)*100,0))</f>
        <v/>
      </c>
      <c r="K271" s="218">
        <f>SUMIFS(Zeitliste!$M$14:$M$1999,Zeitliste!$A$14:$A$1999,$A271,Zeitliste!$N$14:$N$1999,K$16)</f>
        <v>0</v>
      </c>
      <c r="L271" s="219" t="str">
        <f t="shared" ref="L271" ca="1" si="3091">IF(OR($B271=0,K271=0),"",ROUNDDOWN((K271/$B271)*100,0))</f>
        <v/>
      </c>
      <c r="M271" s="218">
        <f>SUMIFS(Zeitliste!$M$14:$M$1999,Zeitliste!$A$14:$A$1999,$A271,Zeitliste!$N$14:$N$1999,M$16)</f>
        <v>0</v>
      </c>
      <c r="N271" s="219" t="str">
        <f t="shared" ref="N271" ca="1" si="3092">IF(OR($B271=0,M271=0),"",ROUNDDOWN((M271/$B271)*100,0))</f>
        <v/>
      </c>
      <c r="O271" s="218">
        <f>SUMIFS(Zeitliste!$M$14:$M$1999,Zeitliste!$A$14:$A$1999,$A271,Zeitliste!$N$14:$N$1999,O$16)</f>
        <v>0</v>
      </c>
      <c r="P271" s="219" t="str">
        <f t="shared" ref="P271" ca="1" si="3093">IF(OR($B271=0,O271=0),"",ROUNDDOWN((O271/$B271)*100,0))</f>
        <v/>
      </c>
      <c r="Q271" s="218">
        <f>SUMIFS(Zeitliste!$M$14:$M$1999,Zeitliste!$A$14:$A$1999,$A271,Zeitliste!$N$14:$N$1999,Q$16)</f>
        <v>0</v>
      </c>
      <c r="R271" s="219" t="str">
        <f t="shared" ref="R271" ca="1" si="3094">IF(OR($B271=0,Q271=0),"",ROUNDDOWN((Q271/$B271)*100,0))</f>
        <v/>
      </c>
      <c r="S271" s="218">
        <f>SUMIFS(Zeitliste!$M$14:$M$1999,Zeitliste!$A$14:$A$1999,$A271,Zeitliste!$N$14:$N$1999,S$16)</f>
        <v>0</v>
      </c>
      <c r="T271" s="219" t="str">
        <f t="shared" ref="T271" ca="1" si="3095">IF(OR($B271=0,S271=0),"",ROUNDDOWN((S271/$B271)*100,0))</f>
        <v/>
      </c>
      <c r="U271" s="218">
        <f>SUMIFS(Zeitliste!$M$14:$M$1999,Zeitliste!$A$14:$A$1999,$A271,Zeitliste!$N$14:$N$1999,U$16)</f>
        <v>0</v>
      </c>
      <c r="V271" s="219" t="str">
        <f t="shared" ref="V271" ca="1" si="3096">IF(OR($B271=0,U271=0),"",ROUNDDOWN((U271/$B271)*100,0))</f>
        <v/>
      </c>
      <c r="W271" s="218">
        <f>SUMIFS(Zeitliste!$M$14:$M$1999,Zeitliste!$A$14:$A$1999,$A271,Zeitliste!$N$14:$N$1999,W$16)</f>
        <v>0</v>
      </c>
      <c r="X271" s="219" t="str">
        <f t="shared" ref="X271" ca="1" si="3097">IF(OR($B271=0,W271=0),"",ROUNDDOWN((W271/$B271)*100,0))</f>
        <v/>
      </c>
      <c r="Y271" s="218">
        <f>SUMIFS(Zeitliste!$M$14:$M$1999,Zeitliste!$A$14:$A$1999,$A271,Zeitliste!$N$14:$N$1999,Y$16)</f>
        <v>0</v>
      </c>
      <c r="Z271" s="219" t="str">
        <f t="shared" ref="Z271" ca="1" si="3098">IF(OR($B271=0,Y271=0),"",ROUNDDOWN((Y271/$B271)*100,0))</f>
        <v/>
      </c>
      <c r="AA271" s="218">
        <f>SUMIFS(Zeitliste!$M$14:$M$1999,Zeitliste!$A$14:$A$1999,$A271,Zeitliste!$N$14:$N$1999,AA$16)</f>
        <v>0</v>
      </c>
      <c r="AB271" s="219" t="str">
        <f t="shared" ref="AB271" ca="1" si="3099">IF(OR($B271=0,AA271=0),"",ROUNDDOWN((AA271/$B271)*100,0))</f>
        <v/>
      </c>
      <c r="AC271" s="218">
        <f>SUMIFS(Zeitliste!$M$14:$M$1999,Zeitliste!$A$14:$A$1999,$A271,Zeitliste!$N$14:$N$1999,AC$16)</f>
        <v>0</v>
      </c>
      <c r="AD271" s="219" t="str">
        <f t="shared" ca="1" si="2388"/>
        <v/>
      </c>
      <c r="AE271" s="20"/>
      <c r="AF271" s="241">
        <f t="shared" ca="1" si="2401"/>
        <v>0</v>
      </c>
      <c r="AG271" s="241">
        <f t="shared" ca="1" si="2402"/>
        <v>0</v>
      </c>
      <c r="AH271" s="242" t="e">
        <f t="shared" si="2415"/>
        <v>#VALUE!</v>
      </c>
    </row>
    <row r="272" spans="1:34" x14ac:dyDescent="0.25">
      <c r="A272" s="216" t="str">
        <f t="shared" si="2350"/>
        <v/>
      </c>
      <c r="B272" s="217">
        <f ca="1">SUMIF(ZL_gesamt,Aufteilung!A272,ZL_dez)</f>
        <v>0</v>
      </c>
      <c r="C272" s="218">
        <f>SUMIFS(Zeitliste!$M$14:$M$1999,Zeitliste!$A$14:$A$1999,$A272,Zeitliste!$N$14:$N$1999,C$16)</f>
        <v>0</v>
      </c>
      <c r="D272" s="219" t="str">
        <f t="shared" ca="1" si="2351"/>
        <v/>
      </c>
      <c r="E272" s="218">
        <f>SUMIFS(Zeitliste!$M$14:$M$1999,Zeitliste!$A$14:$A$1999,$A272,Zeitliste!$N$14:$N$1999,E$16)</f>
        <v>0</v>
      </c>
      <c r="F272" s="219" t="str">
        <f t="shared" ref="F272" ca="1" si="3100">IF(OR($B272=0,E272=0),"",ROUNDDOWN((E272/$B272)*100,0))</f>
        <v/>
      </c>
      <c r="G272" s="218">
        <f>SUMIFS(Zeitliste!$M$14:$M$1999,Zeitliste!$A$14:$A$1999,$A272,Zeitliste!$N$14:$N$1999,G$16)</f>
        <v>0</v>
      </c>
      <c r="H272" s="219" t="str">
        <f t="shared" ref="H272" ca="1" si="3101">IF(OR($B272=0,G272=0),"",ROUNDDOWN((G272/$B272)*100,0))</f>
        <v/>
      </c>
      <c r="I272" s="218">
        <f>SUMIFS(Zeitliste!$M$14:$M$1999,Zeitliste!$A$14:$A$1999,$A272,Zeitliste!$N$14:$N$1999,I$16)</f>
        <v>0</v>
      </c>
      <c r="J272" s="219" t="str">
        <f t="shared" ref="J272" ca="1" si="3102">IF(OR($B272=0,I272=0),"",ROUNDDOWN((I272/$B272)*100,0))</f>
        <v/>
      </c>
      <c r="K272" s="218">
        <f>SUMIFS(Zeitliste!$M$14:$M$1999,Zeitliste!$A$14:$A$1999,$A272,Zeitliste!$N$14:$N$1999,K$16)</f>
        <v>0</v>
      </c>
      <c r="L272" s="219" t="str">
        <f t="shared" ref="L272" ca="1" si="3103">IF(OR($B272=0,K272=0),"",ROUNDDOWN((K272/$B272)*100,0))</f>
        <v/>
      </c>
      <c r="M272" s="218">
        <f>SUMIFS(Zeitliste!$M$14:$M$1999,Zeitliste!$A$14:$A$1999,$A272,Zeitliste!$N$14:$N$1999,M$16)</f>
        <v>0</v>
      </c>
      <c r="N272" s="219" t="str">
        <f t="shared" ref="N272" ca="1" si="3104">IF(OR($B272=0,M272=0),"",ROUNDDOWN((M272/$B272)*100,0))</f>
        <v/>
      </c>
      <c r="O272" s="218">
        <f>SUMIFS(Zeitliste!$M$14:$M$1999,Zeitliste!$A$14:$A$1999,$A272,Zeitliste!$N$14:$N$1999,O$16)</f>
        <v>0</v>
      </c>
      <c r="P272" s="219" t="str">
        <f t="shared" ref="P272" ca="1" si="3105">IF(OR($B272=0,O272=0),"",ROUNDDOWN((O272/$B272)*100,0))</f>
        <v/>
      </c>
      <c r="Q272" s="218">
        <f>SUMIFS(Zeitliste!$M$14:$M$1999,Zeitliste!$A$14:$A$1999,$A272,Zeitliste!$N$14:$N$1999,Q$16)</f>
        <v>0</v>
      </c>
      <c r="R272" s="219" t="str">
        <f t="shared" ref="R272" ca="1" si="3106">IF(OR($B272=0,Q272=0),"",ROUNDDOWN((Q272/$B272)*100,0))</f>
        <v/>
      </c>
      <c r="S272" s="218">
        <f>SUMIFS(Zeitliste!$M$14:$M$1999,Zeitliste!$A$14:$A$1999,$A272,Zeitliste!$N$14:$N$1999,S$16)</f>
        <v>0</v>
      </c>
      <c r="T272" s="219" t="str">
        <f t="shared" ref="T272" ca="1" si="3107">IF(OR($B272=0,S272=0),"",ROUNDDOWN((S272/$B272)*100,0))</f>
        <v/>
      </c>
      <c r="U272" s="218">
        <f>SUMIFS(Zeitliste!$M$14:$M$1999,Zeitliste!$A$14:$A$1999,$A272,Zeitliste!$N$14:$N$1999,U$16)</f>
        <v>0</v>
      </c>
      <c r="V272" s="219" t="str">
        <f t="shared" ref="V272" ca="1" si="3108">IF(OR($B272=0,U272=0),"",ROUNDDOWN((U272/$B272)*100,0))</f>
        <v/>
      </c>
      <c r="W272" s="218">
        <f>SUMIFS(Zeitliste!$M$14:$M$1999,Zeitliste!$A$14:$A$1999,$A272,Zeitliste!$N$14:$N$1999,W$16)</f>
        <v>0</v>
      </c>
      <c r="X272" s="219" t="str">
        <f t="shared" ref="X272" ca="1" si="3109">IF(OR($B272=0,W272=0),"",ROUNDDOWN((W272/$B272)*100,0))</f>
        <v/>
      </c>
      <c r="Y272" s="218">
        <f>SUMIFS(Zeitliste!$M$14:$M$1999,Zeitliste!$A$14:$A$1999,$A272,Zeitliste!$N$14:$N$1999,Y$16)</f>
        <v>0</v>
      </c>
      <c r="Z272" s="219" t="str">
        <f t="shared" ref="Z272" ca="1" si="3110">IF(OR($B272=0,Y272=0),"",ROUNDDOWN((Y272/$B272)*100,0))</f>
        <v/>
      </c>
      <c r="AA272" s="218">
        <f>SUMIFS(Zeitliste!$M$14:$M$1999,Zeitliste!$A$14:$A$1999,$A272,Zeitliste!$N$14:$N$1999,AA$16)</f>
        <v>0</v>
      </c>
      <c r="AB272" s="219" t="str">
        <f t="shared" ref="AB272" ca="1" si="3111">IF(OR($B272=0,AA272=0),"",ROUNDDOWN((AA272/$B272)*100,0))</f>
        <v/>
      </c>
      <c r="AC272" s="218">
        <f>SUMIFS(Zeitliste!$M$14:$M$1999,Zeitliste!$A$14:$A$1999,$A272,Zeitliste!$N$14:$N$1999,AC$16)</f>
        <v>0</v>
      </c>
      <c r="AD272" s="219" t="str">
        <f t="shared" ca="1" si="2388"/>
        <v/>
      </c>
      <c r="AE272" s="20"/>
      <c r="AF272" s="241">
        <f t="shared" ca="1" si="2401"/>
        <v>0</v>
      </c>
      <c r="AG272" s="241">
        <f t="shared" ca="1" si="2402"/>
        <v>0</v>
      </c>
      <c r="AH272" s="242" t="e">
        <f t="shared" si="2415"/>
        <v>#VALUE!</v>
      </c>
    </row>
    <row r="273" spans="1:34" x14ac:dyDescent="0.25">
      <c r="A273" s="216" t="str">
        <f t="shared" si="2350"/>
        <v/>
      </c>
      <c r="B273" s="217">
        <f ca="1">SUMIF(ZL_gesamt,Aufteilung!A273,ZL_dez)</f>
        <v>0</v>
      </c>
      <c r="C273" s="218">
        <f>SUMIFS(Zeitliste!$M$14:$M$1999,Zeitliste!$A$14:$A$1999,$A273,Zeitliste!$N$14:$N$1999,C$16)</f>
        <v>0</v>
      </c>
      <c r="D273" s="219" t="str">
        <f t="shared" ca="1" si="2351"/>
        <v/>
      </c>
      <c r="E273" s="218">
        <f>SUMIFS(Zeitliste!$M$14:$M$1999,Zeitliste!$A$14:$A$1999,$A273,Zeitliste!$N$14:$N$1999,E$16)</f>
        <v>0</v>
      </c>
      <c r="F273" s="219" t="str">
        <f t="shared" ref="F273" ca="1" si="3112">IF(OR($B273=0,E273=0),"",ROUNDDOWN((E273/$B273)*100,0))</f>
        <v/>
      </c>
      <c r="G273" s="218">
        <f>SUMIFS(Zeitliste!$M$14:$M$1999,Zeitliste!$A$14:$A$1999,$A273,Zeitliste!$N$14:$N$1999,G$16)</f>
        <v>0</v>
      </c>
      <c r="H273" s="219" t="str">
        <f t="shared" ref="H273" ca="1" si="3113">IF(OR($B273=0,G273=0),"",ROUNDDOWN((G273/$B273)*100,0))</f>
        <v/>
      </c>
      <c r="I273" s="218">
        <f>SUMIFS(Zeitliste!$M$14:$M$1999,Zeitliste!$A$14:$A$1999,$A273,Zeitliste!$N$14:$N$1999,I$16)</f>
        <v>0</v>
      </c>
      <c r="J273" s="219" t="str">
        <f t="shared" ref="J273" ca="1" si="3114">IF(OR($B273=0,I273=0),"",ROUNDDOWN((I273/$B273)*100,0))</f>
        <v/>
      </c>
      <c r="K273" s="218">
        <f>SUMIFS(Zeitliste!$M$14:$M$1999,Zeitliste!$A$14:$A$1999,$A273,Zeitliste!$N$14:$N$1999,K$16)</f>
        <v>0</v>
      </c>
      <c r="L273" s="219" t="str">
        <f t="shared" ref="L273" ca="1" si="3115">IF(OR($B273=0,K273=0),"",ROUNDDOWN((K273/$B273)*100,0))</f>
        <v/>
      </c>
      <c r="M273" s="218">
        <f>SUMIFS(Zeitliste!$M$14:$M$1999,Zeitliste!$A$14:$A$1999,$A273,Zeitliste!$N$14:$N$1999,M$16)</f>
        <v>0</v>
      </c>
      <c r="N273" s="219" t="str">
        <f t="shared" ref="N273" ca="1" si="3116">IF(OR($B273=0,M273=0),"",ROUNDDOWN((M273/$B273)*100,0))</f>
        <v/>
      </c>
      <c r="O273" s="218">
        <f>SUMIFS(Zeitliste!$M$14:$M$1999,Zeitliste!$A$14:$A$1999,$A273,Zeitliste!$N$14:$N$1999,O$16)</f>
        <v>0</v>
      </c>
      <c r="P273" s="219" t="str">
        <f t="shared" ref="P273" ca="1" si="3117">IF(OR($B273=0,O273=0),"",ROUNDDOWN((O273/$B273)*100,0))</f>
        <v/>
      </c>
      <c r="Q273" s="218">
        <f>SUMIFS(Zeitliste!$M$14:$M$1999,Zeitliste!$A$14:$A$1999,$A273,Zeitliste!$N$14:$N$1999,Q$16)</f>
        <v>0</v>
      </c>
      <c r="R273" s="219" t="str">
        <f t="shared" ref="R273" ca="1" si="3118">IF(OR($B273=0,Q273=0),"",ROUNDDOWN((Q273/$B273)*100,0))</f>
        <v/>
      </c>
      <c r="S273" s="218">
        <f>SUMIFS(Zeitliste!$M$14:$M$1999,Zeitliste!$A$14:$A$1999,$A273,Zeitliste!$N$14:$N$1999,S$16)</f>
        <v>0</v>
      </c>
      <c r="T273" s="219" t="str">
        <f t="shared" ref="T273" ca="1" si="3119">IF(OR($B273=0,S273=0),"",ROUNDDOWN((S273/$B273)*100,0))</f>
        <v/>
      </c>
      <c r="U273" s="218">
        <f>SUMIFS(Zeitliste!$M$14:$M$1999,Zeitliste!$A$14:$A$1999,$A273,Zeitliste!$N$14:$N$1999,U$16)</f>
        <v>0</v>
      </c>
      <c r="V273" s="219" t="str">
        <f t="shared" ref="V273" ca="1" si="3120">IF(OR($B273=0,U273=0),"",ROUNDDOWN((U273/$B273)*100,0))</f>
        <v/>
      </c>
      <c r="W273" s="218">
        <f>SUMIFS(Zeitliste!$M$14:$M$1999,Zeitliste!$A$14:$A$1999,$A273,Zeitliste!$N$14:$N$1999,W$16)</f>
        <v>0</v>
      </c>
      <c r="X273" s="219" t="str">
        <f t="shared" ref="X273" ca="1" si="3121">IF(OR($B273=0,W273=0),"",ROUNDDOWN((W273/$B273)*100,0))</f>
        <v/>
      </c>
      <c r="Y273" s="218">
        <f>SUMIFS(Zeitliste!$M$14:$M$1999,Zeitliste!$A$14:$A$1999,$A273,Zeitliste!$N$14:$N$1999,Y$16)</f>
        <v>0</v>
      </c>
      <c r="Z273" s="219" t="str">
        <f t="shared" ref="Z273" ca="1" si="3122">IF(OR($B273=0,Y273=0),"",ROUNDDOWN((Y273/$B273)*100,0))</f>
        <v/>
      </c>
      <c r="AA273" s="218">
        <f>SUMIFS(Zeitliste!$M$14:$M$1999,Zeitliste!$A$14:$A$1999,$A273,Zeitliste!$N$14:$N$1999,AA$16)</f>
        <v>0</v>
      </c>
      <c r="AB273" s="219" t="str">
        <f t="shared" ref="AB273" ca="1" si="3123">IF(OR($B273=0,AA273=0),"",ROUNDDOWN((AA273/$B273)*100,0))</f>
        <v/>
      </c>
      <c r="AC273" s="218">
        <f>SUMIFS(Zeitliste!$M$14:$M$1999,Zeitliste!$A$14:$A$1999,$A273,Zeitliste!$N$14:$N$1999,AC$16)</f>
        <v>0</v>
      </c>
      <c r="AD273" s="219" t="str">
        <f t="shared" ca="1" si="2388"/>
        <v/>
      </c>
      <c r="AE273" s="20"/>
      <c r="AF273" s="241">
        <f t="shared" ca="1" si="2401"/>
        <v>0</v>
      </c>
      <c r="AG273" s="241">
        <f t="shared" ca="1" si="2402"/>
        <v>0</v>
      </c>
      <c r="AH273" s="242" t="e">
        <f t="shared" si="2415"/>
        <v>#VALUE!</v>
      </c>
    </row>
    <row r="274" spans="1:34" x14ac:dyDescent="0.25">
      <c r="A274" s="216" t="str">
        <f t="shared" ref="A274:A337" si="3124">IF(ISNUMBER(ZU_Jahr),A273+1,"")</f>
        <v/>
      </c>
      <c r="B274" s="217">
        <f ca="1">SUMIF(ZL_gesamt,Aufteilung!A274,ZL_dez)</f>
        <v>0</v>
      </c>
      <c r="C274" s="218">
        <f>SUMIFS(Zeitliste!$M$14:$M$1999,Zeitliste!$A$14:$A$1999,$A274,Zeitliste!$N$14:$N$1999,C$16)</f>
        <v>0</v>
      </c>
      <c r="D274" s="219" t="str">
        <f t="shared" ref="D274:D337" ca="1" si="3125">IF(OR($B274=0,C274=0),"",ROUNDDOWN((C274/$B274)*100,0))</f>
        <v/>
      </c>
      <c r="E274" s="218">
        <f>SUMIFS(Zeitliste!$M$14:$M$1999,Zeitliste!$A$14:$A$1999,$A274,Zeitliste!$N$14:$N$1999,E$16)</f>
        <v>0</v>
      </c>
      <c r="F274" s="219" t="str">
        <f t="shared" ref="F274" ca="1" si="3126">IF(OR($B274=0,E274=0),"",ROUNDDOWN((E274/$B274)*100,0))</f>
        <v/>
      </c>
      <c r="G274" s="218">
        <f>SUMIFS(Zeitliste!$M$14:$M$1999,Zeitliste!$A$14:$A$1999,$A274,Zeitliste!$N$14:$N$1999,G$16)</f>
        <v>0</v>
      </c>
      <c r="H274" s="219" t="str">
        <f t="shared" ref="H274" ca="1" si="3127">IF(OR($B274=0,G274=0),"",ROUNDDOWN((G274/$B274)*100,0))</f>
        <v/>
      </c>
      <c r="I274" s="218">
        <f>SUMIFS(Zeitliste!$M$14:$M$1999,Zeitliste!$A$14:$A$1999,$A274,Zeitliste!$N$14:$N$1999,I$16)</f>
        <v>0</v>
      </c>
      <c r="J274" s="219" t="str">
        <f t="shared" ref="J274" ca="1" si="3128">IF(OR($B274=0,I274=0),"",ROUNDDOWN((I274/$B274)*100,0))</f>
        <v/>
      </c>
      <c r="K274" s="218">
        <f>SUMIFS(Zeitliste!$M$14:$M$1999,Zeitliste!$A$14:$A$1999,$A274,Zeitliste!$N$14:$N$1999,K$16)</f>
        <v>0</v>
      </c>
      <c r="L274" s="219" t="str">
        <f t="shared" ref="L274" ca="1" si="3129">IF(OR($B274=0,K274=0),"",ROUNDDOWN((K274/$B274)*100,0))</f>
        <v/>
      </c>
      <c r="M274" s="218">
        <f>SUMIFS(Zeitliste!$M$14:$M$1999,Zeitliste!$A$14:$A$1999,$A274,Zeitliste!$N$14:$N$1999,M$16)</f>
        <v>0</v>
      </c>
      <c r="N274" s="219" t="str">
        <f t="shared" ref="N274" ca="1" si="3130">IF(OR($B274=0,M274=0),"",ROUNDDOWN((M274/$B274)*100,0))</f>
        <v/>
      </c>
      <c r="O274" s="218">
        <f>SUMIFS(Zeitliste!$M$14:$M$1999,Zeitliste!$A$14:$A$1999,$A274,Zeitliste!$N$14:$N$1999,O$16)</f>
        <v>0</v>
      </c>
      <c r="P274" s="219" t="str">
        <f t="shared" ref="P274" ca="1" si="3131">IF(OR($B274=0,O274=0),"",ROUNDDOWN((O274/$B274)*100,0))</f>
        <v/>
      </c>
      <c r="Q274" s="218">
        <f>SUMIFS(Zeitliste!$M$14:$M$1999,Zeitliste!$A$14:$A$1999,$A274,Zeitliste!$N$14:$N$1999,Q$16)</f>
        <v>0</v>
      </c>
      <c r="R274" s="219" t="str">
        <f t="shared" ref="R274" ca="1" si="3132">IF(OR($B274=0,Q274=0),"",ROUNDDOWN((Q274/$B274)*100,0))</f>
        <v/>
      </c>
      <c r="S274" s="218">
        <f>SUMIFS(Zeitliste!$M$14:$M$1999,Zeitliste!$A$14:$A$1999,$A274,Zeitliste!$N$14:$N$1999,S$16)</f>
        <v>0</v>
      </c>
      <c r="T274" s="219" t="str">
        <f t="shared" ref="T274" ca="1" si="3133">IF(OR($B274=0,S274=0),"",ROUNDDOWN((S274/$B274)*100,0))</f>
        <v/>
      </c>
      <c r="U274" s="218">
        <f>SUMIFS(Zeitliste!$M$14:$M$1999,Zeitliste!$A$14:$A$1999,$A274,Zeitliste!$N$14:$N$1999,U$16)</f>
        <v>0</v>
      </c>
      <c r="V274" s="219" t="str">
        <f t="shared" ref="V274" ca="1" si="3134">IF(OR($B274=0,U274=0),"",ROUNDDOWN((U274/$B274)*100,0))</f>
        <v/>
      </c>
      <c r="W274" s="218">
        <f>SUMIFS(Zeitliste!$M$14:$M$1999,Zeitliste!$A$14:$A$1999,$A274,Zeitliste!$N$14:$N$1999,W$16)</f>
        <v>0</v>
      </c>
      <c r="X274" s="219" t="str">
        <f t="shared" ref="X274" ca="1" si="3135">IF(OR($B274=0,W274=0),"",ROUNDDOWN((W274/$B274)*100,0))</f>
        <v/>
      </c>
      <c r="Y274" s="218">
        <f>SUMIFS(Zeitliste!$M$14:$M$1999,Zeitliste!$A$14:$A$1999,$A274,Zeitliste!$N$14:$N$1999,Y$16)</f>
        <v>0</v>
      </c>
      <c r="Z274" s="219" t="str">
        <f t="shared" ref="Z274" ca="1" si="3136">IF(OR($B274=0,Y274=0),"",ROUNDDOWN((Y274/$B274)*100,0))</f>
        <v/>
      </c>
      <c r="AA274" s="218">
        <f>SUMIFS(Zeitliste!$M$14:$M$1999,Zeitliste!$A$14:$A$1999,$A274,Zeitliste!$N$14:$N$1999,AA$16)</f>
        <v>0</v>
      </c>
      <c r="AB274" s="219" t="str">
        <f t="shared" ref="AB274" ca="1" si="3137">IF(OR($B274=0,AA274=0),"",ROUNDDOWN((AA274/$B274)*100,0))</f>
        <v/>
      </c>
      <c r="AC274" s="218">
        <f>SUMIFS(Zeitliste!$M$14:$M$1999,Zeitliste!$A$14:$A$1999,$A274,Zeitliste!$N$14:$N$1999,AC$16)</f>
        <v>0</v>
      </c>
      <c r="AD274" s="219" t="str">
        <f t="shared" ca="1" si="2388"/>
        <v/>
      </c>
      <c r="AE274" s="20"/>
      <c r="AF274" s="241">
        <f t="shared" ca="1" si="2401"/>
        <v>0</v>
      </c>
      <c r="AG274" s="241">
        <f t="shared" ca="1" si="2402"/>
        <v>0</v>
      </c>
      <c r="AH274" s="242" t="e">
        <f t="shared" si="2415"/>
        <v>#VALUE!</v>
      </c>
    </row>
    <row r="275" spans="1:34" x14ac:dyDescent="0.25">
      <c r="A275" s="216" t="str">
        <f t="shared" si="3124"/>
        <v/>
      </c>
      <c r="B275" s="217">
        <f ca="1">SUMIF(ZL_gesamt,Aufteilung!A275,ZL_dez)</f>
        <v>0</v>
      </c>
      <c r="C275" s="218">
        <f>SUMIFS(Zeitliste!$M$14:$M$1999,Zeitliste!$A$14:$A$1999,$A275,Zeitliste!$N$14:$N$1999,C$16)</f>
        <v>0</v>
      </c>
      <c r="D275" s="219" t="str">
        <f t="shared" ca="1" si="3125"/>
        <v/>
      </c>
      <c r="E275" s="218">
        <f>SUMIFS(Zeitliste!$M$14:$M$1999,Zeitliste!$A$14:$A$1999,$A275,Zeitliste!$N$14:$N$1999,E$16)</f>
        <v>0</v>
      </c>
      <c r="F275" s="219" t="str">
        <f t="shared" ref="F275" ca="1" si="3138">IF(OR($B275=0,E275=0),"",ROUNDDOWN((E275/$B275)*100,0))</f>
        <v/>
      </c>
      <c r="G275" s="218">
        <f>SUMIFS(Zeitliste!$M$14:$M$1999,Zeitliste!$A$14:$A$1999,$A275,Zeitliste!$N$14:$N$1999,G$16)</f>
        <v>0</v>
      </c>
      <c r="H275" s="219" t="str">
        <f t="shared" ref="H275" ca="1" si="3139">IF(OR($B275=0,G275=0),"",ROUNDDOWN((G275/$B275)*100,0))</f>
        <v/>
      </c>
      <c r="I275" s="218">
        <f>SUMIFS(Zeitliste!$M$14:$M$1999,Zeitliste!$A$14:$A$1999,$A275,Zeitliste!$N$14:$N$1999,I$16)</f>
        <v>0</v>
      </c>
      <c r="J275" s="219" t="str">
        <f t="shared" ref="J275" ca="1" si="3140">IF(OR($B275=0,I275=0),"",ROUNDDOWN((I275/$B275)*100,0))</f>
        <v/>
      </c>
      <c r="K275" s="218">
        <f>SUMIFS(Zeitliste!$M$14:$M$1999,Zeitliste!$A$14:$A$1999,$A275,Zeitliste!$N$14:$N$1999,K$16)</f>
        <v>0</v>
      </c>
      <c r="L275" s="219" t="str">
        <f t="shared" ref="L275" ca="1" si="3141">IF(OR($B275=0,K275=0),"",ROUNDDOWN((K275/$B275)*100,0))</f>
        <v/>
      </c>
      <c r="M275" s="218">
        <f>SUMIFS(Zeitliste!$M$14:$M$1999,Zeitliste!$A$14:$A$1999,$A275,Zeitliste!$N$14:$N$1999,M$16)</f>
        <v>0</v>
      </c>
      <c r="N275" s="219" t="str">
        <f t="shared" ref="N275" ca="1" si="3142">IF(OR($B275=0,M275=0),"",ROUNDDOWN((M275/$B275)*100,0))</f>
        <v/>
      </c>
      <c r="O275" s="218">
        <f>SUMIFS(Zeitliste!$M$14:$M$1999,Zeitliste!$A$14:$A$1999,$A275,Zeitliste!$N$14:$N$1999,O$16)</f>
        <v>0</v>
      </c>
      <c r="P275" s="219" t="str">
        <f t="shared" ref="P275" ca="1" si="3143">IF(OR($B275=0,O275=0),"",ROUNDDOWN((O275/$B275)*100,0))</f>
        <v/>
      </c>
      <c r="Q275" s="218">
        <f>SUMIFS(Zeitliste!$M$14:$M$1999,Zeitliste!$A$14:$A$1999,$A275,Zeitliste!$N$14:$N$1999,Q$16)</f>
        <v>0</v>
      </c>
      <c r="R275" s="219" t="str">
        <f t="shared" ref="R275" ca="1" si="3144">IF(OR($B275=0,Q275=0),"",ROUNDDOWN((Q275/$B275)*100,0))</f>
        <v/>
      </c>
      <c r="S275" s="218">
        <f>SUMIFS(Zeitliste!$M$14:$M$1999,Zeitliste!$A$14:$A$1999,$A275,Zeitliste!$N$14:$N$1999,S$16)</f>
        <v>0</v>
      </c>
      <c r="T275" s="219" t="str">
        <f t="shared" ref="T275" ca="1" si="3145">IF(OR($B275=0,S275=0),"",ROUNDDOWN((S275/$B275)*100,0))</f>
        <v/>
      </c>
      <c r="U275" s="218">
        <f>SUMIFS(Zeitliste!$M$14:$M$1999,Zeitliste!$A$14:$A$1999,$A275,Zeitliste!$N$14:$N$1999,U$16)</f>
        <v>0</v>
      </c>
      <c r="V275" s="219" t="str">
        <f t="shared" ref="V275" ca="1" si="3146">IF(OR($B275=0,U275=0),"",ROUNDDOWN((U275/$B275)*100,0))</f>
        <v/>
      </c>
      <c r="W275" s="218">
        <f>SUMIFS(Zeitliste!$M$14:$M$1999,Zeitliste!$A$14:$A$1999,$A275,Zeitliste!$N$14:$N$1999,W$16)</f>
        <v>0</v>
      </c>
      <c r="X275" s="219" t="str">
        <f t="shared" ref="X275" ca="1" si="3147">IF(OR($B275=0,W275=0),"",ROUNDDOWN((W275/$B275)*100,0))</f>
        <v/>
      </c>
      <c r="Y275" s="218">
        <f>SUMIFS(Zeitliste!$M$14:$M$1999,Zeitliste!$A$14:$A$1999,$A275,Zeitliste!$N$14:$N$1999,Y$16)</f>
        <v>0</v>
      </c>
      <c r="Z275" s="219" t="str">
        <f t="shared" ref="Z275" ca="1" si="3148">IF(OR($B275=0,Y275=0),"",ROUNDDOWN((Y275/$B275)*100,0))</f>
        <v/>
      </c>
      <c r="AA275" s="218">
        <f>SUMIFS(Zeitliste!$M$14:$M$1999,Zeitliste!$A$14:$A$1999,$A275,Zeitliste!$N$14:$N$1999,AA$16)</f>
        <v>0</v>
      </c>
      <c r="AB275" s="219" t="str">
        <f t="shared" ref="AB275" ca="1" si="3149">IF(OR($B275=0,AA275=0),"",ROUNDDOWN((AA275/$B275)*100,0))</f>
        <v/>
      </c>
      <c r="AC275" s="218">
        <f>SUMIFS(Zeitliste!$M$14:$M$1999,Zeitliste!$A$14:$A$1999,$A275,Zeitliste!$N$14:$N$1999,AC$16)</f>
        <v>0</v>
      </c>
      <c r="AD275" s="219" t="str">
        <f t="shared" ca="1" si="2388"/>
        <v/>
      </c>
      <c r="AE275" s="20"/>
      <c r="AF275" s="241">
        <f t="shared" ca="1" si="2401"/>
        <v>0</v>
      </c>
      <c r="AG275" s="241">
        <f t="shared" ca="1" si="2402"/>
        <v>0</v>
      </c>
      <c r="AH275" s="242" t="e">
        <f t="shared" si="2415"/>
        <v>#VALUE!</v>
      </c>
    </row>
    <row r="276" spans="1:34" x14ac:dyDescent="0.25">
      <c r="A276" s="216" t="str">
        <f t="shared" si="3124"/>
        <v/>
      </c>
      <c r="B276" s="217">
        <f ca="1">SUMIF(ZL_gesamt,Aufteilung!A276,ZL_dez)</f>
        <v>0</v>
      </c>
      <c r="C276" s="218">
        <f>SUMIFS(Zeitliste!$M$14:$M$1999,Zeitliste!$A$14:$A$1999,$A276,Zeitliste!$N$14:$N$1999,C$16)</f>
        <v>0</v>
      </c>
      <c r="D276" s="219" t="str">
        <f t="shared" ca="1" si="3125"/>
        <v/>
      </c>
      <c r="E276" s="218">
        <f>SUMIFS(Zeitliste!$M$14:$M$1999,Zeitliste!$A$14:$A$1999,$A276,Zeitliste!$N$14:$N$1999,E$16)</f>
        <v>0</v>
      </c>
      <c r="F276" s="219" t="str">
        <f t="shared" ref="F276" ca="1" si="3150">IF(OR($B276=0,E276=0),"",ROUNDDOWN((E276/$B276)*100,0))</f>
        <v/>
      </c>
      <c r="G276" s="218">
        <f>SUMIFS(Zeitliste!$M$14:$M$1999,Zeitliste!$A$14:$A$1999,$A276,Zeitliste!$N$14:$N$1999,G$16)</f>
        <v>0</v>
      </c>
      <c r="H276" s="219" t="str">
        <f t="shared" ref="H276" ca="1" si="3151">IF(OR($B276=0,G276=0),"",ROUNDDOWN((G276/$B276)*100,0))</f>
        <v/>
      </c>
      <c r="I276" s="218">
        <f>SUMIFS(Zeitliste!$M$14:$M$1999,Zeitliste!$A$14:$A$1999,$A276,Zeitliste!$N$14:$N$1999,I$16)</f>
        <v>0</v>
      </c>
      <c r="J276" s="219" t="str">
        <f t="shared" ref="J276" ca="1" si="3152">IF(OR($B276=0,I276=0),"",ROUNDDOWN((I276/$B276)*100,0))</f>
        <v/>
      </c>
      <c r="K276" s="218">
        <f>SUMIFS(Zeitliste!$M$14:$M$1999,Zeitliste!$A$14:$A$1999,$A276,Zeitliste!$N$14:$N$1999,K$16)</f>
        <v>0</v>
      </c>
      <c r="L276" s="219" t="str">
        <f t="shared" ref="L276" ca="1" si="3153">IF(OR($B276=0,K276=0),"",ROUNDDOWN((K276/$B276)*100,0))</f>
        <v/>
      </c>
      <c r="M276" s="218">
        <f>SUMIFS(Zeitliste!$M$14:$M$1999,Zeitliste!$A$14:$A$1999,$A276,Zeitliste!$N$14:$N$1999,M$16)</f>
        <v>0</v>
      </c>
      <c r="N276" s="219" t="str">
        <f t="shared" ref="N276" ca="1" si="3154">IF(OR($B276=0,M276=0),"",ROUNDDOWN((M276/$B276)*100,0))</f>
        <v/>
      </c>
      <c r="O276" s="218">
        <f>SUMIFS(Zeitliste!$M$14:$M$1999,Zeitliste!$A$14:$A$1999,$A276,Zeitliste!$N$14:$N$1999,O$16)</f>
        <v>0</v>
      </c>
      <c r="P276" s="219" t="str">
        <f t="shared" ref="P276" ca="1" si="3155">IF(OR($B276=0,O276=0),"",ROUNDDOWN((O276/$B276)*100,0))</f>
        <v/>
      </c>
      <c r="Q276" s="218">
        <f>SUMIFS(Zeitliste!$M$14:$M$1999,Zeitliste!$A$14:$A$1999,$A276,Zeitliste!$N$14:$N$1999,Q$16)</f>
        <v>0</v>
      </c>
      <c r="R276" s="219" t="str">
        <f t="shared" ref="R276" ca="1" si="3156">IF(OR($B276=0,Q276=0),"",ROUNDDOWN((Q276/$B276)*100,0))</f>
        <v/>
      </c>
      <c r="S276" s="218">
        <f>SUMIFS(Zeitliste!$M$14:$M$1999,Zeitliste!$A$14:$A$1999,$A276,Zeitliste!$N$14:$N$1999,S$16)</f>
        <v>0</v>
      </c>
      <c r="T276" s="219" t="str">
        <f t="shared" ref="T276" ca="1" si="3157">IF(OR($B276=0,S276=0),"",ROUNDDOWN((S276/$B276)*100,0))</f>
        <v/>
      </c>
      <c r="U276" s="218">
        <f>SUMIFS(Zeitliste!$M$14:$M$1999,Zeitliste!$A$14:$A$1999,$A276,Zeitliste!$N$14:$N$1999,U$16)</f>
        <v>0</v>
      </c>
      <c r="V276" s="219" t="str">
        <f t="shared" ref="V276" ca="1" si="3158">IF(OR($B276=0,U276=0),"",ROUNDDOWN((U276/$B276)*100,0))</f>
        <v/>
      </c>
      <c r="W276" s="218">
        <f>SUMIFS(Zeitliste!$M$14:$M$1999,Zeitliste!$A$14:$A$1999,$A276,Zeitliste!$N$14:$N$1999,W$16)</f>
        <v>0</v>
      </c>
      <c r="X276" s="219" t="str">
        <f t="shared" ref="X276" ca="1" si="3159">IF(OR($B276=0,W276=0),"",ROUNDDOWN((W276/$B276)*100,0))</f>
        <v/>
      </c>
      <c r="Y276" s="218">
        <f>SUMIFS(Zeitliste!$M$14:$M$1999,Zeitliste!$A$14:$A$1999,$A276,Zeitliste!$N$14:$N$1999,Y$16)</f>
        <v>0</v>
      </c>
      <c r="Z276" s="219" t="str">
        <f t="shared" ref="Z276" ca="1" si="3160">IF(OR($B276=0,Y276=0),"",ROUNDDOWN((Y276/$B276)*100,0))</f>
        <v/>
      </c>
      <c r="AA276" s="218">
        <f>SUMIFS(Zeitliste!$M$14:$M$1999,Zeitliste!$A$14:$A$1999,$A276,Zeitliste!$N$14:$N$1999,AA$16)</f>
        <v>0</v>
      </c>
      <c r="AB276" s="219" t="str">
        <f t="shared" ref="AB276" ca="1" si="3161">IF(OR($B276=0,AA276=0),"",ROUNDDOWN((AA276/$B276)*100,0))</f>
        <v/>
      </c>
      <c r="AC276" s="218">
        <f>SUMIFS(Zeitliste!$M$14:$M$1999,Zeitliste!$A$14:$A$1999,$A276,Zeitliste!$N$14:$N$1999,AC$16)</f>
        <v>0</v>
      </c>
      <c r="AD276" s="219" t="str">
        <f t="shared" ref="AD276:AD339" ca="1" si="3162">IF(OR($B276=0,AC276=0),"",100-SUM(D276,F276,H276,J276,L276,N276,P276,R276,T276,V276,X276,Z276,AB276))</f>
        <v/>
      </c>
      <c r="AE276" s="20"/>
      <c r="AF276" s="241">
        <f t="shared" ca="1" si="2401"/>
        <v>0</v>
      </c>
      <c r="AG276" s="241">
        <f t="shared" ca="1" si="2402"/>
        <v>0</v>
      </c>
      <c r="AH276" s="242" t="e">
        <f t="shared" si="2415"/>
        <v>#VALUE!</v>
      </c>
    </row>
    <row r="277" spans="1:34" x14ac:dyDescent="0.25">
      <c r="A277" s="216" t="str">
        <f t="shared" si="3124"/>
        <v/>
      </c>
      <c r="B277" s="217">
        <f ca="1">SUMIF(ZL_gesamt,Aufteilung!A277,ZL_dez)</f>
        <v>0</v>
      </c>
      <c r="C277" s="218">
        <f>SUMIFS(Zeitliste!$M$14:$M$1999,Zeitliste!$A$14:$A$1999,$A277,Zeitliste!$N$14:$N$1999,C$16)</f>
        <v>0</v>
      </c>
      <c r="D277" s="219" t="str">
        <f t="shared" ca="1" si="3125"/>
        <v/>
      </c>
      <c r="E277" s="218">
        <f>SUMIFS(Zeitliste!$M$14:$M$1999,Zeitliste!$A$14:$A$1999,$A277,Zeitliste!$N$14:$N$1999,E$16)</f>
        <v>0</v>
      </c>
      <c r="F277" s="219" t="str">
        <f t="shared" ref="F277" ca="1" si="3163">IF(OR($B277=0,E277=0),"",ROUNDDOWN((E277/$B277)*100,0))</f>
        <v/>
      </c>
      <c r="G277" s="218">
        <f>SUMIFS(Zeitliste!$M$14:$M$1999,Zeitliste!$A$14:$A$1999,$A277,Zeitliste!$N$14:$N$1999,G$16)</f>
        <v>0</v>
      </c>
      <c r="H277" s="219" t="str">
        <f t="shared" ref="H277" ca="1" si="3164">IF(OR($B277=0,G277=0),"",ROUNDDOWN((G277/$B277)*100,0))</f>
        <v/>
      </c>
      <c r="I277" s="218">
        <f>SUMIFS(Zeitliste!$M$14:$M$1999,Zeitliste!$A$14:$A$1999,$A277,Zeitliste!$N$14:$N$1999,I$16)</f>
        <v>0</v>
      </c>
      <c r="J277" s="219" t="str">
        <f t="shared" ref="J277" ca="1" si="3165">IF(OR($B277=0,I277=0),"",ROUNDDOWN((I277/$B277)*100,0))</f>
        <v/>
      </c>
      <c r="K277" s="218">
        <f>SUMIFS(Zeitliste!$M$14:$M$1999,Zeitliste!$A$14:$A$1999,$A277,Zeitliste!$N$14:$N$1999,K$16)</f>
        <v>0</v>
      </c>
      <c r="L277" s="219" t="str">
        <f t="shared" ref="L277" ca="1" si="3166">IF(OR($B277=0,K277=0),"",ROUNDDOWN((K277/$B277)*100,0))</f>
        <v/>
      </c>
      <c r="M277" s="218">
        <f>SUMIFS(Zeitliste!$M$14:$M$1999,Zeitliste!$A$14:$A$1999,$A277,Zeitliste!$N$14:$N$1999,M$16)</f>
        <v>0</v>
      </c>
      <c r="N277" s="219" t="str">
        <f t="shared" ref="N277" ca="1" si="3167">IF(OR($B277=0,M277=0),"",ROUNDDOWN((M277/$B277)*100,0))</f>
        <v/>
      </c>
      <c r="O277" s="218">
        <f>SUMIFS(Zeitliste!$M$14:$M$1999,Zeitliste!$A$14:$A$1999,$A277,Zeitliste!$N$14:$N$1999,O$16)</f>
        <v>0</v>
      </c>
      <c r="P277" s="219" t="str">
        <f t="shared" ref="P277" ca="1" si="3168">IF(OR($B277=0,O277=0),"",ROUNDDOWN((O277/$B277)*100,0))</f>
        <v/>
      </c>
      <c r="Q277" s="218">
        <f>SUMIFS(Zeitliste!$M$14:$M$1999,Zeitliste!$A$14:$A$1999,$A277,Zeitliste!$N$14:$N$1999,Q$16)</f>
        <v>0</v>
      </c>
      <c r="R277" s="219" t="str">
        <f t="shared" ref="R277" ca="1" si="3169">IF(OR($B277=0,Q277=0),"",ROUNDDOWN((Q277/$B277)*100,0))</f>
        <v/>
      </c>
      <c r="S277" s="218">
        <f>SUMIFS(Zeitliste!$M$14:$M$1999,Zeitliste!$A$14:$A$1999,$A277,Zeitliste!$N$14:$N$1999,S$16)</f>
        <v>0</v>
      </c>
      <c r="T277" s="219" t="str">
        <f t="shared" ref="T277" ca="1" si="3170">IF(OR($B277=0,S277=0),"",ROUNDDOWN((S277/$B277)*100,0))</f>
        <v/>
      </c>
      <c r="U277" s="218">
        <f>SUMIFS(Zeitliste!$M$14:$M$1999,Zeitliste!$A$14:$A$1999,$A277,Zeitliste!$N$14:$N$1999,U$16)</f>
        <v>0</v>
      </c>
      <c r="V277" s="219" t="str">
        <f t="shared" ref="V277" ca="1" si="3171">IF(OR($B277=0,U277=0),"",ROUNDDOWN((U277/$B277)*100,0))</f>
        <v/>
      </c>
      <c r="W277" s="218">
        <f>SUMIFS(Zeitliste!$M$14:$M$1999,Zeitliste!$A$14:$A$1999,$A277,Zeitliste!$N$14:$N$1999,W$16)</f>
        <v>0</v>
      </c>
      <c r="X277" s="219" t="str">
        <f t="shared" ref="X277" ca="1" si="3172">IF(OR($B277=0,W277=0),"",ROUNDDOWN((W277/$B277)*100,0))</f>
        <v/>
      </c>
      <c r="Y277" s="218">
        <f>SUMIFS(Zeitliste!$M$14:$M$1999,Zeitliste!$A$14:$A$1999,$A277,Zeitliste!$N$14:$N$1999,Y$16)</f>
        <v>0</v>
      </c>
      <c r="Z277" s="219" t="str">
        <f t="shared" ref="Z277" ca="1" si="3173">IF(OR($B277=0,Y277=0),"",ROUNDDOWN((Y277/$B277)*100,0))</f>
        <v/>
      </c>
      <c r="AA277" s="218">
        <f>SUMIFS(Zeitliste!$M$14:$M$1999,Zeitliste!$A$14:$A$1999,$A277,Zeitliste!$N$14:$N$1999,AA$16)</f>
        <v>0</v>
      </c>
      <c r="AB277" s="219" t="str">
        <f t="shared" ref="AB277" ca="1" si="3174">IF(OR($B277=0,AA277=0),"",ROUNDDOWN((AA277/$B277)*100,0))</f>
        <v/>
      </c>
      <c r="AC277" s="218">
        <f>SUMIFS(Zeitliste!$M$14:$M$1999,Zeitliste!$A$14:$A$1999,$A277,Zeitliste!$N$14:$N$1999,AC$16)</f>
        <v>0</v>
      </c>
      <c r="AD277" s="219" t="str">
        <f t="shared" ca="1" si="3162"/>
        <v/>
      </c>
      <c r="AE277" s="20"/>
      <c r="AF277" s="241">
        <f t="shared" ref="AF277:AF340" ca="1" si="3175">B277-SUM(C277,E277,G277,I277,K277,M277,O277,Q277,S277,U277,W277,Y277,AA277,AC277)</f>
        <v>0</v>
      </c>
      <c r="AG277" s="241">
        <f t="shared" ref="AG277:AG340" ca="1" si="3176">IF(B277=0,0,100-SUM(D277,F277,H277,J277,L277,N277,P277,R277,T277,V277,X277,Z277,AB277,AD277))</f>
        <v>0</v>
      </c>
      <c r="AH277" s="242" t="e">
        <f t="shared" si="2415"/>
        <v>#VALUE!</v>
      </c>
    </row>
    <row r="278" spans="1:34" x14ac:dyDescent="0.25">
      <c r="A278" s="216" t="str">
        <f t="shared" si="3124"/>
        <v/>
      </c>
      <c r="B278" s="217">
        <f ca="1">SUMIF(ZL_gesamt,Aufteilung!A278,ZL_dez)</f>
        <v>0</v>
      </c>
      <c r="C278" s="218">
        <f>SUMIFS(Zeitliste!$M$14:$M$1999,Zeitliste!$A$14:$A$1999,$A278,Zeitliste!$N$14:$N$1999,C$16)</f>
        <v>0</v>
      </c>
      <c r="D278" s="219" t="str">
        <f t="shared" ca="1" si="3125"/>
        <v/>
      </c>
      <c r="E278" s="218">
        <f>SUMIFS(Zeitliste!$M$14:$M$1999,Zeitliste!$A$14:$A$1999,$A278,Zeitliste!$N$14:$N$1999,E$16)</f>
        <v>0</v>
      </c>
      <c r="F278" s="219" t="str">
        <f t="shared" ref="F278" ca="1" si="3177">IF(OR($B278=0,E278=0),"",ROUNDDOWN((E278/$B278)*100,0))</f>
        <v/>
      </c>
      <c r="G278" s="218">
        <f>SUMIFS(Zeitliste!$M$14:$M$1999,Zeitliste!$A$14:$A$1999,$A278,Zeitliste!$N$14:$N$1999,G$16)</f>
        <v>0</v>
      </c>
      <c r="H278" s="219" t="str">
        <f t="shared" ref="H278" ca="1" si="3178">IF(OR($B278=0,G278=0),"",ROUNDDOWN((G278/$B278)*100,0))</f>
        <v/>
      </c>
      <c r="I278" s="218">
        <f>SUMIFS(Zeitliste!$M$14:$M$1999,Zeitliste!$A$14:$A$1999,$A278,Zeitliste!$N$14:$N$1999,I$16)</f>
        <v>0</v>
      </c>
      <c r="J278" s="219" t="str">
        <f t="shared" ref="J278" ca="1" si="3179">IF(OR($B278=0,I278=0),"",ROUNDDOWN((I278/$B278)*100,0))</f>
        <v/>
      </c>
      <c r="K278" s="218">
        <f>SUMIFS(Zeitliste!$M$14:$M$1999,Zeitliste!$A$14:$A$1999,$A278,Zeitliste!$N$14:$N$1999,K$16)</f>
        <v>0</v>
      </c>
      <c r="L278" s="219" t="str">
        <f t="shared" ref="L278" ca="1" si="3180">IF(OR($B278=0,K278=0),"",ROUNDDOWN((K278/$B278)*100,0))</f>
        <v/>
      </c>
      <c r="M278" s="218">
        <f>SUMIFS(Zeitliste!$M$14:$M$1999,Zeitliste!$A$14:$A$1999,$A278,Zeitliste!$N$14:$N$1999,M$16)</f>
        <v>0</v>
      </c>
      <c r="N278" s="219" t="str">
        <f t="shared" ref="N278" ca="1" si="3181">IF(OR($B278=0,M278=0),"",ROUNDDOWN((M278/$B278)*100,0))</f>
        <v/>
      </c>
      <c r="O278" s="218">
        <f>SUMIFS(Zeitliste!$M$14:$M$1999,Zeitliste!$A$14:$A$1999,$A278,Zeitliste!$N$14:$N$1999,O$16)</f>
        <v>0</v>
      </c>
      <c r="P278" s="219" t="str">
        <f t="shared" ref="P278" ca="1" si="3182">IF(OR($B278=0,O278=0),"",ROUNDDOWN((O278/$B278)*100,0))</f>
        <v/>
      </c>
      <c r="Q278" s="218">
        <f>SUMIFS(Zeitliste!$M$14:$M$1999,Zeitliste!$A$14:$A$1999,$A278,Zeitliste!$N$14:$N$1999,Q$16)</f>
        <v>0</v>
      </c>
      <c r="R278" s="219" t="str">
        <f t="shared" ref="R278" ca="1" si="3183">IF(OR($B278=0,Q278=0),"",ROUNDDOWN((Q278/$B278)*100,0))</f>
        <v/>
      </c>
      <c r="S278" s="218">
        <f>SUMIFS(Zeitliste!$M$14:$M$1999,Zeitliste!$A$14:$A$1999,$A278,Zeitliste!$N$14:$N$1999,S$16)</f>
        <v>0</v>
      </c>
      <c r="T278" s="219" t="str">
        <f t="shared" ref="T278" ca="1" si="3184">IF(OR($B278=0,S278=0),"",ROUNDDOWN((S278/$B278)*100,0))</f>
        <v/>
      </c>
      <c r="U278" s="218">
        <f>SUMIFS(Zeitliste!$M$14:$M$1999,Zeitliste!$A$14:$A$1999,$A278,Zeitliste!$N$14:$N$1999,U$16)</f>
        <v>0</v>
      </c>
      <c r="V278" s="219" t="str">
        <f t="shared" ref="V278" ca="1" si="3185">IF(OR($B278=0,U278=0),"",ROUNDDOWN((U278/$B278)*100,0))</f>
        <v/>
      </c>
      <c r="W278" s="218">
        <f>SUMIFS(Zeitliste!$M$14:$M$1999,Zeitliste!$A$14:$A$1999,$A278,Zeitliste!$N$14:$N$1999,W$16)</f>
        <v>0</v>
      </c>
      <c r="X278" s="219" t="str">
        <f t="shared" ref="X278" ca="1" si="3186">IF(OR($B278=0,W278=0),"",ROUNDDOWN((W278/$B278)*100,0))</f>
        <v/>
      </c>
      <c r="Y278" s="218">
        <f>SUMIFS(Zeitliste!$M$14:$M$1999,Zeitliste!$A$14:$A$1999,$A278,Zeitliste!$N$14:$N$1999,Y$16)</f>
        <v>0</v>
      </c>
      <c r="Z278" s="219" t="str">
        <f t="shared" ref="Z278" ca="1" si="3187">IF(OR($B278=0,Y278=0),"",ROUNDDOWN((Y278/$B278)*100,0))</f>
        <v/>
      </c>
      <c r="AA278" s="218">
        <f>SUMIFS(Zeitliste!$M$14:$M$1999,Zeitliste!$A$14:$A$1999,$A278,Zeitliste!$N$14:$N$1999,AA$16)</f>
        <v>0</v>
      </c>
      <c r="AB278" s="219" t="str">
        <f t="shared" ref="AB278" ca="1" si="3188">IF(OR($B278=0,AA278=0),"",ROUNDDOWN((AA278/$B278)*100,0))</f>
        <v/>
      </c>
      <c r="AC278" s="218">
        <f>SUMIFS(Zeitliste!$M$14:$M$1999,Zeitliste!$A$14:$A$1999,$A278,Zeitliste!$N$14:$N$1999,AC$16)</f>
        <v>0</v>
      </c>
      <c r="AD278" s="219" t="str">
        <f t="shared" ca="1" si="3162"/>
        <v/>
      </c>
      <c r="AE278" s="20"/>
      <c r="AF278" s="241">
        <f t="shared" ca="1" si="3175"/>
        <v>0</v>
      </c>
      <c r="AG278" s="241">
        <f t="shared" ca="1" si="3176"/>
        <v>0</v>
      </c>
      <c r="AH278" s="242" t="e">
        <f t="shared" ref="AH278:AH341" si="3189">WEEKDAY(A278)</f>
        <v>#VALUE!</v>
      </c>
    </row>
    <row r="279" spans="1:34" x14ac:dyDescent="0.25">
      <c r="A279" s="216" t="str">
        <f t="shared" si="3124"/>
        <v/>
      </c>
      <c r="B279" s="217">
        <f ca="1">SUMIF(ZL_gesamt,Aufteilung!A279,ZL_dez)</f>
        <v>0</v>
      </c>
      <c r="C279" s="218">
        <f>SUMIFS(Zeitliste!$M$14:$M$1999,Zeitliste!$A$14:$A$1999,$A279,Zeitliste!$N$14:$N$1999,C$16)</f>
        <v>0</v>
      </c>
      <c r="D279" s="219" t="str">
        <f t="shared" ca="1" si="3125"/>
        <v/>
      </c>
      <c r="E279" s="218">
        <f>SUMIFS(Zeitliste!$M$14:$M$1999,Zeitliste!$A$14:$A$1999,$A279,Zeitliste!$N$14:$N$1999,E$16)</f>
        <v>0</v>
      </c>
      <c r="F279" s="219" t="str">
        <f t="shared" ref="F279" ca="1" si="3190">IF(OR($B279=0,E279=0),"",ROUNDDOWN((E279/$B279)*100,0))</f>
        <v/>
      </c>
      <c r="G279" s="218">
        <f>SUMIFS(Zeitliste!$M$14:$M$1999,Zeitliste!$A$14:$A$1999,$A279,Zeitliste!$N$14:$N$1999,G$16)</f>
        <v>0</v>
      </c>
      <c r="H279" s="219" t="str">
        <f t="shared" ref="H279" ca="1" si="3191">IF(OR($B279=0,G279=0),"",ROUNDDOWN((G279/$B279)*100,0))</f>
        <v/>
      </c>
      <c r="I279" s="218">
        <f>SUMIFS(Zeitliste!$M$14:$M$1999,Zeitliste!$A$14:$A$1999,$A279,Zeitliste!$N$14:$N$1999,I$16)</f>
        <v>0</v>
      </c>
      <c r="J279" s="219" t="str">
        <f t="shared" ref="J279" ca="1" si="3192">IF(OR($B279=0,I279=0),"",ROUNDDOWN((I279/$B279)*100,0))</f>
        <v/>
      </c>
      <c r="K279" s="218">
        <f>SUMIFS(Zeitliste!$M$14:$M$1999,Zeitliste!$A$14:$A$1999,$A279,Zeitliste!$N$14:$N$1999,K$16)</f>
        <v>0</v>
      </c>
      <c r="L279" s="219" t="str">
        <f t="shared" ref="L279" ca="1" si="3193">IF(OR($B279=0,K279=0),"",ROUNDDOWN((K279/$B279)*100,0))</f>
        <v/>
      </c>
      <c r="M279" s="218">
        <f>SUMIFS(Zeitliste!$M$14:$M$1999,Zeitliste!$A$14:$A$1999,$A279,Zeitliste!$N$14:$N$1999,M$16)</f>
        <v>0</v>
      </c>
      <c r="N279" s="219" t="str">
        <f t="shared" ref="N279" ca="1" si="3194">IF(OR($B279=0,M279=0),"",ROUNDDOWN((M279/$B279)*100,0))</f>
        <v/>
      </c>
      <c r="O279" s="218">
        <f>SUMIFS(Zeitliste!$M$14:$M$1999,Zeitliste!$A$14:$A$1999,$A279,Zeitliste!$N$14:$N$1999,O$16)</f>
        <v>0</v>
      </c>
      <c r="P279" s="219" t="str">
        <f t="shared" ref="P279" ca="1" si="3195">IF(OR($B279=0,O279=0),"",ROUNDDOWN((O279/$B279)*100,0))</f>
        <v/>
      </c>
      <c r="Q279" s="218">
        <f>SUMIFS(Zeitliste!$M$14:$M$1999,Zeitliste!$A$14:$A$1999,$A279,Zeitliste!$N$14:$N$1999,Q$16)</f>
        <v>0</v>
      </c>
      <c r="R279" s="219" t="str">
        <f t="shared" ref="R279" ca="1" si="3196">IF(OR($B279=0,Q279=0),"",ROUNDDOWN((Q279/$B279)*100,0))</f>
        <v/>
      </c>
      <c r="S279" s="218">
        <f>SUMIFS(Zeitliste!$M$14:$M$1999,Zeitliste!$A$14:$A$1999,$A279,Zeitliste!$N$14:$N$1999,S$16)</f>
        <v>0</v>
      </c>
      <c r="T279" s="219" t="str">
        <f t="shared" ref="T279" ca="1" si="3197">IF(OR($B279=0,S279=0),"",ROUNDDOWN((S279/$B279)*100,0))</f>
        <v/>
      </c>
      <c r="U279" s="218">
        <f>SUMIFS(Zeitliste!$M$14:$M$1999,Zeitliste!$A$14:$A$1999,$A279,Zeitliste!$N$14:$N$1999,U$16)</f>
        <v>0</v>
      </c>
      <c r="V279" s="219" t="str">
        <f t="shared" ref="V279" ca="1" si="3198">IF(OR($B279=0,U279=0),"",ROUNDDOWN((U279/$B279)*100,0))</f>
        <v/>
      </c>
      <c r="W279" s="218">
        <f>SUMIFS(Zeitliste!$M$14:$M$1999,Zeitliste!$A$14:$A$1999,$A279,Zeitliste!$N$14:$N$1999,W$16)</f>
        <v>0</v>
      </c>
      <c r="X279" s="219" t="str">
        <f t="shared" ref="X279" ca="1" si="3199">IF(OR($B279=0,W279=0),"",ROUNDDOWN((W279/$B279)*100,0))</f>
        <v/>
      </c>
      <c r="Y279" s="218">
        <f>SUMIFS(Zeitliste!$M$14:$M$1999,Zeitliste!$A$14:$A$1999,$A279,Zeitliste!$N$14:$N$1999,Y$16)</f>
        <v>0</v>
      </c>
      <c r="Z279" s="219" t="str">
        <f t="shared" ref="Z279" ca="1" si="3200">IF(OR($B279=0,Y279=0),"",ROUNDDOWN((Y279/$B279)*100,0))</f>
        <v/>
      </c>
      <c r="AA279" s="218">
        <f>SUMIFS(Zeitliste!$M$14:$M$1999,Zeitliste!$A$14:$A$1999,$A279,Zeitliste!$N$14:$N$1999,AA$16)</f>
        <v>0</v>
      </c>
      <c r="AB279" s="219" t="str">
        <f t="shared" ref="AB279" ca="1" si="3201">IF(OR($B279=0,AA279=0),"",ROUNDDOWN((AA279/$B279)*100,0))</f>
        <v/>
      </c>
      <c r="AC279" s="218">
        <f>SUMIFS(Zeitliste!$M$14:$M$1999,Zeitliste!$A$14:$A$1999,$A279,Zeitliste!$N$14:$N$1999,AC$16)</f>
        <v>0</v>
      </c>
      <c r="AD279" s="219" t="str">
        <f t="shared" ca="1" si="3162"/>
        <v/>
      </c>
      <c r="AE279" s="20"/>
      <c r="AF279" s="241">
        <f t="shared" ca="1" si="3175"/>
        <v>0</v>
      </c>
      <c r="AG279" s="241">
        <f t="shared" ca="1" si="3176"/>
        <v>0</v>
      </c>
      <c r="AH279" s="242" t="e">
        <f t="shared" si="3189"/>
        <v>#VALUE!</v>
      </c>
    </row>
    <row r="280" spans="1:34" x14ac:dyDescent="0.25">
      <c r="A280" s="216" t="str">
        <f t="shared" si="3124"/>
        <v/>
      </c>
      <c r="B280" s="217">
        <f ca="1">SUMIF(ZL_gesamt,Aufteilung!A280,ZL_dez)</f>
        <v>0</v>
      </c>
      <c r="C280" s="218">
        <f>SUMIFS(Zeitliste!$M$14:$M$1999,Zeitliste!$A$14:$A$1999,$A280,Zeitliste!$N$14:$N$1999,C$16)</f>
        <v>0</v>
      </c>
      <c r="D280" s="219" t="str">
        <f t="shared" ca="1" si="3125"/>
        <v/>
      </c>
      <c r="E280" s="218">
        <f>SUMIFS(Zeitliste!$M$14:$M$1999,Zeitliste!$A$14:$A$1999,$A280,Zeitliste!$N$14:$N$1999,E$16)</f>
        <v>0</v>
      </c>
      <c r="F280" s="219" t="str">
        <f t="shared" ref="F280" ca="1" si="3202">IF(OR($B280=0,E280=0),"",ROUNDDOWN((E280/$B280)*100,0))</f>
        <v/>
      </c>
      <c r="G280" s="218">
        <f>SUMIFS(Zeitliste!$M$14:$M$1999,Zeitliste!$A$14:$A$1999,$A280,Zeitliste!$N$14:$N$1999,G$16)</f>
        <v>0</v>
      </c>
      <c r="H280" s="219" t="str">
        <f t="shared" ref="H280" ca="1" si="3203">IF(OR($B280=0,G280=0),"",ROUNDDOWN((G280/$B280)*100,0))</f>
        <v/>
      </c>
      <c r="I280" s="218">
        <f>SUMIFS(Zeitliste!$M$14:$M$1999,Zeitliste!$A$14:$A$1999,$A280,Zeitliste!$N$14:$N$1999,I$16)</f>
        <v>0</v>
      </c>
      <c r="J280" s="219" t="str">
        <f t="shared" ref="J280" ca="1" si="3204">IF(OR($B280=0,I280=0),"",ROUNDDOWN((I280/$B280)*100,0))</f>
        <v/>
      </c>
      <c r="K280" s="218">
        <f>SUMIFS(Zeitliste!$M$14:$M$1999,Zeitliste!$A$14:$A$1999,$A280,Zeitliste!$N$14:$N$1999,K$16)</f>
        <v>0</v>
      </c>
      <c r="L280" s="219" t="str">
        <f t="shared" ref="L280" ca="1" si="3205">IF(OR($B280=0,K280=0),"",ROUNDDOWN((K280/$B280)*100,0))</f>
        <v/>
      </c>
      <c r="M280" s="218">
        <f>SUMIFS(Zeitliste!$M$14:$M$1999,Zeitliste!$A$14:$A$1999,$A280,Zeitliste!$N$14:$N$1999,M$16)</f>
        <v>0</v>
      </c>
      <c r="N280" s="219" t="str">
        <f t="shared" ref="N280" ca="1" si="3206">IF(OR($B280=0,M280=0),"",ROUNDDOWN((M280/$B280)*100,0))</f>
        <v/>
      </c>
      <c r="O280" s="218">
        <f>SUMIFS(Zeitliste!$M$14:$M$1999,Zeitliste!$A$14:$A$1999,$A280,Zeitliste!$N$14:$N$1999,O$16)</f>
        <v>0</v>
      </c>
      <c r="P280" s="219" t="str">
        <f t="shared" ref="P280" ca="1" si="3207">IF(OR($B280=0,O280=0),"",ROUNDDOWN((O280/$B280)*100,0))</f>
        <v/>
      </c>
      <c r="Q280" s="218">
        <f>SUMIFS(Zeitliste!$M$14:$M$1999,Zeitliste!$A$14:$A$1999,$A280,Zeitliste!$N$14:$N$1999,Q$16)</f>
        <v>0</v>
      </c>
      <c r="R280" s="219" t="str">
        <f t="shared" ref="R280" ca="1" si="3208">IF(OR($B280=0,Q280=0),"",ROUNDDOWN((Q280/$B280)*100,0))</f>
        <v/>
      </c>
      <c r="S280" s="218">
        <f>SUMIFS(Zeitliste!$M$14:$M$1999,Zeitliste!$A$14:$A$1999,$A280,Zeitliste!$N$14:$N$1999,S$16)</f>
        <v>0</v>
      </c>
      <c r="T280" s="219" t="str">
        <f t="shared" ref="T280" ca="1" si="3209">IF(OR($B280=0,S280=0),"",ROUNDDOWN((S280/$B280)*100,0))</f>
        <v/>
      </c>
      <c r="U280" s="218">
        <f>SUMIFS(Zeitliste!$M$14:$M$1999,Zeitliste!$A$14:$A$1999,$A280,Zeitliste!$N$14:$N$1999,U$16)</f>
        <v>0</v>
      </c>
      <c r="V280" s="219" t="str">
        <f t="shared" ref="V280" ca="1" si="3210">IF(OR($B280=0,U280=0),"",ROUNDDOWN((U280/$B280)*100,0))</f>
        <v/>
      </c>
      <c r="W280" s="218">
        <f>SUMIFS(Zeitliste!$M$14:$M$1999,Zeitliste!$A$14:$A$1999,$A280,Zeitliste!$N$14:$N$1999,W$16)</f>
        <v>0</v>
      </c>
      <c r="X280" s="219" t="str">
        <f t="shared" ref="X280" ca="1" si="3211">IF(OR($B280=0,W280=0),"",ROUNDDOWN((W280/$B280)*100,0))</f>
        <v/>
      </c>
      <c r="Y280" s="218">
        <f>SUMIFS(Zeitliste!$M$14:$M$1999,Zeitliste!$A$14:$A$1999,$A280,Zeitliste!$N$14:$N$1999,Y$16)</f>
        <v>0</v>
      </c>
      <c r="Z280" s="219" t="str">
        <f t="shared" ref="Z280" ca="1" si="3212">IF(OR($B280=0,Y280=0),"",ROUNDDOWN((Y280/$B280)*100,0))</f>
        <v/>
      </c>
      <c r="AA280" s="218">
        <f>SUMIFS(Zeitliste!$M$14:$M$1999,Zeitliste!$A$14:$A$1999,$A280,Zeitliste!$N$14:$N$1999,AA$16)</f>
        <v>0</v>
      </c>
      <c r="AB280" s="219" t="str">
        <f t="shared" ref="AB280" ca="1" si="3213">IF(OR($B280=0,AA280=0),"",ROUNDDOWN((AA280/$B280)*100,0))</f>
        <v/>
      </c>
      <c r="AC280" s="218">
        <f>SUMIFS(Zeitliste!$M$14:$M$1999,Zeitliste!$A$14:$A$1999,$A280,Zeitliste!$N$14:$N$1999,AC$16)</f>
        <v>0</v>
      </c>
      <c r="AD280" s="219" t="str">
        <f t="shared" ca="1" si="3162"/>
        <v/>
      </c>
      <c r="AE280" s="20"/>
      <c r="AF280" s="241">
        <f t="shared" ca="1" si="3175"/>
        <v>0</v>
      </c>
      <c r="AG280" s="241">
        <f t="shared" ca="1" si="3176"/>
        <v>0</v>
      </c>
      <c r="AH280" s="242" t="e">
        <f t="shared" si="3189"/>
        <v>#VALUE!</v>
      </c>
    </row>
    <row r="281" spans="1:34" x14ac:dyDescent="0.25">
      <c r="A281" s="216" t="str">
        <f t="shared" si="3124"/>
        <v/>
      </c>
      <c r="B281" s="217">
        <f ca="1">SUMIF(ZL_gesamt,Aufteilung!A281,ZL_dez)</f>
        <v>0</v>
      </c>
      <c r="C281" s="218">
        <f>SUMIFS(Zeitliste!$M$14:$M$1999,Zeitliste!$A$14:$A$1999,$A281,Zeitliste!$N$14:$N$1999,C$16)</f>
        <v>0</v>
      </c>
      <c r="D281" s="219" t="str">
        <f t="shared" ca="1" si="3125"/>
        <v/>
      </c>
      <c r="E281" s="218">
        <f>SUMIFS(Zeitliste!$M$14:$M$1999,Zeitliste!$A$14:$A$1999,$A281,Zeitliste!$N$14:$N$1999,E$16)</f>
        <v>0</v>
      </c>
      <c r="F281" s="219" t="str">
        <f t="shared" ref="F281" ca="1" si="3214">IF(OR($B281=0,E281=0),"",ROUNDDOWN((E281/$B281)*100,0))</f>
        <v/>
      </c>
      <c r="G281" s="218">
        <f>SUMIFS(Zeitliste!$M$14:$M$1999,Zeitliste!$A$14:$A$1999,$A281,Zeitliste!$N$14:$N$1999,G$16)</f>
        <v>0</v>
      </c>
      <c r="H281" s="219" t="str">
        <f t="shared" ref="H281" ca="1" si="3215">IF(OR($B281=0,G281=0),"",ROUNDDOWN((G281/$B281)*100,0))</f>
        <v/>
      </c>
      <c r="I281" s="218">
        <f>SUMIFS(Zeitliste!$M$14:$M$1999,Zeitliste!$A$14:$A$1999,$A281,Zeitliste!$N$14:$N$1999,I$16)</f>
        <v>0</v>
      </c>
      <c r="J281" s="219" t="str">
        <f t="shared" ref="J281" ca="1" si="3216">IF(OR($B281=0,I281=0),"",ROUNDDOWN((I281/$B281)*100,0))</f>
        <v/>
      </c>
      <c r="K281" s="218">
        <f>SUMIFS(Zeitliste!$M$14:$M$1999,Zeitliste!$A$14:$A$1999,$A281,Zeitliste!$N$14:$N$1999,K$16)</f>
        <v>0</v>
      </c>
      <c r="L281" s="219" t="str">
        <f t="shared" ref="L281" ca="1" si="3217">IF(OR($B281=0,K281=0),"",ROUNDDOWN((K281/$B281)*100,0))</f>
        <v/>
      </c>
      <c r="M281" s="218">
        <f>SUMIFS(Zeitliste!$M$14:$M$1999,Zeitliste!$A$14:$A$1999,$A281,Zeitliste!$N$14:$N$1999,M$16)</f>
        <v>0</v>
      </c>
      <c r="N281" s="219" t="str">
        <f t="shared" ref="N281" ca="1" si="3218">IF(OR($B281=0,M281=0),"",ROUNDDOWN((M281/$B281)*100,0))</f>
        <v/>
      </c>
      <c r="O281" s="218">
        <f>SUMIFS(Zeitliste!$M$14:$M$1999,Zeitliste!$A$14:$A$1999,$A281,Zeitliste!$N$14:$N$1999,O$16)</f>
        <v>0</v>
      </c>
      <c r="P281" s="219" t="str">
        <f t="shared" ref="P281" ca="1" si="3219">IF(OR($B281=0,O281=0),"",ROUNDDOWN((O281/$B281)*100,0))</f>
        <v/>
      </c>
      <c r="Q281" s="218">
        <f>SUMIFS(Zeitliste!$M$14:$M$1999,Zeitliste!$A$14:$A$1999,$A281,Zeitliste!$N$14:$N$1999,Q$16)</f>
        <v>0</v>
      </c>
      <c r="R281" s="219" t="str">
        <f t="shared" ref="R281" ca="1" si="3220">IF(OR($B281=0,Q281=0),"",ROUNDDOWN((Q281/$B281)*100,0))</f>
        <v/>
      </c>
      <c r="S281" s="218">
        <f>SUMIFS(Zeitliste!$M$14:$M$1999,Zeitliste!$A$14:$A$1999,$A281,Zeitliste!$N$14:$N$1999,S$16)</f>
        <v>0</v>
      </c>
      <c r="T281" s="219" t="str">
        <f t="shared" ref="T281" ca="1" si="3221">IF(OR($B281=0,S281=0),"",ROUNDDOWN((S281/$B281)*100,0))</f>
        <v/>
      </c>
      <c r="U281" s="218">
        <f>SUMIFS(Zeitliste!$M$14:$M$1999,Zeitliste!$A$14:$A$1999,$A281,Zeitliste!$N$14:$N$1999,U$16)</f>
        <v>0</v>
      </c>
      <c r="V281" s="219" t="str">
        <f t="shared" ref="V281" ca="1" si="3222">IF(OR($B281=0,U281=0),"",ROUNDDOWN((U281/$B281)*100,0))</f>
        <v/>
      </c>
      <c r="W281" s="218">
        <f>SUMIFS(Zeitliste!$M$14:$M$1999,Zeitliste!$A$14:$A$1999,$A281,Zeitliste!$N$14:$N$1999,W$16)</f>
        <v>0</v>
      </c>
      <c r="X281" s="219" t="str">
        <f t="shared" ref="X281" ca="1" si="3223">IF(OR($B281=0,W281=0),"",ROUNDDOWN((W281/$B281)*100,0))</f>
        <v/>
      </c>
      <c r="Y281" s="218">
        <f>SUMIFS(Zeitliste!$M$14:$M$1999,Zeitliste!$A$14:$A$1999,$A281,Zeitliste!$N$14:$N$1999,Y$16)</f>
        <v>0</v>
      </c>
      <c r="Z281" s="219" t="str">
        <f t="shared" ref="Z281" ca="1" si="3224">IF(OR($B281=0,Y281=0),"",ROUNDDOWN((Y281/$B281)*100,0))</f>
        <v/>
      </c>
      <c r="AA281" s="218">
        <f>SUMIFS(Zeitliste!$M$14:$M$1999,Zeitliste!$A$14:$A$1999,$A281,Zeitliste!$N$14:$N$1999,AA$16)</f>
        <v>0</v>
      </c>
      <c r="AB281" s="219" t="str">
        <f t="shared" ref="AB281" ca="1" si="3225">IF(OR($B281=0,AA281=0),"",ROUNDDOWN((AA281/$B281)*100,0))</f>
        <v/>
      </c>
      <c r="AC281" s="218">
        <f>SUMIFS(Zeitliste!$M$14:$M$1999,Zeitliste!$A$14:$A$1999,$A281,Zeitliste!$N$14:$N$1999,AC$16)</f>
        <v>0</v>
      </c>
      <c r="AD281" s="219" t="str">
        <f t="shared" ca="1" si="3162"/>
        <v/>
      </c>
      <c r="AE281" s="20"/>
      <c r="AF281" s="241">
        <f t="shared" ca="1" si="3175"/>
        <v>0</v>
      </c>
      <c r="AG281" s="241">
        <f t="shared" ca="1" si="3176"/>
        <v>0</v>
      </c>
      <c r="AH281" s="242" t="e">
        <f t="shared" si="3189"/>
        <v>#VALUE!</v>
      </c>
    </row>
    <row r="282" spans="1:34" x14ac:dyDescent="0.25">
      <c r="A282" s="216" t="str">
        <f t="shared" si="3124"/>
        <v/>
      </c>
      <c r="B282" s="217">
        <f ca="1">SUMIF(ZL_gesamt,Aufteilung!A282,ZL_dez)</f>
        <v>0</v>
      </c>
      <c r="C282" s="218">
        <f>SUMIFS(Zeitliste!$M$14:$M$1999,Zeitliste!$A$14:$A$1999,$A282,Zeitliste!$N$14:$N$1999,C$16)</f>
        <v>0</v>
      </c>
      <c r="D282" s="219" t="str">
        <f t="shared" ca="1" si="3125"/>
        <v/>
      </c>
      <c r="E282" s="218">
        <f>SUMIFS(Zeitliste!$M$14:$M$1999,Zeitliste!$A$14:$A$1999,$A282,Zeitliste!$N$14:$N$1999,E$16)</f>
        <v>0</v>
      </c>
      <c r="F282" s="219" t="str">
        <f t="shared" ref="F282" ca="1" si="3226">IF(OR($B282=0,E282=0),"",ROUNDDOWN((E282/$B282)*100,0))</f>
        <v/>
      </c>
      <c r="G282" s="218">
        <f>SUMIFS(Zeitliste!$M$14:$M$1999,Zeitliste!$A$14:$A$1999,$A282,Zeitliste!$N$14:$N$1999,G$16)</f>
        <v>0</v>
      </c>
      <c r="H282" s="219" t="str">
        <f t="shared" ref="H282" ca="1" si="3227">IF(OR($B282=0,G282=0),"",ROUNDDOWN((G282/$B282)*100,0))</f>
        <v/>
      </c>
      <c r="I282" s="218">
        <f>SUMIFS(Zeitliste!$M$14:$M$1999,Zeitliste!$A$14:$A$1999,$A282,Zeitliste!$N$14:$N$1999,I$16)</f>
        <v>0</v>
      </c>
      <c r="J282" s="219" t="str">
        <f t="shared" ref="J282" ca="1" si="3228">IF(OR($B282=0,I282=0),"",ROUNDDOWN((I282/$B282)*100,0))</f>
        <v/>
      </c>
      <c r="K282" s="218">
        <f>SUMIFS(Zeitliste!$M$14:$M$1999,Zeitliste!$A$14:$A$1999,$A282,Zeitliste!$N$14:$N$1999,K$16)</f>
        <v>0</v>
      </c>
      <c r="L282" s="219" t="str">
        <f t="shared" ref="L282" ca="1" si="3229">IF(OR($B282=0,K282=0),"",ROUNDDOWN((K282/$B282)*100,0))</f>
        <v/>
      </c>
      <c r="M282" s="218">
        <f>SUMIFS(Zeitliste!$M$14:$M$1999,Zeitliste!$A$14:$A$1999,$A282,Zeitliste!$N$14:$N$1999,M$16)</f>
        <v>0</v>
      </c>
      <c r="N282" s="219" t="str">
        <f t="shared" ref="N282" ca="1" si="3230">IF(OR($B282=0,M282=0),"",ROUNDDOWN((M282/$B282)*100,0))</f>
        <v/>
      </c>
      <c r="O282" s="218">
        <f>SUMIFS(Zeitliste!$M$14:$M$1999,Zeitliste!$A$14:$A$1999,$A282,Zeitliste!$N$14:$N$1999,O$16)</f>
        <v>0</v>
      </c>
      <c r="P282" s="219" t="str">
        <f t="shared" ref="P282" ca="1" si="3231">IF(OR($B282=0,O282=0),"",ROUNDDOWN((O282/$B282)*100,0))</f>
        <v/>
      </c>
      <c r="Q282" s="218">
        <f>SUMIFS(Zeitliste!$M$14:$M$1999,Zeitliste!$A$14:$A$1999,$A282,Zeitliste!$N$14:$N$1999,Q$16)</f>
        <v>0</v>
      </c>
      <c r="R282" s="219" t="str">
        <f t="shared" ref="R282" ca="1" si="3232">IF(OR($B282=0,Q282=0),"",ROUNDDOWN((Q282/$B282)*100,0))</f>
        <v/>
      </c>
      <c r="S282" s="218">
        <f>SUMIFS(Zeitliste!$M$14:$M$1999,Zeitliste!$A$14:$A$1999,$A282,Zeitliste!$N$14:$N$1999,S$16)</f>
        <v>0</v>
      </c>
      <c r="T282" s="219" t="str">
        <f t="shared" ref="T282" ca="1" si="3233">IF(OR($B282=0,S282=0),"",ROUNDDOWN((S282/$B282)*100,0))</f>
        <v/>
      </c>
      <c r="U282" s="218">
        <f>SUMIFS(Zeitliste!$M$14:$M$1999,Zeitliste!$A$14:$A$1999,$A282,Zeitliste!$N$14:$N$1999,U$16)</f>
        <v>0</v>
      </c>
      <c r="V282" s="219" t="str">
        <f t="shared" ref="V282" ca="1" si="3234">IF(OR($B282=0,U282=0),"",ROUNDDOWN((U282/$B282)*100,0))</f>
        <v/>
      </c>
      <c r="W282" s="218">
        <f>SUMIFS(Zeitliste!$M$14:$M$1999,Zeitliste!$A$14:$A$1999,$A282,Zeitliste!$N$14:$N$1999,W$16)</f>
        <v>0</v>
      </c>
      <c r="X282" s="219" t="str">
        <f t="shared" ref="X282" ca="1" si="3235">IF(OR($B282=0,W282=0),"",ROUNDDOWN((W282/$B282)*100,0))</f>
        <v/>
      </c>
      <c r="Y282" s="218">
        <f>SUMIFS(Zeitliste!$M$14:$M$1999,Zeitliste!$A$14:$A$1999,$A282,Zeitliste!$N$14:$N$1999,Y$16)</f>
        <v>0</v>
      </c>
      <c r="Z282" s="219" t="str">
        <f t="shared" ref="Z282" ca="1" si="3236">IF(OR($B282=0,Y282=0),"",ROUNDDOWN((Y282/$B282)*100,0))</f>
        <v/>
      </c>
      <c r="AA282" s="218">
        <f>SUMIFS(Zeitliste!$M$14:$M$1999,Zeitliste!$A$14:$A$1999,$A282,Zeitliste!$N$14:$N$1999,AA$16)</f>
        <v>0</v>
      </c>
      <c r="AB282" s="219" t="str">
        <f t="shared" ref="AB282" ca="1" si="3237">IF(OR($B282=0,AA282=0),"",ROUNDDOWN((AA282/$B282)*100,0))</f>
        <v/>
      </c>
      <c r="AC282" s="218">
        <f>SUMIFS(Zeitliste!$M$14:$M$1999,Zeitliste!$A$14:$A$1999,$A282,Zeitliste!$N$14:$N$1999,AC$16)</f>
        <v>0</v>
      </c>
      <c r="AD282" s="219" t="str">
        <f t="shared" ca="1" si="3162"/>
        <v/>
      </c>
      <c r="AE282" s="20"/>
      <c r="AF282" s="241">
        <f t="shared" ca="1" si="3175"/>
        <v>0</v>
      </c>
      <c r="AG282" s="241">
        <f t="shared" ca="1" si="3176"/>
        <v>0</v>
      </c>
      <c r="AH282" s="242" t="e">
        <f t="shared" si="3189"/>
        <v>#VALUE!</v>
      </c>
    </row>
    <row r="283" spans="1:34" x14ac:dyDescent="0.25">
      <c r="A283" s="216" t="str">
        <f t="shared" si="3124"/>
        <v/>
      </c>
      <c r="B283" s="217">
        <f ca="1">SUMIF(ZL_gesamt,Aufteilung!A283,ZL_dez)</f>
        <v>0</v>
      </c>
      <c r="C283" s="218">
        <f>SUMIFS(Zeitliste!$M$14:$M$1999,Zeitliste!$A$14:$A$1999,$A283,Zeitliste!$N$14:$N$1999,C$16)</f>
        <v>0</v>
      </c>
      <c r="D283" s="219" t="str">
        <f t="shared" ca="1" si="3125"/>
        <v/>
      </c>
      <c r="E283" s="218">
        <f>SUMIFS(Zeitliste!$M$14:$M$1999,Zeitliste!$A$14:$A$1999,$A283,Zeitliste!$N$14:$N$1999,E$16)</f>
        <v>0</v>
      </c>
      <c r="F283" s="219" t="str">
        <f t="shared" ref="F283" ca="1" si="3238">IF(OR($B283=0,E283=0),"",ROUNDDOWN((E283/$B283)*100,0))</f>
        <v/>
      </c>
      <c r="G283" s="218">
        <f>SUMIFS(Zeitliste!$M$14:$M$1999,Zeitliste!$A$14:$A$1999,$A283,Zeitliste!$N$14:$N$1999,G$16)</f>
        <v>0</v>
      </c>
      <c r="H283" s="219" t="str">
        <f t="shared" ref="H283" ca="1" si="3239">IF(OR($B283=0,G283=0),"",ROUNDDOWN((G283/$B283)*100,0))</f>
        <v/>
      </c>
      <c r="I283" s="218">
        <f>SUMIFS(Zeitliste!$M$14:$M$1999,Zeitliste!$A$14:$A$1999,$A283,Zeitliste!$N$14:$N$1999,I$16)</f>
        <v>0</v>
      </c>
      <c r="J283" s="219" t="str">
        <f t="shared" ref="J283" ca="1" si="3240">IF(OR($B283=0,I283=0),"",ROUNDDOWN((I283/$B283)*100,0))</f>
        <v/>
      </c>
      <c r="K283" s="218">
        <f>SUMIFS(Zeitliste!$M$14:$M$1999,Zeitliste!$A$14:$A$1999,$A283,Zeitliste!$N$14:$N$1999,K$16)</f>
        <v>0</v>
      </c>
      <c r="L283" s="219" t="str">
        <f t="shared" ref="L283" ca="1" si="3241">IF(OR($B283=0,K283=0),"",ROUNDDOWN((K283/$B283)*100,0))</f>
        <v/>
      </c>
      <c r="M283" s="218">
        <f>SUMIFS(Zeitliste!$M$14:$M$1999,Zeitliste!$A$14:$A$1999,$A283,Zeitliste!$N$14:$N$1999,M$16)</f>
        <v>0</v>
      </c>
      <c r="N283" s="219" t="str">
        <f t="shared" ref="N283" ca="1" si="3242">IF(OR($B283=0,M283=0),"",ROUNDDOWN((M283/$B283)*100,0))</f>
        <v/>
      </c>
      <c r="O283" s="218">
        <f>SUMIFS(Zeitliste!$M$14:$M$1999,Zeitliste!$A$14:$A$1999,$A283,Zeitliste!$N$14:$N$1999,O$16)</f>
        <v>0</v>
      </c>
      <c r="P283" s="219" t="str">
        <f t="shared" ref="P283" ca="1" si="3243">IF(OR($B283=0,O283=0),"",ROUNDDOWN((O283/$B283)*100,0))</f>
        <v/>
      </c>
      <c r="Q283" s="218">
        <f>SUMIFS(Zeitliste!$M$14:$M$1999,Zeitliste!$A$14:$A$1999,$A283,Zeitliste!$N$14:$N$1999,Q$16)</f>
        <v>0</v>
      </c>
      <c r="R283" s="219" t="str">
        <f t="shared" ref="R283" ca="1" si="3244">IF(OR($B283=0,Q283=0),"",ROUNDDOWN((Q283/$B283)*100,0))</f>
        <v/>
      </c>
      <c r="S283" s="218">
        <f>SUMIFS(Zeitliste!$M$14:$M$1999,Zeitliste!$A$14:$A$1999,$A283,Zeitliste!$N$14:$N$1999,S$16)</f>
        <v>0</v>
      </c>
      <c r="T283" s="219" t="str">
        <f t="shared" ref="T283" ca="1" si="3245">IF(OR($B283=0,S283=0),"",ROUNDDOWN((S283/$B283)*100,0))</f>
        <v/>
      </c>
      <c r="U283" s="218">
        <f>SUMIFS(Zeitliste!$M$14:$M$1999,Zeitliste!$A$14:$A$1999,$A283,Zeitliste!$N$14:$N$1999,U$16)</f>
        <v>0</v>
      </c>
      <c r="V283" s="219" t="str">
        <f t="shared" ref="V283" ca="1" si="3246">IF(OR($B283=0,U283=0),"",ROUNDDOWN((U283/$B283)*100,0))</f>
        <v/>
      </c>
      <c r="W283" s="218">
        <f>SUMIFS(Zeitliste!$M$14:$M$1999,Zeitliste!$A$14:$A$1999,$A283,Zeitliste!$N$14:$N$1999,W$16)</f>
        <v>0</v>
      </c>
      <c r="X283" s="219" t="str">
        <f t="shared" ref="X283" ca="1" si="3247">IF(OR($B283=0,W283=0),"",ROUNDDOWN((W283/$B283)*100,0))</f>
        <v/>
      </c>
      <c r="Y283" s="218">
        <f>SUMIFS(Zeitliste!$M$14:$M$1999,Zeitliste!$A$14:$A$1999,$A283,Zeitliste!$N$14:$N$1999,Y$16)</f>
        <v>0</v>
      </c>
      <c r="Z283" s="219" t="str">
        <f t="shared" ref="Z283" ca="1" si="3248">IF(OR($B283=0,Y283=0),"",ROUNDDOWN((Y283/$B283)*100,0))</f>
        <v/>
      </c>
      <c r="AA283" s="218">
        <f>SUMIFS(Zeitliste!$M$14:$M$1999,Zeitliste!$A$14:$A$1999,$A283,Zeitliste!$N$14:$N$1999,AA$16)</f>
        <v>0</v>
      </c>
      <c r="AB283" s="219" t="str">
        <f t="shared" ref="AB283" ca="1" si="3249">IF(OR($B283=0,AA283=0),"",ROUNDDOWN((AA283/$B283)*100,0))</f>
        <v/>
      </c>
      <c r="AC283" s="218">
        <f>SUMIFS(Zeitliste!$M$14:$M$1999,Zeitliste!$A$14:$A$1999,$A283,Zeitliste!$N$14:$N$1999,AC$16)</f>
        <v>0</v>
      </c>
      <c r="AD283" s="219" t="str">
        <f t="shared" ca="1" si="3162"/>
        <v/>
      </c>
      <c r="AE283" s="20"/>
      <c r="AF283" s="241">
        <f t="shared" ca="1" si="3175"/>
        <v>0</v>
      </c>
      <c r="AG283" s="241">
        <f t="shared" ca="1" si="3176"/>
        <v>0</v>
      </c>
      <c r="AH283" s="242" t="e">
        <f t="shared" si="3189"/>
        <v>#VALUE!</v>
      </c>
    </row>
    <row r="284" spans="1:34" x14ac:dyDescent="0.25">
      <c r="A284" s="216" t="str">
        <f t="shared" si="3124"/>
        <v/>
      </c>
      <c r="B284" s="217">
        <f ca="1">SUMIF(ZL_gesamt,Aufteilung!A284,ZL_dez)</f>
        <v>0</v>
      </c>
      <c r="C284" s="218">
        <f>SUMIFS(Zeitliste!$M$14:$M$1999,Zeitliste!$A$14:$A$1999,$A284,Zeitliste!$N$14:$N$1999,C$16)</f>
        <v>0</v>
      </c>
      <c r="D284" s="219" t="str">
        <f t="shared" ca="1" si="3125"/>
        <v/>
      </c>
      <c r="E284" s="218">
        <f>SUMIFS(Zeitliste!$M$14:$M$1999,Zeitliste!$A$14:$A$1999,$A284,Zeitliste!$N$14:$N$1999,E$16)</f>
        <v>0</v>
      </c>
      <c r="F284" s="219" t="str">
        <f t="shared" ref="F284" ca="1" si="3250">IF(OR($B284=0,E284=0),"",ROUNDDOWN((E284/$B284)*100,0))</f>
        <v/>
      </c>
      <c r="G284" s="218">
        <f>SUMIFS(Zeitliste!$M$14:$M$1999,Zeitliste!$A$14:$A$1999,$A284,Zeitliste!$N$14:$N$1999,G$16)</f>
        <v>0</v>
      </c>
      <c r="H284" s="219" t="str">
        <f t="shared" ref="H284" ca="1" si="3251">IF(OR($B284=0,G284=0),"",ROUNDDOWN((G284/$B284)*100,0))</f>
        <v/>
      </c>
      <c r="I284" s="218">
        <f>SUMIFS(Zeitliste!$M$14:$M$1999,Zeitliste!$A$14:$A$1999,$A284,Zeitliste!$N$14:$N$1999,I$16)</f>
        <v>0</v>
      </c>
      <c r="J284" s="219" t="str">
        <f t="shared" ref="J284" ca="1" si="3252">IF(OR($B284=0,I284=0),"",ROUNDDOWN((I284/$B284)*100,0))</f>
        <v/>
      </c>
      <c r="K284" s="218">
        <f>SUMIFS(Zeitliste!$M$14:$M$1999,Zeitliste!$A$14:$A$1999,$A284,Zeitliste!$N$14:$N$1999,K$16)</f>
        <v>0</v>
      </c>
      <c r="L284" s="219" t="str">
        <f t="shared" ref="L284" ca="1" si="3253">IF(OR($B284=0,K284=0),"",ROUNDDOWN((K284/$B284)*100,0))</f>
        <v/>
      </c>
      <c r="M284" s="218">
        <f>SUMIFS(Zeitliste!$M$14:$M$1999,Zeitliste!$A$14:$A$1999,$A284,Zeitliste!$N$14:$N$1999,M$16)</f>
        <v>0</v>
      </c>
      <c r="N284" s="219" t="str">
        <f t="shared" ref="N284" ca="1" si="3254">IF(OR($B284=0,M284=0),"",ROUNDDOWN((M284/$B284)*100,0))</f>
        <v/>
      </c>
      <c r="O284" s="218">
        <f>SUMIFS(Zeitliste!$M$14:$M$1999,Zeitliste!$A$14:$A$1999,$A284,Zeitliste!$N$14:$N$1999,O$16)</f>
        <v>0</v>
      </c>
      <c r="P284" s="219" t="str">
        <f t="shared" ref="P284" ca="1" si="3255">IF(OR($B284=0,O284=0),"",ROUNDDOWN((O284/$B284)*100,0))</f>
        <v/>
      </c>
      <c r="Q284" s="218">
        <f>SUMIFS(Zeitliste!$M$14:$M$1999,Zeitliste!$A$14:$A$1999,$A284,Zeitliste!$N$14:$N$1999,Q$16)</f>
        <v>0</v>
      </c>
      <c r="R284" s="219" t="str">
        <f t="shared" ref="R284" ca="1" si="3256">IF(OR($B284=0,Q284=0),"",ROUNDDOWN((Q284/$B284)*100,0))</f>
        <v/>
      </c>
      <c r="S284" s="218">
        <f>SUMIFS(Zeitliste!$M$14:$M$1999,Zeitliste!$A$14:$A$1999,$A284,Zeitliste!$N$14:$N$1999,S$16)</f>
        <v>0</v>
      </c>
      <c r="T284" s="219" t="str">
        <f t="shared" ref="T284" ca="1" si="3257">IF(OR($B284=0,S284=0),"",ROUNDDOWN((S284/$B284)*100,0))</f>
        <v/>
      </c>
      <c r="U284" s="218">
        <f>SUMIFS(Zeitliste!$M$14:$M$1999,Zeitliste!$A$14:$A$1999,$A284,Zeitliste!$N$14:$N$1999,U$16)</f>
        <v>0</v>
      </c>
      <c r="V284" s="219" t="str">
        <f t="shared" ref="V284" ca="1" si="3258">IF(OR($B284=0,U284=0),"",ROUNDDOWN((U284/$B284)*100,0))</f>
        <v/>
      </c>
      <c r="W284" s="218">
        <f>SUMIFS(Zeitliste!$M$14:$M$1999,Zeitliste!$A$14:$A$1999,$A284,Zeitliste!$N$14:$N$1999,W$16)</f>
        <v>0</v>
      </c>
      <c r="X284" s="219" t="str">
        <f t="shared" ref="X284" ca="1" si="3259">IF(OR($B284=0,W284=0),"",ROUNDDOWN((W284/$B284)*100,0))</f>
        <v/>
      </c>
      <c r="Y284" s="218">
        <f>SUMIFS(Zeitliste!$M$14:$M$1999,Zeitliste!$A$14:$A$1999,$A284,Zeitliste!$N$14:$N$1999,Y$16)</f>
        <v>0</v>
      </c>
      <c r="Z284" s="219" t="str">
        <f t="shared" ref="Z284" ca="1" si="3260">IF(OR($B284=0,Y284=0),"",ROUNDDOWN((Y284/$B284)*100,0))</f>
        <v/>
      </c>
      <c r="AA284" s="218">
        <f>SUMIFS(Zeitliste!$M$14:$M$1999,Zeitliste!$A$14:$A$1999,$A284,Zeitliste!$N$14:$N$1999,AA$16)</f>
        <v>0</v>
      </c>
      <c r="AB284" s="219" t="str">
        <f t="shared" ref="AB284" ca="1" si="3261">IF(OR($B284=0,AA284=0),"",ROUNDDOWN((AA284/$B284)*100,0))</f>
        <v/>
      </c>
      <c r="AC284" s="218">
        <f>SUMIFS(Zeitliste!$M$14:$M$1999,Zeitliste!$A$14:$A$1999,$A284,Zeitliste!$N$14:$N$1999,AC$16)</f>
        <v>0</v>
      </c>
      <c r="AD284" s="219" t="str">
        <f t="shared" ca="1" si="3162"/>
        <v/>
      </c>
      <c r="AE284" s="20"/>
      <c r="AF284" s="241">
        <f t="shared" ca="1" si="3175"/>
        <v>0</v>
      </c>
      <c r="AG284" s="241">
        <f t="shared" ca="1" si="3176"/>
        <v>0</v>
      </c>
      <c r="AH284" s="242" t="e">
        <f t="shared" si="3189"/>
        <v>#VALUE!</v>
      </c>
    </row>
    <row r="285" spans="1:34" x14ac:dyDescent="0.25">
      <c r="A285" s="216" t="str">
        <f t="shared" si="3124"/>
        <v/>
      </c>
      <c r="B285" s="217">
        <f ca="1">SUMIF(ZL_gesamt,Aufteilung!A285,ZL_dez)</f>
        <v>0</v>
      </c>
      <c r="C285" s="218">
        <f>SUMIFS(Zeitliste!$M$14:$M$1999,Zeitliste!$A$14:$A$1999,$A285,Zeitliste!$N$14:$N$1999,C$16)</f>
        <v>0</v>
      </c>
      <c r="D285" s="219" t="str">
        <f t="shared" ca="1" si="3125"/>
        <v/>
      </c>
      <c r="E285" s="218">
        <f>SUMIFS(Zeitliste!$M$14:$M$1999,Zeitliste!$A$14:$A$1999,$A285,Zeitliste!$N$14:$N$1999,E$16)</f>
        <v>0</v>
      </c>
      <c r="F285" s="219" t="str">
        <f t="shared" ref="F285" ca="1" si="3262">IF(OR($B285=0,E285=0),"",ROUNDDOWN((E285/$B285)*100,0))</f>
        <v/>
      </c>
      <c r="G285" s="218">
        <f>SUMIFS(Zeitliste!$M$14:$M$1999,Zeitliste!$A$14:$A$1999,$A285,Zeitliste!$N$14:$N$1999,G$16)</f>
        <v>0</v>
      </c>
      <c r="H285" s="219" t="str">
        <f t="shared" ref="H285" ca="1" si="3263">IF(OR($B285=0,G285=0),"",ROUNDDOWN((G285/$B285)*100,0))</f>
        <v/>
      </c>
      <c r="I285" s="218">
        <f>SUMIFS(Zeitliste!$M$14:$M$1999,Zeitliste!$A$14:$A$1999,$A285,Zeitliste!$N$14:$N$1999,I$16)</f>
        <v>0</v>
      </c>
      <c r="J285" s="219" t="str">
        <f t="shared" ref="J285" ca="1" si="3264">IF(OR($B285=0,I285=0),"",ROUNDDOWN((I285/$B285)*100,0))</f>
        <v/>
      </c>
      <c r="K285" s="218">
        <f>SUMIFS(Zeitliste!$M$14:$M$1999,Zeitliste!$A$14:$A$1999,$A285,Zeitliste!$N$14:$N$1999,K$16)</f>
        <v>0</v>
      </c>
      <c r="L285" s="219" t="str">
        <f t="shared" ref="L285" ca="1" si="3265">IF(OR($B285=0,K285=0),"",ROUNDDOWN((K285/$B285)*100,0))</f>
        <v/>
      </c>
      <c r="M285" s="218">
        <f>SUMIFS(Zeitliste!$M$14:$M$1999,Zeitliste!$A$14:$A$1999,$A285,Zeitliste!$N$14:$N$1999,M$16)</f>
        <v>0</v>
      </c>
      <c r="N285" s="219" t="str">
        <f t="shared" ref="N285" ca="1" si="3266">IF(OR($B285=0,M285=0),"",ROUNDDOWN((M285/$B285)*100,0))</f>
        <v/>
      </c>
      <c r="O285" s="218">
        <f>SUMIFS(Zeitliste!$M$14:$M$1999,Zeitliste!$A$14:$A$1999,$A285,Zeitliste!$N$14:$N$1999,O$16)</f>
        <v>0</v>
      </c>
      <c r="P285" s="219" t="str">
        <f t="shared" ref="P285" ca="1" si="3267">IF(OR($B285=0,O285=0),"",ROUNDDOWN((O285/$B285)*100,0))</f>
        <v/>
      </c>
      <c r="Q285" s="218">
        <f>SUMIFS(Zeitliste!$M$14:$M$1999,Zeitliste!$A$14:$A$1999,$A285,Zeitliste!$N$14:$N$1999,Q$16)</f>
        <v>0</v>
      </c>
      <c r="R285" s="219" t="str">
        <f t="shared" ref="R285" ca="1" si="3268">IF(OR($B285=0,Q285=0),"",ROUNDDOWN((Q285/$B285)*100,0))</f>
        <v/>
      </c>
      <c r="S285" s="218">
        <f>SUMIFS(Zeitliste!$M$14:$M$1999,Zeitliste!$A$14:$A$1999,$A285,Zeitliste!$N$14:$N$1999,S$16)</f>
        <v>0</v>
      </c>
      <c r="T285" s="219" t="str">
        <f t="shared" ref="T285" ca="1" si="3269">IF(OR($B285=0,S285=0),"",ROUNDDOWN((S285/$B285)*100,0))</f>
        <v/>
      </c>
      <c r="U285" s="218">
        <f>SUMIFS(Zeitliste!$M$14:$M$1999,Zeitliste!$A$14:$A$1999,$A285,Zeitliste!$N$14:$N$1999,U$16)</f>
        <v>0</v>
      </c>
      <c r="V285" s="219" t="str">
        <f t="shared" ref="V285" ca="1" si="3270">IF(OR($B285=0,U285=0),"",ROUNDDOWN((U285/$B285)*100,0))</f>
        <v/>
      </c>
      <c r="W285" s="218">
        <f>SUMIFS(Zeitliste!$M$14:$M$1999,Zeitliste!$A$14:$A$1999,$A285,Zeitliste!$N$14:$N$1999,W$16)</f>
        <v>0</v>
      </c>
      <c r="X285" s="219" t="str">
        <f t="shared" ref="X285" ca="1" si="3271">IF(OR($B285=0,W285=0),"",ROUNDDOWN((W285/$B285)*100,0))</f>
        <v/>
      </c>
      <c r="Y285" s="218">
        <f>SUMIFS(Zeitliste!$M$14:$M$1999,Zeitliste!$A$14:$A$1999,$A285,Zeitliste!$N$14:$N$1999,Y$16)</f>
        <v>0</v>
      </c>
      <c r="Z285" s="219" t="str">
        <f t="shared" ref="Z285" ca="1" si="3272">IF(OR($B285=0,Y285=0),"",ROUNDDOWN((Y285/$B285)*100,0))</f>
        <v/>
      </c>
      <c r="AA285" s="218">
        <f>SUMIFS(Zeitliste!$M$14:$M$1999,Zeitliste!$A$14:$A$1999,$A285,Zeitliste!$N$14:$N$1999,AA$16)</f>
        <v>0</v>
      </c>
      <c r="AB285" s="219" t="str">
        <f t="shared" ref="AB285" ca="1" si="3273">IF(OR($B285=0,AA285=0),"",ROUNDDOWN((AA285/$B285)*100,0))</f>
        <v/>
      </c>
      <c r="AC285" s="218">
        <f>SUMIFS(Zeitliste!$M$14:$M$1999,Zeitliste!$A$14:$A$1999,$A285,Zeitliste!$N$14:$N$1999,AC$16)</f>
        <v>0</v>
      </c>
      <c r="AD285" s="219" t="str">
        <f t="shared" ca="1" si="3162"/>
        <v/>
      </c>
      <c r="AE285" s="20"/>
      <c r="AF285" s="241">
        <f t="shared" ca="1" si="3175"/>
        <v>0</v>
      </c>
      <c r="AG285" s="241">
        <f t="shared" ca="1" si="3176"/>
        <v>0</v>
      </c>
      <c r="AH285" s="242" t="e">
        <f t="shared" si="3189"/>
        <v>#VALUE!</v>
      </c>
    </row>
    <row r="286" spans="1:34" x14ac:dyDescent="0.25">
      <c r="A286" s="216" t="str">
        <f t="shared" si="3124"/>
        <v/>
      </c>
      <c r="B286" s="217">
        <f ca="1">SUMIF(ZL_gesamt,Aufteilung!A286,ZL_dez)</f>
        <v>0</v>
      </c>
      <c r="C286" s="218">
        <f>SUMIFS(Zeitliste!$M$14:$M$1999,Zeitliste!$A$14:$A$1999,$A286,Zeitliste!$N$14:$N$1999,C$16)</f>
        <v>0</v>
      </c>
      <c r="D286" s="219" t="str">
        <f t="shared" ca="1" si="3125"/>
        <v/>
      </c>
      <c r="E286" s="218">
        <f>SUMIFS(Zeitliste!$M$14:$M$1999,Zeitliste!$A$14:$A$1999,$A286,Zeitliste!$N$14:$N$1999,E$16)</f>
        <v>0</v>
      </c>
      <c r="F286" s="219" t="str">
        <f t="shared" ref="F286" ca="1" si="3274">IF(OR($B286=0,E286=0),"",ROUNDDOWN((E286/$B286)*100,0))</f>
        <v/>
      </c>
      <c r="G286" s="218">
        <f>SUMIFS(Zeitliste!$M$14:$M$1999,Zeitliste!$A$14:$A$1999,$A286,Zeitliste!$N$14:$N$1999,G$16)</f>
        <v>0</v>
      </c>
      <c r="H286" s="219" t="str">
        <f t="shared" ref="H286" ca="1" si="3275">IF(OR($B286=0,G286=0),"",ROUNDDOWN((G286/$B286)*100,0))</f>
        <v/>
      </c>
      <c r="I286" s="218">
        <f>SUMIFS(Zeitliste!$M$14:$M$1999,Zeitliste!$A$14:$A$1999,$A286,Zeitliste!$N$14:$N$1999,I$16)</f>
        <v>0</v>
      </c>
      <c r="J286" s="219" t="str">
        <f t="shared" ref="J286" ca="1" si="3276">IF(OR($B286=0,I286=0),"",ROUNDDOWN((I286/$B286)*100,0))</f>
        <v/>
      </c>
      <c r="K286" s="218">
        <f>SUMIFS(Zeitliste!$M$14:$M$1999,Zeitliste!$A$14:$A$1999,$A286,Zeitliste!$N$14:$N$1999,K$16)</f>
        <v>0</v>
      </c>
      <c r="L286" s="219" t="str">
        <f t="shared" ref="L286" ca="1" si="3277">IF(OR($B286=0,K286=0),"",ROUNDDOWN((K286/$B286)*100,0))</f>
        <v/>
      </c>
      <c r="M286" s="218">
        <f>SUMIFS(Zeitliste!$M$14:$M$1999,Zeitliste!$A$14:$A$1999,$A286,Zeitliste!$N$14:$N$1999,M$16)</f>
        <v>0</v>
      </c>
      <c r="N286" s="219" t="str">
        <f t="shared" ref="N286" ca="1" si="3278">IF(OR($B286=0,M286=0),"",ROUNDDOWN((M286/$B286)*100,0))</f>
        <v/>
      </c>
      <c r="O286" s="218">
        <f>SUMIFS(Zeitliste!$M$14:$M$1999,Zeitliste!$A$14:$A$1999,$A286,Zeitliste!$N$14:$N$1999,O$16)</f>
        <v>0</v>
      </c>
      <c r="P286" s="219" t="str">
        <f t="shared" ref="P286" ca="1" si="3279">IF(OR($B286=0,O286=0),"",ROUNDDOWN((O286/$B286)*100,0))</f>
        <v/>
      </c>
      <c r="Q286" s="218">
        <f>SUMIFS(Zeitliste!$M$14:$M$1999,Zeitliste!$A$14:$A$1999,$A286,Zeitliste!$N$14:$N$1999,Q$16)</f>
        <v>0</v>
      </c>
      <c r="R286" s="219" t="str">
        <f t="shared" ref="R286" ca="1" si="3280">IF(OR($B286=0,Q286=0),"",ROUNDDOWN((Q286/$B286)*100,0))</f>
        <v/>
      </c>
      <c r="S286" s="218">
        <f>SUMIFS(Zeitliste!$M$14:$M$1999,Zeitliste!$A$14:$A$1999,$A286,Zeitliste!$N$14:$N$1999,S$16)</f>
        <v>0</v>
      </c>
      <c r="T286" s="219" t="str">
        <f t="shared" ref="T286" ca="1" si="3281">IF(OR($B286=0,S286=0),"",ROUNDDOWN((S286/$B286)*100,0))</f>
        <v/>
      </c>
      <c r="U286" s="218">
        <f>SUMIFS(Zeitliste!$M$14:$M$1999,Zeitliste!$A$14:$A$1999,$A286,Zeitliste!$N$14:$N$1999,U$16)</f>
        <v>0</v>
      </c>
      <c r="V286" s="219" t="str">
        <f t="shared" ref="V286" ca="1" si="3282">IF(OR($B286=0,U286=0),"",ROUNDDOWN((U286/$B286)*100,0))</f>
        <v/>
      </c>
      <c r="W286" s="218">
        <f>SUMIFS(Zeitliste!$M$14:$M$1999,Zeitliste!$A$14:$A$1999,$A286,Zeitliste!$N$14:$N$1999,W$16)</f>
        <v>0</v>
      </c>
      <c r="X286" s="219" t="str">
        <f t="shared" ref="X286" ca="1" si="3283">IF(OR($B286=0,W286=0),"",ROUNDDOWN((W286/$B286)*100,0))</f>
        <v/>
      </c>
      <c r="Y286" s="218">
        <f>SUMIFS(Zeitliste!$M$14:$M$1999,Zeitliste!$A$14:$A$1999,$A286,Zeitliste!$N$14:$N$1999,Y$16)</f>
        <v>0</v>
      </c>
      <c r="Z286" s="219" t="str">
        <f t="shared" ref="Z286" ca="1" si="3284">IF(OR($B286=0,Y286=0),"",ROUNDDOWN((Y286/$B286)*100,0))</f>
        <v/>
      </c>
      <c r="AA286" s="218">
        <f>SUMIFS(Zeitliste!$M$14:$M$1999,Zeitliste!$A$14:$A$1999,$A286,Zeitliste!$N$14:$N$1999,AA$16)</f>
        <v>0</v>
      </c>
      <c r="AB286" s="219" t="str">
        <f t="shared" ref="AB286" ca="1" si="3285">IF(OR($B286=0,AA286=0),"",ROUNDDOWN((AA286/$B286)*100,0))</f>
        <v/>
      </c>
      <c r="AC286" s="218">
        <f>SUMIFS(Zeitliste!$M$14:$M$1999,Zeitliste!$A$14:$A$1999,$A286,Zeitliste!$N$14:$N$1999,AC$16)</f>
        <v>0</v>
      </c>
      <c r="AD286" s="219" t="str">
        <f t="shared" ca="1" si="3162"/>
        <v/>
      </c>
      <c r="AE286" s="20"/>
      <c r="AF286" s="241">
        <f t="shared" ca="1" si="3175"/>
        <v>0</v>
      </c>
      <c r="AG286" s="241">
        <f t="shared" ca="1" si="3176"/>
        <v>0</v>
      </c>
      <c r="AH286" s="242" t="e">
        <f t="shared" si="3189"/>
        <v>#VALUE!</v>
      </c>
    </row>
    <row r="287" spans="1:34" x14ac:dyDescent="0.25">
      <c r="A287" s="216" t="str">
        <f t="shared" si="3124"/>
        <v/>
      </c>
      <c r="B287" s="217">
        <f ca="1">SUMIF(ZL_gesamt,Aufteilung!A287,ZL_dez)</f>
        <v>0</v>
      </c>
      <c r="C287" s="218">
        <f>SUMIFS(Zeitliste!$M$14:$M$1999,Zeitliste!$A$14:$A$1999,$A287,Zeitliste!$N$14:$N$1999,C$16)</f>
        <v>0</v>
      </c>
      <c r="D287" s="219" t="str">
        <f t="shared" ca="1" si="3125"/>
        <v/>
      </c>
      <c r="E287" s="218">
        <f>SUMIFS(Zeitliste!$M$14:$M$1999,Zeitliste!$A$14:$A$1999,$A287,Zeitliste!$N$14:$N$1999,E$16)</f>
        <v>0</v>
      </c>
      <c r="F287" s="219" t="str">
        <f t="shared" ref="F287" ca="1" si="3286">IF(OR($B287=0,E287=0),"",ROUNDDOWN((E287/$B287)*100,0))</f>
        <v/>
      </c>
      <c r="G287" s="218">
        <f>SUMIFS(Zeitliste!$M$14:$M$1999,Zeitliste!$A$14:$A$1999,$A287,Zeitliste!$N$14:$N$1999,G$16)</f>
        <v>0</v>
      </c>
      <c r="H287" s="219" t="str">
        <f t="shared" ref="H287" ca="1" si="3287">IF(OR($B287=0,G287=0),"",ROUNDDOWN((G287/$B287)*100,0))</f>
        <v/>
      </c>
      <c r="I287" s="218">
        <f>SUMIFS(Zeitliste!$M$14:$M$1999,Zeitliste!$A$14:$A$1999,$A287,Zeitliste!$N$14:$N$1999,I$16)</f>
        <v>0</v>
      </c>
      <c r="J287" s="219" t="str">
        <f t="shared" ref="J287" ca="1" si="3288">IF(OR($B287=0,I287=0),"",ROUNDDOWN((I287/$B287)*100,0))</f>
        <v/>
      </c>
      <c r="K287" s="218">
        <f>SUMIFS(Zeitliste!$M$14:$M$1999,Zeitliste!$A$14:$A$1999,$A287,Zeitliste!$N$14:$N$1999,K$16)</f>
        <v>0</v>
      </c>
      <c r="L287" s="219" t="str">
        <f t="shared" ref="L287" ca="1" si="3289">IF(OR($B287=0,K287=0),"",ROUNDDOWN((K287/$B287)*100,0))</f>
        <v/>
      </c>
      <c r="M287" s="218">
        <f>SUMIFS(Zeitliste!$M$14:$M$1999,Zeitliste!$A$14:$A$1999,$A287,Zeitliste!$N$14:$N$1999,M$16)</f>
        <v>0</v>
      </c>
      <c r="N287" s="219" t="str">
        <f t="shared" ref="N287" ca="1" si="3290">IF(OR($B287=0,M287=0),"",ROUNDDOWN((M287/$B287)*100,0))</f>
        <v/>
      </c>
      <c r="O287" s="218">
        <f>SUMIFS(Zeitliste!$M$14:$M$1999,Zeitliste!$A$14:$A$1999,$A287,Zeitliste!$N$14:$N$1999,O$16)</f>
        <v>0</v>
      </c>
      <c r="P287" s="219" t="str">
        <f t="shared" ref="P287" ca="1" si="3291">IF(OR($B287=0,O287=0),"",ROUNDDOWN((O287/$B287)*100,0))</f>
        <v/>
      </c>
      <c r="Q287" s="218">
        <f>SUMIFS(Zeitliste!$M$14:$M$1999,Zeitliste!$A$14:$A$1999,$A287,Zeitliste!$N$14:$N$1999,Q$16)</f>
        <v>0</v>
      </c>
      <c r="R287" s="219" t="str">
        <f t="shared" ref="R287" ca="1" si="3292">IF(OR($B287=0,Q287=0),"",ROUNDDOWN((Q287/$B287)*100,0))</f>
        <v/>
      </c>
      <c r="S287" s="218">
        <f>SUMIFS(Zeitliste!$M$14:$M$1999,Zeitliste!$A$14:$A$1999,$A287,Zeitliste!$N$14:$N$1999,S$16)</f>
        <v>0</v>
      </c>
      <c r="T287" s="219" t="str">
        <f t="shared" ref="T287" ca="1" si="3293">IF(OR($B287=0,S287=0),"",ROUNDDOWN((S287/$B287)*100,0))</f>
        <v/>
      </c>
      <c r="U287" s="218">
        <f>SUMIFS(Zeitliste!$M$14:$M$1999,Zeitliste!$A$14:$A$1999,$A287,Zeitliste!$N$14:$N$1999,U$16)</f>
        <v>0</v>
      </c>
      <c r="V287" s="219" t="str">
        <f t="shared" ref="V287" ca="1" si="3294">IF(OR($B287=0,U287=0),"",ROUNDDOWN((U287/$B287)*100,0))</f>
        <v/>
      </c>
      <c r="W287" s="218">
        <f>SUMIFS(Zeitliste!$M$14:$M$1999,Zeitliste!$A$14:$A$1999,$A287,Zeitliste!$N$14:$N$1999,W$16)</f>
        <v>0</v>
      </c>
      <c r="X287" s="219" t="str">
        <f t="shared" ref="X287" ca="1" si="3295">IF(OR($B287=0,W287=0),"",ROUNDDOWN((W287/$B287)*100,0))</f>
        <v/>
      </c>
      <c r="Y287" s="218">
        <f>SUMIFS(Zeitliste!$M$14:$M$1999,Zeitliste!$A$14:$A$1999,$A287,Zeitliste!$N$14:$N$1999,Y$16)</f>
        <v>0</v>
      </c>
      <c r="Z287" s="219" t="str">
        <f t="shared" ref="Z287" ca="1" si="3296">IF(OR($B287=0,Y287=0),"",ROUNDDOWN((Y287/$B287)*100,0))</f>
        <v/>
      </c>
      <c r="AA287" s="218">
        <f>SUMIFS(Zeitliste!$M$14:$M$1999,Zeitliste!$A$14:$A$1999,$A287,Zeitliste!$N$14:$N$1999,AA$16)</f>
        <v>0</v>
      </c>
      <c r="AB287" s="219" t="str">
        <f t="shared" ref="AB287" ca="1" si="3297">IF(OR($B287=0,AA287=0),"",ROUNDDOWN((AA287/$B287)*100,0))</f>
        <v/>
      </c>
      <c r="AC287" s="218">
        <f>SUMIFS(Zeitliste!$M$14:$M$1999,Zeitliste!$A$14:$A$1999,$A287,Zeitliste!$N$14:$N$1999,AC$16)</f>
        <v>0</v>
      </c>
      <c r="AD287" s="219" t="str">
        <f t="shared" ca="1" si="3162"/>
        <v/>
      </c>
      <c r="AE287" s="20"/>
      <c r="AF287" s="241">
        <f t="shared" ca="1" si="3175"/>
        <v>0</v>
      </c>
      <c r="AG287" s="241">
        <f t="shared" ca="1" si="3176"/>
        <v>0</v>
      </c>
      <c r="AH287" s="242" t="e">
        <f t="shared" si="3189"/>
        <v>#VALUE!</v>
      </c>
    </row>
    <row r="288" spans="1:34" x14ac:dyDescent="0.25">
      <c r="A288" s="216" t="str">
        <f t="shared" si="3124"/>
        <v/>
      </c>
      <c r="B288" s="217">
        <f ca="1">SUMIF(ZL_gesamt,Aufteilung!A288,ZL_dez)</f>
        <v>0</v>
      </c>
      <c r="C288" s="218">
        <f>SUMIFS(Zeitliste!$M$14:$M$1999,Zeitliste!$A$14:$A$1999,$A288,Zeitliste!$N$14:$N$1999,C$16)</f>
        <v>0</v>
      </c>
      <c r="D288" s="219" t="str">
        <f t="shared" ca="1" si="3125"/>
        <v/>
      </c>
      <c r="E288" s="218">
        <f>SUMIFS(Zeitliste!$M$14:$M$1999,Zeitliste!$A$14:$A$1999,$A288,Zeitliste!$N$14:$N$1999,E$16)</f>
        <v>0</v>
      </c>
      <c r="F288" s="219" t="str">
        <f t="shared" ref="F288" ca="1" si="3298">IF(OR($B288=0,E288=0),"",ROUNDDOWN((E288/$B288)*100,0))</f>
        <v/>
      </c>
      <c r="G288" s="218">
        <f>SUMIFS(Zeitliste!$M$14:$M$1999,Zeitliste!$A$14:$A$1999,$A288,Zeitliste!$N$14:$N$1999,G$16)</f>
        <v>0</v>
      </c>
      <c r="H288" s="219" t="str">
        <f t="shared" ref="H288" ca="1" si="3299">IF(OR($B288=0,G288=0),"",ROUNDDOWN((G288/$B288)*100,0))</f>
        <v/>
      </c>
      <c r="I288" s="218">
        <f>SUMIFS(Zeitliste!$M$14:$M$1999,Zeitliste!$A$14:$A$1999,$A288,Zeitliste!$N$14:$N$1999,I$16)</f>
        <v>0</v>
      </c>
      <c r="J288" s="219" t="str">
        <f t="shared" ref="J288" ca="1" si="3300">IF(OR($B288=0,I288=0),"",ROUNDDOWN((I288/$B288)*100,0))</f>
        <v/>
      </c>
      <c r="K288" s="218">
        <f>SUMIFS(Zeitliste!$M$14:$M$1999,Zeitliste!$A$14:$A$1999,$A288,Zeitliste!$N$14:$N$1999,K$16)</f>
        <v>0</v>
      </c>
      <c r="L288" s="219" t="str">
        <f t="shared" ref="L288" ca="1" si="3301">IF(OR($B288=0,K288=0),"",ROUNDDOWN((K288/$B288)*100,0))</f>
        <v/>
      </c>
      <c r="M288" s="218">
        <f>SUMIFS(Zeitliste!$M$14:$M$1999,Zeitliste!$A$14:$A$1999,$A288,Zeitliste!$N$14:$N$1999,M$16)</f>
        <v>0</v>
      </c>
      <c r="N288" s="219" t="str">
        <f t="shared" ref="N288" ca="1" si="3302">IF(OR($B288=0,M288=0),"",ROUNDDOWN((M288/$B288)*100,0))</f>
        <v/>
      </c>
      <c r="O288" s="218">
        <f>SUMIFS(Zeitliste!$M$14:$M$1999,Zeitliste!$A$14:$A$1999,$A288,Zeitliste!$N$14:$N$1999,O$16)</f>
        <v>0</v>
      </c>
      <c r="P288" s="219" t="str">
        <f t="shared" ref="P288" ca="1" si="3303">IF(OR($B288=0,O288=0),"",ROUNDDOWN((O288/$B288)*100,0))</f>
        <v/>
      </c>
      <c r="Q288" s="218">
        <f>SUMIFS(Zeitliste!$M$14:$M$1999,Zeitliste!$A$14:$A$1999,$A288,Zeitliste!$N$14:$N$1999,Q$16)</f>
        <v>0</v>
      </c>
      <c r="R288" s="219" t="str">
        <f t="shared" ref="R288" ca="1" si="3304">IF(OR($B288=0,Q288=0),"",ROUNDDOWN((Q288/$B288)*100,0))</f>
        <v/>
      </c>
      <c r="S288" s="218">
        <f>SUMIFS(Zeitliste!$M$14:$M$1999,Zeitliste!$A$14:$A$1999,$A288,Zeitliste!$N$14:$N$1999,S$16)</f>
        <v>0</v>
      </c>
      <c r="T288" s="219" t="str">
        <f t="shared" ref="T288" ca="1" si="3305">IF(OR($B288=0,S288=0),"",ROUNDDOWN((S288/$B288)*100,0))</f>
        <v/>
      </c>
      <c r="U288" s="218">
        <f>SUMIFS(Zeitliste!$M$14:$M$1999,Zeitliste!$A$14:$A$1999,$A288,Zeitliste!$N$14:$N$1999,U$16)</f>
        <v>0</v>
      </c>
      <c r="V288" s="219" t="str">
        <f t="shared" ref="V288" ca="1" si="3306">IF(OR($B288=0,U288=0),"",ROUNDDOWN((U288/$B288)*100,0))</f>
        <v/>
      </c>
      <c r="W288" s="218">
        <f>SUMIFS(Zeitliste!$M$14:$M$1999,Zeitliste!$A$14:$A$1999,$A288,Zeitliste!$N$14:$N$1999,W$16)</f>
        <v>0</v>
      </c>
      <c r="X288" s="219" t="str">
        <f t="shared" ref="X288" ca="1" si="3307">IF(OR($B288=0,W288=0),"",ROUNDDOWN((W288/$B288)*100,0))</f>
        <v/>
      </c>
      <c r="Y288" s="218">
        <f>SUMIFS(Zeitliste!$M$14:$M$1999,Zeitliste!$A$14:$A$1999,$A288,Zeitliste!$N$14:$N$1999,Y$16)</f>
        <v>0</v>
      </c>
      <c r="Z288" s="219" t="str">
        <f t="shared" ref="Z288" ca="1" si="3308">IF(OR($B288=0,Y288=0),"",ROUNDDOWN((Y288/$B288)*100,0))</f>
        <v/>
      </c>
      <c r="AA288" s="218">
        <f>SUMIFS(Zeitliste!$M$14:$M$1999,Zeitliste!$A$14:$A$1999,$A288,Zeitliste!$N$14:$N$1999,AA$16)</f>
        <v>0</v>
      </c>
      <c r="AB288" s="219" t="str">
        <f t="shared" ref="AB288" ca="1" si="3309">IF(OR($B288=0,AA288=0),"",ROUNDDOWN((AA288/$B288)*100,0))</f>
        <v/>
      </c>
      <c r="AC288" s="218">
        <f>SUMIFS(Zeitliste!$M$14:$M$1999,Zeitliste!$A$14:$A$1999,$A288,Zeitliste!$N$14:$N$1999,AC$16)</f>
        <v>0</v>
      </c>
      <c r="AD288" s="219" t="str">
        <f t="shared" ca="1" si="3162"/>
        <v/>
      </c>
      <c r="AE288" s="20"/>
      <c r="AF288" s="241">
        <f t="shared" ca="1" si="3175"/>
        <v>0</v>
      </c>
      <c r="AG288" s="241">
        <f t="shared" ca="1" si="3176"/>
        <v>0</v>
      </c>
      <c r="AH288" s="242" t="e">
        <f t="shared" si="3189"/>
        <v>#VALUE!</v>
      </c>
    </row>
    <row r="289" spans="1:34" x14ac:dyDescent="0.25">
      <c r="A289" s="216" t="str">
        <f t="shared" si="3124"/>
        <v/>
      </c>
      <c r="B289" s="217">
        <f ca="1">SUMIF(ZL_gesamt,Aufteilung!A289,ZL_dez)</f>
        <v>0</v>
      </c>
      <c r="C289" s="218">
        <f>SUMIFS(Zeitliste!$M$14:$M$1999,Zeitliste!$A$14:$A$1999,$A289,Zeitliste!$N$14:$N$1999,C$16)</f>
        <v>0</v>
      </c>
      <c r="D289" s="219" t="str">
        <f t="shared" ca="1" si="3125"/>
        <v/>
      </c>
      <c r="E289" s="218">
        <f>SUMIFS(Zeitliste!$M$14:$M$1999,Zeitliste!$A$14:$A$1999,$A289,Zeitliste!$N$14:$N$1999,E$16)</f>
        <v>0</v>
      </c>
      <c r="F289" s="219" t="str">
        <f t="shared" ref="F289" ca="1" si="3310">IF(OR($B289=0,E289=0),"",ROUNDDOWN((E289/$B289)*100,0))</f>
        <v/>
      </c>
      <c r="G289" s="218">
        <f>SUMIFS(Zeitliste!$M$14:$M$1999,Zeitliste!$A$14:$A$1999,$A289,Zeitliste!$N$14:$N$1999,G$16)</f>
        <v>0</v>
      </c>
      <c r="H289" s="219" t="str">
        <f t="shared" ref="H289" ca="1" si="3311">IF(OR($B289=0,G289=0),"",ROUNDDOWN((G289/$B289)*100,0))</f>
        <v/>
      </c>
      <c r="I289" s="218">
        <f>SUMIFS(Zeitliste!$M$14:$M$1999,Zeitliste!$A$14:$A$1999,$A289,Zeitliste!$N$14:$N$1999,I$16)</f>
        <v>0</v>
      </c>
      <c r="J289" s="219" t="str">
        <f t="shared" ref="J289" ca="1" si="3312">IF(OR($B289=0,I289=0),"",ROUNDDOWN((I289/$B289)*100,0))</f>
        <v/>
      </c>
      <c r="K289" s="218">
        <f>SUMIFS(Zeitliste!$M$14:$M$1999,Zeitliste!$A$14:$A$1999,$A289,Zeitliste!$N$14:$N$1999,K$16)</f>
        <v>0</v>
      </c>
      <c r="L289" s="219" t="str">
        <f t="shared" ref="L289" ca="1" si="3313">IF(OR($B289=0,K289=0),"",ROUNDDOWN((K289/$B289)*100,0))</f>
        <v/>
      </c>
      <c r="M289" s="218">
        <f>SUMIFS(Zeitliste!$M$14:$M$1999,Zeitliste!$A$14:$A$1999,$A289,Zeitliste!$N$14:$N$1999,M$16)</f>
        <v>0</v>
      </c>
      <c r="N289" s="219" t="str">
        <f t="shared" ref="N289" ca="1" si="3314">IF(OR($B289=0,M289=0),"",ROUNDDOWN((M289/$B289)*100,0))</f>
        <v/>
      </c>
      <c r="O289" s="218">
        <f>SUMIFS(Zeitliste!$M$14:$M$1999,Zeitliste!$A$14:$A$1999,$A289,Zeitliste!$N$14:$N$1999,O$16)</f>
        <v>0</v>
      </c>
      <c r="P289" s="219" t="str">
        <f t="shared" ref="P289" ca="1" si="3315">IF(OR($B289=0,O289=0),"",ROUNDDOWN((O289/$B289)*100,0))</f>
        <v/>
      </c>
      <c r="Q289" s="218">
        <f>SUMIFS(Zeitliste!$M$14:$M$1999,Zeitliste!$A$14:$A$1999,$A289,Zeitliste!$N$14:$N$1999,Q$16)</f>
        <v>0</v>
      </c>
      <c r="R289" s="219" t="str">
        <f t="shared" ref="R289" ca="1" si="3316">IF(OR($B289=0,Q289=0),"",ROUNDDOWN((Q289/$B289)*100,0))</f>
        <v/>
      </c>
      <c r="S289" s="218">
        <f>SUMIFS(Zeitliste!$M$14:$M$1999,Zeitliste!$A$14:$A$1999,$A289,Zeitliste!$N$14:$N$1999,S$16)</f>
        <v>0</v>
      </c>
      <c r="T289" s="219" t="str">
        <f t="shared" ref="T289" ca="1" si="3317">IF(OR($B289=0,S289=0),"",ROUNDDOWN((S289/$B289)*100,0))</f>
        <v/>
      </c>
      <c r="U289" s="218">
        <f>SUMIFS(Zeitliste!$M$14:$M$1999,Zeitliste!$A$14:$A$1999,$A289,Zeitliste!$N$14:$N$1999,U$16)</f>
        <v>0</v>
      </c>
      <c r="V289" s="219" t="str">
        <f t="shared" ref="V289" ca="1" si="3318">IF(OR($B289=0,U289=0),"",ROUNDDOWN((U289/$B289)*100,0))</f>
        <v/>
      </c>
      <c r="W289" s="218">
        <f>SUMIFS(Zeitliste!$M$14:$M$1999,Zeitliste!$A$14:$A$1999,$A289,Zeitliste!$N$14:$N$1999,W$16)</f>
        <v>0</v>
      </c>
      <c r="X289" s="219" t="str">
        <f t="shared" ref="X289" ca="1" si="3319">IF(OR($B289=0,W289=0),"",ROUNDDOWN((W289/$B289)*100,0))</f>
        <v/>
      </c>
      <c r="Y289" s="218">
        <f>SUMIFS(Zeitliste!$M$14:$M$1999,Zeitliste!$A$14:$A$1999,$A289,Zeitliste!$N$14:$N$1999,Y$16)</f>
        <v>0</v>
      </c>
      <c r="Z289" s="219" t="str">
        <f t="shared" ref="Z289" ca="1" si="3320">IF(OR($B289=0,Y289=0),"",ROUNDDOWN((Y289/$B289)*100,0))</f>
        <v/>
      </c>
      <c r="AA289" s="218">
        <f>SUMIFS(Zeitliste!$M$14:$M$1999,Zeitliste!$A$14:$A$1999,$A289,Zeitliste!$N$14:$N$1999,AA$16)</f>
        <v>0</v>
      </c>
      <c r="AB289" s="219" t="str">
        <f t="shared" ref="AB289" ca="1" si="3321">IF(OR($B289=0,AA289=0),"",ROUNDDOWN((AA289/$B289)*100,0))</f>
        <v/>
      </c>
      <c r="AC289" s="218">
        <f>SUMIFS(Zeitliste!$M$14:$M$1999,Zeitliste!$A$14:$A$1999,$A289,Zeitliste!$N$14:$N$1999,AC$16)</f>
        <v>0</v>
      </c>
      <c r="AD289" s="219" t="str">
        <f t="shared" ca="1" si="3162"/>
        <v/>
      </c>
      <c r="AE289" s="20"/>
      <c r="AF289" s="241">
        <f t="shared" ca="1" si="3175"/>
        <v>0</v>
      </c>
      <c r="AG289" s="241">
        <f t="shared" ca="1" si="3176"/>
        <v>0</v>
      </c>
      <c r="AH289" s="242" t="e">
        <f t="shared" si="3189"/>
        <v>#VALUE!</v>
      </c>
    </row>
    <row r="290" spans="1:34" x14ac:dyDescent="0.25">
      <c r="A290" s="216" t="str">
        <f t="shared" si="3124"/>
        <v/>
      </c>
      <c r="B290" s="217">
        <f ca="1">SUMIF(ZL_gesamt,Aufteilung!A290,ZL_dez)</f>
        <v>0</v>
      </c>
      <c r="C290" s="218">
        <f>SUMIFS(Zeitliste!$M$14:$M$1999,Zeitliste!$A$14:$A$1999,$A290,Zeitliste!$N$14:$N$1999,C$16)</f>
        <v>0</v>
      </c>
      <c r="D290" s="219" t="str">
        <f t="shared" ca="1" si="3125"/>
        <v/>
      </c>
      <c r="E290" s="218">
        <f>SUMIFS(Zeitliste!$M$14:$M$1999,Zeitliste!$A$14:$A$1999,$A290,Zeitliste!$N$14:$N$1999,E$16)</f>
        <v>0</v>
      </c>
      <c r="F290" s="219" t="str">
        <f t="shared" ref="F290" ca="1" si="3322">IF(OR($B290=0,E290=0),"",ROUNDDOWN((E290/$B290)*100,0))</f>
        <v/>
      </c>
      <c r="G290" s="218">
        <f>SUMIFS(Zeitliste!$M$14:$M$1999,Zeitliste!$A$14:$A$1999,$A290,Zeitliste!$N$14:$N$1999,G$16)</f>
        <v>0</v>
      </c>
      <c r="H290" s="219" t="str">
        <f t="shared" ref="H290" ca="1" si="3323">IF(OR($B290=0,G290=0),"",ROUNDDOWN((G290/$B290)*100,0))</f>
        <v/>
      </c>
      <c r="I290" s="218">
        <f>SUMIFS(Zeitliste!$M$14:$M$1999,Zeitliste!$A$14:$A$1999,$A290,Zeitliste!$N$14:$N$1999,I$16)</f>
        <v>0</v>
      </c>
      <c r="J290" s="219" t="str">
        <f t="shared" ref="J290" ca="1" si="3324">IF(OR($B290=0,I290=0),"",ROUNDDOWN((I290/$B290)*100,0))</f>
        <v/>
      </c>
      <c r="K290" s="218">
        <f>SUMIFS(Zeitliste!$M$14:$M$1999,Zeitliste!$A$14:$A$1999,$A290,Zeitliste!$N$14:$N$1999,K$16)</f>
        <v>0</v>
      </c>
      <c r="L290" s="219" t="str">
        <f t="shared" ref="L290" ca="1" si="3325">IF(OR($B290=0,K290=0),"",ROUNDDOWN((K290/$B290)*100,0))</f>
        <v/>
      </c>
      <c r="M290" s="218">
        <f>SUMIFS(Zeitliste!$M$14:$M$1999,Zeitliste!$A$14:$A$1999,$A290,Zeitliste!$N$14:$N$1999,M$16)</f>
        <v>0</v>
      </c>
      <c r="N290" s="219" t="str">
        <f t="shared" ref="N290" ca="1" si="3326">IF(OR($B290=0,M290=0),"",ROUNDDOWN((M290/$B290)*100,0))</f>
        <v/>
      </c>
      <c r="O290" s="218">
        <f>SUMIFS(Zeitliste!$M$14:$M$1999,Zeitliste!$A$14:$A$1999,$A290,Zeitliste!$N$14:$N$1999,O$16)</f>
        <v>0</v>
      </c>
      <c r="P290" s="219" t="str">
        <f t="shared" ref="P290" ca="1" si="3327">IF(OR($B290=0,O290=0),"",ROUNDDOWN((O290/$B290)*100,0))</f>
        <v/>
      </c>
      <c r="Q290" s="218">
        <f>SUMIFS(Zeitliste!$M$14:$M$1999,Zeitliste!$A$14:$A$1999,$A290,Zeitliste!$N$14:$N$1999,Q$16)</f>
        <v>0</v>
      </c>
      <c r="R290" s="219" t="str">
        <f t="shared" ref="R290" ca="1" si="3328">IF(OR($B290=0,Q290=0),"",ROUNDDOWN((Q290/$B290)*100,0))</f>
        <v/>
      </c>
      <c r="S290" s="218">
        <f>SUMIFS(Zeitliste!$M$14:$M$1999,Zeitliste!$A$14:$A$1999,$A290,Zeitliste!$N$14:$N$1999,S$16)</f>
        <v>0</v>
      </c>
      <c r="T290" s="219" t="str">
        <f t="shared" ref="T290" ca="1" si="3329">IF(OR($B290=0,S290=0),"",ROUNDDOWN((S290/$B290)*100,0))</f>
        <v/>
      </c>
      <c r="U290" s="218">
        <f>SUMIFS(Zeitliste!$M$14:$M$1999,Zeitliste!$A$14:$A$1999,$A290,Zeitliste!$N$14:$N$1999,U$16)</f>
        <v>0</v>
      </c>
      <c r="V290" s="219" t="str">
        <f t="shared" ref="V290" ca="1" si="3330">IF(OR($B290=0,U290=0),"",ROUNDDOWN((U290/$B290)*100,0))</f>
        <v/>
      </c>
      <c r="W290" s="218">
        <f>SUMIFS(Zeitliste!$M$14:$M$1999,Zeitliste!$A$14:$A$1999,$A290,Zeitliste!$N$14:$N$1999,W$16)</f>
        <v>0</v>
      </c>
      <c r="X290" s="219" t="str">
        <f t="shared" ref="X290" ca="1" si="3331">IF(OR($B290=0,W290=0),"",ROUNDDOWN((W290/$B290)*100,0))</f>
        <v/>
      </c>
      <c r="Y290" s="218">
        <f>SUMIFS(Zeitliste!$M$14:$M$1999,Zeitliste!$A$14:$A$1999,$A290,Zeitliste!$N$14:$N$1999,Y$16)</f>
        <v>0</v>
      </c>
      <c r="Z290" s="219" t="str">
        <f t="shared" ref="Z290" ca="1" si="3332">IF(OR($B290=0,Y290=0),"",ROUNDDOWN((Y290/$B290)*100,0))</f>
        <v/>
      </c>
      <c r="AA290" s="218">
        <f>SUMIFS(Zeitliste!$M$14:$M$1999,Zeitliste!$A$14:$A$1999,$A290,Zeitliste!$N$14:$N$1999,AA$16)</f>
        <v>0</v>
      </c>
      <c r="AB290" s="219" t="str">
        <f t="shared" ref="AB290" ca="1" si="3333">IF(OR($B290=0,AA290=0),"",ROUNDDOWN((AA290/$B290)*100,0))</f>
        <v/>
      </c>
      <c r="AC290" s="218">
        <f>SUMIFS(Zeitliste!$M$14:$M$1999,Zeitliste!$A$14:$A$1999,$A290,Zeitliste!$N$14:$N$1999,AC$16)</f>
        <v>0</v>
      </c>
      <c r="AD290" s="219" t="str">
        <f t="shared" ca="1" si="3162"/>
        <v/>
      </c>
      <c r="AE290" s="20"/>
      <c r="AF290" s="241">
        <f t="shared" ca="1" si="3175"/>
        <v>0</v>
      </c>
      <c r="AG290" s="241">
        <f t="shared" ca="1" si="3176"/>
        <v>0</v>
      </c>
      <c r="AH290" s="242" t="e">
        <f t="shared" si="3189"/>
        <v>#VALUE!</v>
      </c>
    </row>
    <row r="291" spans="1:34" x14ac:dyDescent="0.25">
      <c r="A291" s="216" t="str">
        <f t="shared" si="3124"/>
        <v/>
      </c>
      <c r="B291" s="217">
        <f ca="1">SUMIF(ZL_gesamt,Aufteilung!A291,ZL_dez)</f>
        <v>0</v>
      </c>
      <c r="C291" s="218">
        <f>SUMIFS(Zeitliste!$M$14:$M$1999,Zeitliste!$A$14:$A$1999,$A291,Zeitliste!$N$14:$N$1999,C$16)</f>
        <v>0</v>
      </c>
      <c r="D291" s="219" t="str">
        <f t="shared" ca="1" si="3125"/>
        <v/>
      </c>
      <c r="E291" s="218">
        <f>SUMIFS(Zeitliste!$M$14:$M$1999,Zeitliste!$A$14:$A$1999,$A291,Zeitliste!$N$14:$N$1999,E$16)</f>
        <v>0</v>
      </c>
      <c r="F291" s="219" t="str">
        <f t="shared" ref="F291" ca="1" si="3334">IF(OR($B291=0,E291=0),"",ROUNDDOWN((E291/$B291)*100,0))</f>
        <v/>
      </c>
      <c r="G291" s="218">
        <f>SUMIFS(Zeitliste!$M$14:$M$1999,Zeitliste!$A$14:$A$1999,$A291,Zeitliste!$N$14:$N$1999,G$16)</f>
        <v>0</v>
      </c>
      <c r="H291" s="219" t="str">
        <f t="shared" ref="H291" ca="1" si="3335">IF(OR($B291=0,G291=0),"",ROUNDDOWN((G291/$B291)*100,0))</f>
        <v/>
      </c>
      <c r="I291" s="218">
        <f>SUMIFS(Zeitliste!$M$14:$M$1999,Zeitliste!$A$14:$A$1999,$A291,Zeitliste!$N$14:$N$1999,I$16)</f>
        <v>0</v>
      </c>
      <c r="J291" s="219" t="str">
        <f t="shared" ref="J291" ca="1" si="3336">IF(OR($B291=0,I291=0),"",ROUNDDOWN((I291/$B291)*100,0))</f>
        <v/>
      </c>
      <c r="K291" s="218">
        <f>SUMIFS(Zeitliste!$M$14:$M$1999,Zeitliste!$A$14:$A$1999,$A291,Zeitliste!$N$14:$N$1999,K$16)</f>
        <v>0</v>
      </c>
      <c r="L291" s="219" t="str">
        <f t="shared" ref="L291" ca="1" si="3337">IF(OR($B291=0,K291=0),"",ROUNDDOWN((K291/$B291)*100,0))</f>
        <v/>
      </c>
      <c r="M291" s="218">
        <f>SUMIFS(Zeitliste!$M$14:$M$1999,Zeitliste!$A$14:$A$1999,$A291,Zeitliste!$N$14:$N$1999,M$16)</f>
        <v>0</v>
      </c>
      <c r="N291" s="219" t="str">
        <f t="shared" ref="N291" ca="1" si="3338">IF(OR($B291=0,M291=0),"",ROUNDDOWN((M291/$B291)*100,0))</f>
        <v/>
      </c>
      <c r="O291" s="218">
        <f>SUMIFS(Zeitliste!$M$14:$M$1999,Zeitliste!$A$14:$A$1999,$A291,Zeitliste!$N$14:$N$1999,O$16)</f>
        <v>0</v>
      </c>
      <c r="P291" s="219" t="str">
        <f t="shared" ref="P291" ca="1" si="3339">IF(OR($B291=0,O291=0),"",ROUNDDOWN((O291/$B291)*100,0))</f>
        <v/>
      </c>
      <c r="Q291" s="218">
        <f>SUMIFS(Zeitliste!$M$14:$M$1999,Zeitliste!$A$14:$A$1999,$A291,Zeitliste!$N$14:$N$1999,Q$16)</f>
        <v>0</v>
      </c>
      <c r="R291" s="219" t="str">
        <f t="shared" ref="R291" ca="1" si="3340">IF(OR($B291=0,Q291=0),"",ROUNDDOWN((Q291/$B291)*100,0))</f>
        <v/>
      </c>
      <c r="S291" s="218">
        <f>SUMIFS(Zeitliste!$M$14:$M$1999,Zeitliste!$A$14:$A$1999,$A291,Zeitliste!$N$14:$N$1999,S$16)</f>
        <v>0</v>
      </c>
      <c r="T291" s="219" t="str">
        <f t="shared" ref="T291" ca="1" si="3341">IF(OR($B291=0,S291=0),"",ROUNDDOWN((S291/$B291)*100,0))</f>
        <v/>
      </c>
      <c r="U291" s="218">
        <f>SUMIFS(Zeitliste!$M$14:$M$1999,Zeitliste!$A$14:$A$1999,$A291,Zeitliste!$N$14:$N$1999,U$16)</f>
        <v>0</v>
      </c>
      <c r="V291" s="219" t="str">
        <f t="shared" ref="V291" ca="1" si="3342">IF(OR($B291=0,U291=0),"",ROUNDDOWN((U291/$B291)*100,0))</f>
        <v/>
      </c>
      <c r="W291" s="218">
        <f>SUMIFS(Zeitliste!$M$14:$M$1999,Zeitliste!$A$14:$A$1999,$A291,Zeitliste!$N$14:$N$1999,W$16)</f>
        <v>0</v>
      </c>
      <c r="X291" s="219" t="str">
        <f t="shared" ref="X291" ca="1" si="3343">IF(OR($B291=0,W291=0),"",ROUNDDOWN((W291/$B291)*100,0))</f>
        <v/>
      </c>
      <c r="Y291" s="218">
        <f>SUMIFS(Zeitliste!$M$14:$M$1999,Zeitliste!$A$14:$A$1999,$A291,Zeitliste!$N$14:$N$1999,Y$16)</f>
        <v>0</v>
      </c>
      <c r="Z291" s="219" t="str">
        <f t="shared" ref="Z291" ca="1" si="3344">IF(OR($B291=0,Y291=0),"",ROUNDDOWN((Y291/$B291)*100,0))</f>
        <v/>
      </c>
      <c r="AA291" s="218">
        <f>SUMIFS(Zeitliste!$M$14:$M$1999,Zeitliste!$A$14:$A$1999,$A291,Zeitliste!$N$14:$N$1999,AA$16)</f>
        <v>0</v>
      </c>
      <c r="AB291" s="219" t="str">
        <f t="shared" ref="AB291" ca="1" si="3345">IF(OR($B291=0,AA291=0),"",ROUNDDOWN((AA291/$B291)*100,0))</f>
        <v/>
      </c>
      <c r="AC291" s="218">
        <f>SUMIFS(Zeitliste!$M$14:$M$1999,Zeitliste!$A$14:$A$1999,$A291,Zeitliste!$N$14:$N$1999,AC$16)</f>
        <v>0</v>
      </c>
      <c r="AD291" s="219" t="str">
        <f t="shared" ca="1" si="3162"/>
        <v/>
      </c>
      <c r="AE291" s="20"/>
      <c r="AF291" s="241">
        <f t="shared" ca="1" si="3175"/>
        <v>0</v>
      </c>
      <c r="AG291" s="241">
        <f t="shared" ca="1" si="3176"/>
        <v>0</v>
      </c>
      <c r="AH291" s="242" t="e">
        <f t="shared" si="3189"/>
        <v>#VALUE!</v>
      </c>
    </row>
    <row r="292" spans="1:34" x14ac:dyDescent="0.25">
      <c r="A292" s="216" t="str">
        <f t="shared" si="3124"/>
        <v/>
      </c>
      <c r="B292" s="217">
        <f ca="1">SUMIF(ZL_gesamt,Aufteilung!A292,ZL_dez)</f>
        <v>0</v>
      </c>
      <c r="C292" s="218">
        <f>SUMIFS(Zeitliste!$M$14:$M$1999,Zeitliste!$A$14:$A$1999,$A292,Zeitliste!$N$14:$N$1999,C$16)</f>
        <v>0</v>
      </c>
      <c r="D292" s="219" t="str">
        <f t="shared" ca="1" si="3125"/>
        <v/>
      </c>
      <c r="E292" s="218">
        <f>SUMIFS(Zeitliste!$M$14:$M$1999,Zeitliste!$A$14:$A$1999,$A292,Zeitliste!$N$14:$N$1999,E$16)</f>
        <v>0</v>
      </c>
      <c r="F292" s="219" t="str">
        <f t="shared" ref="F292" ca="1" si="3346">IF(OR($B292=0,E292=0),"",ROUNDDOWN((E292/$B292)*100,0))</f>
        <v/>
      </c>
      <c r="G292" s="218">
        <f>SUMIFS(Zeitliste!$M$14:$M$1999,Zeitliste!$A$14:$A$1999,$A292,Zeitliste!$N$14:$N$1999,G$16)</f>
        <v>0</v>
      </c>
      <c r="H292" s="219" t="str">
        <f t="shared" ref="H292" ca="1" si="3347">IF(OR($B292=0,G292=0),"",ROUNDDOWN((G292/$B292)*100,0))</f>
        <v/>
      </c>
      <c r="I292" s="218">
        <f>SUMIFS(Zeitliste!$M$14:$M$1999,Zeitliste!$A$14:$A$1999,$A292,Zeitliste!$N$14:$N$1999,I$16)</f>
        <v>0</v>
      </c>
      <c r="J292" s="219" t="str">
        <f t="shared" ref="J292" ca="1" si="3348">IF(OR($B292=0,I292=0),"",ROUNDDOWN((I292/$B292)*100,0))</f>
        <v/>
      </c>
      <c r="K292" s="218">
        <f>SUMIFS(Zeitliste!$M$14:$M$1999,Zeitliste!$A$14:$A$1999,$A292,Zeitliste!$N$14:$N$1999,K$16)</f>
        <v>0</v>
      </c>
      <c r="L292" s="219" t="str">
        <f t="shared" ref="L292" ca="1" si="3349">IF(OR($B292=0,K292=0),"",ROUNDDOWN((K292/$B292)*100,0))</f>
        <v/>
      </c>
      <c r="M292" s="218">
        <f>SUMIFS(Zeitliste!$M$14:$M$1999,Zeitliste!$A$14:$A$1999,$A292,Zeitliste!$N$14:$N$1999,M$16)</f>
        <v>0</v>
      </c>
      <c r="N292" s="219" t="str">
        <f t="shared" ref="N292" ca="1" si="3350">IF(OR($B292=0,M292=0),"",ROUNDDOWN((M292/$B292)*100,0))</f>
        <v/>
      </c>
      <c r="O292" s="218">
        <f>SUMIFS(Zeitliste!$M$14:$M$1999,Zeitliste!$A$14:$A$1999,$A292,Zeitliste!$N$14:$N$1999,O$16)</f>
        <v>0</v>
      </c>
      <c r="P292" s="219" t="str">
        <f t="shared" ref="P292" ca="1" si="3351">IF(OR($B292=0,O292=0),"",ROUNDDOWN((O292/$B292)*100,0))</f>
        <v/>
      </c>
      <c r="Q292" s="218">
        <f>SUMIFS(Zeitliste!$M$14:$M$1999,Zeitliste!$A$14:$A$1999,$A292,Zeitliste!$N$14:$N$1999,Q$16)</f>
        <v>0</v>
      </c>
      <c r="R292" s="219" t="str">
        <f t="shared" ref="R292" ca="1" si="3352">IF(OR($B292=0,Q292=0),"",ROUNDDOWN((Q292/$B292)*100,0))</f>
        <v/>
      </c>
      <c r="S292" s="218">
        <f>SUMIFS(Zeitliste!$M$14:$M$1999,Zeitliste!$A$14:$A$1999,$A292,Zeitliste!$N$14:$N$1999,S$16)</f>
        <v>0</v>
      </c>
      <c r="T292" s="219" t="str">
        <f t="shared" ref="T292" ca="1" si="3353">IF(OR($B292=0,S292=0),"",ROUNDDOWN((S292/$B292)*100,0))</f>
        <v/>
      </c>
      <c r="U292" s="218">
        <f>SUMIFS(Zeitliste!$M$14:$M$1999,Zeitliste!$A$14:$A$1999,$A292,Zeitliste!$N$14:$N$1999,U$16)</f>
        <v>0</v>
      </c>
      <c r="V292" s="219" t="str">
        <f t="shared" ref="V292" ca="1" si="3354">IF(OR($B292=0,U292=0),"",ROUNDDOWN((U292/$B292)*100,0))</f>
        <v/>
      </c>
      <c r="W292" s="218">
        <f>SUMIFS(Zeitliste!$M$14:$M$1999,Zeitliste!$A$14:$A$1999,$A292,Zeitliste!$N$14:$N$1999,W$16)</f>
        <v>0</v>
      </c>
      <c r="X292" s="219" t="str">
        <f t="shared" ref="X292" ca="1" si="3355">IF(OR($B292=0,W292=0),"",ROUNDDOWN((W292/$B292)*100,0))</f>
        <v/>
      </c>
      <c r="Y292" s="218">
        <f>SUMIFS(Zeitliste!$M$14:$M$1999,Zeitliste!$A$14:$A$1999,$A292,Zeitliste!$N$14:$N$1999,Y$16)</f>
        <v>0</v>
      </c>
      <c r="Z292" s="219" t="str">
        <f t="shared" ref="Z292" ca="1" si="3356">IF(OR($B292=0,Y292=0),"",ROUNDDOWN((Y292/$B292)*100,0))</f>
        <v/>
      </c>
      <c r="AA292" s="218">
        <f>SUMIFS(Zeitliste!$M$14:$M$1999,Zeitliste!$A$14:$A$1999,$A292,Zeitliste!$N$14:$N$1999,AA$16)</f>
        <v>0</v>
      </c>
      <c r="AB292" s="219" t="str">
        <f t="shared" ref="AB292" ca="1" si="3357">IF(OR($B292=0,AA292=0),"",ROUNDDOWN((AA292/$B292)*100,0))</f>
        <v/>
      </c>
      <c r="AC292" s="218">
        <f>SUMIFS(Zeitliste!$M$14:$M$1999,Zeitliste!$A$14:$A$1999,$A292,Zeitliste!$N$14:$N$1999,AC$16)</f>
        <v>0</v>
      </c>
      <c r="AD292" s="219" t="str">
        <f t="shared" ca="1" si="3162"/>
        <v/>
      </c>
      <c r="AE292" s="20"/>
      <c r="AF292" s="241">
        <f t="shared" ca="1" si="3175"/>
        <v>0</v>
      </c>
      <c r="AG292" s="241">
        <f t="shared" ca="1" si="3176"/>
        <v>0</v>
      </c>
      <c r="AH292" s="242" t="e">
        <f t="shared" si="3189"/>
        <v>#VALUE!</v>
      </c>
    </row>
    <row r="293" spans="1:34" x14ac:dyDescent="0.25">
      <c r="A293" s="216" t="str">
        <f t="shared" si="3124"/>
        <v/>
      </c>
      <c r="B293" s="217">
        <f ca="1">SUMIF(ZL_gesamt,Aufteilung!A293,ZL_dez)</f>
        <v>0</v>
      </c>
      <c r="C293" s="218">
        <f>SUMIFS(Zeitliste!$M$14:$M$1999,Zeitliste!$A$14:$A$1999,$A293,Zeitliste!$N$14:$N$1999,C$16)</f>
        <v>0</v>
      </c>
      <c r="D293" s="219" t="str">
        <f t="shared" ca="1" si="3125"/>
        <v/>
      </c>
      <c r="E293" s="218">
        <f>SUMIFS(Zeitliste!$M$14:$M$1999,Zeitliste!$A$14:$A$1999,$A293,Zeitliste!$N$14:$N$1999,E$16)</f>
        <v>0</v>
      </c>
      <c r="F293" s="219" t="str">
        <f t="shared" ref="F293" ca="1" si="3358">IF(OR($B293=0,E293=0),"",ROUNDDOWN((E293/$B293)*100,0))</f>
        <v/>
      </c>
      <c r="G293" s="218">
        <f>SUMIFS(Zeitliste!$M$14:$M$1999,Zeitliste!$A$14:$A$1999,$A293,Zeitliste!$N$14:$N$1999,G$16)</f>
        <v>0</v>
      </c>
      <c r="H293" s="219" t="str">
        <f t="shared" ref="H293" ca="1" si="3359">IF(OR($B293=0,G293=0),"",ROUNDDOWN((G293/$B293)*100,0))</f>
        <v/>
      </c>
      <c r="I293" s="218">
        <f>SUMIFS(Zeitliste!$M$14:$M$1999,Zeitliste!$A$14:$A$1999,$A293,Zeitliste!$N$14:$N$1999,I$16)</f>
        <v>0</v>
      </c>
      <c r="J293" s="219" t="str">
        <f t="shared" ref="J293" ca="1" si="3360">IF(OR($B293=0,I293=0),"",ROUNDDOWN((I293/$B293)*100,0))</f>
        <v/>
      </c>
      <c r="K293" s="218">
        <f>SUMIFS(Zeitliste!$M$14:$M$1999,Zeitliste!$A$14:$A$1999,$A293,Zeitliste!$N$14:$N$1999,K$16)</f>
        <v>0</v>
      </c>
      <c r="L293" s="219" t="str">
        <f t="shared" ref="L293" ca="1" si="3361">IF(OR($B293=0,K293=0),"",ROUNDDOWN((K293/$B293)*100,0))</f>
        <v/>
      </c>
      <c r="M293" s="218">
        <f>SUMIFS(Zeitliste!$M$14:$M$1999,Zeitliste!$A$14:$A$1999,$A293,Zeitliste!$N$14:$N$1999,M$16)</f>
        <v>0</v>
      </c>
      <c r="N293" s="219" t="str">
        <f t="shared" ref="N293" ca="1" si="3362">IF(OR($B293=0,M293=0),"",ROUNDDOWN((M293/$B293)*100,0))</f>
        <v/>
      </c>
      <c r="O293" s="218">
        <f>SUMIFS(Zeitliste!$M$14:$M$1999,Zeitliste!$A$14:$A$1999,$A293,Zeitliste!$N$14:$N$1999,O$16)</f>
        <v>0</v>
      </c>
      <c r="P293" s="219" t="str">
        <f t="shared" ref="P293" ca="1" si="3363">IF(OR($B293=0,O293=0),"",ROUNDDOWN((O293/$B293)*100,0))</f>
        <v/>
      </c>
      <c r="Q293" s="218">
        <f>SUMIFS(Zeitliste!$M$14:$M$1999,Zeitliste!$A$14:$A$1999,$A293,Zeitliste!$N$14:$N$1999,Q$16)</f>
        <v>0</v>
      </c>
      <c r="R293" s="219" t="str">
        <f t="shared" ref="R293" ca="1" si="3364">IF(OR($B293=0,Q293=0),"",ROUNDDOWN((Q293/$B293)*100,0))</f>
        <v/>
      </c>
      <c r="S293" s="218">
        <f>SUMIFS(Zeitliste!$M$14:$M$1999,Zeitliste!$A$14:$A$1999,$A293,Zeitliste!$N$14:$N$1999,S$16)</f>
        <v>0</v>
      </c>
      <c r="T293" s="219" t="str">
        <f t="shared" ref="T293" ca="1" si="3365">IF(OR($B293=0,S293=0),"",ROUNDDOWN((S293/$B293)*100,0))</f>
        <v/>
      </c>
      <c r="U293" s="218">
        <f>SUMIFS(Zeitliste!$M$14:$M$1999,Zeitliste!$A$14:$A$1999,$A293,Zeitliste!$N$14:$N$1999,U$16)</f>
        <v>0</v>
      </c>
      <c r="V293" s="219" t="str">
        <f t="shared" ref="V293" ca="1" si="3366">IF(OR($B293=0,U293=0),"",ROUNDDOWN((U293/$B293)*100,0))</f>
        <v/>
      </c>
      <c r="W293" s="218">
        <f>SUMIFS(Zeitliste!$M$14:$M$1999,Zeitliste!$A$14:$A$1999,$A293,Zeitliste!$N$14:$N$1999,W$16)</f>
        <v>0</v>
      </c>
      <c r="X293" s="219" t="str">
        <f t="shared" ref="X293" ca="1" si="3367">IF(OR($B293=0,W293=0),"",ROUNDDOWN((W293/$B293)*100,0))</f>
        <v/>
      </c>
      <c r="Y293" s="218">
        <f>SUMIFS(Zeitliste!$M$14:$M$1999,Zeitliste!$A$14:$A$1999,$A293,Zeitliste!$N$14:$N$1999,Y$16)</f>
        <v>0</v>
      </c>
      <c r="Z293" s="219" t="str">
        <f t="shared" ref="Z293" ca="1" si="3368">IF(OR($B293=0,Y293=0),"",ROUNDDOWN((Y293/$B293)*100,0))</f>
        <v/>
      </c>
      <c r="AA293" s="218">
        <f>SUMIFS(Zeitliste!$M$14:$M$1999,Zeitliste!$A$14:$A$1999,$A293,Zeitliste!$N$14:$N$1999,AA$16)</f>
        <v>0</v>
      </c>
      <c r="AB293" s="219" t="str">
        <f t="shared" ref="AB293" ca="1" si="3369">IF(OR($B293=0,AA293=0),"",ROUNDDOWN((AA293/$B293)*100,0))</f>
        <v/>
      </c>
      <c r="AC293" s="218">
        <f>SUMIFS(Zeitliste!$M$14:$M$1999,Zeitliste!$A$14:$A$1999,$A293,Zeitliste!$N$14:$N$1999,AC$16)</f>
        <v>0</v>
      </c>
      <c r="AD293" s="219" t="str">
        <f t="shared" ca="1" si="3162"/>
        <v/>
      </c>
      <c r="AE293" s="20"/>
      <c r="AF293" s="241">
        <f t="shared" ca="1" si="3175"/>
        <v>0</v>
      </c>
      <c r="AG293" s="241">
        <f t="shared" ca="1" si="3176"/>
        <v>0</v>
      </c>
      <c r="AH293" s="242" t="e">
        <f t="shared" si="3189"/>
        <v>#VALUE!</v>
      </c>
    </row>
    <row r="294" spans="1:34" x14ac:dyDescent="0.25">
      <c r="A294" s="216" t="str">
        <f t="shared" si="3124"/>
        <v/>
      </c>
      <c r="B294" s="217">
        <f ca="1">SUMIF(ZL_gesamt,Aufteilung!A294,ZL_dez)</f>
        <v>0</v>
      </c>
      <c r="C294" s="218">
        <f>SUMIFS(Zeitliste!$M$14:$M$1999,Zeitliste!$A$14:$A$1999,$A294,Zeitliste!$N$14:$N$1999,C$16)</f>
        <v>0</v>
      </c>
      <c r="D294" s="219" t="str">
        <f t="shared" ca="1" si="3125"/>
        <v/>
      </c>
      <c r="E294" s="218">
        <f>SUMIFS(Zeitliste!$M$14:$M$1999,Zeitliste!$A$14:$A$1999,$A294,Zeitliste!$N$14:$N$1999,E$16)</f>
        <v>0</v>
      </c>
      <c r="F294" s="219" t="str">
        <f t="shared" ref="F294" ca="1" si="3370">IF(OR($B294=0,E294=0),"",ROUNDDOWN((E294/$B294)*100,0))</f>
        <v/>
      </c>
      <c r="G294" s="218">
        <f>SUMIFS(Zeitliste!$M$14:$M$1999,Zeitliste!$A$14:$A$1999,$A294,Zeitliste!$N$14:$N$1999,G$16)</f>
        <v>0</v>
      </c>
      <c r="H294" s="219" t="str">
        <f t="shared" ref="H294" ca="1" si="3371">IF(OR($B294=0,G294=0),"",ROUNDDOWN((G294/$B294)*100,0))</f>
        <v/>
      </c>
      <c r="I294" s="218">
        <f>SUMIFS(Zeitliste!$M$14:$M$1999,Zeitliste!$A$14:$A$1999,$A294,Zeitliste!$N$14:$N$1999,I$16)</f>
        <v>0</v>
      </c>
      <c r="J294" s="219" t="str">
        <f t="shared" ref="J294" ca="1" si="3372">IF(OR($B294=0,I294=0),"",ROUNDDOWN((I294/$B294)*100,0))</f>
        <v/>
      </c>
      <c r="K294" s="218">
        <f>SUMIFS(Zeitliste!$M$14:$M$1999,Zeitliste!$A$14:$A$1999,$A294,Zeitliste!$N$14:$N$1999,K$16)</f>
        <v>0</v>
      </c>
      <c r="L294" s="219" t="str">
        <f t="shared" ref="L294" ca="1" si="3373">IF(OR($B294=0,K294=0),"",ROUNDDOWN((K294/$B294)*100,0))</f>
        <v/>
      </c>
      <c r="M294" s="218">
        <f>SUMIFS(Zeitliste!$M$14:$M$1999,Zeitliste!$A$14:$A$1999,$A294,Zeitliste!$N$14:$N$1999,M$16)</f>
        <v>0</v>
      </c>
      <c r="N294" s="219" t="str">
        <f t="shared" ref="N294" ca="1" si="3374">IF(OR($B294=0,M294=0),"",ROUNDDOWN((M294/$B294)*100,0))</f>
        <v/>
      </c>
      <c r="O294" s="218">
        <f>SUMIFS(Zeitliste!$M$14:$M$1999,Zeitliste!$A$14:$A$1999,$A294,Zeitliste!$N$14:$N$1999,O$16)</f>
        <v>0</v>
      </c>
      <c r="P294" s="219" t="str">
        <f t="shared" ref="P294" ca="1" si="3375">IF(OR($B294=0,O294=0),"",ROUNDDOWN((O294/$B294)*100,0))</f>
        <v/>
      </c>
      <c r="Q294" s="218">
        <f>SUMIFS(Zeitliste!$M$14:$M$1999,Zeitliste!$A$14:$A$1999,$A294,Zeitliste!$N$14:$N$1999,Q$16)</f>
        <v>0</v>
      </c>
      <c r="R294" s="219" t="str">
        <f t="shared" ref="R294" ca="1" si="3376">IF(OR($B294=0,Q294=0),"",ROUNDDOWN((Q294/$B294)*100,0))</f>
        <v/>
      </c>
      <c r="S294" s="218">
        <f>SUMIFS(Zeitliste!$M$14:$M$1999,Zeitliste!$A$14:$A$1999,$A294,Zeitliste!$N$14:$N$1999,S$16)</f>
        <v>0</v>
      </c>
      <c r="T294" s="219" t="str">
        <f t="shared" ref="T294" ca="1" si="3377">IF(OR($B294=0,S294=0),"",ROUNDDOWN((S294/$B294)*100,0))</f>
        <v/>
      </c>
      <c r="U294" s="218">
        <f>SUMIFS(Zeitliste!$M$14:$M$1999,Zeitliste!$A$14:$A$1999,$A294,Zeitliste!$N$14:$N$1999,U$16)</f>
        <v>0</v>
      </c>
      <c r="V294" s="219" t="str">
        <f t="shared" ref="V294" ca="1" si="3378">IF(OR($B294=0,U294=0),"",ROUNDDOWN((U294/$B294)*100,0))</f>
        <v/>
      </c>
      <c r="W294" s="218">
        <f>SUMIFS(Zeitliste!$M$14:$M$1999,Zeitliste!$A$14:$A$1999,$A294,Zeitliste!$N$14:$N$1999,W$16)</f>
        <v>0</v>
      </c>
      <c r="X294" s="219" t="str">
        <f t="shared" ref="X294" ca="1" si="3379">IF(OR($B294=0,W294=0),"",ROUNDDOWN((W294/$B294)*100,0))</f>
        <v/>
      </c>
      <c r="Y294" s="218">
        <f>SUMIFS(Zeitliste!$M$14:$M$1999,Zeitliste!$A$14:$A$1999,$A294,Zeitliste!$N$14:$N$1999,Y$16)</f>
        <v>0</v>
      </c>
      <c r="Z294" s="219" t="str">
        <f t="shared" ref="Z294" ca="1" si="3380">IF(OR($B294=0,Y294=0),"",ROUNDDOWN((Y294/$B294)*100,0))</f>
        <v/>
      </c>
      <c r="AA294" s="218">
        <f>SUMIFS(Zeitliste!$M$14:$M$1999,Zeitliste!$A$14:$A$1999,$A294,Zeitliste!$N$14:$N$1999,AA$16)</f>
        <v>0</v>
      </c>
      <c r="AB294" s="219" t="str">
        <f t="shared" ref="AB294" ca="1" si="3381">IF(OR($B294=0,AA294=0),"",ROUNDDOWN((AA294/$B294)*100,0))</f>
        <v/>
      </c>
      <c r="AC294" s="218">
        <f>SUMIFS(Zeitliste!$M$14:$M$1999,Zeitliste!$A$14:$A$1999,$A294,Zeitliste!$N$14:$N$1999,AC$16)</f>
        <v>0</v>
      </c>
      <c r="AD294" s="219" t="str">
        <f t="shared" ca="1" si="3162"/>
        <v/>
      </c>
      <c r="AE294" s="20"/>
      <c r="AF294" s="241">
        <f t="shared" ca="1" si="3175"/>
        <v>0</v>
      </c>
      <c r="AG294" s="241">
        <f t="shared" ca="1" si="3176"/>
        <v>0</v>
      </c>
      <c r="AH294" s="242" t="e">
        <f t="shared" si="3189"/>
        <v>#VALUE!</v>
      </c>
    </row>
    <row r="295" spans="1:34" x14ac:dyDescent="0.25">
      <c r="A295" s="216" t="str">
        <f t="shared" si="3124"/>
        <v/>
      </c>
      <c r="B295" s="217">
        <f ca="1">SUMIF(ZL_gesamt,Aufteilung!A295,ZL_dez)</f>
        <v>0</v>
      </c>
      <c r="C295" s="218">
        <f>SUMIFS(Zeitliste!$M$14:$M$1999,Zeitliste!$A$14:$A$1999,$A295,Zeitliste!$N$14:$N$1999,C$16)</f>
        <v>0</v>
      </c>
      <c r="D295" s="219" t="str">
        <f t="shared" ca="1" si="3125"/>
        <v/>
      </c>
      <c r="E295" s="218">
        <f>SUMIFS(Zeitliste!$M$14:$M$1999,Zeitliste!$A$14:$A$1999,$A295,Zeitliste!$N$14:$N$1999,E$16)</f>
        <v>0</v>
      </c>
      <c r="F295" s="219" t="str">
        <f t="shared" ref="F295" ca="1" si="3382">IF(OR($B295=0,E295=0),"",ROUNDDOWN((E295/$B295)*100,0))</f>
        <v/>
      </c>
      <c r="G295" s="218">
        <f>SUMIFS(Zeitliste!$M$14:$M$1999,Zeitliste!$A$14:$A$1999,$A295,Zeitliste!$N$14:$N$1999,G$16)</f>
        <v>0</v>
      </c>
      <c r="H295" s="219" t="str">
        <f t="shared" ref="H295" ca="1" si="3383">IF(OR($B295=0,G295=0),"",ROUNDDOWN((G295/$B295)*100,0))</f>
        <v/>
      </c>
      <c r="I295" s="218">
        <f>SUMIFS(Zeitliste!$M$14:$M$1999,Zeitliste!$A$14:$A$1999,$A295,Zeitliste!$N$14:$N$1999,I$16)</f>
        <v>0</v>
      </c>
      <c r="J295" s="219" t="str">
        <f t="shared" ref="J295" ca="1" si="3384">IF(OR($B295=0,I295=0),"",ROUNDDOWN((I295/$B295)*100,0))</f>
        <v/>
      </c>
      <c r="K295" s="218">
        <f>SUMIFS(Zeitliste!$M$14:$M$1999,Zeitliste!$A$14:$A$1999,$A295,Zeitliste!$N$14:$N$1999,K$16)</f>
        <v>0</v>
      </c>
      <c r="L295" s="219" t="str">
        <f t="shared" ref="L295" ca="1" si="3385">IF(OR($B295=0,K295=0),"",ROUNDDOWN((K295/$B295)*100,0))</f>
        <v/>
      </c>
      <c r="M295" s="218">
        <f>SUMIFS(Zeitliste!$M$14:$M$1999,Zeitliste!$A$14:$A$1999,$A295,Zeitliste!$N$14:$N$1999,M$16)</f>
        <v>0</v>
      </c>
      <c r="N295" s="219" t="str">
        <f t="shared" ref="N295" ca="1" si="3386">IF(OR($B295=0,M295=0),"",ROUNDDOWN((M295/$B295)*100,0))</f>
        <v/>
      </c>
      <c r="O295" s="218">
        <f>SUMIFS(Zeitliste!$M$14:$M$1999,Zeitliste!$A$14:$A$1999,$A295,Zeitliste!$N$14:$N$1999,O$16)</f>
        <v>0</v>
      </c>
      <c r="P295" s="219" t="str">
        <f t="shared" ref="P295" ca="1" si="3387">IF(OR($B295=0,O295=0),"",ROUNDDOWN((O295/$B295)*100,0))</f>
        <v/>
      </c>
      <c r="Q295" s="218">
        <f>SUMIFS(Zeitliste!$M$14:$M$1999,Zeitliste!$A$14:$A$1999,$A295,Zeitliste!$N$14:$N$1999,Q$16)</f>
        <v>0</v>
      </c>
      <c r="R295" s="219" t="str">
        <f t="shared" ref="R295" ca="1" si="3388">IF(OR($B295=0,Q295=0),"",ROUNDDOWN((Q295/$B295)*100,0))</f>
        <v/>
      </c>
      <c r="S295" s="218">
        <f>SUMIFS(Zeitliste!$M$14:$M$1999,Zeitliste!$A$14:$A$1999,$A295,Zeitliste!$N$14:$N$1999,S$16)</f>
        <v>0</v>
      </c>
      <c r="T295" s="219" t="str">
        <f t="shared" ref="T295" ca="1" si="3389">IF(OR($B295=0,S295=0),"",ROUNDDOWN((S295/$B295)*100,0))</f>
        <v/>
      </c>
      <c r="U295" s="218">
        <f>SUMIFS(Zeitliste!$M$14:$M$1999,Zeitliste!$A$14:$A$1999,$A295,Zeitliste!$N$14:$N$1999,U$16)</f>
        <v>0</v>
      </c>
      <c r="V295" s="219" t="str">
        <f t="shared" ref="V295" ca="1" si="3390">IF(OR($B295=0,U295=0),"",ROUNDDOWN((U295/$B295)*100,0))</f>
        <v/>
      </c>
      <c r="W295" s="218">
        <f>SUMIFS(Zeitliste!$M$14:$M$1999,Zeitliste!$A$14:$A$1999,$A295,Zeitliste!$N$14:$N$1999,W$16)</f>
        <v>0</v>
      </c>
      <c r="X295" s="219" t="str">
        <f t="shared" ref="X295" ca="1" si="3391">IF(OR($B295=0,W295=0),"",ROUNDDOWN((W295/$B295)*100,0))</f>
        <v/>
      </c>
      <c r="Y295" s="218">
        <f>SUMIFS(Zeitliste!$M$14:$M$1999,Zeitliste!$A$14:$A$1999,$A295,Zeitliste!$N$14:$N$1999,Y$16)</f>
        <v>0</v>
      </c>
      <c r="Z295" s="219" t="str">
        <f t="shared" ref="Z295" ca="1" si="3392">IF(OR($B295=0,Y295=0),"",ROUNDDOWN((Y295/$B295)*100,0))</f>
        <v/>
      </c>
      <c r="AA295" s="218">
        <f>SUMIFS(Zeitliste!$M$14:$M$1999,Zeitliste!$A$14:$A$1999,$A295,Zeitliste!$N$14:$N$1999,AA$16)</f>
        <v>0</v>
      </c>
      <c r="AB295" s="219" t="str">
        <f t="shared" ref="AB295" ca="1" si="3393">IF(OR($B295=0,AA295=0),"",ROUNDDOWN((AA295/$B295)*100,0))</f>
        <v/>
      </c>
      <c r="AC295" s="218">
        <f>SUMIFS(Zeitliste!$M$14:$M$1999,Zeitliste!$A$14:$A$1999,$A295,Zeitliste!$N$14:$N$1999,AC$16)</f>
        <v>0</v>
      </c>
      <c r="AD295" s="219" t="str">
        <f t="shared" ca="1" si="3162"/>
        <v/>
      </c>
      <c r="AE295" s="20"/>
      <c r="AF295" s="241">
        <f t="shared" ca="1" si="3175"/>
        <v>0</v>
      </c>
      <c r="AG295" s="241">
        <f t="shared" ca="1" si="3176"/>
        <v>0</v>
      </c>
      <c r="AH295" s="242" t="e">
        <f t="shared" si="3189"/>
        <v>#VALUE!</v>
      </c>
    </row>
    <row r="296" spans="1:34" x14ac:dyDescent="0.25">
      <c r="A296" s="216" t="str">
        <f t="shared" si="3124"/>
        <v/>
      </c>
      <c r="B296" s="217">
        <f ca="1">SUMIF(ZL_gesamt,Aufteilung!A296,ZL_dez)</f>
        <v>0</v>
      </c>
      <c r="C296" s="218">
        <f>SUMIFS(Zeitliste!$M$14:$M$1999,Zeitliste!$A$14:$A$1999,$A296,Zeitliste!$N$14:$N$1999,C$16)</f>
        <v>0</v>
      </c>
      <c r="D296" s="219" t="str">
        <f t="shared" ca="1" si="3125"/>
        <v/>
      </c>
      <c r="E296" s="218">
        <f>SUMIFS(Zeitliste!$M$14:$M$1999,Zeitliste!$A$14:$A$1999,$A296,Zeitliste!$N$14:$N$1999,E$16)</f>
        <v>0</v>
      </c>
      <c r="F296" s="219" t="str">
        <f t="shared" ref="F296" ca="1" si="3394">IF(OR($B296=0,E296=0),"",ROUNDDOWN((E296/$B296)*100,0))</f>
        <v/>
      </c>
      <c r="G296" s="218">
        <f>SUMIFS(Zeitliste!$M$14:$M$1999,Zeitliste!$A$14:$A$1999,$A296,Zeitliste!$N$14:$N$1999,G$16)</f>
        <v>0</v>
      </c>
      <c r="H296" s="219" t="str">
        <f t="shared" ref="H296" ca="1" si="3395">IF(OR($B296=0,G296=0),"",ROUNDDOWN((G296/$B296)*100,0))</f>
        <v/>
      </c>
      <c r="I296" s="218">
        <f>SUMIFS(Zeitliste!$M$14:$M$1999,Zeitliste!$A$14:$A$1999,$A296,Zeitliste!$N$14:$N$1999,I$16)</f>
        <v>0</v>
      </c>
      <c r="J296" s="219" t="str">
        <f t="shared" ref="J296" ca="1" si="3396">IF(OR($B296=0,I296=0),"",ROUNDDOWN((I296/$B296)*100,0))</f>
        <v/>
      </c>
      <c r="K296" s="218">
        <f>SUMIFS(Zeitliste!$M$14:$M$1999,Zeitliste!$A$14:$A$1999,$A296,Zeitliste!$N$14:$N$1999,K$16)</f>
        <v>0</v>
      </c>
      <c r="L296" s="219" t="str">
        <f t="shared" ref="L296" ca="1" si="3397">IF(OR($B296=0,K296=0),"",ROUNDDOWN((K296/$B296)*100,0))</f>
        <v/>
      </c>
      <c r="M296" s="218">
        <f>SUMIFS(Zeitliste!$M$14:$M$1999,Zeitliste!$A$14:$A$1999,$A296,Zeitliste!$N$14:$N$1999,M$16)</f>
        <v>0</v>
      </c>
      <c r="N296" s="219" t="str">
        <f t="shared" ref="N296" ca="1" si="3398">IF(OR($B296=0,M296=0),"",ROUNDDOWN((M296/$B296)*100,0))</f>
        <v/>
      </c>
      <c r="O296" s="218">
        <f>SUMIFS(Zeitliste!$M$14:$M$1999,Zeitliste!$A$14:$A$1999,$A296,Zeitliste!$N$14:$N$1999,O$16)</f>
        <v>0</v>
      </c>
      <c r="P296" s="219" t="str">
        <f t="shared" ref="P296" ca="1" si="3399">IF(OR($B296=0,O296=0),"",ROUNDDOWN((O296/$B296)*100,0))</f>
        <v/>
      </c>
      <c r="Q296" s="218">
        <f>SUMIFS(Zeitliste!$M$14:$M$1999,Zeitliste!$A$14:$A$1999,$A296,Zeitliste!$N$14:$N$1999,Q$16)</f>
        <v>0</v>
      </c>
      <c r="R296" s="219" t="str">
        <f t="shared" ref="R296" ca="1" si="3400">IF(OR($B296=0,Q296=0),"",ROUNDDOWN((Q296/$B296)*100,0))</f>
        <v/>
      </c>
      <c r="S296" s="218">
        <f>SUMIFS(Zeitliste!$M$14:$M$1999,Zeitliste!$A$14:$A$1999,$A296,Zeitliste!$N$14:$N$1999,S$16)</f>
        <v>0</v>
      </c>
      <c r="T296" s="219" t="str">
        <f t="shared" ref="T296" ca="1" si="3401">IF(OR($B296=0,S296=0),"",ROUNDDOWN((S296/$B296)*100,0))</f>
        <v/>
      </c>
      <c r="U296" s="218">
        <f>SUMIFS(Zeitliste!$M$14:$M$1999,Zeitliste!$A$14:$A$1999,$A296,Zeitliste!$N$14:$N$1999,U$16)</f>
        <v>0</v>
      </c>
      <c r="V296" s="219" t="str">
        <f t="shared" ref="V296" ca="1" si="3402">IF(OR($B296=0,U296=0),"",ROUNDDOWN((U296/$B296)*100,0))</f>
        <v/>
      </c>
      <c r="W296" s="218">
        <f>SUMIFS(Zeitliste!$M$14:$M$1999,Zeitliste!$A$14:$A$1999,$A296,Zeitliste!$N$14:$N$1999,W$16)</f>
        <v>0</v>
      </c>
      <c r="X296" s="219" t="str">
        <f t="shared" ref="X296" ca="1" si="3403">IF(OR($B296=0,W296=0),"",ROUNDDOWN((W296/$B296)*100,0))</f>
        <v/>
      </c>
      <c r="Y296" s="218">
        <f>SUMIFS(Zeitliste!$M$14:$M$1999,Zeitliste!$A$14:$A$1999,$A296,Zeitliste!$N$14:$N$1999,Y$16)</f>
        <v>0</v>
      </c>
      <c r="Z296" s="219" t="str">
        <f t="shared" ref="Z296" ca="1" si="3404">IF(OR($B296=0,Y296=0),"",ROUNDDOWN((Y296/$B296)*100,0))</f>
        <v/>
      </c>
      <c r="AA296" s="218">
        <f>SUMIFS(Zeitliste!$M$14:$M$1999,Zeitliste!$A$14:$A$1999,$A296,Zeitliste!$N$14:$N$1999,AA$16)</f>
        <v>0</v>
      </c>
      <c r="AB296" s="219" t="str">
        <f t="shared" ref="AB296" ca="1" si="3405">IF(OR($B296=0,AA296=0),"",ROUNDDOWN((AA296/$B296)*100,0))</f>
        <v/>
      </c>
      <c r="AC296" s="218">
        <f>SUMIFS(Zeitliste!$M$14:$M$1999,Zeitliste!$A$14:$A$1999,$A296,Zeitliste!$N$14:$N$1999,AC$16)</f>
        <v>0</v>
      </c>
      <c r="AD296" s="219" t="str">
        <f t="shared" ca="1" si="3162"/>
        <v/>
      </c>
      <c r="AE296" s="20"/>
      <c r="AF296" s="241">
        <f t="shared" ca="1" si="3175"/>
        <v>0</v>
      </c>
      <c r="AG296" s="241">
        <f t="shared" ca="1" si="3176"/>
        <v>0</v>
      </c>
      <c r="AH296" s="242" t="e">
        <f t="shared" si="3189"/>
        <v>#VALUE!</v>
      </c>
    </row>
    <row r="297" spans="1:34" x14ac:dyDescent="0.25">
      <c r="A297" s="216" t="str">
        <f t="shared" si="3124"/>
        <v/>
      </c>
      <c r="B297" s="217">
        <f ca="1">SUMIF(ZL_gesamt,Aufteilung!A297,ZL_dez)</f>
        <v>0</v>
      </c>
      <c r="C297" s="218">
        <f>SUMIFS(Zeitliste!$M$14:$M$1999,Zeitliste!$A$14:$A$1999,$A297,Zeitliste!$N$14:$N$1999,C$16)</f>
        <v>0</v>
      </c>
      <c r="D297" s="219" t="str">
        <f t="shared" ca="1" si="3125"/>
        <v/>
      </c>
      <c r="E297" s="218">
        <f>SUMIFS(Zeitliste!$M$14:$M$1999,Zeitliste!$A$14:$A$1999,$A297,Zeitliste!$N$14:$N$1999,E$16)</f>
        <v>0</v>
      </c>
      <c r="F297" s="219" t="str">
        <f t="shared" ref="F297" ca="1" si="3406">IF(OR($B297=0,E297=0),"",ROUNDDOWN((E297/$B297)*100,0))</f>
        <v/>
      </c>
      <c r="G297" s="218">
        <f>SUMIFS(Zeitliste!$M$14:$M$1999,Zeitliste!$A$14:$A$1999,$A297,Zeitliste!$N$14:$N$1999,G$16)</f>
        <v>0</v>
      </c>
      <c r="H297" s="219" t="str">
        <f t="shared" ref="H297" ca="1" si="3407">IF(OR($B297=0,G297=0),"",ROUNDDOWN((G297/$B297)*100,0))</f>
        <v/>
      </c>
      <c r="I297" s="218">
        <f>SUMIFS(Zeitliste!$M$14:$M$1999,Zeitliste!$A$14:$A$1999,$A297,Zeitliste!$N$14:$N$1999,I$16)</f>
        <v>0</v>
      </c>
      <c r="J297" s="219" t="str">
        <f t="shared" ref="J297" ca="1" si="3408">IF(OR($B297=0,I297=0),"",ROUNDDOWN((I297/$B297)*100,0))</f>
        <v/>
      </c>
      <c r="K297" s="218">
        <f>SUMIFS(Zeitliste!$M$14:$M$1999,Zeitliste!$A$14:$A$1999,$A297,Zeitliste!$N$14:$N$1999,K$16)</f>
        <v>0</v>
      </c>
      <c r="L297" s="219" t="str">
        <f t="shared" ref="L297" ca="1" si="3409">IF(OR($B297=0,K297=0),"",ROUNDDOWN((K297/$B297)*100,0))</f>
        <v/>
      </c>
      <c r="M297" s="218">
        <f>SUMIFS(Zeitliste!$M$14:$M$1999,Zeitliste!$A$14:$A$1999,$A297,Zeitliste!$N$14:$N$1999,M$16)</f>
        <v>0</v>
      </c>
      <c r="N297" s="219" t="str">
        <f t="shared" ref="N297" ca="1" si="3410">IF(OR($B297=0,M297=0),"",ROUNDDOWN((M297/$B297)*100,0))</f>
        <v/>
      </c>
      <c r="O297" s="218">
        <f>SUMIFS(Zeitliste!$M$14:$M$1999,Zeitliste!$A$14:$A$1999,$A297,Zeitliste!$N$14:$N$1999,O$16)</f>
        <v>0</v>
      </c>
      <c r="P297" s="219" t="str">
        <f t="shared" ref="P297" ca="1" si="3411">IF(OR($B297=0,O297=0),"",ROUNDDOWN((O297/$B297)*100,0))</f>
        <v/>
      </c>
      <c r="Q297" s="218">
        <f>SUMIFS(Zeitliste!$M$14:$M$1999,Zeitliste!$A$14:$A$1999,$A297,Zeitliste!$N$14:$N$1999,Q$16)</f>
        <v>0</v>
      </c>
      <c r="R297" s="219" t="str">
        <f t="shared" ref="R297" ca="1" si="3412">IF(OR($B297=0,Q297=0),"",ROUNDDOWN((Q297/$B297)*100,0))</f>
        <v/>
      </c>
      <c r="S297" s="218">
        <f>SUMIFS(Zeitliste!$M$14:$M$1999,Zeitliste!$A$14:$A$1999,$A297,Zeitliste!$N$14:$N$1999,S$16)</f>
        <v>0</v>
      </c>
      <c r="T297" s="219" t="str">
        <f t="shared" ref="T297" ca="1" si="3413">IF(OR($B297=0,S297=0),"",ROUNDDOWN((S297/$B297)*100,0))</f>
        <v/>
      </c>
      <c r="U297" s="218">
        <f>SUMIFS(Zeitliste!$M$14:$M$1999,Zeitliste!$A$14:$A$1999,$A297,Zeitliste!$N$14:$N$1999,U$16)</f>
        <v>0</v>
      </c>
      <c r="V297" s="219" t="str">
        <f t="shared" ref="V297" ca="1" si="3414">IF(OR($B297=0,U297=0),"",ROUNDDOWN((U297/$B297)*100,0))</f>
        <v/>
      </c>
      <c r="W297" s="218">
        <f>SUMIFS(Zeitliste!$M$14:$M$1999,Zeitliste!$A$14:$A$1999,$A297,Zeitliste!$N$14:$N$1999,W$16)</f>
        <v>0</v>
      </c>
      <c r="X297" s="219" t="str">
        <f t="shared" ref="X297" ca="1" si="3415">IF(OR($B297=0,W297=0),"",ROUNDDOWN((W297/$B297)*100,0))</f>
        <v/>
      </c>
      <c r="Y297" s="218">
        <f>SUMIFS(Zeitliste!$M$14:$M$1999,Zeitliste!$A$14:$A$1999,$A297,Zeitliste!$N$14:$N$1999,Y$16)</f>
        <v>0</v>
      </c>
      <c r="Z297" s="219" t="str">
        <f t="shared" ref="Z297" ca="1" si="3416">IF(OR($B297=0,Y297=0),"",ROUNDDOWN((Y297/$B297)*100,0))</f>
        <v/>
      </c>
      <c r="AA297" s="218">
        <f>SUMIFS(Zeitliste!$M$14:$M$1999,Zeitliste!$A$14:$A$1999,$A297,Zeitliste!$N$14:$N$1999,AA$16)</f>
        <v>0</v>
      </c>
      <c r="AB297" s="219" t="str">
        <f t="shared" ref="AB297" ca="1" si="3417">IF(OR($B297=0,AA297=0),"",ROUNDDOWN((AA297/$B297)*100,0))</f>
        <v/>
      </c>
      <c r="AC297" s="218">
        <f>SUMIFS(Zeitliste!$M$14:$M$1999,Zeitliste!$A$14:$A$1999,$A297,Zeitliste!$N$14:$N$1999,AC$16)</f>
        <v>0</v>
      </c>
      <c r="AD297" s="219" t="str">
        <f t="shared" ca="1" si="3162"/>
        <v/>
      </c>
      <c r="AE297" s="20"/>
      <c r="AF297" s="241">
        <f t="shared" ca="1" si="3175"/>
        <v>0</v>
      </c>
      <c r="AG297" s="241">
        <f t="shared" ca="1" si="3176"/>
        <v>0</v>
      </c>
      <c r="AH297" s="242" t="e">
        <f t="shared" si="3189"/>
        <v>#VALUE!</v>
      </c>
    </row>
    <row r="298" spans="1:34" x14ac:dyDescent="0.25">
      <c r="A298" s="216" t="str">
        <f t="shared" si="3124"/>
        <v/>
      </c>
      <c r="B298" s="217">
        <f ca="1">SUMIF(ZL_gesamt,Aufteilung!A298,ZL_dez)</f>
        <v>0</v>
      </c>
      <c r="C298" s="218">
        <f>SUMIFS(Zeitliste!$M$14:$M$1999,Zeitliste!$A$14:$A$1999,$A298,Zeitliste!$N$14:$N$1999,C$16)</f>
        <v>0</v>
      </c>
      <c r="D298" s="219" t="str">
        <f t="shared" ca="1" si="3125"/>
        <v/>
      </c>
      <c r="E298" s="218">
        <f>SUMIFS(Zeitliste!$M$14:$M$1999,Zeitliste!$A$14:$A$1999,$A298,Zeitliste!$N$14:$N$1999,E$16)</f>
        <v>0</v>
      </c>
      <c r="F298" s="219" t="str">
        <f t="shared" ref="F298" ca="1" si="3418">IF(OR($B298=0,E298=0),"",ROUNDDOWN((E298/$B298)*100,0))</f>
        <v/>
      </c>
      <c r="G298" s="218">
        <f>SUMIFS(Zeitliste!$M$14:$M$1999,Zeitliste!$A$14:$A$1999,$A298,Zeitliste!$N$14:$N$1999,G$16)</f>
        <v>0</v>
      </c>
      <c r="H298" s="219" t="str">
        <f t="shared" ref="H298" ca="1" si="3419">IF(OR($B298=0,G298=0),"",ROUNDDOWN((G298/$B298)*100,0))</f>
        <v/>
      </c>
      <c r="I298" s="218">
        <f>SUMIFS(Zeitliste!$M$14:$M$1999,Zeitliste!$A$14:$A$1999,$A298,Zeitliste!$N$14:$N$1999,I$16)</f>
        <v>0</v>
      </c>
      <c r="J298" s="219" t="str">
        <f t="shared" ref="J298" ca="1" si="3420">IF(OR($B298=0,I298=0),"",ROUNDDOWN((I298/$B298)*100,0))</f>
        <v/>
      </c>
      <c r="K298" s="218">
        <f>SUMIFS(Zeitliste!$M$14:$M$1999,Zeitliste!$A$14:$A$1999,$A298,Zeitliste!$N$14:$N$1999,K$16)</f>
        <v>0</v>
      </c>
      <c r="L298" s="219" t="str">
        <f t="shared" ref="L298" ca="1" si="3421">IF(OR($B298=0,K298=0),"",ROUNDDOWN((K298/$B298)*100,0))</f>
        <v/>
      </c>
      <c r="M298" s="218">
        <f>SUMIFS(Zeitliste!$M$14:$M$1999,Zeitliste!$A$14:$A$1999,$A298,Zeitliste!$N$14:$N$1999,M$16)</f>
        <v>0</v>
      </c>
      <c r="N298" s="219" t="str">
        <f t="shared" ref="N298" ca="1" si="3422">IF(OR($B298=0,M298=0),"",ROUNDDOWN((M298/$B298)*100,0))</f>
        <v/>
      </c>
      <c r="O298" s="218">
        <f>SUMIFS(Zeitliste!$M$14:$M$1999,Zeitliste!$A$14:$A$1999,$A298,Zeitliste!$N$14:$N$1999,O$16)</f>
        <v>0</v>
      </c>
      <c r="P298" s="219" t="str">
        <f t="shared" ref="P298" ca="1" si="3423">IF(OR($B298=0,O298=0),"",ROUNDDOWN((O298/$B298)*100,0))</f>
        <v/>
      </c>
      <c r="Q298" s="218">
        <f>SUMIFS(Zeitliste!$M$14:$M$1999,Zeitliste!$A$14:$A$1999,$A298,Zeitliste!$N$14:$N$1999,Q$16)</f>
        <v>0</v>
      </c>
      <c r="R298" s="219" t="str">
        <f t="shared" ref="R298" ca="1" si="3424">IF(OR($B298=0,Q298=0),"",ROUNDDOWN((Q298/$B298)*100,0))</f>
        <v/>
      </c>
      <c r="S298" s="218">
        <f>SUMIFS(Zeitliste!$M$14:$M$1999,Zeitliste!$A$14:$A$1999,$A298,Zeitliste!$N$14:$N$1999,S$16)</f>
        <v>0</v>
      </c>
      <c r="T298" s="219" t="str">
        <f t="shared" ref="T298" ca="1" si="3425">IF(OR($B298=0,S298=0),"",ROUNDDOWN((S298/$B298)*100,0))</f>
        <v/>
      </c>
      <c r="U298" s="218">
        <f>SUMIFS(Zeitliste!$M$14:$M$1999,Zeitliste!$A$14:$A$1999,$A298,Zeitliste!$N$14:$N$1999,U$16)</f>
        <v>0</v>
      </c>
      <c r="V298" s="219" t="str">
        <f t="shared" ref="V298" ca="1" si="3426">IF(OR($B298=0,U298=0),"",ROUNDDOWN((U298/$B298)*100,0))</f>
        <v/>
      </c>
      <c r="W298" s="218">
        <f>SUMIFS(Zeitliste!$M$14:$M$1999,Zeitliste!$A$14:$A$1999,$A298,Zeitliste!$N$14:$N$1999,W$16)</f>
        <v>0</v>
      </c>
      <c r="X298" s="219" t="str">
        <f t="shared" ref="X298" ca="1" si="3427">IF(OR($B298=0,W298=0),"",ROUNDDOWN((W298/$B298)*100,0))</f>
        <v/>
      </c>
      <c r="Y298" s="218">
        <f>SUMIFS(Zeitliste!$M$14:$M$1999,Zeitliste!$A$14:$A$1999,$A298,Zeitliste!$N$14:$N$1999,Y$16)</f>
        <v>0</v>
      </c>
      <c r="Z298" s="219" t="str">
        <f t="shared" ref="Z298" ca="1" si="3428">IF(OR($B298=0,Y298=0),"",ROUNDDOWN((Y298/$B298)*100,0))</f>
        <v/>
      </c>
      <c r="AA298" s="218">
        <f>SUMIFS(Zeitliste!$M$14:$M$1999,Zeitliste!$A$14:$A$1999,$A298,Zeitliste!$N$14:$N$1999,AA$16)</f>
        <v>0</v>
      </c>
      <c r="AB298" s="219" t="str">
        <f t="shared" ref="AB298" ca="1" si="3429">IF(OR($B298=0,AA298=0),"",ROUNDDOWN((AA298/$B298)*100,0))</f>
        <v/>
      </c>
      <c r="AC298" s="218">
        <f>SUMIFS(Zeitliste!$M$14:$M$1999,Zeitliste!$A$14:$A$1999,$A298,Zeitliste!$N$14:$N$1999,AC$16)</f>
        <v>0</v>
      </c>
      <c r="AD298" s="219" t="str">
        <f t="shared" ca="1" si="3162"/>
        <v/>
      </c>
      <c r="AE298" s="20"/>
      <c r="AF298" s="241">
        <f t="shared" ca="1" si="3175"/>
        <v>0</v>
      </c>
      <c r="AG298" s="241">
        <f t="shared" ca="1" si="3176"/>
        <v>0</v>
      </c>
      <c r="AH298" s="242" t="e">
        <f t="shared" si="3189"/>
        <v>#VALUE!</v>
      </c>
    </row>
    <row r="299" spans="1:34" x14ac:dyDescent="0.25">
      <c r="A299" s="216" t="str">
        <f t="shared" si="3124"/>
        <v/>
      </c>
      <c r="B299" s="217">
        <f ca="1">SUMIF(ZL_gesamt,Aufteilung!A299,ZL_dez)</f>
        <v>0</v>
      </c>
      <c r="C299" s="218">
        <f>SUMIFS(Zeitliste!$M$14:$M$1999,Zeitliste!$A$14:$A$1999,$A299,Zeitliste!$N$14:$N$1999,C$16)</f>
        <v>0</v>
      </c>
      <c r="D299" s="219" t="str">
        <f t="shared" ca="1" si="3125"/>
        <v/>
      </c>
      <c r="E299" s="218">
        <f>SUMIFS(Zeitliste!$M$14:$M$1999,Zeitliste!$A$14:$A$1999,$A299,Zeitliste!$N$14:$N$1999,E$16)</f>
        <v>0</v>
      </c>
      <c r="F299" s="219" t="str">
        <f t="shared" ref="F299" ca="1" si="3430">IF(OR($B299=0,E299=0),"",ROUNDDOWN((E299/$B299)*100,0))</f>
        <v/>
      </c>
      <c r="G299" s="218">
        <f>SUMIFS(Zeitliste!$M$14:$M$1999,Zeitliste!$A$14:$A$1999,$A299,Zeitliste!$N$14:$N$1999,G$16)</f>
        <v>0</v>
      </c>
      <c r="H299" s="219" t="str">
        <f t="shared" ref="H299" ca="1" si="3431">IF(OR($B299=0,G299=0),"",ROUNDDOWN((G299/$B299)*100,0))</f>
        <v/>
      </c>
      <c r="I299" s="218">
        <f>SUMIFS(Zeitliste!$M$14:$M$1999,Zeitliste!$A$14:$A$1999,$A299,Zeitliste!$N$14:$N$1999,I$16)</f>
        <v>0</v>
      </c>
      <c r="J299" s="219" t="str">
        <f t="shared" ref="J299" ca="1" si="3432">IF(OR($B299=0,I299=0),"",ROUNDDOWN((I299/$B299)*100,0))</f>
        <v/>
      </c>
      <c r="K299" s="218">
        <f>SUMIFS(Zeitliste!$M$14:$M$1999,Zeitliste!$A$14:$A$1999,$A299,Zeitliste!$N$14:$N$1999,K$16)</f>
        <v>0</v>
      </c>
      <c r="L299" s="219" t="str">
        <f t="shared" ref="L299" ca="1" si="3433">IF(OR($B299=0,K299=0),"",ROUNDDOWN((K299/$B299)*100,0))</f>
        <v/>
      </c>
      <c r="M299" s="218">
        <f>SUMIFS(Zeitliste!$M$14:$M$1999,Zeitliste!$A$14:$A$1999,$A299,Zeitliste!$N$14:$N$1999,M$16)</f>
        <v>0</v>
      </c>
      <c r="N299" s="219" t="str">
        <f t="shared" ref="N299" ca="1" si="3434">IF(OR($B299=0,M299=0),"",ROUNDDOWN((M299/$B299)*100,0))</f>
        <v/>
      </c>
      <c r="O299" s="218">
        <f>SUMIFS(Zeitliste!$M$14:$M$1999,Zeitliste!$A$14:$A$1999,$A299,Zeitliste!$N$14:$N$1999,O$16)</f>
        <v>0</v>
      </c>
      <c r="P299" s="219" t="str">
        <f t="shared" ref="P299" ca="1" si="3435">IF(OR($B299=0,O299=0),"",ROUNDDOWN((O299/$B299)*100,0))</f>
        <v/>
      </c>
      <c r="Q299" s="218">
        <f>SUMIFS(Zeitliste!$M$14:$M$1999,Zeitliste!$A$14:$A$1999,$A299,Zeitliste!$N$14:$N$1999,Q$16)</f>
        <v>0</v>
      </c>
      <c r="R299" s="219" t="str">
        <f t="shared" ref="R299" ca="1" si="3436">IF(OR($B299=0,Q299=0),"",ROUNDDOWN((Q299/$B299)*100,0))</f>
        <v/>
      </c>
      <c r="S299" s="218">
        <f>SUMIFS(Zeitliste!$M$14:$M$1999,Zeitliste!$A$14:$A$1999,$A299,Zeitliste!$N$14:$N$1999,S$16)</f>
        <v>0</v>
      </c>
      <c r="T299" s="219" t="str">
        <f t="shared" ref="T299" ca="1" si="3437">IF(OR($B299=0,S299=0),"",ROUNDDOWN((S299/$B299)*100,0))</f>
        <v/>
      </c>
      <c r="U299" s="218">
        <f>SUMIFS(Zeitliste!$M$14:$M$1999,Zeitliste!$A$14:$A$1999,$A299,Zeitliste!$N$14:$N$1999,U$16)</f>
        <v>0</v>
      </c>
      <c r="V299" s="219" t="str">
        <f t="shared" ref="V299" ca="1" si="3438">IF(OR($B299=0,U299=0),"",ROUNDDOWN((U299/$B299)*100,0))</f>
        <v/>
      </c>
      <c r="W299" s="218">
        <f>SUMIFS(Zeitliste!$M$14:$M$1999,Zeitliste!$A$14:$A$1999,$A299,Zeitliste!$N$14:$N$1999,W$16)</f>
        <v>0</v>
      </c>
      <c r="X299" s="219" t="str">
        <f t="shared" ref="X299" ca="1" si="3439">IF(OR($B299=0,W299=0),"",ROUNDDOWN((W299/$B299)*100,0))</f>
        <v/>
      </c>
      <c r="Y299" s="218">
        <f>SUMIFS(Zeitliste!$M$14:$M$1999,Zeitliste!$A$14:$A$1999,$A299,Zeitliste!$N$14:$N$1999,Y$16)</f>
        <v>0</v>
      </c>
      <c r="Z299" s="219" t="str">
        <f t="shared" ref="Z299" ca="1" si="3440">IF(OR($B299=0,Y299=0),"",ROUNDDOWN((Y299/$B299)*100,0))</f>
        <v/>
      </c>
      <c r="AA299" s="218">
        <f>SUMIFS(Zeitliste!$M$14:$M$1999,Zeitliste!$A$14:$A$1999,$A299,Zeitliste!$N$14:$N$1999,AA$16)</f>
        <v>0</v>
      </c>
      <c r="AB299" s="219" t="str">
        <f t="shared" ref="AB299" ca="1" si="3441">IF(OR($B299=0,AA299=0),"",ROUNDDOWN((AA299/$B299)*100,0))</f>
        <v/>
      </c>
      <c r="AC299" s="218">
        <f>SUMIFS(Zeitliste!$M$14:$M$1999,Zeitliste!$A$14:$A$1999,$A299,Zeitliste!$N$14:$N$1999,AC$16)</f>
        <v>0</v>
      </c>
      <c r="AD299" s="219" t="str">
        <f t="shared" ca="1" si="3162"/>
        <v/>
      </c>
      <c r="AE299" s="20"/>
      <c r="AF299" s="241">
        <f t="shared" ca="1" si="3175"/>
        <v>0</v>
      </c>
      <c r="AG299" s="241">
        <f t="shared" ca="1" si="3176"/>
        <v>0</v>
      </c>
      <c r="AH299" s="242" t="e">
        <f t="shared" si="3189"/>
        <v>#VALUE!</v>
      </c>
    </row>
    <row r="300" spans="1:34" x14ac:dyDescent="0.25">
      <c r="A300" s="216" t="str">
        <f t="shared" si="3124"/>
        <v/>
      </c>
      <c r="B300" s="217">
        <f ca="1">SUMIF(ZL_gesamt,Aufteilung!A300,ZL_dez)</f>
        <v>0</v>
      </c>
      <c r="C300" s="218">
        <f>SUMIFS(Zeitliste!$M$14:$M$1999,Zeitliste!$A$14:$A$1999,$A300,Zeitliste!$N$14:$N$1999,C$16)</f>
        <v>0</v>
      </c>
      <c r="D300" s="219" t="str">
        <f t="shared" ca="1" si="3125"/>
        <v/>
      </c>
      <c r="E300" s="218">
        <f>SUMIFS(Zeitliste!$M$14:$M$1999,Zeitliste!$A$14:$A$1999,$A300,Zeitliste!$N$14:$N$1999,E$16)</f>
        <v>0</v>
      </c>
      <c r="F300" s="219" t="str">
        <f t="shared" ref="F300" ca="1" si="3442">IF(OR($B300=0,E300=0),"",ROUNDDOWN((E300/$B300)*100,0))</f>
        <v/>
      </c>
      <c r="G300" s="218">
        <f>SUMIFS(Zeitliste!$M$14:$M$1999,Zeitliste!$A$14:$A$1999,$A300,Zeitliste!$N$14:$N$1999,G$16)</f>
        <v>0</v>
      </c>
      <c r="H300" s="219" t="str">
        <f t="shared" ref="H300" ca="1" si="3443">IF(OR($B300=0,G300=0),"",ROUNDDOWN((G300/$B300)*100,0))</f>
        <v/>
      </c>
      <c r="I300" s="218">
        <f>SUMIFS(Zeitliste!$M$14:$M$1999,Zeitliste!$A$14:$A$1999,$A300,Zeitliste!$N$14:$N$1999,I$16)</f>
        <v>0</v>
      </c>
      <c r="J300" s="219" t="str">
        <f t="shared" ref="J300" ca="1" si="3444">IF(OR($B300=0,I300=0),"",ROUNDDOWN((I300/$B300)*100,0))</f>
        <v/>
      </c>
      <c r="K300" s="218">
        <f>SUMIFS(Zeitliste!$M$14:$M$1999,Zeitliste!$A$14:$A$1999,$A300,Zeitliste!$N$14:$N$1999,K$16)</f>
        <v>0</v>
      </c>
      <c r="L300" s="219" t="str">
        <f t="shared" ref="L300" ca="1" si="3445">IF(OR($B300=0,K300=0),"",ROUNDDOWN((K300/$B300)*100,0))</f>
        <v/>
      </c>
      <c r="M300" s="218">
        <f>SUMIFS(Zeitliste!$M$14:$M$1999,Zeitliste!$A$14:$A$1999,$A300,Zeitliste!$N$14:$N$1999,M$16)</f>
        <v>0</v>
      </c>
      <c r="N300" s="219" t="str">
        <f t="shared" ref="N300" ca="1" si="3446">IF(OR($B300=0,M300=0),"",ROUNDDOWN((M300/$B300)*100,0))</f>
        <v/>
      </c>
      <c r="O300" s="218">
        <f>SUMIFS(Zeitliste!$M$14:$M$1999,Zeitliste!$A$14:$A$1999,$A300,Zeitliste!$N$14:$N$1999,O$16)</f>
        <v>0</v>
      </c>
      <c r="P300" s="219" t="str">
        <f t="shared" ref="P300" ca="1" si="3447">IF(OR($B300=0,O300=0),"",ROUNDDOWN((O300/$B300)*100,0))</f>
        <v/>
      </c>
      <c r="Q300" s="218">
        <f>SUMIFS(Zeitliste!$M$14:$M$1999,Zeitliste!$A$14:$A$1999,$A300,Zeitliste!$N$14:$N$1999,Q$16)</f>
        <v>0</v>
      </c>
      <c r="R300" s="219" t="str">
        <f t="shared" ref="R300" ca="1" si="3448">IF(OR($B300=0,Q300=0),"",ROUNDDOWN((Q300/$B300)*100,0))</f>
        <v/>
      </c>
      <c r="S300" s="218">
        <f>SUMIFS(Zeitliste!$M$14:$M$1999,Zeitliste!$A$14:$A$1999,$A300,Zeitliste!$N$14:$N$1999,S$16)</f>
        <v>0</v>
      </c>
      <c r="T300" s="219" t="str">
        <f t="shared" ref="T300" ca="1" si="3449">IF(OR($B300=0,S300=0),"",ROUNDDOWN((S300/$B300)*100,0))</f>
        <v/>
      </c>
      <c r="U300" s="218">
        <f>SUMIFS(Zeitliste!$M$14:$M$1999,Zeitliste!$A$14:$A$1999,$A300,Zeitliste!$N$14:$N$1999,U$16)</f>
        <v>0</v>
      </c>
      <c r="V300" s="219" t="str">
        <f t="shared" ref="V300" ca="1" si="3450">IF(OR($B300=0,U300=0),"",ROUNDDOWN((U300/$B300)*100,0))</f>
        <v/>
      </c>
      <c r="W300" s="218">
        <f>SUMIFS(Zeitliste!$M$14:$M$1999,Zeitliste!$A$14:$A$1999,$A300,Zeitliste!$N$14:$N$1999,W$16)</f>
        <v>0</v>
      </c>
      <c r="X300" s="219" t="str">
        <f t="shared" ref="X300" ca="1" si="3451">IF(OR($B300=0,W300=0),"",ROUNDDOWN((W300/$B300)*100,0))</f>
        <v/>
      </c>
      <c r="Y300" s="218">
        <f>SUMIFS(Zeitliste!$M$14:$M$1999,Zeitliste!$A$14:$A$1999,$A300,Zeitliste!$N$14:$N$1999,Y$16)</f>
        <v>0</v>
      </c>
      <c r="Z300" s="219" t="str">
        <f t="shared" ref="Z300" ca="1" si="3452">IF(OR($B300=0,Y300=0),"",ROUNDDOWN((Y300/$B300)*100,0))</f>
        <v/>
      </c>
      <c r="AA300" s="218">
        <f>SUMIFS(Zeitliste!$M$14:$M$1999,Zeitliste!$A$14:$A$1999,$A300,Zeitliste!$N$14:$N$1999,AA$16)</f>
        <v>0</v>
      </c>
      <c r="AB300" s="219" t="str">
        <f t="shared" ref="AB300" ca="1" si="3453">IF(OR($B300=0,AA300=0),"",ROUNDDOWN((AA300/$B300)*100,0))</f>
        <v/>
      </c>
      <c r="AC300" s="218">
        <f>SUMIFS(Zeitliste!$M$14:$M$1999,Zeitliste!$A$14:$A$1999,$A300,Zeitliste!$N$14:$N$1999,AC$16)</f>
        <v>0</v>
      </c>
      <c r="AD300" s="219" t="str">
        <f t="shared" ca="1" si="3162"/>
        <v/>
      </c>
      <c r="AE300" s="20"/>
      <c r="AF300" s="241">
        <f t="shared" ca="1" si="3175"/>
        <v>0</v>
      </c>
      <c r="AG300" s="241">
        <f t="shared" ca="1" si="3176"/>
        <v>0</v>
      </c>
      <c r="AH300" s="242" t="e">
        <f t="shared" si="3189"/>
        <v>#VALUE!</v>
      </c>
    </row>
    <row r="301" spans="1:34" x14ac:dyDescent="0.25">
      <c r="A301" s="216" t="str">
        <f t="shared" si="3124"/>
        <v/>
      </c>
      <c r="B301" s="217">
        <f ca="1">SUMIF(ZL_gesamt,Aufteilung!A301,ZL_dez)</f>
        <v>0</v>
      </c>
      <c r="C301" s="218">
        <f>SUMIFS(Zeitliste!$M$14:$M$1999,Zeitliste!$A$14:$A$1999,$A301,Zeitliste!$N$14:$N$1999,C$16)</f>
        <v>0</v>
      </c>
      <c r="D301" s="219" t="str">
        <f t="shared" ca="1" si="3125"/>
        <v/>
      </c>
      <c r="E301" s="218">
        <f>SUMIFS(Zeitliste!$M$14:$M$1999,Zeitliste!$A$14:$A$1999,$A301,Zeitliste!$N$14:$N$1999,E$16)</f>
        <v>0</v>
      </c>
      <c r="F301" s="219" t="str">
        <f t="shared" ref="F301" ca="1" si="3454">IF(OR($B301=0,E301=0),"",ROUNDDOWN((E301/$B301)*100,0))</f>
        <v/>
      </c>
      <c r="G301" s="218">
        <f>SUMIFS(Zeitliste!$M$14:$M$1999,Zeitliste!$A$14:$A$1999,$A301,Zeitliste!$N$14:$N$1999,G$16)</f>
        <v>0</v>
      </c>
      <c r="H301" s="219" t="str">
        <f t="shared" ref="H301" ca="1" si="3455">IF(OR($B301=0,G301=0),"",ROUNDDOWN((G301/$B301)*100,0))</f>
        <v/>
      </c>
      <c r="I301" s="218">
        <f>SUMIFS(Zeitliste!$M$14:$M$1999,Zeitliste!$A$14:$A$1999,$A301,Zeitliste!$N$14:$N$1999,I$16)</f>
        <v>0</v>
      </c>
      <c r="J301" s="219" t="str">
        <f t="shared" ref="J301" ca="1" si="3456">IF(OR($B301=0,I301=0),"",ROUNDDOWN((I301/$B301)*100,0))</f>
        <v/>
      </c>
      <c r="K301" s="218">
        <f>SUMIFS(Zeitliste!$M$14:$M$1999,Zeitliste!$A$14:$A$1999,$A301,Zeitliste!$N$14:$N$1999,K$16)</f>
        <v>0</v>
      </c>
      <c r="L301" s="219" t="str">
        <f t="shared" ref="L301" ca="1" si="3457">IF(OR($B301=0,K301=0),"",ROUNDDOWN((K301/$B301)*100,0))</f>
        <v/>
      </c>
      <c r="M301" s="218">
        <f>SUMIFS(Zeitliste!$M$14:$M$1999,Zeitliste!$A$14:$A$1999,$A301,Zeitliste!$N$14:$N$1999,M$16)</f>
        <v>0</v>
      </c>
      <c r="N301" s="219" t="str">
        <f t="shared" ref="N301" ca="1" si="3458">IF(OR($B301=0,M301=0),"",ROUNDDOWN((M301/$B301)*100,0))</f>
        <v/>
      </c>
      <c r="O301" s="218">
        <f>SUMIFS(Zeitliste!$M$14:$M$1999,Zeitliste!$A$14:$A$1999,$A301,Zeitliste!$N$14:$N$1999,O$16)</f>
        <v>0</v>
      </c>
      <c r="P301" s="219" t="str">
        <f t="shared" ref="P301" ca="1" si="3459">IF(OR($B301=0,O301=0),"",ROUNDDOWN((O301/$B301)*100,0))</f>
        <v/>
      </c>
      <c r="Q301" s="218">
        <f>SUMIFS(Zeitliste!$M$14:$M$1999,Zeitliste!$A$14:$A$1999,$A301,Zeitliste!$N$14:$N$1999,Q$16)</f>
        <v>0</v>
      </c>
      <c r="R301" s="219" t="str">
        <f t="shared" ref="R301" ca="1" si="3460">IF(OR($B301=0,Q301=0),"",ROUNDDOWN((Q301/$B301)*100,0))</f>
        <v/>
      </c>
      <c r="S301" s="218">
        <f>SUMIFS(Zeitliste!$M$14:$M$1999,Zeitliste!$A$14:$A$1999,$A301,Zeitliste!$N$14:$N$1999,S$16)</f>
        <v>0</v>
      </c>
      <c r="T301" s="219" t="str">
        <f t="shared" ref="T301" ca="1" si="3461">IF(OR($B301=0,S301=0),"",ROUNDDOWN((S301/$B301)*100,0))</f>
        <v/>
      </c>
      <c r="U301" s="218">
        <f>SUMIFS(Zeitliste!$M$14:$M$1999,Zeitliste!$A$14:$A$1999,$A301,Zeitliste!$N$14:$N$1999,U$16)</f>
        <v>0</v>
      </c>
      <c r="V301" s="219" t="str">
        <f t="shared" ref="V301" ca="1" si="3462">IF(OR($B301=0,U301=0),"",ROUNDDOWN((U301/$B301)*100,0))</f>
        <v/>
      </c>
      <c r="W301" s="218">
        <f>SUMIFS(Zeitliste!$M$14:$M$1999,Zeitliste!$A$14:$A$1999,$A301,Zeitliste!$N$14:$N$1999,W$16)</f>
        <v>0</v>
      </c>
      <c r="X301" s="219" t="str">
        <f t="shared" ref="X301" ca="1" si="3463">IF(OR($B301=0,W301=0),"",ROUNDDOWN((W301/$B301)*100,0))</f>
        <v/>
      </c>
      <c r="Y301" s="218">
        <f>SUMIFS(Zeitliste!$M$14:$M$1999,Zeitliste!$A$14:$A$1999,$A301,Zeitliste!$N$14:$N$1999,Y$16)</f>
        <v>0</v>
      </c>
      <c r="Z301" s="219" t="str">
        <f t="shared" ref="Z301" ca="1" si="3464">IF(OR($B301=0,Y301=0),"",ROUNDDOWN((Y301/$B301)*100,0))</f>
        <v/>
      </c>
      <c r="AA301" s="218">
        <f>SUMIFS(Zeitliste!$M$14:$M$1999,Zeitliste!$A$14:$A$1999,$A301,Zeitliste!$N$14:$N$1999,AA$16)</f>
        <v>0</v>
      </c>
      <c r="AB301" s="219" t="str">
        <f t="shared" ref="AB301" ca="1" si="3465">IF(OR($B301=0,AA301=0),"",ROUNDDOWN((AA301/$B301)*100,0))</f>
        <v/>
      </c>
      <c r="AC301" s="218">
        <f>SUMIFS(Zeitliste!$M$14:$M$1999,Zeitliste!$A$14:$A$1999,$A301,Zeitliste!$N$14:$N$1999,AC$16)</f>
        <v>0</v>
      </c>
      <c r="AD301" s="219" t="str">
        <f t="shared" ca="1" si="3162"/>
        <v/>
      </c>
      <c r="AE301" s="20"/>
      <c r="AF301" s="241">
        <f t="shared" ca="1" si="3175"/>
        <v>0</v>
      </c>
      <c r="AG301" s="241">
        <f t="shared" ca="1" si="3176"/>
        <v>0</v>
      </c>
      <c r="AH301" s="242" t="e">
        <f t="shared" si="3189"/>
        <v>#VALUE!</v>
      </c>
    </row>
    <row r="302" spans="1:34" x14ac:dyDescent="0.25">
      <c r="A302" s="216" t="str">
        <f t="shared" si="3124"/>
        <v/>
      </c>
      <c r="B302" s="217">
        <f ca="1">SUMIF(ZL_gesamt,Aufteilung!A302,ZL_dez)</f>
        <v>0</v>
      </c>
      <c r="C302" s="218">
        <f>SUMIFS(Zeitliste!$M$14:$M$1999,Zeitliste!$A$14:$A$1999,$A302,Zeitliste!$N$14:$N$1999,C$16)</f>
        <v>0</v>
      </c>
      <c r="D302" s="219" t="str">
        <f t="shared" ca="1" si="3125"/>
        <v/>
      </c>
      <c r="E302" s="218">
        <f>SUMIFS(Zeitliste!$M$14:$M$1999,Zeitliste!$A$14:$A$1999,$A302,Zeitliste!$N$14:$N$1999,E$16)</f>
        <v>0</v>
      </c>
      <c r="F302" s="219" t="str">
        <f t="shared" ref="F302" ca="1" si="3466">IF(OR($B302=0,E302=0),"",ROUNDDOWN((E302/$B302)*100,0))</f>
        <v/>
      </c>
      <c r="G302" s="218">
        <f>SUMIFS(Zeitliste!$M$14:$M$1999,Zeitliste!$A$14:$A$1999,$A302,Zeitliste!$N$14:$N$1999,G$16)</f>
        <v>0</v>
      </c>
      <c r="H302" s="219" t="str">
        <f t="shared" ref="H302" ca="1" si="3467">IF(OR($B302=0,G302=0),"",ROUNDDOWN((G302/$B302)*100,0))</f>
        <v/>
      </c>
      <c r="I302" s="218">
        <f>SUMIFS(Zeitliste!$M$14:$M$1999,Zeitliste!$A$14:$A$1999,$A302,Zeitliste!$N$14:$N$1999,I$16)</f>
        <v>0</v>
      </c>
      <c r="J302" s="219" t="str">
        <f t="shared" ref="J302" ca="1" si="3468">IF(OR($B302=0,I302=0),"",ROUNDDOWN((I302/$B302)*100,0))</f>
        <v/>
      </c>
      <c r="K302" s="218">
        <f>SUMIFS(Zeitliste!$M$14:$M$1999,Zeitliste!$A$14:$A$1999,$A302,Zeitliste!$N$14:$N$1999,K$16)</f>
        <v>0</v>
      </c>
      <c r="L302" s="219" t="str">
        <f t="shared" ref="L302" ca="1" si="3469">IF(OR($B302=0,K302=0),"",ROUNDDOWN((K302/$B302)*100,0))</f>
        <v/>
      </c>
      <c r="M302" s="218">
        <f>SUMIFS(Zeitliste!$M$14:$M$1999,Zeitliste!$A$14:$A$1999,$A302,Zeitliste!$N$14:$N$1999,M$16)</f>
        <v>0</v>
      </c>
      <c r="N302" s="219" t="str">
        <f t="shared" ref="N302" ca="1" si="3470">IF(OR($B302=0,M302=0),"",ROUNDDOWN((M302/$B302)*100,0))</f>
        <v/>
      </c>
      <c r="O302" s="218">
        <f>SUMIFS(Zeitliste!$M$14:$M$1999,Zeitliste!$A$14:$A$1999,$A302,Zeitliste!$N$14:$N$1999,O$16)</f>
        <v>0</v>
      </c>
      <c r="P302" s="219" t="str">
        <f t="shared" ref="P302" ca="1" si="3471">IF(OR($B302=0,O302=0),"",ROUNDDOWN((O302/$B302)*100,0))</f>
        <v/>
      </c>
      <c r="Q302" s="218">
        <f>SUMIFS(Zeitliste!$M$14:$M$1999,Zeitliste!$A$14:$A$1999,$A302,Zeitliste!$N$14:$N$1999,Q$16)</f>
        <v>0</v>
      </c>
      <c r="R302" s="219" t="str">
        <f t="shared" ref="R302" ca="1" si="3472">IF(OR($B302=0,Q302=0),"",ROUNDDOWN((Q302/$B302)*100,0))</f>
        <v/>
      </c>
      <c r="S302" s="218">
        <f>SUMIFS(Zeitliste!$M$14:$M$1999,Zeitliste!$A$14:$A$1999,$A302,Zeitliste!$N$14:$N$1999,S$16)</f>
        <v>0</v>
      </c>
      <c r="T302" s="219" t="str">
        <f t="shared" ref="T302" ca="1" si="3473">IF(OR($B302=0,S302=0),"",ROUNDDOWN((S302/$B302)*100,0))</f>
        <v/>
      </c>
      <c r="U302" s="218">
        <f>SUMIFS(Zeitliste!$M$14:$M$1999,Zeitliste!$A$14:$A$1999,$A302,Zeitliste!$N$14:$N$1999,U$16)</f>
        <v>0</v>
      </c>
      <c r="V302" s="219" t="str">
        <f t="shared" ref="V302" ca="1" si="3474">IF(OR($B302=0,U302=0),"",ROUNDDOWN((U302/$B302)*100,0))</f>
        <v/>
      </c>
      <c r="W302" s="218">
        <f>SUMIFS(Zeitliste!$M$14:$M$1999,Zeitliste!$A$14:$A$1999,$A302,Zeitliste!$N$14:$N$1999,W$16)</f>
        <v>0</v>
      </c>
      <c r="X302" s="219" t="str">
        <f t="shared" ref="X302" ca="1" si="3475">IF(OR($B302=0,W302=0),"",ROUNDDOWN((W302/$B302)*100,0))</f>
        <v/>
      </c>
      <c r="Y302" s="218">
        <f>SUMIFS(Zeitliste!$M$14:$M$1999,Zeitliste!$A$14:$A$1999,$A302,Zeitliste!$N$14:$N$1999,Y$16)</f>
        <v>0</v>
      </c>
      <c r="Z302" s="219" t="str">
        <f t="shared" ref="Z302" ca="1" si="3476">IF(OR($B302=0,Y302=0),"",ROUNDDOWN((Y302/$B302)*100,0))</f>
        <v/>
      </c>
      <c r="AA302" s="218">
        <f>SUMIFS(Zeitliste!$M$14:$M$1999,Zeitliste!$A$14:$A$1999,$A302,Zeitliste!$N$14:$N$1999,AA$16)</f>
        <v>0</v>
      </c>
      <c r="AB302" s="219" t="str">
        <f t="shared" ref="AB302" ca="1" si="3477">IF(OR($B302=0,AA302=0),"",ROUNDDOWN((AA302/$B302)*100,0))</f>
        <v/>
      </c>
      <c r="AC302" s="218">
        <f>SUMIFS(Zeitliste!$M$14:$M$1999,Zeitliste!$A$14:$A$1999,$A302,Zeitliste!$N$14:$N$1999,AC$16)</f>
        <v>0</v>
      </c>
      <c r="AD302" s="219" t="str">
        <f t="shared" ca="1" si="3162"/>
        <v/>
      </c>
      <c r="AE302" s="20"/>
      <c r="AF302" s="241">
        <f t="shared" ca="1" si="3175"/>
        <v>0</v>
      </c>
      <c r="AG302" s="241">
        <f t="shared" ca="1" si="3176"/>
        <v>0</v>
      </c>
      <c r="AH302" s="242" t="e">
        <f t="shared" si="3189"/>
        <v>#VALUE!</v>
      </c>
    </row>
    <row r="303" spans="1:34" x14ac:dyDescent="0.25">
      <c r="A303" s="216" t="str">
        <f t="shared" si="3124"/>
        <v/>
      </c>
      <c r="B303" s="217">
        <f ca="1">SUMIF(ZL_gesamt,Aufteilung!A303,ZL_dez)</f>
        <v>0</v>
      </c>
      <c r="C303" s="218">
        <f>SUMIFS(Zeitliste!$M$14:$M$1999,Zeitliste!$A$14:$A$1999,$A303,Zeitliste!$N$14:$N$1999,C$16)</f>
        <v>0</v>
      </c>
      <c r="D303" s="219" t="str">
        <f t="shared" ca="1" si="3125"/>
        <v/>
      </c>
      <c r="E303" s="218">
        <f>SUMIFS(Zeitliste!$M$14:$M$1999,Zeitliste!$A$14:$A$1999,$A303,Zeitliste!$N$14:$N$1999,E$16)</f>
        <v>0</v>
      </c>
      <c r="F303" s="219" t="str">
        <f t="shared" ref="F303" ca="1" si="3478">IF(OR($B303=0,E303=0),"",ROUNDDOWN((E303/$B303)*100,0))</f>
        <v/>
      </c>
      <c r="G303" s="218">
        <f>SUMIFS(Zeitliste!$M$14:$M$1999,Zeitliste!$A$14:$A$1999,$A303,Zeitliste!$N$14:$N$1999,G$16)</f>
        <v>0</v>
      </c>
      <c r="H303" s="219" t="str">
        <f t="shared" ref="H303" ca="1" si="3479">IF(OR($B303=0,G303=0),"",ROUNDDOWN((G303/$B303)*100,0))</f>
        <v/>
      </c>
      <c r="I303" s="218">
        <f>SUMIFS(Zeitliste!$M$14:$M$1999,Zeitliste!$A$14:$A$1999,$A303,Zeitliste!$N$14:$N$1999,I$16)</f>
        <v>0</v>
      </c>
      <c r="J303" s="219" t="str">
        <f t="shared" ref="J303" ca="1" si="3480">IF(OR($B303=0,I303=0),"",ROUNDDOWN((I303/$B303)*100,0))</f>
        <v/>
      </c>
      <c r="K303" s="218">
        <f>SUMIFS(Zeitliste!$M$14:$M$1999,Zeitliste!$A$14:$A$1999,$A303,Zeitliste!$N$14:$N$1999,K$16)</f>
        <v>0</v>
      </c>
      <c r="L303" s="219" t="str">
        <f t="shared" ref="L303" ca="1" si="3481">IF(OR($B303=0,K303=0),"",ROUNDDOWN((K303/$B303)*100,0))</f>
        <v/>
      </c>
      <c r="M303" s="218">
        <f>SUMIFS(Zeitliste!$M$14:$M$1999,Zeitliste!$A$14:$A$1999,$A303,Zeitliste!$N$14:$N$1999,M$16)</f>
        <v>0</v>
      </c>
      <c r="N303" s="219" t="str">
        <f t="shared" ref="N303" ca="1" si="3482">IF(OR($B303=0,M303=0),"",ROUNDDOWN((M303/$B303)*100,0))</f>
        <v/>
      </c>
      <c r="O303" s="218">
        <f>SUMIFS(Zeitliste!$M$14:$M$1999,Zeitliste!$A$14:$A$1999,$A303,Zeitliste!$N$14:$N$1999,O$16)</f>
        <v>0</v>
      </c>
      <c r="P303" s="219" t="str">
        <f t="shared" ref="P303" ca="1" si="3483">IF(OR($B303=0,O303=0),"",ROUNDDOWN((O303/$B303)*100,0))</f>
        <v/>
      </c>
      <c r="Q303" s="218">
        <f>SUMIFS(Zeitliste!$M$14:$M$1999,Zeitliste!$A$14:$A$1999,$A303,Zeitliste!$N$14:$N$1999,Q$16)</f>
        <v>0</v>
      </c>
      <c r="R303" s="219" t="str">
        <f t="shared" ref="R303" ca="1" si="3484">IF(OR($B303=0,Q303=0),"",ROUNDDOWN((Q303/$B303)*100,0))</f>
        <v/>
      </c>
      <c r="S303" s="218">
        <f>SUMIFS(Zeitliste!$M$14:$M$1999,Zeitliste!$A$14:$A$1999,$A303,Zeitliste!$N$14:$N$1999,S$16)</f>
        <v>0</v>
      </c>
      <c r="T303" s="219" t="str">
        <f t="shared" ref="T303" ca="1" si="3485">IF(OR($B303=0,S303=0),"",ROUNDDOWN((S303/$B303)*100,0))</f>
        <v/>
      </c>
      <c r="U303" s="218">
        <f>SUMIFS(Zeitliste!$M$14:$M$1999,Zeitliste!$A$14:$A$1999,$A303,Zeitliste!$N$14:$N$1999,U$16)</f>
        <v>0</v>
      </c>
      <c r="V303" s="219" t="str">
        <f t="shared" ref="V303" ca="1" si="3486">IF(OR($B303=0,U303=0),"",ROUNDDOWN((U303/$B303)*100,0))</f>
        <v/>
      </c>
      <c r="W303" s="218">
        <f>SUMIFS(Zeitliste!$M$14:$M$1999,Zeitliste!$A$14:$A$1999,$A303,Zeitliste!$N$14:$N$1999,W$16)</f>
        <v>0</v>
      </c>
      <c r="X303" s="219" t="str">
        <f t="shared" ref="X303" ca="1" si="3487">IF(OR($B303=0,W303=0),"",ROUNDDOWN((W303/$B303)*100,0))</f>
        <v/>
      </c>
      <c r="Y303" s="218">
        <f>SUMIFS(Zeitliste!$M$14:$M$1999,Zeitliste!$A$14:$A$1999,$A303,Zeitliste!$N$14:$N$1999,Y$16)</f>
        <v>0</v>
      </c>
      <c r="Z303" s="219" t="str">
        <f t="shared" ref="Z303" ca="1" si="3488">IF(OR($B303=0,Y303=0),"",ROUNDDOWN((Y303/$B303)*100,0))</f>
        <v/>
      </c>
      <c r="AA303" s="218">
        <f>SUMIFS(Zeitliste!$M$14:$M$1999,Zeitliste!$A$14:$A$1999,$A303,Zeitliste!$N$14:$N$1999,AA$16)</f>
        <v>0</v>
      </c>
      <c r="AB303" s="219" t="str">
        <f t="shared" ref="AB303" ca="1" si="3489">IF(OR($B303=0,AA303=0),"",ROUNDDOWN((AA303/$B303)*100,0))</f>
        <v/>
      </c>
      <c r="AC303" s="218">
        <f>SUMIFS(Zeitliste!$M$14:$M$1999,Zeitliste!$A$14:$A$1999,$A303,Zeitliste!$N$14:$N$1999,AC$16)</f>
        <v>0</v>
      </c>
      <c r="AD303" s="219" t="str">
        <f t="shared" ca="1" si="3162"/>
        <v/>
      </c>
      <c r="AE303" s="20"/>
      <c r="AF303" s="241">
        <f t="shared" ca="1" si="3175"/>
        <v>0</v>
      </c>
      <c r="AG303" s="241">
        <f t="shared" ca="1" si="3176"/>
        <v>0</v>
      </c>
      <c r="AH303" s="242" t="e">
        <f t="shared" si="3189"/>
        <v>#VALUE!</v>
      </c>
    </row>
    <row r="304" spans="1:34" x14ac:dyDescent="0.25">
      <c r="A304" s="216" t="str">
        <f t="shared" si="3124"/>
        <v/>
      </c>
      <c r="B304" s="217">
        <f ca="1">SUMIF(ZL_gesamt,Aufteilung!A304,ZL_dez)</f>
        <v>0</v>
      </c>
      <c r="C304" s="218">
        <f>SUMIFS(Zeitliste!$M$14:$M$1999,Zeitliste!$A$14:$A$1999,$A304,Zeitliste!$N$14:$N$1999,C$16)</f>
        <v>0</v>
      </c>
      <c r="D304" s="219" t="str">
        <f t="shared" ca="1" si="3125"/>
        <v/>
      </c>
      <c r="E304" s="218">
        <f>SUMIFS(Zeitliste!$M$14:$M$1999,Zeitliste!$A$14:$A$1999,$A304,Zeitliste!$N$14:$N$1999,E$16)</f>
        <v>0</v>
      </c>
      <c r="F304" s="219" t="str">
        <f t="shared" ref="F304" ca="1" si="3490">IF(OR($B304=0,E304=0),"",ROUNDDOWN((E304/$B304)*100,0))</f>
        <v/>
      </c>
      <c r="G304" s="218">
        <f>SUMIFS(Zeitliste!$M$14:$M$1999,Zeitliste!$A$14:$A$1999,$A304,Zeitliste!$N$14:$N$1999,G$16)</f>
        <v>0</v>
      </c>
      <c r="H304" s="219" t="str">
        <f t="shared" ref="H304" ca="1" si="3491">IF(OR($B304=0,G304=0),"",ROUNDDOWN((G304/$B304)*100,0))</f>
        <v/>
      </c>
      <c r="I304" s="218">
        <f>SUMIFS(Zeitliste!$M$14:$M$1999,Zeitliste!$A$14:$A$1999,$A304,Zeitliste!$N$14:$N$1999,I$16)</f>
        <v>0</v>
      </c>
      <c r="J304" s="219" t="str">
        <f t="shared" ref="J304" ca="1" si="3492">IF(OR($B304=0,I304=0),"",ROUNDDOWN((I304/$B304)*100,0))</f>
        <v/>
      </c>
      <c r="K304" s="218">
        <f>SUMIFS(Zeitliste!$M$14:$M$1999,Zeitliste!$A$14:$A$1999,$A304,Zeitliste!$N$14:$N$1999,K$16)</f>
        <v>0</v>
      </c>
      <c r="L304" s="219" t="str">
        <f t="shared" ref="L304" ca="1" si="3493">IF(OR($B304=0,K304=0),"",ROUNDDOWN((K304/$B304)*100,0))</f>
        <v/>
      </c>
      <c r="M304" s="218">
        <f>SUMIFS(Zeitliste!$M$14:$M$1999,Zeitliste!$A$14:$A$1999,$A304,Zeitliste!$N$14:$N$1999,M$16)</f>
        <v>0</v>
      </c>
      <c r="N304" s="219" t="str">
        <f t="shared" ref="N304" ca="1" si="3494">IF(OR($B304=0,M304=0),"",ROUNDDOWN((M304/$B304)*100,0))</f>
        <v/>
      </c>
      <c r="O304" s="218">
        <f>SUMIFS(Zeitliste!$M$14:$M$1999,Zeitliste!$A$14:$A$1999,$A304,Zeitliste!$N$14:$N$1999,O$16)</f>
        <v>0</v>
      </c>
      <c r="P304" s="219" t="str">
        <f t="shared" ref="P304" ca="1" si="3495">IF(OR($B304=0,O304=0),"",ROUNDDOWN((O304/$B304)*100,0))</f>
        <v/>
      </c>
      <c r="Q304" s="218">
        <f>SUMIFS(Zeitliste!$M$14:$M$1999,Zeitliste!$A$14:$A$1999,$A304,Zeitliste!$N$14:$N$1999,Q$16)</f>
        <v>0</v>
      </c>
      <c r="R304" s="219" t="str">
        <f t="shared" ref="R304" ca="1" si="3496">IF(OR($B304=0,Q304=0),"",ROUNDDOWN((Q304/$B304)*100,0))</f>
        <v/>
      </c>
      <c r="S304" s="218">
        <f>SUMIFS(Zeitliste!$M$14:$M$1999,Zeitliste!$A$14:$A$1999,$A304,Zeitliste!$N$14:$N$1999,S$16)</f>
        <v>0</v>
      </c>
      <c r="T304" s="219" t="str">
        <f t="shared" ref="T304" ca="1" si="3497">IF(OR($B304=0,S304=0),"",ROUNDDOWN((S304/$B304)*100,0))</f>
        <v/>
      </c>
      <c r="U304" s="218">
        <f>SUMIFS(Zeitliste!$M$14:$M$1999,Zeitliste!$A$14:$A$1999,$A304,Zeitliste!$N$14:$N$1999,U$16)</f>
        <v>0</v>
      </c>
      <c r="V304" s="219" t="str">
        <f t="shared" ref="V304" ca="1" si="3498">IF(OR($B304=0,U304=0),"",ROUNDDOWN((U304/$B304)*100,0))</f>
        <v/>
      </c>
      <c r="W304" s="218">
        <f>SUMIFS(Zeitliste!$M$14:$M$1999,Zeitliste!$A$14:$A$1999,$A304,Zeitliste!$N$14:$N$1999,W$16)</f>
        <v>0</v>
      </c>
      <c r="X304" s="219" t="str">
        <f t="shared" ref="X304" ca="1" si="3499">IF(OR($B304=0,W304=0),"",ROUNDDOWN((W304/$B304)*100,0))</f>
        <v/>
      </c>
      <c r="Y304" s="218">
        <f>SUMIFS(Zeitliste!$M$14:$M$1999,Zeitliste!$A$14:$A$1999,$A304,Zeitliste!$N$14:$N$1999,Y$16)</f>
        <v>0</v>
      </c>
      <c r="Z304" s="219" t="str">
        <f t="shared" ref="Z304" ca="1" si="3500">IF(OR($B304=0,Y304=0),"",ROUNDDOWN((Y304/$B304)*100,0))</f>
        <v/>
      </c>
      <c r="AA304" s="218">
        <f>SUMIFS(Zeitliste!$M$14:$M$1999,Zeitliste!$A$14:$A$1999,$A304,Zeitliste!$N$14:$N$1999,AA$16)</f>
        <v>0</v>
      </c>
      <c r="AB304" s="219" t="str">
        <f t="shared" ref="AB304" ca="1" si="3501">IF(OR($B304=0,AA304=0),"",ROUNDDOWN((AA304/$B304)*100,0))</f>
        <v/>
      </c>
      <c r="AC304" s="218">
        <f>SUMIFS(Zeitliste!$M$14:$M$1999,Zeitliste!$A$14:$A$1999,$A304,Zeitliste!$N$14:$N$1999,AC$16)</f>
        <v>0</v>
      </c>
      <c r="AD304" s="219" t="str">
        <f t="shared" ca="1" si="3162"/>
        <v/>
      </c>
      <c r="AE304" s="20"/>
      <c r="AF304" s="241">
        <f t="shared" ca="1" si="3175"/>
        <v>0</v>
      </c>
      <c r="AG304" s="241">
        <f t="shared" ca="1" si="3176"/>
        <v>0</v>
      </c>
      <c r="AH304" s="242" t="e">
        <f t="shared" si="3189"/>
        <v>#VALUE!</v>
      </c>
    </row>
    <row r="305" spans="1:34" x14ac:dyDescent="0.25">
      <c r="A305" s="216" t="str">
        <f t="shared" si="3124"/>
        <v/>
      </c>
      <c r="B305" s="217">
        <f ca="1">SUMIF(ZL_gesamt,Aufteilung!A305,ZL_dez)</f>
        <v>0</v>
      </c>
      <c r="C305" s="218">
        <f>SUMIFS(Zeitliste!$M$14:$M$1999,Zeitliste!$A$14:$A$1999,$A305,Zeitliste!$N$14:$N$1999,C$16)</f>
        <v>0</v>
      </c>
      <c r="D305" s="219" t="str">
        <f t="shared" ca="1" si="3125"/>
        <v/>
      </c>
      <c r="E305" s="218">
        <f>SUMIFS(Zeitliste!$M$14:$M$1999,Zeitliste!$A$14:$A$1999,$A305,Zeitliste!$N$14:$N$1999,E$16)</f>
        <v>0</v>
      </c>
      <c r="F305" s="219" t="str">
        <f t="shared" ref="F305" ca="1" si="3502">IF(OR($B305=0,E305=0),"",ROUNDDOWN((E305/$B305)*100,0))</f>
        <v/>
      </c>
      <c r="G305" s="218">
        <f>SUMIFS(Zeitliste!$M$14:$M$1999,Zeitliste!$A$14:$A$1999,$A305,Zeitliste!$N$14:$N$1999,G$16)</f>
        <v>0</v>
      </c>
      <c r="H305" s="219" t="str">
        <f t="shared" ref="H305" ca="1" si="3503">IF(OR($B305=0,G305=0),"",ROUNDDOWN((G305/$B305)*100,0))</f>
        <v/>
      </c>
      <c r="I305" s="218">
        <f>SUMIFS(Zeitliste!$M$14:$M$1999,Zeitliste!$A$14:$A$1999,$A305,Zeitliste!$N$14:$N$1999,I$16)</f>
        <v>0</v>
      </c>
      <c r="J305" s="219" t="str">
        <f t="shared" ref="J305" ca="1" si="3504">IF(OR($B305=0,I305=0),"",ROUNDDOWN((I305/$B305)*100,0))</f>
        <v/>
      </c>
      <c r="K305" s="218">
        <f>SUMIFS(Zeitliste!$M$14:$M$1999,Zeitliste!$A$14:$A$1999,$A305,Zeitliste!$N$14:$N$1999,K$16)</f>
        <v>0</v>
      </c>
      <c r="L305" s="219" t="str">
        <f t="shared" ref="L305" ca="1" si="3505">IF(OR($B305=0,K305=0),"",ROUNDDOWN((K305/$B305)*100,0))</f>
        <v/>
      </c>
      <c r="M305" s="218">
        <f>SUMIFS(Zeitliste!$M$14:$M$1999,Zeitliste!$A$14:$A$1999,$A305,Zeitliste!$N$14:$N$1999,M$16)</f>
        <v>0</v>
      </c>
      <c r="N305" s="219" t="str">
        <f t="shared" ref="N305" ca="1" si="3506">IF(OR($B305=0,M305=0),"",ROUNDDOWN((M305/$B305)*100,0))</f>
        <v/>
      </c>
      <c r="O305" s="218">
        <f>SUMIFS(Zeitliste!$M$14:$M$1999,Zeitliste!$A$14:$A$1999,$A305,Zeitliste!$N$14:$N$1999,O$16)</f>
        <v>0</v>
      </c>
      <c r="P305" s="219" t="str">
        <f t="shared" ref="P305" ca="1" si="3507">IF(OR($B305=0,O305=0),"",ROUNDDOWN((O305/$B305)*100,0))</f>
        <v/>
      </c>
      <c r="Q305" s="218">
        <f>SUMIFS(Zeitliste!$M$14:$M$1999,Zeitliste!$A$14:$A$1999,$A305,Zeitliste!$N$14:$N$1999,Q$16)</f>
        <v>0</v>
      </c>
      <c r="R305" s="219" t="str">
        <f t="shared" ref="R305" ca="1" si="3508">IF(OR($B305=0,Q305=0),"",ROUNDDOWN((Q305/$B305)*100,0))</f>
        <v/>
      </c>
      <c r="S305" s="218">
        <f>SUMIFS(Zeitliste!$M$14:$M$1999,Zeitliste!$A$14:$A$1999,$A305,Zeitliste!$N$14:$N$1999,S$16)</f>
        <v>0</v>
      </c>
      <c r="T305" s="219" t="str">
        <f t="shared" ref="T305" ca="1" si="3509">IF(OR($B305=0,S305=0),"",ROUNDDOWN((S305/$B305)*100,0))</f>
        <v/>
      </c>
      <c r="U305" s="218">
        <f>SUMIFS(Zeitliste!$M$14:$M$1999,Zeitliste!$A$14:$A$1999,$A305,Zeitliste!$N$14:$N$1999,U$16)</f>
        <v>0</v>
      </c>
      <c r="V305" s="219" t="str">
        <f t="shared" ref="V305" ca="1" si="3510">IF(OR($B305=0,U305=0),"",ROUNDDOWN((U305/$B305)*100,0))</f>
        <v/>
      </c>
      <c r="W305" s="218">
        <f>SUMIFS(Zeitliste!$M$14:$M$1999,Zeitliste!$A$14:$A$1999,$A305,Zeitliste!$N$14:$N$1999,W$16)</f>
        <v>0</v>
      </c>
      <c r="X305" s="219" t="str">
        <f t="shared" ref="X305" ca="1" si="3511">IF(OR($B305=0,W305=0),"",ROUNDDOWN((W305/$B305)*100,0))</f>
        <v/>
      </c>
      <c r="Y305" s="218">
        <f>SUMIFS(Zeitliste!$M$14:$M$1999,Zeitliste!$A$14:$A$1999,$A305,Zeitliste!$N$14:$N$1999,Y$16)</f>
        <v>0</v>
      </c>
      <c r="Z305" s="219" t="str">
        <f t="shared" ref="Z305" ca="1" si="3512">IF(OR($B305=0,Y305=0),"",ROUNDDOWN((Y305/$B305)*100,0))</f>
        <v/>
      </c>
      <c r="AA305" s="218">
        <f>SUMIFS(Zeitliste!$M$14:$M$1999,Zeitliste!$A$14:$A$1999,$A305,Zeitliste!$N$14:$N$1999,AA$16)</f>
        <v>0</v>
      </c>
      <c r="AB305" s="219" t="str">
        <f t="shared" ref="AB305" ca="1" si="3513">IF(OR($B305=0,AA305=0),"",ROUNDDOWN((AA305/$B305)*100,0))</f>
        <v/>
      </c>
      <c r="AC305" s="218">
        <f>SUMIFS(Zeitliste!$M$14:$M$1999,Zeitliste!$A$14:$A$1999,$A305,Zeitliste!$N$14:$N$1999,AC$16)</f>
        <v>0</v>
      </c>
      <c r="AD305" s="219" t="str">
        <f t="shared" ca="1" si="3162"/>
        <v/>
      </c>
      <c r="AE305" s="20"/>
      <c r="AF305" s="241">
        <f t="shared" ca="1" si="3175"/>
        <v>0</v>
      </c>
      <c r="AG305" s="241">
        <f t="shared" ca="1" si="3176"/>
        <v>0</v>
      </c>
      <c r="AH305" s="242" t="e">
        <f t="shared" si="3189"/>
        <v>#VALUE!</v>
      </c>
    </row>
    <row r="306" spans="1:34" x14ac:dyDescent="0.25">
      <c r="A306" s="216" t="str">
        <f t="shared" si="3124"/>
        <v/>
      </c>
      <c r="B306" s="217">
        <f ca="1">SUMIF(ZL_gesamt,Aufteilung!A306,ZL_dez)</f>
        <v>0</v>
      </c>
      <c r="C306" s="218">
        <f>SUMIFS(Zeitliste!$M$14:$M$1999,Zeitliste!$A$14:$A$1999,$A306,Zeitliste!$N$14:$N$1999,C$16)</f>
        <v>0</v>
      </c>
      <c r="D306" s="219" t="str">
        <f t="shared" ca="1" si="3125"/>
        <v/>
      </c>
      <c r="E306" s="218">
        <f>SUMIFS(Zeitliste!$M$14:$M$1999,Zeitliste!$A$14:$A$1999,$A306,Zeitliste!$N$14:$N$1999,E$16)</f>
        <v>0</v>
      </c>
      <c r="F306" s="219" t="str">
        <f t="shared" ref="F306" ca="1" si="3514">IF(OR($B306=0,E306=0),"",ROUNDDOWN((E306/$B306)*100,0))</f>
        <v/>
      </c>
      <c r="G306" s="218">
        <f>SUMIFS(Zeitliste!$M$14:$M$1999,Zeitliste!$A$14:$A$1999,$A306,Zeitliste!$N$14:$N$1999,G$16)</f>
        <v>0</v>
      </c>
      <c r="H306" s="219" t="str">
        <f t="shared" ref="H306" ca="1" si="3515">IF(OR($B306=0,G306=0),"",ROUNDDOWN((G306/$B306)*100,0))</f>
        <v/>
      </c>
      <c r="I306" s="218">
        <f>SUMIFS(Zeitliste!$M$14:$M$1999,Zeitliste!$A$14:$A$1999,$A306,Zeitliste!$N$14:$N$1999,I$16)</f>
        <v>0</v>
      </c>
      <c r="J306" s="219" t="str">
        <f t="shared" ref="J306" ca="1" si="3516">IF(OR($B306=0,I306=0),"",ROUNDDOWN((I306/$B306)*100,0))</f>
        <v/>
      </c>
      <c r="K306" s="218">
        <f>SUMIFS(Zeitliste!$M$14:$M$1999,Zeitliste!$A$14:$A$1999,$A306,Zeitliste!$N$14:$N$1999,K$16)</f>
        <v>0</v>
      </c>
      <c r="L306" s="219" t="str">
        <f t="shared" ref="L306" ca="1" si="3517">IF(OR($B306=0,K306=0),"",ROUNDDOWN((K306/$B306)*100,0))</f>
        <v/>
      </c>
      <c r="M306" s="218">
        <f>SUMIFS(Zeitliste!$M$14:$M$1999,Zeitliste!$A$14:$A$1999,$A306,Zeitliste!$N$14:$N$1999,M$16)</f>
        <v>0</v>
      </c>
      <c r="N306" s="219" t="str">
        <f t="shared" ref="N306" ca="1" si="3518">IF(OR($B306=0,M306=0),"",ROUNDDOWN((M306/$B306)*100,0))</f>
        <v/>
      </c>
      <c r="O306" s="218">
        <f>SUMIFS(Zeitliste!$M$14:$M$1999,Zeitliste!$A$14:$A$1999,$A306,Zeitliste!$N$14:$N$1999,O$16)</f>
        <v>0</v>
      </c>
      <c r="P306" s="219" t="str">
        <f t="shared" ref="P306" ca="1" si="3519">IF(OR($B306=0,O306=0),"",ROUNDDOWN((O306/$B306)*100,0))</f>
        <v/>
      </c>
      <c r="Q306" s="218">
        <f>SUMIFS(Zeitliste!$M$14:$M$1999,Zeitliste!$A$14:$A$1999,$A306,Zeitliste!$N$14:$N$1999,Q$16)</f>
        <v>0</v>
      </c>
      <c r="R306" s="219" t="str">
        <f t="shared" ref="R306" ca="1" si="3520">IF(OR($B306=0,Q306=0),"",ROUNDDOWN((Q306/$B306)*100,0))</f>
        <v/>
      </c>
      <c r="S306" s="218">
        <f>SUMIFS(Zeitliste!$M$14:$M$1999,Zeitliste!$A$14:$A$1999,$A306,Zeitliste!$N$14:$N$1999,S$16)</f>
        <v>0</v>
      </c>
      <c r="T306" s="219" t="str">
        <f t="shared" ref="T306" ca="1" si="3521">IF(OR($B306=0,S306=0),"",ROUNDDOWN((S306/$B306)*100,0))</f>
        <v/>
      </c>
      <c r="U306" s="218">
        <f>SUMIFS(Zeitliste!$M$14:$M$1999,Zeitliste!$A$14:$A$1999,$A306,Zeitliste!$N$14:$N$1999,U$16)</f>
        <v>0</v>
      </c>
      <c r="V306" s="219" t="str">
        <f t="shared" ref="V306" ca="1" si="3522">IF(OR($B306=0,U306=0),"",ROUNDDOWN((U306/$B306)*100,0))</f>
        <v/>
      </c>
      <c r="W306" s="218">
        <f>SUMIFS(Zeitliste!$M$14:$M$1999,Zeitliste!$A$14:$A$1999,$A306,Zeitliste!$N$14:$N$1999,W$16)</f>
        <v>0</v>
      </c>
      <c r="X306" s="219" t="str">
        <f t="shared" ref="X306" ca="1" si="3523">IF(OR($B306=0,W306=0),"",ROUNDDOWN((W306/$B306)*100,0))</f>
        <v/>
      </c>
      <c r="Y306" s="218">
        <f>SUMIFS(Zeitliste!$M$14:$M$1999,Zeitliste!$A$14:$A$1999,$A306,Zeitliste!$N$14:$N$1999,Y$16)</f>
        <v>0</v>
      </c>
      <c r="Z306" s="219" t="str">
        <f t="shared" ref="Z306" ca="1" si="3524">IF(OR($B306=0,Y306=0),"",ROUNDDOWN((Y306/$B306)*100,0))</f>
        <v/>
      </c>
      <c r="AA306" s="218">
        <f>SUMIFS(Zeitliste!$M$14:$M$1999,Zeitliste!$A$14:$A$1999,$A306,Zeitliste!$N$14:$N$1999,AA$16)</f>
        <v>0</v>
      </c>
      <c r="AB306" s="219" t="str">
        <f t="shared" ref="AB306" ca="1" si="3525">IF(OR($B306=0,AA306=0),"",ROUNDDOWN((AA306/$B306)*100,0))</f>
        <v/>
      </c>
      <c r="AC306" s="218">
        <f>SUMIFS(Zeitliste!$M$14:$M$1999,Zeitliste!$A$14:$A$1999,$A306,Zeitliste!$N$14:$N$1999,AC$16)</f>
        <v>0</v>
      </c>
      <c r="AD306" s="219" t="str">
        <f t="shared" ca="1" si="3162"/>
        <v/>
      </c>
      <c r="AE306" s="20"/>
      <c r="AF306" s="241">
        <f t="shared" ca="1" si="3175"/>
        <v>0</v>
      </c>
      <c r="AG306" s="241">
        <f t="shared" ca="1" si="3176"/>
        <v>0</v>
      </c>
      <c r="AH306" s="242" t="e">
        <f t="shared" si="3189"/>
        <v>#VALUE!</v>
      </c>
    </row>
    <row r="307" spans="1:34" x14ac:dyDescent="0.25">
      <c r="A307" s="216" t="str">
        <f t="shared" si="3124"/>
        <v/>
      </c>
      <c r="B307" s="217">
        <f ca="1">SUMIF(ZL_gesamt,Aufteilung!A307,ZL_dez)</f>
        <v>0</v>
      </c>
      <c r="C307" s="218">
        <f>SUMIFS(Zeitliste!$M$14:$M$1999,Zeitliste!$A$14:$A$1999,$A307,Zeitliste!$N$14:$N$1999,C$16)</f>
        <v>0</v>
      </c>
      <c r="D307" s="219" t="str">
        <f t="shared" ca="1" si="3125"/>
        <v/>
      </c>
      <c r="E307" s="218">
        <f>SUMIFS(Zeitliste!$M$14:$M$1999,Zeitliste!$A$14:$A$1999,$A307,Zeitliste!$N$14:$N$1999,E$16)</f>
        <v>0</v>
      </c>
      <c r="F307" s="219" t="str">
        <f t="shared" ref="F307" ca="1" si="3526">IF(OR($B307=0,E307=0),"",ROUNDDOWN((E307/$B307)*100,0))</f>
        <v/>
      </c>
      <c r="G307" s="218">
        <f>SUMIFS(Zeitliste!$M$14:$M$1999,Zeitliste!$A$14:$A$1999,$A307,Zeitliste!$N$14:$N$1999,G$16)</f>
        <v>0</v>
      </c>
      <c r="H307" s="219" t="str">
        <f t="shared" ref="H307" ca="1" si="3527">IF(OR($B307=0,G307=0),"",ROUNDDOWN((G307/$B307)*100,0))</f>
        <v/>
      </c>
      <c r="I307" s="218">
        <f>SUMIFS(Zeitliste!$M$14:$M$1999,Zeitliste!$A$14:$A$1999,$A307,Zeitliste!$N$14:$N$1999,I$16)</f>
        <v>0</v>
      </c>
      <c r="J307" s="219" t="str">
        <f t="shared" ref="J307" ca="1" si="3528">IF(OR($B307=0,I307=0),"",ROUNDDOWN((I307/$B307)*100,0))</f>
        <v/>
      </c>
      <c r="K307" s="218">
        <f>SUMIFS(Zeitliste!$M$14:$M$1999,Zeitliste!$A$14:$A$1999,$A307,Zeitliste!$N$14:$N$1999,K$16)</f>
        <v>0</v>
      </c>
      <c r="L307" s="219" t="str">
        <f t="shared" ref="L307" ca="1" si="3529">IF(OR($B307=0,K307=0),"",ROUNDDOWN((K307/$B307)*100,0))</f>
        <v/>
      </c>
      <c r="M307" s="218">
        <f>SUMIFS(Zeitliste!$M$14:$M$1999,Zeitliste!$A$14:$A$1999,$A307,Zeitliste!$N$14:$N$1999,M$16)</f>
        <v>0</v>
      </c>
      <c r="N307" s="219" t="str">
        <f t="shared" ref="N307" ca="1" si="3530">IF(OR($B307=0,M307=0),"",ROUNDDOWN((M307/$B307)*100,0))</f>
        <v/>
      </c>
      <c r="O307" s="218">
        <f>SUMIFS(Zeitliste!$M$14:$M$1999,Zeitliste!$A$14:$A$1999,$A307,Zeitliste!$N$14:$N$1999,O$16)</f>
        <v>0</v>
      </c>
      <c r="P307" s="219" t="str">
        <f t="shared" ref="P307" ca="1" si="3531">IF(OR($B307=0,O307=0),"",ROUNDDOWN((O307/$B307)*100,0))</f>
        <v/>
      </c>
      <c r="Q307" s="218">
        <f>SUMIFS(Zeitliste!$M$14:$M$1999,Zeitliste!$A$14:$A$1999,$A307,Zeitliste!$N$14:$N$1999,Q$16)</f>
        <v>0</v>
      </c>
      <c r="R307" s="219" t="str">
        <f t="shared" ref="R307" ca="1" si="3532">IF(OR($B307=0,Q307=0),"",ROUNDDOWN((Q307/$B307)*100,0))</f>
        <v/>
      </c>
      <c r="S307" s="218">
        <f>SUMIFS(Zeitliste!$M$14:$M$1999,Zeitliste!$A$14:$A$1999,$A307,Zeitliste!$N$14:$N$1999,S$16)</f>
        <v>0</v>
      </c>
      <c r="T307" s="219" t="str">
        <f t="shared" ref="T307" ca="1" si="3533">IF(OR($B307=0,S307=0),"",ROUNDDOWN((S307/$B307)*100,0))</f>
        <v/>
      </c>
      <c r="U307" s="218">
        <f>SUMIFS(Zeitliste!$M$14:$M$1999,Zeitliste!$A$14:$A$1999,$A307,Zeitliste!$N$14:$N$1999,U$16)</f>
        <v>0</v>
      </c>
      <c r="V307" s="219" t="str">
        <f t="shared" ref="V307" ca="1" si="3534">IF(OR($B307=0,U307=0),"",ROUNDDOWN((U307/$B307)*100,0))</f>
        <v/>
      </c>
      <c r="W307" s="218">
        <f>SUMIFS(Zeitliste!$M$14:$M$1999,Zeitliste!$A$14:$A$1999,$A307,Zeitliste!$N$14:$N$1999,W$16)</f>
        <v>0</v>
      </c>
      <c r="X307" s="219" t="str">
        <f t="shared" ref="X307" ca="1" si="3535">IF(OR($B307=0,W307=0),"",ROUNDDOWN((W307/$B307)*100,0))</f>
        <v/>
      </c>
      <c r="Y307" s="218">
        <f>SUMIFS(Zeitliste!$M$14:$M$1999,Zeitliste!$A$14:$A$1999,$A307,Zeitliste!$N$14:$N$1999,Y$16)</f>
        <v>0</v>
      </c>
      <c r="Z307" s="219" t="str">
        <f t="shared" ref="Z307" ca="1" si="3536">IF(OR($B307=0,Y307=0),"",ROUNDDOWN((Y307/$B307)*100,0))</f>
        <v/>
      </c>
      <c r="AA307" s="218">
        <f>SUMIFS(Zeitliste!$M$14:$M$1999,Zeitliste!$A$14:$A$1999,$A307,Zeitliste!$N$14:$N$1999,AA$16)</f>
        <v>0</v>
      </c>
      <c r="AB307" s="219" t="str">
        <f t="shared" ref="AB307" ca="1" si="3537">IF(OR($B307=0,AA307=0),"",ROUNDDOWN((AA307/$B307)*100,0))</f>
        <v/>
      </c>
      <c r="AC307" s="218">
        <f>SUMIFS(Zeitliste!$M$14:$M$1999,Zeitliste!$A$14:$A$1999,$A307,Zeitliste!$N$14:$N$1999,AC$16)</f>
        <v>0</v>
      </c>
      <c r="AD307" s="219" t="str">
        <f t="shared" ca="1" si="3162"/>
        <v/>
      </c>
      <c r="AE307" s="20"/>
      <c r="AF307" s="241">
        <f t="shared" ca="1" si="3175"/>
        <v>0</v>
      </c>
      <c r="AG307" s="241">
        <f t="shared" ca="1" si="3176"/>
        <v>0</v>
      </c>
      <c r="AH307" s="242" t="e">
        <f t="shared" si="3189"/>
        <v>#VALUE!</v>
      </c>
    </row>
    <row r="308" spans="1:34" x14ac:dyDescent="0.25">
      <c r="A308" s="216" t="str">
        <f t="shared" si="3124"/>
        <v/>
      </c>
      <c r="B308" s="217">
        <f ca="1">SUMIF(ZL_gesamt,Aufteilung!A308,ZL_dez)</f>
        <v>0</v>
      </c>
      <c r="C308" s="218">
        <f>SUMIFS(Zeitliste!$M$14:$M$1999,Zeitliste!$A$14:$A$1999,$A308,Zeitliste!$N$14:$N$1999,C$16)</f>
        <v>0</v>
      </c>
      <c r="D308" s="219" t="str">
        <f t="shared" ca="1" si="3125"/>
        <v/>
      </c>
      <c r="E308" s="218">
        <f>SUMIFS(Zeitliste!$M$14:$M$1999,Zeitliste!$A$14:$A$1999,$A308,Zeitliste!$N$14:$N$1999,E$16)</f>
        <v>0</v>
      </c>
      <c r="F308" s="219" t="str">
        <f t="shared" ref="F308" ca="1" si="3538">IF(OR($B308=0,E308=0),"",ROUNDDOWN((E308/$B308)*100,0))</f>
        <v/>
      </c>
      <c r="G308" s="218">
        <f>SUMIFS(Zeitliste!$M$14:$M$1999,Zeitliste!$A$14:$A$1999,$A308,Zeitliste!$N$14:$N$1999,G$16)</f>
        <v>0</v>
      </c>
      <c r="H308" s="219" t="str">
        <f t="shared" ref="H308" ca="1" si="3539">IF(OR($B308=0,G308=0),"",ROUNDDOWN((G308/$B308)*100,0))</f>
        <v/>
      </c>
      <c r="I308" s="218">
        <f>SUMIFS(Zeitliste!$M$14:$M$1999,Zeitliste!$A$14:$A$1999,$A308,Zeitliste!$N$14:$N$1999,I$16)</f>
        <v>0</v>
      </c>
      <c r="J308" s="219" t="str">
        <f t="shared" ref="J308" ca="1" si="3540">IF(OR($B308=0,I308=0),"",ROUNDDOWN((I308/$B308)*100,0))</f>
        <v/>
      </c>
      <c r="K308" s="218">
        <f>SUMIFS(Zeitliste!$M$14:$M$1999,Zeitliste!$A$14:$A$1999,$A308,Zeitliste!$N$14:$N$1999,K$16)</f>
        <v>0</v>
      </c>
      <c r="L308" s="219" t="str">
        <f t="shared" ref="L308" ca="1" si="3541">IF(OR($B308=0,K308=0),"",ROUNDDOWN((K308/$B308)*100,0))</f>
        <v/>
      </c>
      <c r="M308" s="218">
        <f>SUMIFS(Zeitliste!$M$14:$M$1999,Zeitliste!$A$14:$A$1999,$A308,Zeitliste!$N$14:$N$1999,M$16)</f>
        <v>0</v>
      </c>
      <c r="N308" s="219" t="str">
        <f t="shared" ref="N308" ca="1" si="3542">IF(OR($B308=0,M308=0),"",ROUNDDOWN((M308/$B308)*100,0))</f>
        <v/>
      </c>
      <c r="O308" s="218">
        <f>SUMIFS(Zeitliste!$M$14:$M$1999,Zeitliste!$A$14:$A$1999,$A308,Zeitliste!$N$14:$N$1999,O$16)</f>
        <v>0</v>
      </c>
      <c r="P308" s="219" t="str">
        <f t="shared" ref="P308" ca="1" si="3543">IF(OR($B308=0,O308=0),"",ROUNDDOWN((O308/$B308)*100,0))</f>
        <v/>
      </c>
      <c r="Q308" s="218">
        <f>SUMIFS(Zeitliste!$M$14:$M$1999,Zeitliste!$A$14:$A$1999,$A308,Zeitliste!$N$14:$N$1999,Q$16)</f>
        <v>0</v>
      </c>
      <c r="R308" s="219" t="str">
        <f t="shared" ref="R308" ca="1" si="3544">IF(OR($B308=0,Q308=0),"",ROUNDDOWN((Q308/$B308)*100,0))</f>
        <v/>
      </c>
      <c r="S308" s="218">
        <f>SUMIFS(Zeitliste!$M$14:$M$1999,Zeitliste!$A$14:$A$1999,$A308,Zeitliste!$N$14:$N$1999,S$16)</f>
        <v>0</v>
      </c>
      <c r="T308" s="219" t="str">
        <f t="shared" ref="T308" ca="1" si="3545">IF(OR($B308=0,S308=0),"",ROUNDDOWN((S308/$B308)*100,0))</f>
        <v/>
      </c>
      <c r="U308" s="218">
        <f>SUMIFS(Zeitliste!$M$14:$M$1999,Zeitliste!$A$14:$A$1999,$A308,Zeitliste!$N$14:$N$1999,U$16)</f>
        <v>0</v>
      </c>
      <c r="V308" s="219" t="str">
        <f t="shared" ref="V308" ca="1" si="3546">IF(OR($B308=0,U308=0),"",ROUNDDOWN((U308/$B308)*100,0))</f>
        <v/>
      </c>
      <c r="W308" s="218">
        <f>SUMIFS(Zeitliste!$M$14:$M$1999,Zeitliste!$A$14:$A$1999,$A308,Zeitliste!$N$14:$N$1999,W$16)</f>
        <v>0</v>
      </c>
      <c r="X308" s="219" t="str">
        <f t="shared" ref="X308" ca="1" si="3547">IF(OR($B308=0,W308=0),"",ROUNDDOWN((W308/$B308)*100,0))</f>
        <v/>
      </c>
      <c r="Y308" s="218">
        <f>SUMIFS(Zeitliste!$M$14:$M$1999,Zeitliste!$A$14:$A$1999,$A308,Zeitliste!$N$14:$N$1999,Y$16)</f>
        <v>0</v>
      </c>
      <c r="Z308" s="219" t="str">
        <f t="shared" ref="Z308" ca="1" si="3548">IF(OR($B308=0,Y308=0),"",ROUNDDOWN((Y308/$B308)*100,0))</f>
        <v/>
      </c>
      <c r="AA308" s="218">
        <f>SUMIFS(Zeitliste!$M$14:$M$1999,Zeitliste!$A$14:$A$1999,$A308,Zeitliste!$N$14:$N$1999,AA$16)</f>
        <v>0</v>
      </c>
      <c r="AB308" s="219" t="str">
        <f t="shared" ref="AB308" ca="1" si="3549">IF(OR($B308=0,AA308=0),"",ROUNDDOWN((AA308/$B308)*100,0))</f>
        <v/>
      </c>
      <c r="AC308" s="218">
        <f>SUMIFS(Zeitliste!$M$14:$M$1999,Zeitliste!$A$14:$A$1999,$A308,Zeitliste!$N$14:$N$1999,AC$16)</f>
        <v>0</v>
      </c>
      <c r="AD308" s="219" t="str">
        <f t="shared" ca="1" si="3162"/>
        <v/>
      </c>
      <c r="AE308" s="20"/>
      <c r="AF308" s="241">
        <f t="shared" ca="1" si="3175"/>
        <v>0</v>
      </c>
      <c r="AG308" s="241">
        <f t="shared" ca="1" si="3176"/>
        <v>0</v>
      </c>
      <c r="AH308" s="242" t="e">
        <f t="shared" si="3189"/>
        <v>#VALUE!</v>
      </c>
    </row>
    <row r="309" spans="1:34" x14ac:dyDescent="0.25">
      <c r="A309" s="216" t="str">
        <f t="shared" si="3124"/>
        <v/>
      </c>
      <c r="B309" s="217">
        <f ca="1">SUMIF(ZL_gesamt,Aufteilung!A309,ZL_dez)</f>
        <v>0</v>
      </c>
      <c r="C309" s="218">
        <f>SUMIFS(Zeitliste!$M$14:$M$1999,Zeitliste!$A$14:$A$1999,$A309,Zeitliste!$N$14:$N$1999,C$16)</f>
        <v>0</v>
      </c>
      <c r="D309" s="219" t="str">
        <f t="shared" ca="1" si="3125"/>
        <v/>
      </c>
      <c r="E309" s="218">
        <f>SUMIFS(Zeitliste!$M$14:$M$1999,Zeitliste!$A$14:$A$1999,$A309,Zeitliste!$N$14:$N$1999,E$16)</f>
        <v>0</v>
      </c>
      <c r="F309" s="219" t="str">
        <f t="shared" ref="F309" ca="1" si="3550">IF(OR($B309=0,E309=0),"",ROUNDDOWN((E309/$B309)*100,0))</f>
        <v/>
      </c>
      <c r="G309" s="218">
        <f>SUMIFS(Zeitliste!$M$14:$M$1999,Zeitliste!$A$14:$A$1999,$A309,Zeitliste!$N$14:$N$1999,G$16)</f>
        <v>0</v>
      </c>
      <c r="H309" s="219" t="str">
        <f t="shared" ref="H309" ca="1" si="3551">IF(OR($B309=0,G309=0),"",ROUNDDOWN((G309/$B309)*100,0))</f>
        <v/>
      </c>
      <c r="I309" s="218">
        <f>SUMIFS(Zeitliste!$M$14:$M$1999,Zeitliste!$A$14:$A$1999,$A309,Zeitliste!$N$14:$N$1999,I$16)</f>
        <v>0</v>
      </c>
      <c r="J309" s="219" t="str">
        <f t="shared" ref="J309" ca="1" si="3552">IF(OR($B309=0,I309=0),"",ROUNDDOWN((I309/$B309)*100,0))</f>
        <v/>
      </c>
      <c r="K309" s="218">
        <f>SUMIFS(Zeitliste!$M$14:$M$1999,Zeitliste!$A$14:$A$1999,$A309,Zeitliste!$N$14:$N$1999,K$16)</f>
        <v>0</v>
      </c>
      <c r="L309" s="219" t="str">
        <f t="shared" ref="L309" ca="1" si="3553">IF(OR($B309=0,K309=0),"",ROUNDDOWN((K309/$B309)*100,0))</f>
        <v/>
      </c>
      <c r="M309" s="218">
        <f>SUMIFS(Zeitliste!$M$14:$M$1999,Zeitliste!$A$14:$A$1999,$A309,Zeitliste!$N$14:$N$1999,M$16)</f>
        <v>0</v>
      </c>
      <c r="N309" s="219" t="str">
        <f t="shared" ref="N309" ca="1" si="3554">IF(OR($B309=0,M309=0),"",ROUNDDOWN((M309/$B309)*100,0))</f>
        <v/>
      </c>
      <c r="O309" s="218">
        <f>SUMIFS(Zeitliste!$M$14:$M$1999,Zeitliste!$A$14:$A$1999,$A309,Zeitliste!$N$14:$N$1999,O$16)</f>
        <v>0</v>
      </c>
      <c r="P309" s="219" t="str">
        <f t="shared" ref="P309" ca="1" si="3555">IF(OR($B309=0,O309=0),"",ROUNDDOWN((O309/$B309)*100,0))</f>
        <v/>
      </c>
      <c r="Q309" s="218">
        <f>SUMIFS(Zeitliste!$M$14:$M$1999,Zeitliste!$A$14:$A$1999,$A309,Zeitliste!$N$14:$N$1999,Q$16)</f>
        <v>0</v>
      </c>
      <c r="R309" s="219" t="str">
        <f t="shared" ref="R309" ca="1" si="3556">IF(OR($B309=0,Q309=0),"",ROUNDDOWN((Q309/$B309)*100,0))</f>
        <v/>
      </c>
      <c r="S309" s="218">
        <f>SUMIFS(Zeitliste!$M$14:$M$1999,Zeitliste!$A$14:$A$1999,$A309,Zeitliste!$N$14:$N$1999,S$16)</f>
        <v>0</v>
      </c>
      <c r="T309" s="219" t="str">
        <f t="shared" ref="T309" ca="1" si="3557">IF(OR($B309=0,S309=0),"",ROUNDDOWN((S309/$B309)*100,0))</f>
        <v/>
      </c>
      <c r="U309" s="218">
        <f>SUMIFS(Zeitliste!$M$14:$M$1999,Zeitliste!$A$14:$A$1999,$A309,Zeitliste!$N$14:$N$1999,U$16)</f>
        <v>0</v>
      </c>
      <c r="V309" s="219" t="str">
        <f t="shared" ref="V309" ca="1" si="3558">IF(OR($B309=0,U309=0),"",ROUNDDOWN((U309/$B309)*100,0))</f>
        <v/>
      </c>
      <c r="W309" s="218">
        <f>SUMIFS(Zeitliste!$M$14:$M$1999,Zeitliste!$A$14:$A$1999,$A309,Zeitliste!$N$14:$N$1999,W$16)</f>
        <v>0</v>
      </c>
      <c r="X309" s="219" t="str">
        <f t="shared" ref="X309" ca="1" si="3559">IF(OR($B309=0,W309=0),"",ROUNDDOWN((W309/$B309)*100,0))</f>
        <v/>
      </c>
      <c r="Y309" s="218">
        <f>SUMIFS(Zeitliste!$M$14:$M$1999,Zeitliste!$A$14:$A$1999,$A309,Zeitliste!$N$14:$N$1999,Y$16)</f>
        <v>0</v>
      </c>
      <c r="Z309" s="219" t="str">
        <f t="shared" ref="Z309" ca="1" si="3560">IF(OR($B309=0,Y309=0),"",ROUNDDOWN((Y309/$B309)*100,0))</f>
        <v/>
      </c>
      <c r="AA309" s="218">
        <f>SUMIFS(Zeitliste!$M$14:$M$1999,Zeitliste!$A$14:$A$1999,$A309,Zeitliste!$N$14:$N$1999,AA$16)</f>
        <v>0</v>
      </c>
      <c r="AB309" s="219" t="str">
        <f t="shared" ref="AB309" ca="1" si="3561">IF(OR($B309=0,AA309=0),"",ROUNDDOWN((AA309/$B309)*100,0))</f>
        <v/>
      </c>
      <c r="AC309" s="218">
        <f>SUMIFS(Zeitliste!$M$14:$M$1999,Zeitliste!$A$14:$A$1999,$A309,Zeitliste!$N$14:$N$1999,AC$16)</f>
        <v>0</v>
      </c>
      <c r="AD309" s="219" t="str">
        <f t="shared" ca="1" si="3162"/>
        <v/>
      </c>
      <c r="AE309" s="20"/>
      <c r="AF309" s="241">
        <f t="shared" ca="1" si="3175"/>
        <v>0</v>
      </c>
      <c r="AG309" s="241">
        <f t="shared" ca="1" si="3176"/>
        <v>0</v>
      </c>
      <c r="AH309" s="242" t="e">
        <f t="shared" si="3189"/>
        <v>#VALUE!</v>
      </c>
    </row>
    <row r="310" spans="1:34" x14ac:dyDescent="0.25">
      <c r="A310" s="216" t="str">
        <f t="shared" si="3124"/>
        <v/>
      </c>
      <c r="B310" s="217">
        <f ca="1">SUMIF(ZL_gesamt,Aufteilung!A310,ZL_dez)</f>
        <v>0</v>
      </c>
      <c r="C310" s="218">
        <f>SUMIFS(Zeitliste!$M$14:$M$1999,Zeitliste!$A$14:$A$1999,$A310,Zeitliste!$N$14:$N$1999,C$16)</f>
        <v>0</v>
      </c>
      <c r="D310" s="219" t="str">
        <f t="shared" ca="1" si="3125"/>
        <v/>
      </c>
      <c r="E310" s="218">
        <f>SUMIFS(Zeitliste!$M$14:$M$1999,Zeitliste!$A$14:$A$1999,$A310,Zeitliste!$N$14:$N$1999,E$16)</f>
        <v>0</v>
      </c>
      <c r="F310" s="219" t="str">
        <f t="shared" ref="F310" ca="1" si="3562">IF(OR($B310=0,E310=0),"",ROUNDDOWN((E310/$B310)*100,0))</f>
        <v/>
      </c>
      <c r="G310" s="218">
        <f>SUMIFS(Zeitliste!$M$14:$M$1999,Zeitliste!$A$14:$A$1999,$A310,Zeitliste!$N$14:$N$1999,G$16)</f>
        <v>0</v>
      </c>
      <c r="H310" s="219" t="str">
        <f t="shared" ref="H310" ca="1" si="3563">IF(OR($B310=0,G310=0),"",ROUNDDOWN((G310/$B310)*100,0))</f>
        <v/>
      </c>
      <c r="I310" s="218">
        <f>SUMIFS(Zeitliste!$M$14:$M$1999,Zeitliste!$A$14:$A$1999,$A310,Zeitliste!$N$14:$N$1999,I$16)</f>
        <v>0</v>
      </c>
      <c r="J310" s="219" t="str">
        <f t="shared" ref="J310" ca="1" si="3564">IF(OR($B310=0,I310=0),"",ROUNDDOWN((I310/$B310)*100,0))</f>
        <v/>
      </c>
      <c r="K310" s="218">
        <f>SUMIFS(Zeitliste!$M$14:$M$1999,Zeitliste!$A$14:$A$1999,$A310,Zeitliste!$N$14:$N$1999,K$16)</f>
        <v>0</v>
      </c>
      <c r="L310" s="219" t="str">
        <f t="shared" ref="L310" ca="1" si="3565">IF(OR($B310=0,K310=0),"",ROUNDDOWN((K310/$B310)*100,0))</f>
        <v/>
      </c>
      <c r="M310" s="218">
        <f>SUMIFS(Zeitliste!$M$14:$M$1999,Zeitliste!$A$14:$A$1999,$A310,Zeitliste!$N$14:$N$1999,M$16)</f>
        <v>0</v>
      </c>
      <c r="N310" s="219" t="str">
        <f t="shared" ref="N310" ca="1" si="3566">IF(OR($B310=0,M310=0),"",ROUNDDOWN((M310/$B310)*100,0))</f>
        <v/>
      </c>
      <c r="O310" s="218">
        <f>SUMIFS(Zeitliste!$M$14:$M$1999,Zeitliste!$A$14:$A$1999,$A310,Zeitliste!$N$14:$N$1999,O$16)</f>
        <v>0</v>
      </c>
      <c r="P310" s="219" t="str">
        <f t="shared" ref="P310" ca="1" si="3567">IF(OR($B310=0,O310=0),"",ROUNDDOWN((O310/$B310)*100,0))</f>
        <v/>
      </c>
      <c r="Q310" s="218">
        <f>SUMIFS(Zeitliste!$M$14:$M$1999,Zeitliste!$A$14:$A$1999,$A310,Zeitliste!$N$14:$N$1999,Q$16)</f>
        <v>0</v>
      </c>
      <c r="R310" s="219" t="str">
        <f t="shared" ref="R310" ca="1" si="3568">IF(OR($B310=0,Q310=0),"",ROUNDDOWN((Q310/$B310)*100,0))</f>
        <v/>
      </c>
      <c r="S310" s="218">
        <f>SUMIFS(Zeitliste!$M$14:$M$1999,Zeitliste!$A$14:$A$1999,$A310,Zeitliste!$N$14:$N$1999,S$16)</f>
        <v>0</v>
      </c>
      <c r="T310" s="219" t="str">
        <f t="shared" ref="T310" ca="1" si="3569">IF(OR($B310=0,S310=0),"",ROUNDDOWN((S310/$B310)*100,0))</f>
        <v/>
      </c>
      <c r="U310" s="218">
        <f>SUMIFS(Zeitliste!$M$14:$M$1999,Zeitliste!$A$14:$A$1999,$A310,Zeitliste!$N$14:$N$1999,U$16)</f>
        <v>0</v>
      </c>
      <c r="V310" s="219" t="str">
        <f t="shared" ref="V310" ca="1" si="3570">IF(OR($B310=0,U310=0),"",ROUNDDOWN((U310/$B310)*100,0))</f>
        <v/>
      </c>
      <c r="W310" s="218">
        <f>SUMIFS(Zeitliste!$M$14:$M$1999,Zeitliste!$A$14:$A$1999,$A310,Zeitliste!$N$14:$N$1999,W$16)</f>
        <v>0</v>
      </c>
      <c r="X310" s="219" t="str">
        <f t="shared" ref="X310" ca="1" si="3571">IF(OR($B310=0,W310=0),"",ROUNDDOWN((W310/$B310)*100,0))</f>
        <v/>
      </c>
      <c r="Y310" s="218">
        <f>SUMIFS(Zeitliste!$M$14:$M$1999,Zeitliste!$A$14:$A$1999,$A310,Zeitliste!$N$14:$N$1999,Y$16)</f>
        <v>0</v>
      </c>
      <c r="Z310" s="219" t="str">
        <f t="shared" ref="Z310" ca="1" si="3572">IF(OR($B310=0,Y310=0),"",ROUNDDOWN((Y310/$B310)*100,0))</f>
        <v/>
      </c>
      <c r="AA310" s="218">
        <f>SUMIFS(Zeitliste!$M$14:$M$1999,Zeitliste!$A$14:$A$1999,$A310,Zeitliste!$N$14:$N$1999,AA$16)</f>
        <v>0</v>
      </c>
      <c r="AB310" s="219" t="str">
        <f t="shared" ref="AB310" ca="1" si="3573">IF(OR($B310=0,AA310=0),"",ROUNDDOWN((AA310/$B310)*100,0))</f>
        <v/>
      </c>
      <c r="AC310" s="218">
        <f>SUMIFS(Zeitliste!$M$14:$M$1999,Zeitliste!$A$14:$A$1999,$A310,Zeitliste!$N$14:$N$1999,AC$16)</f>
        <v>0</v>
      </c>
      <c r="AD310" s="219" t="str">
        <f t="shared" ca="1" si="3162"/>
        <v/>
      </c>
      <c r="AE310" s="20"/>
      <c r="AF310" s="241">
        <f t="shared" ca="1" si="3175"/>
        <v>0</v>
      </c>
      <c r="AG310" s="241">
        <f t="shared" ca="1" si="3176"/>
        <v>0</v>
      </c>
      <c r="AH310" s="242" t="e">
        <f t="shared" si="3189"/>
        <v>#VALUE!</v>
      </c>
    </row>
    <row r="311" spans="1:34" x14ac:dyDescent="0.25">
      <c r="A311" s="216" t="str">
        <f t="shared" si="3124"/>
        <v/>
      </c>
      <c r="B311" s="217">
        <f ca="1">SUMIF(ZL_gesamt,Aufteilung!A311,ZL_dez)</f>
        <v>0</v>
      </c>
      <c r="C311" s="218">
        <f>SUMIFS(Zeitliste!$M$14:$M$1999,Zeitliste!$A$14:$A$1999,$A311,Zeitliste!$N$14:$N$1999,C$16)</f>
        <v>0</v>
      </c>
      <c r="D311" s="219" t="str">
        <f t="shared" ca="1" si="3125"/>
        <v/>
      </c>
      <c r="E311" s="218">
        <f>SUMIFS(Zeitliste!$M$14:$M$1999,Zeitliste!$A$14:$A$1999,$A311,Zeitliste!$N$14:$N$1999,E$16)</f>
        <v>0</v>
      </c>
      <c r="F311" s="219" t="str">
        <f t="shared" ref="F311" ca="1" si="3574">IF(OR($B311=0,E311=0),"",ROUNDDOWN((E311/$B311)*100,0))</f>
        <v/>
      </c>
      <c r="G311" s="218">
        <f>SUMIFS(Zeitliste!$M$14:$M$1999,Zeitliste!$A$14:$A$1999,$A311,Zeitliste!$N$14:$N$1999,G$16)</f>
        <v>0</v>
      </c>
      <c r="H311" s="219" t="str">
        <f t="shared" ref="H311" ca="1" si="3575">IF(OR($B311=0,G311=0),"",ROUNDDOWN((G311/$B311)*100,0))</f>
        <v/>
      </c>
      <c r="I311" s="218">
        <f>SUMIFS(Zeitliste!$M$14:$M$1999,Zeitliste!$A$14:$A$1999,$A311,Zeitliste!$N$14:$N$1999,I$16)</f>
        <v>0</v>
      </c>
      <c r="J311" s="219" t="str">
        <f t="shared" ref="J311" ca="1" si="3576">IF(OR($B311=0,I311=0),"",ROUNDDOWN((I311/$B311)*100,0))</f>
        <v/>
      </c>
      <c r="K311" s="218">
        <f>SUMIFS(Zeitliste!$M$14:$M$1999,Zeitliste!$A$14:$A$1999,$A311,Zeitliste!$N$14:$N$1999,K$16)</f>
        <v>0</v>
      </c>
      <c r="L311" s="219" t="str">
        <f t="shared" ref="L311" ca="1" si="3577">IF(OR($B311=0,K311=0),"",ROUNDDOWN((K311/$B311)*100,0))</f>
        <v/>
      </c>
      <c r="M311" s="218">
        <f>SUMIFS(Zeitliste!$M$14:$M$1999,Zeitliste!$A$14:$A$1999,$A311,Zeitliste!$N$14:$N$1999,M$16)</f>
        <v>0</v>
      </c>
      <c r="N311" s="219" t="str">
        <f t="shared" ref="N311" ca="1" si="3578">IF(OR($B311=0,M311=0),"",ROUNDDOWN((M311/$B311)*100,0))</f>
        <v/>
      </c>
      <c r="O311" s="218">
        <f>SUMIFS(Zeitliste!$M$14:$M$1999,Zeitliste!$A$14:$A$1999,$A311,Zeitliste!$N$14:$N$1999,O$16)</f>
        <v>0</v>
      </c>
      <c r="P311" s="219" t="str">
        <f t="shared" ref="P311" ca="1" si="3579">IF(OR($B311=0,O311=0),"",ROUNDDOWN((O311/$B311)*100,0))</f>
        <v/>
      </c>
      <c r="Q311" s="218">
        <f>SUMIFS(Zeitliste!$M$14:$M$1999,Zeitliste!$A$14:$A$1999,$A311,Zeitliste!$N$14:$N$1999,Q$16)</f>
        <v>0</v>
      </c>
      <c r="R311" s="219" t="str">
        <f t="shared" ref="R311" ca="1" si="3580">IF(OR($B311=0,Q311=0),"",ROUNDDOWN((Q311/$B311)*100,0))</f>
        <v/>
      </c>
      <c r="S311" s="218">
        <f>SUMIFS(Zeitliste!$M$14:$M$1999,Zeitliste!$A$14:$A$1999,$A311,Zeitliste!$N$14:$N$1999,S$16)</f>
        <v>0</v>
      </c>
      <c r="T311" s="219" t="str">
        <f t="shared" ref="T311" ca="1" si="3581">IF(OR($B311=0,S311=0),"",ROUNDDOWN((S311/$B311)*100,0))</f>
        <v/>
      </c>
      <c r="U311" s="218">
        <f>SUMIFS(Zeitliste!$M$14:$M$1999,Zeitliste!$A$14:$A$1999,$A311,Zeitliste!$N$14:$N$1999,U$16)</f>
        <v>0</v>
      </c>
      <c r="V311" s="219" t="str">
        <f t="shared" ref="V311" ca="1" si="3582">IF(OR($B311=0,U311=0),"",ROUNDDOWN((U311/$B311)*100,0))</f>
        <v/>
      </c>
      <c r="W311" s="218">
        <f>SUMIFS(Zeitliste!$M$14:$M$1999,Zeitliste!$A$14:$A$1999,$A311,Zeitliste!$N$14:$N$1999,W$16)</f>
        <v>0</v>
      </c>
      <c r="X311" s="219" t="str">
        <f t="shared" ref="X311" ca="1" si="3583">IF(OR($B311=0,W311=0),"",ROUNDDOWN((W311/$B311)*100,0))</f>
        <v/>
      </c>
      <c r="Y311" s="218">
        <f>SUMIFS(Zeitliste!$M$14:$M$1999,Zeitliste!$A$14:$A$1999,$A311,Zeitliste!$N$14:$N$1999,Y$16)</f>
        <v>0</v>
      </c>
      <c r="Z311" s="219" t="str">
        <f t="shared" ref="Z311" ca="1" si="3584">IF(OR($B311=0,Y311=0),"",ROUNDDOWN((Y311/$B311)*100,0))</f>
        <v/>
      </c>
      <c r="AA311" s="218">
        <f>SUMIFS(Zeitliste!$M$14:$M$1999,Zeitliste!$A$14:$A$1999,$A311,Zeitliste!$N$14:$N$1999,AA$16)</f>
        <v>0</v>
      </c>
      <c r="AB311" s="219" t="str">
        <f t="shared" ref="AB311" ca="1" si="3585">IF(OR($B311=0,AA311=0),"",ROUNDDOWN((AA311/$B311)*100,0))</f>
        <v/>
      </c>
      <c r="AC311" s="218">
        <f>SUMIFS(Zeitliste!$M$14:$M$1999,Zeitliste!$A$14:$A$1999,$A311,Zeitliste!$N$14:$N$1999,AC$16)</f>
        <v>0</v>
      </c>
      <c r="AD311" s="219" t="str">
        <f t="shared" ca="1" si="3162"/>
        <v/>
      </c>
      <c r="AE311" s="20"/>
      <c r="AF311" s="241">
        <f t="shared" ca="1" si="3175"/>
        <v>0</v>
      </c>
      <c r="AG311" s="241">
        <f t="shared" ca="1" si="3176"/>
        <v>0</v>
      </c>
      <c r="AH311" s="242" t="e">
        <f t="shared" si="3189"/>
        <v>#VALUE!</v>
      </c>
    </row>
    <row r="312" spans="1:34" x14ac:dyDescent="0.25">
      <c r="A312" s="216" t="str">
        <f t="shared" si="3124"/>
        <v/>
      </c>
      <c r="B312" s="217">
        <f ca="1">SUMIF(ZL_gesamt,Aufteilung!A312,ZL_dez)</f>
        <v>0</v>
      </c>
      <c r="C312" s="218">
        <f>SUMIFS(Zeitliste!$M$14:$M$1999,Zeitliste!$A$14:$A$1999,$A312,Zeitliste!$N$14:$N$1999,C$16)</f>
        <v>0</v>
      </c>
      <c r="D312" s="219" t="str">
        <f t="shared" ca="1" si="3125"/>
        <v/>
      </c>
      <c r="E312" s="218">
        <f>SUMIFS(Zeitliste!$M$14:$M$1999,Zeitliste!$A$14:$A$1999,$A312,Zeitliste!$N$14:$N$1999,E$16)</f>
        <v>0</v>
      </c>
      <c r="F312" s="219" t="str">
        <f t="shared" ref="F312" ca="1" si="3586">IF(OR($B312=0,E312=0),"",ROUNDDOWN((E312/$B312)*100,0))</f>
        <v/>
      </c>
      <c r="G312" s="218">
        <f>SUMIFS(Zeitliste!$M$14:$M$1999,Zeitliste!$A$14:$A$1999,$A312,Zeitliste!$N$14:$N$1999,G$16)</f>
        <v>0</v>
      </c>
      <c r="H312" s="219" t="str">
        <f t="shared" ref="H312" ca="1" si="3587">IF(OR($B312=0,G312=0),"",ROUNDDOWN((G312/$B312)*100,0))</f>
        <v/>
      </c>
      <c r="I312" s="218">
        <f>SUMIFS(Zeitliste!$M$14:$M$1999,Zeitliste!$A$14:$A$1999,$A312,Zeitliste!$N$14:$N$1999,I$16)</f>
        <v>0</v>
      </c>
      <c r="J312" s="219" t="str">
        <f t="shared" ref="J312" ca="1" si="3588">IF(OR($B312=0,I312=0),"",ROUNDDOWN((I312/$B312)*100,0))</f>
        <v/>
      </c>
      <c r="K312" s="218">
        <f>SUMIFS(Zeitliste!$M$14:$M$1999,Zeitliste!$A$14:$A$1999,$A312,Zeitliste!$N$14:$N$1999,K$16)</f>
        <v>0</v>
      </c>
      <c r="L312" s="219" t="str">
        <f t="shared" ref="L312" ca="1" si="3589">IF(OR($B312=0,K312=0),"",ROUNDDOWN((K312/$B312)*100,0))</f>
        <v/>
      </c>
      <c r="M312" s="218">
        <f>SUMIFS(Zeitliste!$M$14:$M$1999,Zeitliste!$A$14:$A$1999,$A312,Zeitliste!$N$14:$N$1999,M$16)</f>
        <v>0</v>
      </c>
      <c r="N312" s="219" t="str">
        <f t="shared" ref="N312" ca="1" si="3590">IF(OR($B312=0,M312=0),"",ROUNDDOWN((M312/$B312)*100,0))</f>
        <v/>
      </c>
      <c r="O312" s="218">
        <f>SUMIFS(Zeitliste!$M$14:$M$1999,Zeitliste!$A$14:$A$1999,$A312,Zeitliste!$N$14:$N$1999,O$16)</f>
        <v>0</v>
      </c>
      <c r="P312" s="219" t="str">
        <f t="shared" ref="P312" ca="1" si="3591">IF(OR($B312=0,O312=0),"",ROUNDDOWN((O312/$B312)*100,0))</f>
        <v/>
      </c>
      <c r="Q312" s="218">
        <f>SUMIFS(Zeitliste!$M$14:$M$1999,Zeitliste!$A$14:$A$1999,$A312,Zeitliste!$N$14:$N$1999,Q$16)</f>
        <v>0</v>
      </c>
      <c r="R312" s="219" t="str">
        <f t="shared" ref="R312" ca="1" si="3592">IF(OR($B312=0,Q312=0),"",ROUNDDOWN((Q312/$B312)*100,0))</f>
        <v/>
      </c>
      <c r="S312" s="218">
        <f>SUMIFS(Zeitliste!$M$14:$M$1999,Zeitliste!$A$14:$A$1999,$A312,Zeitliste!$N$14:$N$1999,S$16)</f>
        <v>0</v>
      </c>
      <c r="T312" s="219" t="str">
        <f t="shared" ref="T312" ca="1" si="3593">IF(OR($B312=0,S312=0),"",ROUNDDOWN((S312/$B312)*100,0))</f>
        <v/>
      </c>
      <c r="U312" s="218">
        <f>SUMIFS(Zeitliste!$M$14:$M$1999,Zeitliste!$A$14:$A$1999,$A312,Zeitliste!$N$14:$N$1999,U$16)</f>
        <v>0</v>
      </c>
      <c r="V312" s="219" t="str">
        <f t="shared" ref="V312" ca="1" si="3594">IF(OR($B312=0,U312=0),"",ROUNDDOWN((U312/$B312)*100,0))</f>
        <v/>
      </c>
      <c r="W312" s="218">
        <f>SUMIFS(Zeitliste!$M$14:$M$1999,Zeitliste!$A$14:$A$1999,$A312,Zeitliste!$N$14:$N$1999,W$16)</f>
        <v>0</v>
      </c>
      <c r="X312" s="219" t="str">
        <f t="shared" ref="X312" ca="1" si="3595">IF(OR($B312=0,W312=0),"",ROUNDDOWN((W312/$B312)*100,0))</f>
        <v/>
      </c>
      <c r="Y312" s="218">
        <f>SUMIFS(Zeitliste!$M$14:$M$1999,Zeitliste!$A$14:$A$1999,$A312,Zeitliste!$N$14:$N$1999,Y$16)</f>
        <v>0</v>
      </c>
      <c r="Z312" s="219" t="str">
        <f t="shared" ref="Z312" ca="1" si="3596">IF(OR($B312=0,Y312=0),"",ROUNDDOWN((Y312/$B312)*100,0))</f>
        <v/>
      </c>
      <c r="AA312" s="218">
        <f>SUMIFS(Zeitliste!$M$14:$M$1999,Zeitliste!$A$14:$A$1999,$A312,Zeitliste!$N$14:$N$1999,AA$16)</f>
        <v>0</v>
      </c>
      <c r="AB312" s="219" t="str">
        <f t="shared" ref="AB312" ca="1" si="3597">IF(OR($B312=0,AA312=0),"",ROUNDDOWN((AA312/$B312)*100,0))</f>
        <v/>
      </c>
      <c r="AC312" s="218">
        <f>SUMIFS(Zeitliste!$M$14:$M$1999,Zeitliste!$A$14:$A$1999,$A312,Zeitliste!$N$14:$N$1999,AC$16)</f>
        <v>0</v>
      </c>
      <c r="AD312" s="219" t="str">
        <f t="shared" ca="1" si="3162"/>
        <v/>
      </c>
      <c r="AE312" s="20"/>
      <c r="AF312" s="241">
        <f t="shared" ca="1" si="3175"/>
        <v>0</v>
      </c>
      <c r="AG312" s="241">
        <f t="shared" ca="1" si="3176"/>
        <v>0</v>
      </c>
      <c r="AH312" s="242" t="e">
        <f t="shared" si="3189"/>
        <v>#VALUE!</v>
      </c>
    </row>
    <row r="313" spans="1:34" x14ac:dyDescent="0.25">
      <c r="A313" s="216" t="str">
        <f t="shared" si="3124"/>
        <v/>
      </c>
      <c r="B313" s="217">
        <f ca="1">SUMIF(ZL_gesamt,Aufteilung!A313,ZL_dez)</f>
        <v>0</v>
      </c>
      <c r="C313" s="218">
        <f>SUMIFS(Zeitliste!$M$14:$M$1999,Zeitliste!$A$14:$A$1999,$A313,Zeitliste!$N$14:$N$1999,C$16)</f>
        <v>0</v>
      </c>
      <c r="D313" s="219" t="str">
        <f t="shared" ca="1" si="3125"/>
        <v/>
      </c>
      <c r="E313" s="218">
        <f>SUMIFS(Zeitliste!$M$14:$M$1999,Zeitliste!$A$14:$A$1999,$A313,Zeitliste!$N$14:$N$1999,E$16)</f>
        <v>0</v>
      </c>
      <c r="F313" s="219" t="str">
        <f t="shared" ref="F313" ca="1" si="3598">IF(OR($B313=0,E313=0),"",ROUNDDOWN((E313/$B313)*100,0))</f>
        <v/>
      </c>
      <c r="G313" s="218">
        <f>SUMIFS(Zeitliste!$M$14:$M$1999,Zeitliste!$A$14:$A$1999,$A313,Zeitliste!$N$14:$N$1999,G$16)</f>
        <v>0</v>
      </c>
      <c r="H313" s="219" t="str">
        <f t="shared" ref="H313" ca="1" si="3599">IF(OR($B313=0,G313=0),"",ROUNDDOWN((G313/$B313)*100,0))</f>
        <v/>
      </c>
      <c r="I313" s="218">
        <f>SUMIFS(Zeitliste!$M$14:$M$1999,Zeitliste!$A$14:$A$1999,$A313,Zeitliste!$N$14:$N$1999,I$16)</f>
        <v>0</v>
      </c>
      <c r="J313" s="219" t="str">
        <f t="shared" ref="J313" ca="1" si="3600">IF(OR($B313=0,I313=0),"",ROUNDDOWN((I313/$B313)*100,0))</f>
        <v/>
      </c>
      <c r="K313" s="218">
        <f>SUMIFS(Zeitliste!$M$14:$M$1999,Zeitliste!$A$14:$A$1999,$A313,Zeitliste!$N$14:$N$1999,K$16)</f>
        <v>0</v>
      </c>
      <c r="L313" s="219" t="str">
        <f t="shared" ref="L313" ca="1" si="3601">IF(OR($B313=0,K313=0),"",ROUNDDOWN((K313/$B313)*100,0))</f>
        <v/>
      </c>
      <c r="M313" s="218">
        <f>SUMIFS(Zeitliste!$M$14:$M$1999,Zeitliste!$A$14:$A$1999,$A313,Zeitliste!$N$14:$N$1999,M$16)</f>
        <v>0</v>
      </c>
      <c r="N313" s="219" t="str">
        <f t="shared" ref="N313" ca="1" si="3602">IF(OR($B313=0,M313=0),"",ROUNDDOWN((M313/$B313)*100,0))</f>
        <v/>
      </c>
      <c r="O313" s="218">
        <f>SUMIFS(Zeitliste!$M$14:$M$1999,Zeitliste!$A$14:$A$1999,$A313,Zeitliste!$N$14:$N$1999,O$16)</f>
        <v>0</v>
      </c>
      <c r="P313" s="219" t="str">
        <f t="shared" ref="P313" ca="1" si="3603">IF(OR($B313=0,O313=0),"",ROUNDDOWN((O313/$B313)*100,0))</f>
        <v/>
      </c>
      <c r="Q313" s="218">
        <f>SUMIFS(Zeitliste!$M$14:$M$1999,Zeitliste!$A$14:$A$1999,$A313,Zeitliste!$N$14:$N$1999,Q$16)</f>
        <v>0</v>
      </c>
      <c r="R313" s="219" t="str">
        <f t="shared" ref="R313" ca="1" si="3604">IF(OR($B313=0,Q313=0),"",ROUNDDOWN((Q313/$B313)*100,0))</f>
        <v/>
      </c>
      <c r="S313" s="218">
        <f>SUMIFS(Zeitliste!$M$14:$M$1999,Zeitliste!$A$14:$A$1999,$A313,Zeitliste!$N$14:$N$1999,S$16)</f>
        <v>0</v>
      </c>
      <c r="T313" s="219" t="str">
        <f t="shared" ref="T313" ca="1" si="3605">IF(OR($B313=0,S313=0),"",ROUNDDOWN((S313/$B313)*100,0))</f>
        <v/>
      </c>
      <c r="U313" s="218">
        <f>SUMIFS(Zeitliste!$M$14:$M$1999,Zeitliste!$A$14:$A$1999,$A313,Zeitliste!$N$14:$N$1999,U$16)</f>
        <v>0</v>
      </c>
      <c r="V313" s="219" t="str">
        <f t="shared" ref="V313" ca="1" si="3606">IF(OR($B313=0,U313=0),"",ROUNDDOWN((U313/$B313)*100,0))</f>
        <v/>
      </c>
      <c r="W313" s="218">
        <f>SUMIFS(Zeitliste!$M$14:$M$1999,Zeitliste!$A$14:$A$1999,$A313,Zeitliste!$N$14:$N$1999,W$16)</f>
        <v>0</v>
      </c>
      <c r="X313" s="219" t="str">
        <f t="shared" ref="X313" ca="1" si="3607">IF(OR($B313=0,W313=0),"",ROUNDDOWN((W313/$B313)*100,0))</f>
        <v/>
      </c>
      <c r="Y313" s="218">
        <f>SUMIFS(Zeitliste!$M$14:$M$1999,Zeitliste!$A$14:$A$1999,$A313,Zeitliste!$N$14:$N$1999,Y$16)</f>
        <v>0</v>
      </c>
      <c r="Z313" s="219" t="str">
        <f t="shared" ref="Z313" ca="1" si="3608">IF(OR($B313=0,Y313=0),"",ROUNDDOWN((Y313/$B313)*100,0))</f>
        <v/>
      </c>
      <c r="AA313" s="218">
        <f>SUMIFS(Zeitliste!$M$14:$M$1999,Zeitliste!$A$14:$A$1999,$A313,Zeitliste!$N$14:$N$1999,AA$16)</f>
        <v>0</v>
      </c>
      <c r="AB313" s="219" t="str">
        <f t="shared" ref="AB313" ca="1" si="3609">IF(OR($B313=0,AA313=0),"",ROUNDDOWN((AA313/$B313)*100,0))</f>
        <v/>
      </c>
      <c r="AC313" s="218">
        <f>SUMIFS(Zeitliste!$M$14:$M$1999,Zeitliste!$A$14:$A$1999,$A313,Zeitliste!$N$14:$N$1999,AC$16)</f>
        <v>0</v>
      </c>
      <c r="AD313" s="219" t="str">
        <f t="shared" ca="1" si="3162"/>
        <v/>
      </c>
      <c r="AE313" s="20"/>
      <c r="AF313" s="241">
        <f t="shared" ca="1" si="3175"/>
        <v>0</v>
      </c>
      <c r="AG313" s="241">
        <f t="shared" ca="1" si="3176"/>
        <v>0</v>
      </c>
      <c r="AH313" s="242" t="e">
        <f t="shared" si="3189"/>
        <v>#VALUE!</v>
      </c>
    </row>
    <row r="314" spans="1:34" x14ac:dyDescent="0.25">
      <c r="A314" s="216" t="str">
        <f t="shared" si="3124"/>
        <v/>
      </c>
      <c r="B314" s="217">
        <f ca="1">SUMIF(ZL_gesamt,Aufteilung!A314,ZL_dez)</f>
        <v>0</v>
      </c>
      <c r="C314" s="218">
        <f>SUMIFS(Zeitliste!$M$14:$M$1999,Zeitliste!$A$14:$A$1999,$A314,Zeitliste!$N$14:$N$1999,C$16)</f>
        <v>0</v>
      </c>
      <c r="D314" s="219" t="str">
        <f t="shared" ca="1" si="3125"/>
        <v/>
      </c>
      <c r="E314" s="218">
        <f>SUMIFS(Zeitliste!$M$14:$M$1999,Zeitliste!$A$14:$A$1999,$A314,Zeitliste!$N$14:$N$1999,E$16)</f>
        <v>0</v>
      </c>
      <c r="F314" s="219" t="str">
        <f t="shared" ref="F314" ca="1" si="3610">IF(OR($B314=0,E314=0),"",ROUNDDOWN((E314/$B314)*100,0))</f>
        <v/>
      </c>
      <c r="G314" s="218">
        <f>SUMIFS(Zeitliste!$M$14:$M$1999,Zeitliste!$A$14:$A$1999,$A314,Zeitliste!$N$14:$N$1999,G$16)</f>
        <v>0</v>
      </c>
      <c r="H314" s="219" t="str">
        <f t="shared" ref="H314" ca="1" si="3611">IF(OR($B314=0,G314=0),"",ROUNDDOWN((G314/$B314)*100,0))</f>
        <v/>
      </c>
      <c r="I314" s="218">
        <f>SUMIFS(Zeitliste!$M$14:$M$1999,Zeitliste!$A$14:$A$1999,$A314,Zeitliste!$N$14:$N$1999,I$16)</f>
        <v>0</v>
      </c>
      <c r="J314" s="219" t="str">
        <f t="shared" ref="J314" ca="1" si="3612">IF(OR($B314=0,I314=0),"",ROUNDDOWN((I314/$B314)*100,0))</f>
        <v/>
      </c>
      <c r="K314" s="218">
        <f>SUMIFS(Zeitliste!$M$14:$M$1999,Zeitliste!$A$14:$A$1999,$A314,Zeitliste!$N$14:$N$1999,K$16)</f>
        <v>0</v>
      </c>
      <c r="L314" s="219" t="str">
        <f t="shared" ref="L314" ca="1" si="3613">IF(OR($B314=0,K314=0),"",ROUNDDOWN((K314/$B314)*100,0))</f>
        <v/>
      </c>
      <c r="M314" s="218">
        <f>SUMIFS(Zeitliste!$M$14:$M$1999,Zeitliste!$A$14:$A$1999,$A314,Zeitliste!$N$14:$N$1999,M$16)</f>
        <v>0</v>
      </c>
      <c r="N314" s="219" t="str">
        <f t="shared" ref="N314" ca="1" si="3614">IF(OR($B314=0,M314=0),"",ROUNDDOWN((M314/$B314)*100,0))</f>
        <v/>
      </c>
      <c r="O314" s="218">
        <f>SUMIFS(Zeitliste!$M$14:$M$1999,Zeitliste!$A$14:$A$1999,$A314,Zeitliste!$N$14:$N$1999,O$16)</f>
        <v>0</v>
      </c>
      <c r="P314" s="219" t="str">
        <f t="shared" ref="P314" ca="1" si="3615">IF(OR($B314=0,O314=0),"",ROUNDDOWN((O314/$B314)*100,0))</f>
        <v/>
      </c>
      <c r="Q314" s="218">
        <f>SUMIFS(Zeitliste!$M$14:$M$1999,Zeitliste!$A$14:$A$1999,$A314,Zeitliste!$N$14:$N$1999,Q$16)</f>
        <v>0</v>
      </c>
      <c r="R314" s="219" t="str">
        <f t="shared" ref="R314" ca="1" si="3616">IF(OR($B314=0,Q314=0),"",ROUNDDOWN((Q314/$B314)*100,0))</f>
        <v/>
      </c>
      <c r="S314" s="218">
        <f>SUMIFS(Zeitliste!$M$14:$M$1999,Zeitliste!$A$14:$A$1999,$A314,Zeitliste!$N$14:$N$1999,S$16)</f>
        <v>0</v>
      </c>
      <c r="T314" s="219" t="str">
        <f t="shared" ref="T314" ca="1" si="3617">IF(OR($B314=0,S314=0),"",ROUNDDOWN((S314/$B314)*100,0))</f>
        <v/>
      </c>
      <c r="U314" s="218">
        <f>SUMIFS(Zeitliste!$M$14:$M$1999,Zeitliste!$A$14:$A$1999,$A314,Zeitliste!$N$14:$N$1999,U$16)</f>
        <v>0</v>
      </c>
      <c r="V314" s="219" t="str">
        <f t="shared" ref="V314" ca="1" si="3618">IF(OR($B314=0,U314=0),"",ROUNDDOWN((U314/$B314)*100,0))</f>
        <v/>
      </c>
      <c r="W314" s="218">
        <f>SUMIFS(Zeitliste!$M$14:$M$1999,Zeitliste!$A$14:$A$1999,$A314,Zeitliste!$N$14:$N$1999,W$16)</f>
        <v>0</v>
      </c>
      <c r="X314" s="219" t="str">
        <f t="shared" ref="X314" ca="1" si="3619">IF(OR($B314=0,W314=0),"",ROUNDDOWN((W314/$B314)*100,0))</f>
        <v/>
      </c>
      <c r="Y314" s="218">
        <f>SUMIFS(Zeitliste!$M$14:$M$1999,Zeitliste!$A$14:$A$1999,$A314,Zeitliste!$N$14:$N$1999,Y$16)</f>
        <v>0</v>
      </c>
      <c r="Z314" s="219" t="str">
        <f t="shared" ref="Z314" ca="1" si="3620">IF(OR($B314=0,Y314=0),"",ROUNDDOWN((Y314/$B314)*100,0))</f>
        <v/>
      </c>
      <c r="AA314" s="218">
        <f>SUMIFS(Zeitliste!$M$14:$M$1999,Zeitliste!$A$14:$A$1999,$A314,Zeitliste!$N$14:$N$1999,AA$16)</f>
        <v>0</v>
      </c>
      <c r="AB314" s="219" t="str">
        <f t="shared" ref="AB314" ca="1" si="3621">IF(OR($B314=0,AA314=0),"",ROUNDDOWN((AA314/$B314)*100,0))</f>
        <v/>
      </c>
      <c r="AC314" s="218">
        <f>SUMIFS(Zeitliste!$M$14:$M$1999,Zeitliste!$A$14:$A$1999,$A314,Zeitliste!$N$14:$N$1999,AC$16)</f>
        <v>0</v>
      </c>
      <c r="AD314" s="219" t="str">
        <f t="shared" ca="1" si="3162"/>
        <v/>
      </c>
      <c r="AE314" s="20"/>
      <c r="AF314" s="241">
        <f t="shared" ca="1" si="3175"/>
        <v>0</v>
      </c>
      <c r="AG314" s="241">
        <f t="shared" ca="1" si="3176"/>
        <v>0</v>
      </c>
      <c r="AH314" s="242" t="e">
        <f t="shared" si="3189"/>
        <v>#VALUE!</v>
      </c>
    </row>
    <row r="315" spans="1:34" x14ac:dyDescent="0.25">
      <c r="A315" s="216" t="str">
        <f t="shared" si="3124"/>
        <v/>
      </c>
      <c r="B315" s="217">
        <f ca="1">SUMIF(ZL_gesamt,Aufteilung!A315,ZL_dez)</f>
        <v>0</v>
      </c>
      <c r="C315" s="218">
        <f>SUMIFS(Zeitliste!$M$14:$M$1999,Zeitliste!$A$14:$A$1999,$A315,Zeitliste!$N$14:$N$1999,C$16)</f>
        <v>0</v>
      </c>
      <c r="D315" s="219" t="str">
        <f t="shared" ca="1" si="3125"/>
        <v/>
      </c>
      <c r="E315" s="218">
        <f>SUMIFS(Zeitliste!$M$14:$M$1999,Zeitliste!$A$14:$A$1999,$A315,Zeitliste!$N$14:$N$1999,E$16)</f>
        <v>0</v>
      </c>
      <c r="F315" s="219" t="str">
        <f t="shared" ref="F315" ca="1" si="3622">IF(OR($B315=0,E315=0),"",ROUNDDOWN((E315/$B315)*100,0))</f>
        <v/>
      </c>
      <c r="G315" s="218">
        <f>SUMIFS(Zeitliste!$M$14:$M$1999,Zeitliste!$A$14:$A$1999,$A315,Zeitliste!$N$14:$N$1999,G$16)</f>
        <v>0</v>
      </c>
      <c r="H315" s="219" t="str">
        <f t="shared" ref="H315" ca="1" si="3623">IF(OR($B315=0,G315=0),"",ROUNDDOWN((G315/$B315)*100,0))</f>
        <v/>
      </c>
      <c r="I315" s="218">
        <f>SUMIFS(Zeitliste!$M$14:$M$1999,Zeitliste!$A$14:$A$1999,$A315,Zeitliste!$N$14:$N$1999,I$16)</f>
        <v>0</v>
      </c>
      <c r="J315" s="219" t="str">
        <f t="shared" ref="J315" ca="1" si="3624">IF(OR($B315=0,I315=0),"",ROUNDDOWN((I315/$B315)*100,0))</f>
        <v/>
      </c>
      <c r="K315" s="218">
        <f>SUMIFS(Zeitliste!$M$14:$M$1999,Zeitliste!$A$14:$A$1999,$A315,Zeitliste!$N$14:$N$1999,K$16)</f>
        <v>0</v>
      </c>
      <c r="L315" s="219" t="str">
        <f t="shared" ref="L315" ca="1" si="3625">IF(OR($B315=0,K315=0),"",ROUNDDOWN((K315/$B315)*100,0))</f>
        <v/>
      </c>
      <c r="M315" s="218">
        <f>SUMIFS(Zeitliste!$M$14:$M$1999,Zeitliste!$A$14:$A$1999,$A315,Zeitliste!$N$14:$N$1999,M$16)</f>
        <v>0</v>
      </c>
      <c r="N315" s="219" t="str">
        <f t="shared" ref="N315" ca="1" si="3626">IF(OR($B315=0,M315=0),"",ROUNDDOWN((M315/$B315)*100,0))</f>
        <v/>
      </c>
      <c r="O315" s="218">
        <f>SUMIFS(Zeitliste!$M$14:$M$1999,Zeitliste!$A$14:$A$1999,$A315,Zeitliste!$N$14:$N$1999,O$16)</f>
        <v>0</v>
      </c>
      <c r="P315" s="219" t="str">
        <f t="shared" ref="P315" ca="1" si="3627">IF(OR($B315=0,O315=0),"",ROUNDDOWN((O315/$B315)*100,0))</f>
        <v/>
      </c>
      <c r="Q315" s="218">
        <f>SUMIFS(Zeitliste!$M$14:$M$1999,Zeitliste!$A$14:$A$1999,$A315,Zeitliste!$N$14:$N$1999,Q$16)</f>
        <v>0</v>
      </c>
      <c r="R315" s="219" t="str">
        <f t="shared" ref="R315" ca="1" si="3628">IF(OR($B315=0,Q315=0),"",ROUNDDOWN((Q315/$B315)*100,0))</f>
        <v/>
      </c>
      <c r="S315" s="218">
        <f>SUMIFS(Zeitliste!$M$14:$M$1999,Zeitliste!$A$14:$A$1999,$A315,Zeitliste!$N$14:$N$1999,S$16)</f>
        <v>0</v>
      </c>
      <c r="T315" s="219" t="str">
        <f t="shared" ref="T315" ca="1" si="3629">IF(OR($B315=0,S315=0),"",ROUNDDOWN((S315/$B315)*100,0))</f>
        <v/>
      </c>
      <c r="U315" s="218">
        <f>SUMIFS(Zeitliste!$M$14:$M$1999,Zeitliste!$A$14:$A$1999,$A315,Zeitliste!$N$14:$N$1999,U$16)</f>
        <v>0</v>
      </c>
      <c r="V315" s="219" t="str">
        <f t="shared" ref="V315" ca="1" si="3630">IF(OR($B315=0,U315=0),"",ROUNDDOWN((U315/$B315)*100,0))</f>
        <v/>
      </c>
      <c r="W315" s="218">
        <f>SUMIFS(Zeitliste!$M$14:$M$1999,Zeitliste!$A$14:$A$1999,$A315,Zeitliste!$N$14:$N$1999,W$16)</f>
        <v>0</v>
      </c>
      <c r="X315" s="219" t="str">
        <f t="shared" ref="X315" ca="1" si="3631">IF(OR($B315=0,W315=0),"",ROUNDDOWN((W315/$B315)*100,0))</f>
        <v/>
      </c>
      <c r="Y315" s="218">
        <f>SUMIFS(Zeitliste!$M$14:$M$1999,Zeitliste!$A$14:$A$1999,$A315,Zeitliste!$N$14:$N$1999,Y$16)</f>
        <v>0</v>
      </c>
      <c r="Z315" s="219" t="str">
        <f t="shared" ref="Z315" ca="1" si="3632">IF(OR($B315=0,Y315=0),"",ROUNDDOWN((Y315/$B315)*100,0))</f>
        <v/>
      </c>
      <c r="AA315" s="218">
        <f>SUMIFS(Zeitliste!$M$14:$M$1999,Zeitliste!$A$14:$A$1999,$A315,Zeitliste!$N$14:$N$1999,AA$16)</f>
        <v>0</v>
      </c>
      <c r="AB315" s="219" t="str">
        <f t="shared" ref="AB315" ca="1" si="3633">IF(OR($B315=0,AA315=0),"",ROUNDDOWN((AA315/$B315)*100,0))</f>
        <v/>
      </c>
      <c r="AC315" s="218">
        <f>SUMIFS(Zeitliste!$M$14:$M$1999,Zeitliste!$A$14:$A$1999,$A315,Zeitliste!$N$14:$N$1999,AC$16)</f>
        <v>0</v>
      </c>
      <c r="AD315" s="219" t="str">
        <f t="shared" ca="1" si="3162"/>
        <v/>
      </c>
      <c r="AE315" s="20"/>
      <c r="AF315" s="241">
        <f t="shared" ca="1" si="3175"/>
        <v>0</v>
      </c>
      <c r="AG315" s="241">
        <f t="shared" ca="1" si="3176"/>
        <v>0</v>
      </c>
      <c r="AH315" s="242" t="e">
        <f t="shared" si="3189"/>
        <v>#VALUE!</v>
      </c>
    </row>
    <row r="316" spans="1:34" x14ac:dyDescent="0.25">
      <c r="A316" s="216" t="str">
        <f t="shared" si="3124"/>
        <v/>
      </c>
      <c r="B316" s="217">
        <f ca="1">SUMIF(ZL_gesamt,Aufteilung!A316,ZL_dez)</f>
        <v>0</v>
      </c>
      <c r="C316" s="218">
        <f>SUMIFS(Zeitliste!$M$14:$M$1999,Zeitliste!$A$14:$A$1999,$A316,Zeitliste!$N$14:$N$1999,C$16)</f>
        <v>0</v>
      </c>
      <c r="D316" s="219" t="str">
        <f t="shared" ca="1" si="3125"/>
        <v/>
      </c>
      <c r="E316" s="218">
        <f>SUMIFS(Zeitliste!$M$14:$M$1999,Zeitliste!$A$14:$A$1999,$A316,Zeitliste!$N$14:$N$1999,E$16)</f>
        <v>0</v>
      </c>
      <c r="F316" s="219" t="str">
        <f t="shared" ref="F316" ca="1" si="3634">IF(OR($B316=0,E316=0),"",ROUNDDOWN((E316/$B316)*100,0))</f>
        <v/>
      </c>
      <c r="G316" s="218">
        <f>SUMIFS(Zeitliste!$M$14:$M$1999,Zeitliste!$A$14:$A$1999,$A316,Zeitliste!$N$14:$N$1999,G$16)</f>
        <v>0</v>
      </c>
      <c r="H316" s="219" t="str">
        <f t="shared" ref="H316" ca="1" si="3635">IF(OR($B316=0,G316=0),"",ROUNDDOWN((G316/$B316)*100,0))</f>
        <v/>
      </c>
      <c r="I316" s="218">
        <f>SUMIFS(Zeitliste!$M$14:$M$1999,Zeitliste!$A$14:$A$1999,$A316,Zeitliste!$N$14:$N$1999,I$16)</f>
        <v>0</v>
      </c>
      <c r="J316" s="219" t="str">
        <f t="shared" ref="J316" ca="1" si="3636">IF(OR($B316=0,I316=0),"",ROUNDDOWN((I316/$B316)*100,0))</f>
        <v/>
      </c>
      <c r="K316" s="218">
        <f>SUMIFS(Zeitliste!$M$14:$M$1999,Zeitliste!$A$14:$A$1999,$A316,Zeitliste!$N$14:$N$1999,K$16)</f>
        <v>0</v>
      </c>
      <c r="L316" s="219" t="str">
        <f t="shared" ref="L316" ca="1" si="3637">IF(OR($B316=0,K316=0),"",ROUNDDOWN((K316/$B316)*100,0))</f>
        <v/>
      </c>
      <c r="M316" s="218">
        <f>SUMIFS(Zeitliste!$M$14:$M$1999,Zeitliste!$A$14:$A$1999,$A316,Zeitliste!$N$14:$N$1999,M$16)</f>
        <v>0</v>
      </c>
      <c r="N316" s="219" t="str">
        <f t="shared" ref="N316" ca="1" si="3638">IF(OR($B316=0,M316=0),"",ROUNDDOWN((M316/$B316)*100,0))</f>
        <v/>
      </c>
      <c r="O316" s="218">
        <f>SUMIFS(Zeitliste!$M$14:$M$1999,Zeitliste!$A$14:$A$1999,$A316,Zeitliste!$N$14:$N$1999,O$16)</f>
        <v>0</v>
      </c>
      <c r="P316" s="219" t="str">
        <f t="shared" ref="P316" ca="1" si="3639">IF(OR($B316=0,O316=0),"",ROUNDDOWN((O316/$B316)*100,0))</f>
        <v/>
      </c>
      <c r="Q316" s="218">
        <f>SUMIFS(Zeitliste!$M$14:$M$1999,Zeitliste!$A$14:$A$1999,$A316,Zeitliste!$N$14:$N$1999,Q$16)</f>
        <v>0</v>
      </c>
      <c r="R316" s="219" t="str">
        <f t="shared" ref="R316" ca="1" si="3640">IF(OR($B316=0,Q316=0),"",ROUNDDOWN((Q316/$B316)*100,0))</f>
        <v/>
      </c>
      <c r="S316" s="218">
        <f>SUMIFS(Zeitliste!$M$14:$M$1999,Zeitliste!$A$14:$A$1999,$A316,Zeitliste!$N$14:$N$1999,S$16)</f>
        <v>0</v>
      </c>
      <c r="T316" s="219" t="str">
        <f t="shared" ref="T316" ca="1" si="3641">IF(OR($B316=0,S316=0),"",ROUNDDOWN((S316/$B316)*100,0))</f>
        <v/>
      </c>
      <c r="U316" s="218">
        <f>SUMIFS(Zeitliste!$M$14:$M$1999,Zeitliste!$A$14:$A$1999,$A316,Zeitliste!$N$14:$N$1999,U$16)</f>
        <v>0</v>
      </c>
      <c r="V316" s="219" t="str">
        <f t="shared" ref="V316" ca="1" si="3642">IF(OR($B316=0,U316=0),"",ROUNDDOWN((U316/$B316)*100,0))</f>
        <v/>
      </c>
      <c r="W316" s="218">
        <f>SUMIFS(Zeitliste!$M$14:$M$1999,Zeitliste!$A$14:$A$1999,$A316,Zeitliste!$N$14:$N$1999,W$16)</f>
        <v>0</v>
      </c>
      <c r="X316" s="219" t="str">
        <f t="shared" ref="X316" ca="1" si="3643">IF(OR($B316=0,W316=0),"",ROUNDDOWN((W316/$B316)*100,0))</f>
        <v/>
      </c>
      <c r="Y316" s="218">
        <f>SUMIFS(Zeitliste!$M$14:$M$1999,Zeitliste!$A$14:$A$1999,$A316,Zeitliste!$N$14:$N$1999,Y$16)</f>
        <v>0</v>
      </c>
      <c r="Z316" s="219" t="str">
        <f t="shared" ref="Z316" ca="1" si="3644">IF(OR($B316=0,Y316=0),"",ROUNDDOWN((Y316/$B316)*100,0))</f>
        <v/>
      </c>
      <c r="AA316" s="218">
        <f>SUMIFS(Zeitliste!$M$14:$M$1999,Zeitliste!$A$14:$A$1999,$A316,Zeitliste!$N$14:$N$1999,AA$16)</f>
        <v>0</v>
      </c>
      <c r="AB316" s="219" t="str">
        <f t="shared" ref="AB316" ca="1" si="3645">IF(OR($B316=0,AA316=0),"",ROUNDDOWN((AA316/$B316)*100,0))</f>
        <v/>
      </c>
      <c r="AC316" s="218">
        <f>SUMIFS(Zeitliste!$M$14:$M$1999,Zeitliste!$A$14:$A$1999,$A316,Zeitliste!$N$14:$N$1999,AC$16)</f>
        <v>0</v>
      </c>
      <c r="AD316" s="219" t="str">
        <f t="shared" ca="1" si="3162"/>
        <v/>
      </c>
      <c r="AE316" s="20"/>
      <c r="AF316" s="241">
        <f t="shared" ca="1" si="3175"/>
        <v>0</v>
      </c>
      <c r="AG316" s="241">
        <f t="shared" ca="1" si="3176"/>
        <v>0</v>
      </c>
      <c r="AH316" s="242" t="e">
        <f t="shared" si="3189"/>
        <v>#VALUE!</v>
      </c>
    </row>
    <row r="317" spans="1:34" x14ac:dyDescent="0.25">
      <c r="A317" s="216" t="str">
        <f t="shared" si="3124"/>
        <v/>
      </c>
      <c r="B317" s="217">
        <f ca="1">SUMIF(ZL_gesamt,Aufteilung!A317,ZL_dez)</f>
        <v>0</v>
      </c>
      <c r="C317" s="218">
        <f>SUMIFS(Zeitliste!$M$14:$M$1999,Zeitliste!$A$14:$A$1999,$A317,Zeitliste!$N$14:$N$1999,C$16)</f>
        <v>0</v>
      </c>
      <c r="D317" s="219" t="str">
        <f t="shared" ca="1" si="3125"/>
        <v/>
      </c>
      <c r="E317" s="218">
        <f>SUMIFS(Zeitliste!$M$14:$M$1999,Zeitliste!$A$14:$A$1999,$A317,Zeitliste!$N$14:$N$1999,E$16)</f>
        <v>0</v>
      </c>
      <c r="F317" s="219" t="str">
        <f t="shared" ref="F317" ca="1" si="3646">IF(OR($B317=0,E317=0),"",ROUNDDOWN((E317/$B317)*100,0))</f>
        <v/>
      </c>
      <c r="G317" s="218">
        <f>SUMIFS(Zeitliste!$M$14:$M$1999,Zeitliste!$A$14:$A$1999,$A317,Zeitliste!$N$14:$N$1999,G$16)</f>
        <v>0</v>
      </c>
      <c r="H317" s="219" t="str">
        <f t="shared" ref="H317" ca="1" si="3647">IF(OR($B317=0,G317=0),"",ROUNDDOWN((G317/$B317)*100,0))</f>
        <v/>
      </c>
      <c r="I317" s="218">
        <f>SUMIFS(Zeitliste!$M$14:$M$1999,Zeitliste!$A$14:$A$1999,$A317,Zeitliste!$N$14:$N$1999,I$16)</f>
        <v>0</v>
      </c>
      <c r="J317" s="219" t="str">
        <f t="shared" ref="J317" ca="1" si="3648">IF(OR($B317=0,I317=0),"",ROUNDDOWN((I317/$B317)*100,0))</f>
        <v/>
      </c>
      <c r="K317" s="218">
        <f>SUMIFS(Zeitliste!$M$14:$M$1999,Zeitliste!$A$14:$A$1999,$A317,Zeitliste!$N$14:$N$1999,K$16)</f>
        <v>0</v>
      </c>
      <c r="L317" s="219" t="str">
        <f t="shared" ref="L317" ca="1" si="3649">IF(OR($B317=0,K317=0),"",ROUNDDOWN((K317/$B317)*100,0))</f>
        <v/>
      </c>
      <c r="M317" s="218">
        <f>SUMIFS(Zeitliste!$M$14:$M$1999,Zeitliste!$A$14:$A$1999,$A317,Zeitliste!$N$14:$N$1999,M$16)</f>
        <v>0</v>
      </c>
      <c r="N317" s="219" t="str">
        <f t="shared" ref="N317" ca="1" si="3650">IF(OR($B317=0,M317=0),"",ROUNDDOWN((M317/$B317)*100,0))</f>
        <v/>
      </c>
      <c r="O317" s="218">
        <f>SUMIFS(Zeitliste!$M$14:$M$1999,Zeitliste!$A$14:$A$1999,$A317,Zeitliste!$N$14:$N$1999,O$16)</f>
        <v>0</v>
      </c>
      <c r="P317" s="219" t="str">
        <f t="shared" ref="P317" ca="1" si="3651">IF(OR($B317=0,O317=0),"",ROUNDDOWN((O317/$B317)*100,0))</f>
        <v/>
      </c>
      <c r="Q317" s="218">
        <f>SUMIFS(Zeitliste!$M$14:$M$1999,Zeitliste!$A$14:$A$1999,$A317,Zeitliste!$N$14:$N$1999,Q$16)</f>
        <v>0</v>
      </c>
      <c r="R317" s="219" t="str">
        <f t="shared" ref="R317" ca="1" si="3652">IF(OR($B317=0,Q317=0),"",ROUNDDOWN((Q317/$B317)*100,0))</f>
        <v/>
      </c>
      <c r="S317" s="218">
        <f>SUMIFS(Zeitliste!$M$14:$M$1999,Zeitliste!$A$14:$A$1999,$A317,Zeitliste!$N$14:$N$1999,S$16)</f>
        <v>0</v>
      </c>
      <c r="T317" s="219" t="str">
        <f t="shared" ref="T317" ca="1" si="3653">IF(OR($B317=0,S317=0),"",ROUNDDOWN((S317/$B317)*100,0))</f>
        <v/>
      </c>
      <c r="U317" s="218">
        <f>SUMIFS(Zeitliste!$M$14:$M$1999,Zeitliste!$A$14:$A$1999,$A317,Zeitliste!$N$14:$N$1999,U$16)</f>
        <v>0</v>
      </c>
      <c r="V317" s="219" t="str">
        <f t="shared" ref="V317" ca="1" si="3654">IF(OR($B317=0,U317=0),"",ROUNDDOWN((U317/$B317)*100,0))</f>
        <v/>
      </c>
      <c r="W317" s="218">
        <f>SUMIFS(Zeitliste!$M$14:$M$1999,Zeitliste!$A$14:$A$1999,$A317,Zeitliste!$N$14:$N$1999,W$16)</f>
        <v>0</v>
      </c>
      <c r="X317" s="219" t="str">
        <f t="shared" ref="X317" ca="1" si="3655">IF(OR($B317=0,W317=0),"",ROUNDDOWN((W317/$B317)*100,0))</f>
        <v/>
      </c>
      <c r="Y317" s="218">
        <f>SUMIFS(Zeitliste!$M$14:$M$1999,Zeitliste!$A$14:$A$1999,$A317,Zeitliste!$N$14:$N$1999,Y$16)</f>
        <v>0</v>
      </c>
      <c r="Z317" s="219" t="str">
        <f t="shared" ref="Z317" ca="1" si="3656">IF(OR($B317=0,Y317=0),"",ROUNDDOWN((Y317/$B317)*100,0))</f>
        <v/>
      </c>
      <c r="AA317" s="218">
        <f>SUMIFS(Zeitliste!$M$14:$M$1999,Zeitliste!$A$14:$A$1999,$A317,Zeitliste!$N$14:$N$1999,AA$16)</f>
        <v>0</v>
      </c>
      <c r="AB317" s="219" t="str">
        <f t="shared" ref="AB317" ca="1" si="3657">IF(OR($B317=0,AA317=0),"",ROUNDDOWN((AA317/$B317)*100,0))</f>
        <v/>
      </c>
      <c r="AC317" s="218">
        <f>SUMIFS(Zeitliste!$M$14:$M$1999,Zeitliste!$A$14:$A$1999,$A317,Zeitliste!$N$14:$N$1999,AC$16)</f>
        <v>0</v>
      </c>
      <c r="AD317" s="219" t="str">
        <f t="shared" ca="1" si="3162"/>
        <v/>
      </c>
      <c r="AE317" s="20"/>
      <c r="AF317" s="241">
        <f t="shared" ca="1" si="3175"/>
        <v>0</v>
      </c>
      <c r="AG317" s="241">
        <f t="shared" ca="1" si="3176"/>
        <v>0</v>
      </c>
      <c r="AH317" s="242" t="e">
        <f t="shared" si="3189"/>
        <v>#VALUE!</v>
      </c>
    </row>
    <row r="318" spans="1:34" x14ac:dyDescent="0.25">
      <c r="A318" s="216" t="str">
        <f t="shared" si="3124"/>
        <v/>
      </c>
      <c r="B318" s="217">
        <f ca="1">SUMIF(ZL_gesamt,Aufteilung!A318,ZL_dez)</f>
        <v>0</v>
      </c>
      <c r="C318" s="218">
        <f>SUMIFS(Zeitliste!$M$14:$M$1999,Zeitliste!$A$14:$A$1999,$A318,Zeitliste!$N$14:$N$1999,C$16)</f>
        <v>0</v>
      </c>
      <c r="D318" s="219" t="str">
        <f t="shared" ca="1" si="3125"/>
        <v/>
      </c>
      <c r="E318" s="218">
        <f>SUMIFS(Zeitliste!$M$14:$M$1999,Zeitliste!$A$14:$A$1999,$A318,Zeitliste!$N$14:$N$1999,E$16)</f>
        <v>0</v>
      </c>
      <c r="F318" s="219" t="str">
        <f t="shared" ref="F318" ca="1" si="3658">IF(OR($B318=0,E318=0),"",ROUNDDOWN((E318/$B318)*100,0))</f>
        <v/>
      </c>
      <c r="G318" s="218">
        <f>SUMIFS(Zeitliste!$M$14:$M$1999,Zeitliste!$A$14:$A$1999,$A318,Zeitliste!$N$14:$N$1999,G$16)</f>
        <v>0</v>
      </c>
      <c r="H318" s="219" t="str">
        <f t="shared" ref="H318" ca="1" si="3659">IF(OR($B318=0,G318=0),"",ROUNDDOWN((G318/$B318)*100,0))</f>
        <v/>
      </c>
      <c r="I318" s="218">
        <f>SUMIFS(Zeitliste!$M$14:$M$1999,Zeitliste!$A$14:$A$1999,$A318,Zeitliste!$N$14:$N$1999,I$16)</f>
        <v>0</v>
      </c>
      <c r="J318" s="219" t="str">
        <f t="shared" ref="J318" ca="1" si="3660">IF(OR($B318=0,I318=0),"",ROUNDDOWN((I318/$B318)*100,0))</f>
        <v/>
      </c>
      <c r="K318" s="218">
        <f>SUMIFS(Zeitliste!$M$14:$M$1999,Zeitliste!$A$14:$A$1999,$A318,Zeitliste!$N$14:$N$1999,K$16)</f>
        <v>0</v>
      </c>
      <c r="L318" s="219" t="str">
        <f t="shared" ref="L318" ca="1" si="3661">IF(OR($B318=0,K318=0),"",ROUNDDOWN((K318/$B318)*100,0))</f>
        <v/>
      </c>
      <c r="M318" s="218">
        <f>SUMIFS(Zeitliste!$M$14:$M$1999,Zeitliste!$A$14:$A$1999,$A318,Zeitliste!$N$14:$N$1999,M$16)</f>
        <v>0</v>
      </c>
      <c r="N318" s="219" t="str">
        <f t="shared" ref="N318" ca="1" si="3662">IF(OR($B318=0,M318=0),"",ROUNDDOWN((M318/$B318)*100,0))</f>
        <v/>
      </c>
      <c r="O318" s="218">
        <f>SUMIFS(Zeitliste!$M$14:$M$1999,Zeitliste!$A$14:$A$1999,$A318,Zeitliste!$N$14:$N$1999,O$16)</f>
        <v>0</v>
      </c>
      <c r="P318" s="219" t="str">
        <f t="shared" ref="P318" ca="1" si="3663">IF(OR($B318=0,O318=0),"",ROUNDDOWN((O318/$B318)*100,0))</f>
        <v/>
      </c>
      <c r="Q318" s="218">
        <f>SUMIFS(Zeitliste!$M$14:$M$1999,Zeitliste!$A$14:$A$1999,$A318,Zeitliste!$N$14:$N$1999,Q$16)</f>
        <v>0</v>
      </c>
      <c r="R318" s="219" t="str">
        <f t="shared" ref="R318" ca="1" si="3664">IF(OR($B318=0,Q318=0),"",ROUNDDOWN((Q318/$B318)*100,0))</f>
        <v/>
      </c>
      <c r="S318" s="218">
        <f>SUMIFS(Zeitliste!$M$14:$M$1999,Zeitliste!$A$14:$A$1999,$A318,Zeitliste!$N$14:$N$1999,S$16)</f>
        <v>0</v>
      </c>
      <c r="T318" s="219" t="str">
        <f t="shared" ref="T318" ca="1" si="3665">IF(OR($B318=0,S318=0),"",ROUNDDOWN((S318/$B318)*100,0))</f>
        <v/>
      </c>
      <c r="U318" s="218">
        <f>SUMIFS(Zeitliste!$M$14:$M$1999,Zeitliste!$A$14:$A$1999,$A318,Zeitliste!$N$14:$N$1999,U$16)</f>
        <v>0</v>
      </c>
      <c r="V318" s="219" t="str">
        <f t="shared" ref="V318" ca="1" si="3666">IF(OR($B318=0,U318=0),"",ROUNDDOWN((U318/$B318)*100,0))</f>
        <v/>
      </c>
      <c r="W318" s="218">
        <f>SUMIFS(Zeitliste!$M$14:$M$1999,Zeitliste!$A$14:$A$1999,$A318,Zeitliste!$N$14:$N$1999,W$16)</f>
        <v>0</v>
      </c>
      <c r="X318" s="219" t="str">
        <f t="shared" ref="X318" ca="1" si="3667">IF(OR($B318=0,W318=0),"",ROUNDDOWN((W318/$B318)*100,0))</f>
        <v/>
      </c>
      <c r="Y318" s="218">
        <f>SUMIFS(Zeitliste!$M$14:$M$1999,Zeitliste!$A$14:$A$1999,$A318,Zeitliste!$N$14:$N$1999,Y$16)</f>
        <v>0</v>
      </c>
      <c r="Z318" s="219" t="str">
        <f t="shared" ref="Z318" ca="1" si="3668">IF(OR($B318=0,Y318=0),"",ROUNDDOWN((Y318/$B318)*100,0))</f>
        <v/>
      </c>
      <c r="AA318" s="218">
        <f>SUMIFS(Zeitliste!$M$14:$M$1999,Zeitliste!$A$14:$A$1999,$A318,Zeitliste!$N$14:$N$1999,AA$16)</f>
        <v>0</v>
      </c>
      <c r="AB318" s="219" t="str">
        <f t="shared" ref="AB318" ca="1" si="3669">IF(OR($B318=0,AA318=0),"",ROUNDDOWN((AA318/$B318)*100,0))</f>
        <v/>
      </c>
      <c r="AC318" s="218">
        <f>SUMIFS(Zeitliste!$M$14:$M$1999,Zeitliste!$A$14:$A$1999,$A318,Zeitliste!$N$14:$N$1999,AC$16)</f>
        <v>0</v>
      </c>
      <c r="AD318" s="219" t="str">
        <f t="shared" ca="1" si="3162"/>
        <v/>
      </c>
      <c r="AE318" s="20"/>
      <c r="AF318" s="241">
        <f t="shared" ca="1" si="3175"/>
        <v>0</v>
      </c>
      <c r="AG318" s="241">
        <f t="shared" ca="1" si="3176"/>
        <v>0</v>
      </c>
      <c r="AH318" s="242" t="e">
        <f t="shared" si="3189"/>
        <v>#VALUE!</v>
      </c>
    </row>
    <row r="319" spans="1:34" x14ac:dyDescent="0.25">
      <c r="A319" s="216" t="str">
        <f t="shared" si="3124"/>
        <v/>
      </c>
      <c r="B319" s="217">
        <f ca="1">SUMIF(ZL_gesamt,Aufteilung!A319,ZL_dez)</f>
        <v>0</v>
      </c>
      <c r="C319" s="218">
        <f>SUMIFS(Zeitliste!$M$14:$M$1999,Zeitliste!$A$14:$A$1999,$A319,Zeitliste!$N$14:$N$1999,C$16)</f>
        <v>0</v>
      </c>
      <c r="D319" s="219" t="str">
        <f t="shared" ca="1" si="3125"/>
        <v/>
      </c>
      <c r="E319" s="218">
        <f>SUMIFS(Zeitliste!$M$14:$M$1999,Zeitliste!$A$14:$A$1999,$A319,Zeitliste!$N$14:$N$1999,E$16)</f>
        <v>0</v>
      </c>
      <c r="F319" s="219" t="str">
        <f t="shared" ref="F319" ca="1" si="3670">IF(OR($B319=0,E319=0),"",ROUNDDOWN((E319/$B319)*100,0))</f>
        <v/>
      </c>
      <c r="G319" s="218">
        <f>SUMIFS(Zeitliste!$M$14:$M$1999,Zeitliste!$A$14:$A$1999,$A319,Zeitliste!$N$14:$N$1999,G$16)</f>
        <v>0</v>
      </c>
      <c r="H319" s="219" t="str">
        <f t="shared" ref="H319" ca="1" si="3671">IF(OR($B319=0,G319=0),"",ROUNDDOWN((G319/$B319)*100,0))</f>
        <v/>
      </c>
      <c r="I319" s="218">
        <f>SUMIFS(Zeitliste!$M$14:$M$1999,Zeitliste!$A$14:$A$1999,$A319,Zeitliste!$N$14:$N$1999,I$16)</f>
        <v>0</v>
      </c>
      <c r="J319" s="219" t="str">
        <f t="shared" ref="J319" ca="1" si="3672">IF(OR($B319=0,I319=0),"",ROUNDDOWN((I319/$B319)*100,0))</f>
        <v/>
      </c>
      <c r="K319" s="218">
        <f>SUMIFS(Zeitliste!$M$14:$M$1999,Zeitliste!$A$14:$A$1999,$A319,Zeitliste!$N$14:$N$1999,K$16)</f>
        <v>0</v>
      </c>
      <c r="L319" s="219" t="str">
        <f t="shared" ref="L319" ca="1" si="3673">IF(OR($B319=0,K319=0),"",ROUNDDOWN((K319/$B319)*100,0))</f>
        <v/>
      </c>
      <c r="M319" s="218">
        <f>SUMIFS(Zeitliste!$M$14:$M$1999,Zeitliste!$A$14:$A$1999,$A319,Zeitliste!$N$14:$N$1999,M$16)</f>
        <v>0</v>
      </c>
      <c r="N319" s="219" t="str">
        <f t="shared" ref="N319" ca="1" si="3674">IF(OR($B319=0,M319=0),"",ROUNDDOWN((M319/$B319)*100,0))</f>
        <v/>
      </c>
      <c r="O319" s="218">
        <f>SUMIFS(Zeitliste!$M$14:$M$1999,Zeitliste!$A$14:$A$1999,$A319,Zeitliste!$N$14:$N$1999,O$16)</f>
        <v>0</v>
      </c>
      <c r="P319" s="219" t="str">
        <f t="shared" ref="P319" ca="1" si="3675">IF(OR($B319=0,O319=0),"",ROUNDDOWN((O319/$B319)*100,0))</f>
        <v/>
      </c>
      <c r="Q319" s="218">
        <f>SUMIFS(Zeitliste!$M$14:$M$1999,Zeitliste!$A$14:$A$1999,$A319,Zeitliste!$N$14:$N$1999,Q$16)</f>
        <v>0</v>
      </c>
      <c r="R319" s="219" t="str">
        <f t="shared" ref="R319" ca="1" si="3676">IF(OR($B319=0,Q319=0),"",ROUNDDOWN((Q319/$B319)*100,0))</f>
        <v/>
      </c>
      <c r="S319" s="218">
        <f>SUMIFS(Zeitliste!$M$14:$M$1999,Zeitliste!$A$14:$A$1999,$A319,Zeitliste!$N$14:$N$1999,S$16)</f>
        <v>0</v>
      </c>
      <c r="T319" s="219" t="str">
        <f t="shared" ref="T319" ca="1" si="3677">IF(OR($B319=0,S319=0),"",ROUNDDOWN((S319/$B319)*100,0))</f>
        <v/>
      </c>
      <c r="U319" s="218">
        <f>SUMIFS(Zeitliste!$M$14:$M$1999,Zeitliste!$A$14:$A$1999,$A319,Zeitliste!$N$14:$N$1999,U$16)</f>
        <v>0</v>
      </c>
      <c r="V319" s="219" t="str">
        <f t="shared" ref="V319" ca="1" si="3678">IF(OR($B319=0,U319=0),"",ROUNDDOWN((U319/$B319)*100,0))</f>
        <v/>
      </c>
      <c r="W319" s="218">
        <f>SUMIFS(Zeitliste!$M$14:$M$1999,Zeitliste!$A$14:$A$1999,$A319,Zeitliste!$N$14:$N$1999,W$16)</f>
        <v>0</v>
      </c>
      <c r="X319" s="219" t="str">
        <f t="shared" ref="X319" ca="1" si="3679">IF(OR($B319=0,W319=0),"",ROUNDDOWN((W319/$B319)*100,0))</f>
        <v/>
      </c>
      <c r="Y319" s="218">
        <f>SUMIFS(Zeitliste!$M$14:$M$1999,Zeitliste!$A$14:$A$1999,$A319,Zeitliste!$N$14:$N$1999,Y$16)</f>
        <v>0</v>
      </c>
      <c r="Z319" s="219" t="str">
        <f t="shared" ref="Z319" ca="1" si="3680">IF(OR($B319=0,Y319=0),"",ROUNDDOWN((Y319/$B319)*100,0))</f>
        <v/>
      </c>
      <c r="AA319" s="218">
        <f>SUMIFS(Zeitliste!$M$14:$M$1999,Zeitliste!$A$14:$A$1999,$A319,Zeitliste!$N$14:$N$1999,AA$16)</f>
        <v>0</v>
      </c>
      <c r="AB319" s="219" t="str">
        <f t="shared" ref="AB319" ca="1" si="3681">IF(OR($B319=0,AA319=0),"",ROUNDDOWN((AA319/$B319)*100,0))</f>
        <v/>
      </c>
      <c r="AC319" s="218">
        <f>SUMIFS(Zeitliste!$M$14:$M$1999,Zeitliste!$A$14:$A$1999,$A319,Zeitliste!$N$14:$N$1999,AC$16)</f>
        <v>0</v>
      </c>
      <c r="AD319" s="219" t="str">
        <f t="shared" ca="1" si="3162"/>
        <v/>
      </c>
      <c r="AE319" s="20"/>
      <c r="AF319" s="241">
        <f t="shared" ca="1" si="3175"/>
        <v>0</v>
      </c>
      <c r="AG319" s="241">
        <f t="shared" ca="1" si="3176"/>
        <v>0</v>
      </c>
      <c r="AH319" s="242" t="e">
        <f t="shared" si="3189"/>
        <v>#VALUE!</v>
      </c>
    </row>
    <row r="320" spans="1:34" x14ac:dyDescent="0.25">
      <c r="A320" s="216" t="str">
        <f t="shared" si="3124"/>
        <v/>
      </c>
      <c r="B320" s="217">
        <f ca="1">SUMIF(ZL_gesamt,Aufteilung!A320,ZL_dez)</f>
        <v>0</v>
      </c>
      <c r="C320" s="218">
        <f>SUMIFS(Zeitliste!$M$14:$M$1999,Zeitliste!$A$14:$A$1999,$A320,Zeitliste!$N$14:$N$1999,C$16)</f>
        <v>0</v>
      </c>
      <c r="D320" s="219" t="str">
        <f t="shared" ca="1" si="3125"/>
        <v/>
      </c>
      <c r="E320" s="218">
        <f>SUMIFS(Zeitliste!$M$14:$M$1999,Zeitliste!$A$14:$A$1999,$A320,Zeitliste!$N$14:$N$1999,E$16)</f>
        <v>0</v>
      </c>
      <c r="F320" s="219" t="str">
        <f t="shared" ref="F320" ca="1" si="3682">IF(OR($B320=0,E320=0),"",ROUNDDOWN((E320/$B320)*100,0))</f>
        <v/>
      </c>
      <c r="G320" s="218">
        <f>SUMIFS(Zeitliste!$M$14:$M$1999,Zeitliste!$A$14:$A$1999,$A320,Zeitliste!$N$14:$N$1999,G$16)</f>
        <v>0</v>
      </c>
      <c r="H320" s="219" t="str">
        <f t="shared" ref="H320" ca="1" si="3683">IF(OR($B320=0,G320=0),"",ROUNDDOWN((G320/$B320)*100,0))</f>
        <v/>
      </c>
      <c r="I320" s="218">
        <f>SUMIFS(Zeitliste!$M$14:$M$1999,Zeitliste!$A$14:$A$1999,$A320,Zeitliste!$N$14:$N$1999,I$16)</f>
        <v>0</v>
      </c>
      <c r="J320" s="219" t="str">
        <f t="shared" ref="J320" ca="1" si="3684">IF(OR($B320=0,I320=0),"",ROUNDDOWN((I320/$B320)*100,0))</f>
        <v/>
      </c>
      <c r="K320" s="218">
        <f>SUMIFS(Zeitliste!$M$14:$M$1999,Zeitliste!$A$14:$A$1999,$A320,Zeitliste!$N$14:$N$1999,K$16)</f>
        <v>0</v>
      </c>
      <c r="L320" s="219" t="str">
        <f t="shared" ref="L320" ca="1" si="3685">IF(OR($B320=0,K320=0),"",ROUNDDOWN((K320/$B320)*100,0))</f>
        <v/>
      </c>
      <c r="M320" s="218">
        <f>SUMIFS(Zeitliste!$M$14:$M$1999,Zeitliste!$A$14:$A$1999,$A320,Zeitliste!$N$14:$N$1999,M$16)</f>
        <v>0</v>
      </c>
      <c r="N320" s="219" t="str">
        <f t="shared" ref="N320" ca="1" si="3686">IF(OR($B320=0,M320=0),"",ROUNDDOWN((M320/$B320)*100,0))</f>
        <v/>
      </c>
      <c r="O320" s="218">
        <f>SUMIFS(Zeitliste!$M$14:$M$1999,Zeitliste!$A$14:$A$1999,$A320,Zeitliste!$N$14:$N$1999,O$16)</f>
        <v>0</v>
      </c>
      <c r="P320" s="219" t="str">
        <f t="shared" ref="P320" ca="1" si="3687">IF(OR($B320=0,O320=0),"",ROUNDDOWN((O320/$B320)*100,0))</f>
        <v/>
      </c>
      <c r="Q320" s="218">
        <f>SUMIFS(Zeitliste!$M$14:$M$1999,Zeitliste!$A$14:$A$1999,$A320,Zeitliste!$N$14:$N$1999,Q$16)</f>
        <v>0</v>
      </c>
      <c r="R320" s="219" t="str">
        <f t="shared" ref="R320" ca="1" si="3688">IF(OR($B320=0,Q320=0),"",ROUNDDOWN((Q320/$B320)*100,0))</f>
        <v/>
      </c>
      <c r="S320" s="218">
        <f>SUMIFS(Zeitliste!$M$14:$M$1999,Zeitliste!$A$14:$A$1999,$A320,Zeitliste!$N$14:$N$1999,S$16)</f>
        <v>0</v>
      </c>
      <c r="T320" s="219" t="str">
        <f t="shared" ref="T320" ca="1" si="3689">IF(OR($B320=0,S320=0),"",ROUNDDOWN((S320/$B320)*100,0))</f>
        <v/>
      </c>
      <c r="U320" s="218">
        <f>SUMIFS(Zeitliste!$M$14:$M$1999,Zeitliste!$A$14:$A$1999,$A320,Zeitliste!$N$14:$N$1999,U$16)</f>
        <v>0</v>
      </c>
      <c r="V320" s="219" t="str">
        <f t="shared" ref="V320" ca="1" si="3690">IF(OR($B320=0,U320=0),"",ROUNDDOWN((U320/$B320)*100,0))</f>
        <v/>
      </c>
      <c r="W320" s="218">
        <f>SUMIFS(Zeitliste!$M$14:$M$1999,Zeitliste!$A$14:$A$1999,$A320,Zeitliste!$N$14:$N$1999,W$16)</f>
        <v>0</v>
      </c>
      <c r="X320" s="219" t="str">
        <f t="shared" ref="X320" ca="1" si="3691">IF(OR($B320=0,W320=0),"",ROUNDDOWN((W320/$B320)*100,0))</f>
        <v/>
      </c>
      <c r="Y320" s="218">
        <f>SUMIFS(Zeitliste!$M$14:$M$1999,Zeitliste!$A$14:$A$1999,$A320,Zeitliste!$N$14:$N$1999,Y$16)</f>
        <v>0</v>
      </c>
      <c r="Z320" s="219" t="str">
        <f t="shared" ref="Z320" ca="1" si="3692">IF(OR($B320=0,Y320=0),"",ROUNDDOWN((Y320/$B320)*100,0))</f>
        <v/>
      </c>
      <c r="AA320" s="218">
        <f>SUMIFS(Zeitliste!$M$14:$M$1999,Zeitliste!$A$14:$A$1999,$A320,Zeitliste!$N$14:$N$1999,AA$16)</f>
        <v>0</v>
      </c>
      <c r="AB320" s="219" t="str">
        <f t="shared" ref="AB320" ca="1" si="3693">IF(OR($B320=0,AA320=0),"",ROUNDDOWN((AA320/$B320)*100,0))</f>
        <v/>
      </c>
      <c r="AC320" s="218">
        <f>SUMIFS(Zeitliste!$M$14:$M$1999,Zeitliste!$A$14:$A$1999,$A320,Zeitliste!$N$14:$N$1999,AC$16)</f>
        <v>0</v>
      </c>
      <c r="AD320" s="219" t="str">
        <f t="shared" ca="1" si="3162"/>
        <v/>
      </c>
      <c r="AE320" s="20"/>
      <c r="AF320" s="241">
        <f t="shared" ca="1" si="3175"/>
        <v>0</v>
      </c>
      <c r="AG320" s="241">
        <f t="shared" ca="1" si="3176"/>
        <v>0</v>
      </c>
      <c r="AH320" s="242" t="e">
        <f t="shared" si="3189"/>
        <v>#VALUE!</v>
      </c>
    </row>
    <row r="321" spans="1:34" x14ac:dyDescent="0.25">
      <c r="A321" s="216" t="str">
        <f t="shared" si="3124"/>
        <v/>
      </c>
      <c r="B321" s="217">
        <f ca="1">SUMIF(ZL_gesamt,Aufteilung!A321,ZL_dez)</f>
        <v>0</v>
      </c>
      <c r="C321" s="218">
        <f>SUMIFS(Zeitliste!$M$14:$M$1999,Zeitliste!$A$14:$A$1999,$A321,Zeitliste!$N$14:$N$1999,C$16)</f>
        <v>0</v>
      </c>
      <c r="D321" s="219" t="str">
        <f t="shared" ca="1" si="3125"/>
        <v/>
      </c>
      <c r="E321" s="218">
        <f>SUMIFS(Zeitliste!$M$14:$M$1999,Zeitliste!$A$14:$A$1999,$A321,Zeitliste!$N$14:$N$1999,E$16)</f>
        <v>0</v>
      </c>
      <c r="F321" s="219" t="str">
        <f t="shared" ref="F321" ca="1" si="3694">IF(OR($B321=0,E321=0),"",ROUNDDOWN((E321/$B321)*100,0))</f>
        <v/>
      </c>
      <c r="G321" s="218">
        <f>SUMIFS(Zeitliste!$M$14:$M$1999,Zeitliste!$A$14:$A$1999,$A321,Zeitliste!$N$14:$N$1999,G$16)</f>
        <v>0</v>
      </c>
      <c r="H321" s="219" t="str">
        <f t="shared" ref="H321" ca="1" si="3695">IF(OR($B321=0,G321=0),"",ROUNDDOWN((G321/$B321)*100,0))</f>
        <v/>
      </c>
      <c r="I321" s="218">
        <f>SUMIFS(Zeitliste!$M$14:$M$1999,Zeitliste!$A$14:$A$1999,$A321,Zeitliste!$N$14:$N$1999,I$16)</f>
        <v>0</v>
      </c>
      <c r="J321" s="219" t="str">
        <f t="shared" ref="J321" ca="1" si="3696">IF(OR($B321=0,I321=0),"",ROUNDDOWN((I321/$B321)*100,0))</f>
        <v/>
      </c>
      <c r="K321" s="218">
        <f>SUMIFS(Zeitliste!$M$14:$M$1999,Zeitliste!$A$14:$A$1999,$A321,Zeitliste!$N$14:$N$1999,K$16)</f>
        <v>0</v>
      </c>
      <c r="L321" s="219" t="str">
        <f t="shared" ref="L321" ca="1" si="3697">IF(OR($B321=0,K321=0),"",ROUNDDOWN((K321/$B321)*100,0))</f>
        <v/>
      </c>
      <c r="M321" s="218">
        <f>SUMIFS(Zeitliste!$M$14:$M$1999,Zeitliste!$A$14:$A$1999,$A321,Zeitliste!$N$14:$N$1999,M$16)</f>
        <v>0</v>
      </c>
      <c r="N321" s="219" t="str">
        <f t="shared" ref="N321" ca="1" si="3698">IF(OR($B321=0,M321=0),"",ROUNDDOWN((M321/$B321)*100,0))</f>
        <v/>
      </c>
      <c r="O321" s="218">
        <f>SUMIFS(Zeitliste!$M$14:$M$1999,Zeitliste!$A$14:$A$1999,$A321,Zeitliste!$N$14:$N$1999,O$16)</f>
        <v>0</v>
      </c>
      <c r="P321" s="219" t="str">
        <f t="shared" ref="P321" ca="1" si="3699">IF(OR($B321=0,O321=0),"",ROUNDDOWN((O321/$B321)*100,0))</f>
        <v/>
      </c>
      <c r="Q321" s="218">
        <f>SUMIFS(Zeitliste!$M$14:$M$1999,Zeitliste!$A$14:$A$1999,$A321,Zeitliste!$N$14:$N$1999,Q$16)</f>
        <v>0</v>
      </c>
      <c r="R321" s="219" t="str">
        <f t="shared" ref="R321" ca="1" si="3700">IF(OR($B321=0,Q321=0),"",ROUNDDOWN((Q321/$B321)*100,0))</f>
        <v/>
      </c>
      <c r="S321" s="218">
        <f>SUMIFS(Zeitliste!$M$14:$M$1999,Zeitliste!$A$14:$A$1999,$A321,Zeitliste!$N$14:$N$1999,S$16)</f>
        <v>0</v>
      </c>
      <c r="T321" s="219" t="str">
        <f t="shared" ref="T321" ca="1" si="3701">IF(OR($B321=0,S321=0),"",ROUNDDOWN((S321/$B321)*100,0))</f>
        <v/>
      </c>
      <c r="U321" s="218">
        <f>SUMIFS(Zeitliste!$M$14:$M$1999,Zeitliste!$A$14:$A$1999,$A321,Zeitliste!$N$14:$N$1999,U$16)</f>
        <v>0</v>
      </c>
      <c r="V321" s="219" t="str">
        <f t="shared" ref="V321" ca="1" si="3702">IF(OR($B321=0,U321=0),"",ROUNDDOWN((U321/$B321)*100,0))</f>
        <v/>
      </c>
      <c r="W321" s="218">
        <f>SUMIFS(Zeitliste!$M$14:$M$1999,Zeitliste!$A$14:$A$1999,$A321,Zeitliste!$N$14:$N$1999,W$16)</f>
        <v>0</v>
      </c>
      <c r="X321" s="219" t="str">
        <f t="shared" ref="X321" ca="1" si="3703">IF(OR($B321=0,W321=0),"",ROUNDDOWN((W321/$B321)*100,0))</f>
        <v/>
      </c>
      <c r="Y321" s="218">
        <f>SUMIFS(Zeitliste!$M$14:$M$1999,Zeitliste!$A$14:$A$1999,$A321,Zeitliste!$N$14:$N$1999,Y$16)</f>
        <v>0</v>
      </c>
      <c r="Z321" s="219" t="str">
        <f t="shared" ref="Z321" ca="1" si="3704">IF(OR($B321=0,Y321=0),"",ROUNDDOWN((Y321/$B321)*100,0))</f>
        <v/>
      </c>
      <c r="AA321" s="218">
        <f>SUMIFS(Zeitliste!$M$14:$M$1999,Zeitliste!$A$14:$A$1999,$A321,Zeitliste!$N$14:$N$1999,AA$16)</f>
        <v>0</v>
      </c>
      <c r="AB321" s="219" t="str">
        <f t="shared" ref="AB321" ca="1" si="3705">IF(OR($B321=0,AA321=0),"",ROUNDDOWN((AA321/$B321)*100,0))</f>
        <v/>
      </c>
      <c r="AC321" s="218">
        <f>SUMIFS(Zeitliste!$M$14:$M$1999,Zeitliste!$A$14:$A$1999,$A321,Zeitliste!$N$14:$N$1999,AC$16)</f>
        <v>0</v>
      </c>
      <c r="AD321" s="219" t="str">
        <f t="shared" ca="1" si="3162"/>
        <v/>
      </c>
      <c r="AE321" s="20"/>
      <c r="AF321" s="241">
        <f t="shared" ca="1" si="3175"/>
        <v>0</v>
      </c>
      <c r="AG321" s="241">
        <f t="shared" ca="1" si="3176"/>
        <v>0</v>
      </c>
      <c r="AH321" s="242" t="e">
        <f t="shared" si="3189"/>
        <v>#VALUE!</v>
      </c>
    </row>
    <row r="322" spans="1:34" x14ac:dyDescent="0.25">
      <c r="A322" s="216" t="str">
        <f t="shared" si="3124"/>
        <v/>
      </c>
      <c r="B322" s="217">
        <f ca="1">SUMIF(ZL_gesamt,Aufteilung!A322,ZL_dez)</f>
        <v>0</v>
      </c>
      <c r="C322" s="218">
        <f>SUMIFS(Zeitliste!$M$14:$M$1999,Zeitliste!$A$14:$A$1999,$A322,Zeitliste!$N$14:$N$1999,C$16)</f>
        <v>0</v>
      </c>
      <c r="D322" s="219" t="str">
        <f t="shared" ca="1" si="3125"/>
        <v/>
      </c>
      <c r="E322" s="218">
        <f>SUMIFS(Zeitliste!$M$14:$M$1999,Zeitliste!$A$14:$A$1999,$A322,Zeitliste!$N$14:$N$1999,E$16)</f>
        <v>0</v>
      </c>
      <c r="F322" s="219" t="str">
        <f t="shared" ref="F322" ca="1" si="3706">IF(OR($B322=0,E322=0),"",ROUNDDOWN((E322/$B322)*100,0))</f>
        <v/>
      </c>
      <c r="G322" s="218">
        <f>SUMIFS(Zeitliste!$M$14:$M$1999,Zeitliste!$A$14:$A$1999,$A322,Zeitliste!$N$14:$N$1999,G$16)</f>
        <v>0</v>
      </c>
      <c r="H322" s="219" t="str">
        <f t="shared" ref="H322" ca="1" si="3707">IF(OR($B322=0,G322=0),"",ROUNDDOWN((G322/$B322)*100,0))</f>
        <v/>
      </c>
      <c r="I322" s="218">
        <f>SUMIFS(Zeitliste!$M$14:$M$1999,Zeitliste!$A$14:$A$1999,$A322,Zeitliste!$N$14:$N$1999,I$16)</f>
        <v>0</v>
      </c>
      <c r="J322" s="219" t="str">
        <f t="shared" ref="J322" ca="1" si="3708">IF(OR($B322=0,I322=0),"",ROUNDDOWN((I322/$B322)*100,0))</f>
        <v/>
      </c>
      <c r="K322" s="218">
        <f>SUMIFS(Zeitliste!$M$14:$M$1999,Zeitliste!$A$14:$A$1999,$A322,Zeitliste!$N$14:$N$1999,K$16)</f>
        <v>0</v>
      </c>
      <c r="L322" s="219" t="str">
        <f t="shared" ref="L322" ca="1" si="3709">IF(OR($B322=0,K322=0),"",ROUNDDOWN((K322/$B322)*100,0))</f>
        <v/>
      </c>
      <c r="M322" s="218">
        <f>SUMIFS(Zeitliste!$M$14:$M$1999,Zeitliste!$A$14:$A$1999,$A322,Zeitliste!$N$14:$N$1999,M$16)</f>
        <v>0</v>
      </c>
      <c r="N322" s="219" t="str">
        <f t="shared" ref="N322" ca="1" si="3710">IF(OR($B322=0,M322=0),"",ROUNDDOWN((M322/$B322)*100,0))</f>
        <v/>
      </c>
      <c r="O322" s="218">
        <f>SUMIFS(Zeitliste!$M$14:$M$1999,Zeitliste!$A$14:$A$1999,$A322,Zeitliste!$N$14:$N$1999,O$16)</f>
        <v>0</v>
      </c>
      <c r="P322" s="219" t="str">
        <f t="shared" ref="P322" ca="1" si="3711">IF(OR($B322=0,O322=0),"",ROUNDDOWN((O322/$B322)*100,0))</f>
        <v/>
      </c>
      <c r="Q322" s="218">
        <f>SUMIFS(Zeitliste!$M$14:$M$1999,Zeitliste!$A$14:$A$1999,$A322,Zeitliste!$N$14:$N$1999,Q$16)</f>
        <v>0</v>
      </c>
      <c r="R322" s="219" t="str">
        <f t="shared" ref="R322" ca="1" si="3712">IF(OR($B322=0,Q322=0),"",ROUNDDOWN((Q322/$B322)*100,0))</f>
        <v/>
      </c>
      <c r="S322" s="218">
        <f>SUMIFS(Zeitliste!$M$14:$M$1999,Zeitliste!$A$14:$A$1999,$A322,Zeitliste!$N$14:$N$1999,S$16)</f>
        <v>0</v>
      </c>
      <c r="T322" s="219" t="str">
        <f t="shared" ref="T322" ca="1" si="3713">IF(OR($B322=0,S322=0),"",ROUNDDOWN((S322/$B322)*100,0))</f>
        <v/>
      </c>
      <c r="U322" s="218">
        <f>SUMIFS(Zeitliste!$M$14:$M$1999,Zeitliste!$A$14:$A$1999,$A322,Zeitliste!$N$14:$N$1999,U$16)</f>
        <v>0</v>
      </c>
      <c r="V322" s="219" t="str">
        <f t="shared" ref="V322" ca="1" si="3714">IF(OR($B322=0,U322=0),"",ROUNDDOWN((U322/$B322)*100,0))</f>
        <v/>
      </c>
      <c r="W322" s="218">
        <f>SUMIFS(Zeitliste!$M$14:$M$1999,Zeitliste!$A$14:$A$1999,$A322,Zeitliste!$N$14:$N$1999,W$16)</f>
        <v>0</v>
      </c>
      <c r="X322" s="219" t="str">
        <f t="shared" ref="X322" ca="1" si="3715">IF(OR($B322=0,W322=0),"",ROUNDDOWN((W322/$B322)*100,0))</f>
        <v/>
      </c>
      <c r="Y322" s="218">
        <f>SUMIFS(Zeitliste!$M$14:$M$1999,Zeitliste!$A$14:$A$1999,$A322,Zeitliste!$N$14:$N$1999,Y$16)</f>
        <v>0</v>
      </c>
      <c r="Z322" s="219" t="str">
        <f t="shared" ref="Z322" ca="1" si="3716">IF(OR($B322=0,Y322=0),"",ROUNDDOWN((Y322/$B322)*100,0))</f>
        <v/>
      </c>
      <c r="AA322" s="218">
        <f>SUMIFS(Zeitliste!$M$14:$M$1999,Zeitliste!$A$14:$A$1999,$A322,Zeitliste!$N$14:$N$1999,AA$16)</f>
        <v>0</v>
      </c>
      <c r="AB322" s="219" t="str">
        <f t="shared" ref="AB322" ca="1" si="3717">IF(OR($B322=0,AA322=0),"",ROUNDDOWN((AA322/$B322)*100,0))</f>
        <v/>
      </c>
      <c r="AC322" s="218">
        <f>SUMIFS(Zeitliste!$M$14:$M$1999,Zeitliste!$A$14:$A$1999,$A322,Zeitliste!$N$14:$N$1999,AC$16)</f>
        <v>0</v>
      </c>
      <c r="AD322" s="219" t="str">
        <f t="shared" ca="1" si="3162"/>
        <v/>
      </c>
      <c r="AE322" s="20"/>
      <c r="AF322" s="241">
        <f t="shared" ca="1" si="3175"/>
        <v>0</v>
      </c>
      <c r="AG322" s="241">
        <f t="shared" ca="1" si="3176"/>
        <v>0</v>
      </c>
      <c r="AH322" s="242" t="e">
        <f t="shared" si="3189"/>
        <v>#VALUE!</v>
      </c>
    </row>
    <row r="323" spans="1:34" x14ac:dyDescent="0.25">
      <c r="A323" s="216" t="str">
        <f t="shared" si="3124"/>
        <v/>
      </c>
      <c r="B323" s="217">
        <f ca="1">SUMIF(ZL_gesamt,Aufteilung!A323,ZL_dez)</f>
        <v>0</v>
      </c>
      <c r="C323" s="218">
        <f>SUMIFS(Zeitliste!$M$14:$M$1999,Zeitliste!$A$14:$A$1999,$A323,Zeitliste!$N$14:$N$1999,C$16)</f>
        <v>0</v>
      </c>
      <c r="D323" s="219" t="str">
        <f t="shared" ca="1" si="3125"/>
        <v/>
      </c>
      <c r="E323" s="218">
        <f>SUMIFS(Zeitliste!$M$14:$M$1999,Zeitliste!$A$14:$A$1999,$A323,Zeitliste!$N$14:$N$1999,E$16)</f>
        <v>0</v>
      </c>
      <c r="F323" s="219" t="str">
        <f t="shared" ref="F323" ca="1" si="3718">IF(OR($B323=0,E323=0),"",ROUNDDOWN((E323/$B323)*100,0))</f>
        <v/>
      </c>
      <c r="G323" s="218">
        <f>SUMIFS(Zeitliste!$M$14:$M$1999,Zeitliste!$A$14:$A$1999,$A323,Zeitliste!$N$14:$N$1999,G$16)</f>
        <v>0</v>
      </c>
      <c r="H323" s="219" t="str">
        <f t="shared" ref="H323" ca="1" si="3719">IF(OR($B323=0,G323=0),"",ROUNDDOWN((G323/$B323)*100,0))</f>
        <v/>
      </c>
      <c r="I323" s="218">
        <f>SUMIFS(Zeitliste!$M$14:$M$1999,Zeitliste!$A$14:$A$1999,$A323,Zeitliste!$N$14:$N$1999,I$16)</f>
        <v>0</v>
      </c>
      <c r="J323" s="219" t="str">
        <f t="shared" ref="J323" ca="1" si="3720">IF(OR($B323=0,I323=0),"",ROUNDDOWN((I323/$B323)*100,0))</f>
        <v/>
      </c>
      <c r="K323" s="218">
        <f>SUMIFS(Zeitliste!$M$14:$M$1999,Zeitliste!$A$14:$A$1999,$A323,Zeitliste!$N$14:$N$1999,K$16)</f>
        <v>0</v>
      </c>
      <c r="L323" s="219" t="str">
        <f t="shared" ref="L323" ca="1" si="3721">IF(OR($B323=0,K323=0),"",ROUNDDOWN((K323/$B323)*100,0))</f>
        <v/>
      </c>
      <c r="M323" s="218">
        <f>SUMIFS(Zeitliste!$M$14:$M$1999,Zeitliste!$A$14:$A$1999,$A323,Zeitliste!$N$14:$N$1999,M$16)</f>
        <v>0</v>
      </c>
      <c r="N323" s="219" t="str">
        <f t="shared" ref="N323" ca="1" si="3722">IF(OR($B323=0,M323=0),"",ROUNDDOWN((M323/$B323)*100,0))</f>
        <v/>
      </c>
      <c r="O323" s="218">
        <f>SUMIFS(Zeitliste!$M$14:$M$1999,Zeitliste!$A$14:$A$1999,$A323,Zeitliste!$N$14:$N$1999,O$16)</f>
        <v>0</v>
      </c>
      <c r="P323" s="219" t="str">
        <f t="shared" ref="P323" ca="1" si="3723">IF(OR($B323=0,O323=0),"",ROUNDDOWN((O323/$B323)*100,0))</f>
        <v/>
      </c>
      <c r="Q323" s="218">
        <f>SUMIFS(Zeitliste!$M$14:$M$1999,Zeitliste!$A$14:$A$1999,$A323,Zeitliste!$N$14:$N$1999,Q$16)</f>
        <v>0</v>
      </c>
      <c r="R323" s="219" t="str">
        <f t="shared" ref="R323" ca="1" si="3724">IF(OR($B323=0,Q323=0),"",ROUNDDOWN((Q323/$B323)*100,0))</f>
        <v/>
      </c>
      <c r="S323" s="218">
        <f>SUMIFS(Zeitliste!$M$14:$M$1999,Zeitliste!$A$14:$A$1999,$A323,Zeitliste!$N$14:$N$1999,S$16)</f>
        <v>0</v>
      </c>
      <c r="T323" s="219" t="str">
        <f t="shared" ref="T323" ca="1" si="3725">IF(OR($B323=0,S323=0),"",ROUNDDOWN((S323/$B323)*100,0))</f>
        <v/>
      </c>
      <c r="U323" s="218">
        <f>SUMIFS(Zeitliste!$M$14:$M$1999,Zeitliste!$A$14:$A$1999,$A323,Zeitliste!$N$14:$N$1999,U$16)</f>
        <v>0</v>
      </c>
      <c r="V323" s="219" t="str">
        <f t="shared" ref="V323" ca="1" si="3726">IF(OR($B323=0,U323=0),"",ROUNDDOWN((U323/$B323)*100,0))</f>
        <v/>
      </c>
      <c r="W323" s="218">
        <f>SUMIFS(Zeitliste!$M$14:$M$1999,Zeitliste!$A$14:$A$1999,$A323,Zeitliste!$N$14:$N$1999,W$16)</f>
        <v>0</v>
      </c>
      <c r="X323" s="219" t="str">
        <f t="shared" ref="X323" ca="1" si="3727">IF(OR($B323=0,W323=0),"",ROUNDDOWN((W323/$B323)*100,0))</f>
        <v/>
      </c>
      <c r="Y323" s="218">
        <f>SUMIFS(Zeitliste!$M$14:$M$1999,Zeitliste!$A$14:$A$1999,$A323,Zeitliste!$N$14:$N$1999,Y$16)</f>
        <v>0</v>
      </c>
      <c r="Z323" s="219" t="str">
        <f t="shared" ref="Z323" ca="1" si="3728">IF(OR($B323=0,Y323=0),"",ROUNDDOWN((Y323/$B323)*100,0))</f>
        <v/>
      </c>
      <c r="AA323" s="218">
        <f>SUMIFS(Zeitliste!$M$14:$M$1999,Zeitliste!$A$14:$A$1999,$A323,Zeitliste!$N$14:$N$1999,AA$16)</f>
        <v>0</v>
      </c>
      <c r="AB323" s="219" t="str">
        <f t="shared" ref="AB323" ca="1" si="3729">IF(OR($B323=0,AA323=0),"",ROUNDDOWN((AA323/$B323)*100,0))</f>
        <v/>
      </c>
      <c r="AC323" s="218">
        <f>SUMIFS(Zeitliste!$M$14:$M$1999,Zeitliste!$A$14:$A$1999,$A323,Zeitliste!$N$14:$N$1999,AC$16)</f>
        <v>0</v>
      </c>
      <c r="AD323" s="219" t="str">
        <f t="shared" ca="1" si="3162"/>
        <v/>
      </c>
      <c r="AE323" s="20"/>
      <c r="AF323" s="241">
        <f t="shared" ca="1" si="3175"/>
        <v>0</v>
      </c>
      <c r="AG323" s="241">
        <f t="shared" ca="1" si="3176"/>
        <v>0</v>
      </c>
      <c r="AH323" s="242" t="e">
        <f t="shared" si="3189"/>
        <v>#VALUE!</v>
      </c>
    </row>
    <row r="324" spans="1:34" x14ac:dyDescent="0.25">
      <c r="A324" s="216" t="str">
        <f t="shared" si="3124"/>
        <v/>
      </c>
      <c r="B324" s="217">
        <f ca="1">SUMIF(ZL_gesamt,Aufteilung!A324,ZL_dez)</f>
        <v>0</v>
      </c>
      <c r="C324" s="218">
        <f>SUMIFS(Zeitliste!$M$14:$M$1999,Zeitliste!$A$14:$A$1999,$A324,Zeitliste!$N$14:$N$1999,C$16)</f>
        <v>0</v>
      </c>
      <c r="D324" s="219" t="str">
        <f t="shared" ca="1" si="3125"/>
        <v/>
      </c>
      <c r="E324" s="218">
        <f>SUMIFS(Zeitliste!$M$14:$M$1999,Zeitliste!$A$14:$A$1999,$A324,Zeitliste!$N$14:$N$1999,E$16)</f>
        <v>0</v>
      </c>
      <c r="F324" s="219" t="str">
        <f t="shared" ref="F324" ca="1" si="3730">IF(OR($B324=0,E324=0),"",ROUNDDOWN((E324/$B324)*100,0))</f>
        <v/>
      </c>
      <c r="G324" s="218">
        <f>SUMIFS(Zeitliste!$M$14:$M$1999,Zeitliste!$A$14:$A$1999,$A324,Zeitliste!$N$14:$N$1999,G$16)</f>
        <v>0</v>
      </c>
      <c r="H324" s="219" t="str">
        <f t="shared" ref="H324" ca="1" si="3731">IF(OR($B324=0,G324=0),"",ROUNDDOWN((G324/$B324)*100,0))</f>
        <v/>
      </c>
      <c r="I324" s="218">
        <f>SUMIFS(Zeitliste!$M$14:$M$1999,Zeitliste!$A$14:$A$1999,$A324,Zeitliste!$N$14:$N$1999,I$16)</f>
        <v>0</v>
      </c>
      <c r="J324" s="219" t="str">
        <f t="shared" ref="J324" ca="1" si="3732">IF(OR($B324=0,I324=0),"",ROUNDDOWN((I324/$B324)*100,0))</f>
        <v/>
      </c>
      <c r="K324" s="218">
        <f>SUMIFS(Zeitliste!$M$14:$M$1999,Zeitliste!$A$14:$A$1999,$A324,Zeitliste!$N$14:$N$1999,K$16)</f>
        <v>0</v>
      </c>
      <c r="L324" s="219" t="str">
        <f t="shared" ref="L324" ca="1" si="3733">IF(OR($B324=0,K324=0),"",ROUNDDOWN((K324/$B324)*100,0))</f>
        <v/>
      </c>
      <c r="M324" s="218">
        <f>SUMIFS(Zeitliste!$M$14:$M$1999,Zeitliste!$A$14:$A$1999,$A324,Zeitliste!$N$14:$N$1999,M$16)</f>
        <v>0</v>
      </c>
      <c r="N324" s="219" t="str">
        <f t="shared" ref="N324" ca="1" si="3734">IF(OR($B324=0,M324=0),"",ROUNDDOWN((M324/$B324)*100,0))</f>
        <v/>
      </c>
      <c r="O324" s="218">
        <f>SUMIFS(Zeitliste!$M$14:$M$1999,Zeitliste!$A$14:$A$1999,$A324,Zeitliste!$N$14:$N$1999,O$16)</f>
        <v>0</v>
      </c>
      <c r="P324" s="219" t="str">
        <f t="shared" ref="P324" ca="1" si="3735">IF(OR($B324=0,O324=0),"",ROUNDDOWN((O324/$B324)*100,0))</f>
        <v/>
      </c>
      <c r="Q324" s="218">
        <f>SUMIFS(Zeitliste!$M$14:$M$1999,Zeitliste!$A$14:$A$1999,$A324,Zeitliste!$N$14:$N$1999,Q$16)</f>
        <v>0</v>
      </c>
      <c r="R324" s="219" t="str">
        <f t="shared" ref="R324" ca="1" si="3736">IF(OR($B324=0,Q324=0),"",ROUNDDOWN((Q324/$B324)*100,0))</f>
        <v/>
      </c>
      <c r="S324" s="218">
        <f>SUMIFS(Zeitliste!$M$14:$M$1999,Zeitliste!$A$14:$A$1999,$A324,Zeitliste!$N$14:$N$1999,S$16)</f>
        <v>0</v>
      </c>
      <c r="T324" s="219" t="str">
        <f t="shared" ref="T324" ca="1" si="3737">IF(OR($B324=0,S324=0),"",ROUNDDOWN((S324/$B324)*100,0))</f>
        <v/>
      </c>
      <c r="U324" s="218">
        <f>SUMIFS(Zeitliste!$M$14:$M$1999,Zeitliste!$A$14:$A$1999,$A324,Zeitliste!$N$14:$N$1999,U$16)</f>
        <v>0</v>
      </c>
      <c r="V324" s="219" t="str">
        <f t="shared" ref="V324" ca="1" si="3738">IF(OR($B324=0,U324=0),"",ROUNDDOWN((U324/$B324)*100,0))</f>
        <v/>
      </c>
      <c r="W324" s="218">
        <f>SUMIFS(Zeitliste!$M$14:$M$1999,Zeitliste!$A$14:$A$1999,$A324,Zeitliste!$N$14:$N$1999,W$16)</f>
        <v>0</v>
      </c>
      <c r="X324" s="219" t="str">
        <f t="shared" ref="X324" ca="1" si="3739">IF(OR($B324=0,W324=0),"",ROUNDDOWN((W324/$B324)*100,0))</f>
        <v/>
      </c>
      <c r="Y324" s="218">
        <f>SUMIFS(Zeitliste!$M$14:$M$1999,Zeitliste!$A$14:$A$1999,$A324,Zeitliste!$N$14:$N$1999,Y$16)</f>
        <v>0</v>
      </c>
      <c r="Z324" s="219" t="str">
        <f t="shared" ref="Z324" ca="1" si="3740">IF(OR($B324=0,Y324=0),"",ROUNDDOWN((Y324/$B324)*100,0))</f>
        <v/>
      </c>
      <c r="AA324" s="218">
        <f>SUMIFS(Zeitliste!$M$14:$M$1999,Zeitliste!$A$14:$A$1999,$A324,Zeitliste!$N$14:$N$1999,AA$16)</f>
        <v>0</v>
      </c>
      <c r="AB324" s="219" t="str">
        <f t="shared" ref="AB324" ca="1" si="3741">IF(OR($B324=0,AA324=0),"",ROUNDDOWN((AA324/$B324)*100,0))</f>
        <v/>
      </c>
      <c r="AC324" s="218">
        <f>SUMIFS(Zeitliste!$M$14:$M$1999,Zeitliste!$A$14:$A$1999,$A324,Zeitliste!$N$14:$N$1999,AC$16)</f>
        <v>0</v>
      </c>
      <c r="AD324" s="219" t="str">
        <f t="shared" ca="1" si="3162"/>
        <v/>
      </c>
      <c r="AE324" s="20"/>
      <c r="AF324" s="241">
        <f t="shared" ca="1" si="3175"/>
        <v>0</v>
      </c>
      <c r="AG324" s="241">
        <f t="shared" ca="1" si="3176"/>
        <v>0</v>
      </c>
      <c r="AH324" s="242" t="e">
        <f t="shared" si="3189"/>
        <v>#VALUE!</v>
      </c>
    </row>
    <row r="325" spans="1:34" x14ac:dyDescent="0.25">
      <c r="A325" s="216" t="str">
        <f t="shared" si="3124"/>
        <v/>
      </c>
      <c r="B325" s="217">
        <f ca="1">SUMIF(ZL_gesamt,Aufteilung!A325,ZL_dez)</f>
        <v>0</v>
      </c>
      <c r="C325" s="218">
        <f>SUMIFS(Zeitliste!$M$14:$M$1999,Zeitliste!$A$14:$A$1999,$A325,Zeitliste!$N$14:$N$1999,C$16)</f>
        <v>0</v>
      </c>
      <c r="D325" s="219" t="str">
        <f t="shared" ca="1" si="3125"/>
        <v/>
      </c>
      <c r="E325" s="218">
        <f>SUMIFS(Zeitliste!$M$14:$M$1999,Zeitliste!$A$14:$A$1999,$A325,Zeitliste!$N$14:$N$1999,E$16)</f>
        <v>0</v>
      </c>
      <c r="F325" s="219" t="str">
        <f t="shared" ref="F325" ca="1" si="3742">IF(OR($B325=0,E325=0),"",ROUNDDOWN((E325/$B325)*100,0))</f>
        <v/>
      </c>
      <c r="G325" s="218">
        <f>SUMIFS(Zeitliste!$M$14:$M$1999,Zeitliste!$A$14:$A$1999,$A325,Zeitliste!$N$14:$N$1999,G$16)</f>
        <v>0</v>
      </c>
      <c r="H325" s="219" t="str">
        <f t="shared" ref="H325" ca="1" si="3743">IF(OR($B325=0,G325=0),"",ROUNDDOWN((G325/$B325)*100,0))</f>
        <v/>
      </c>
      <c r="I325" s="218">
        <f>SUMIFS(Zeitliste!$M$14:$M$1999,Zeitliste!$A$14:$A$1999,$A325,Zeitliste!$N$14:$N$1999,I$16)</f>
        <v>0</v>
      </c>
      <c r="J325" s="219" t="str">
        <f t="shared" ref="J325" ca="1" si="3744">IF(OR($B325=0,I325=0),"",ROUNDDOWN((I325/$B325)*100,0))</f>
        <v/>
      </c>
      <c r="K325" s="218">
        <f>SUMIFS(Zeitliste!$M$14:$M$1999,Zeitliste!$A$14:$A$1999,$A325,Zeitliste!$N$14:$N$1999,K$16)</f>
        <v>0</v>
      </c>
      <c r="L325" s="219" t="str">
        <f t="shared" ref="L325" ca="1" si="3745">IF(OR($B325=0,K325=0),"",ROUNDDOWN((K325/$B325)*100,0))</f>
        <v/>
      </c>
      <c r="M325" s="218">
        <f>SUMIFS(Zeitliste!$M$14:$M$1999,Zeitliste!$A$14:$A$1999,$A325,Zeitliste!$N$14:$N$1999,M$16)</f>
        <v>0</v>
      </c>
      <c r="N325" s="219" t="str">
        <f t="shared" ref="N325" ca="1" si="3746">IF(OR($B325=0,M325=0),"",ROUNDDOWN((M325/$B325)*100,0))</f>
        <v/>
      </c>
      <c r="O325" s="218">
        <f>SUMIFS(Zeitliste!$M$14:$M$1999,Zeitliste!$A$14:$A$1999,$A325,Zeitliste!$N$14:$N$1999,O$16)</f>
        <v>0</v>
      </c>
      <c r="P325" s="219" t="str">
        <f t="shared" ref="P325" ca="1" si="3747">IF(OR($B325=0,O325=0),"",ROUNDDOWN((O325/$B325)*100,0))</f>
        <v/>
      </c>
      <c r="Q325" s="218">
        <f>SUMIFS(Zeitliste!$M$14:$M$1999,Zeitliste!$A$14:$A$1999,$A325,Zeitliste!$N$14:$N$1999,Q$16)</f>
        <v>0</v>
      </c>
      <c r="R325" s="219" t="str">
        <f t="shared" ref="R325" ca="1" si="3748">IF(OR($B325=0,Q325=0),"",ROUNDDOWN((Q325/$B325)*100,0))</f>
        <v/>
      </c>
      <c r="S325" s="218">
        <f>SUMIFS(Zeitliste!$M$14:$M$1999,Zeitliste!$A$14:$A$1999,$A325,Zeitliste!$N$14:$N$1999,S$16)</f>
        <v>0</v>
      </c>
      <c r="T325" s="219" t="str">
        <f t="shared" ref="T325" ca="1" si="3749">IF(OR($B325=0,S325=0),"",ROUNDDOWN((S325/$B325)*100,0))</f>
        <v/>
      </c>
      <c r="U325" s="218">
        <f>SUMIFS(Zeitliste!$M$14:$M$1999,Zeitliste!$A$14:$A$1999,$A325,Zeitliste!$N$14:$N$1999,U$16)</f>
        <v>0</v>
      </c>
      <c r="V325" s="219" t="str">
        <f t="shared" ref="V325" ca="1" si="3750">IF(OR($B325=0,U325=0),"",ROUNDDOWN((U325/$B325)*100,0))</f>
        <v/>
      </c>
      <c r="W325" s="218">
        <f>SUMIFS(Zeitliste!$M$14:$M$1999,Zeitliste!$A$14:$A$1999,$A325,Zeitliste!$N$14:$N$1999,W$16)</f>
        <v>0</v>
      </c>
      <c r="X325" s="219" t="str">
        <f t="shared" ref="X325" ca="1" si="3751">IF(OR($B325=0,W325=0),"",ROUNDDOWN((W325/$B325)*100,0))</f>
        <v/>
      </c>
      <c r="Y325" s="218">
        <f>SUMIFS(Zeitliste!$M$14:$M$1999,Zeitliste!$A$14:$A$1999,$A325,Zeitliste!$N$14:$N$1999,Y$16)</f>
        <v>0</v>
      </c>
      <c r="Z325" s="219" t="str">
        <f t="shared" ref="Z325" ca="1" si="3752">IF(OR($B325=0,Y325=0),"",ROUNDDOWN((Y325/$B325)*100,0))</f>
        <v/>
      </c>
      <c r="AA325" s="218">
        <f>SUMIFS(Zeitliste!$M$14:$M$1999,Zeitliste!$A$14:$A$1999,$A325,Zeitliste!$N$14:$N$1999,AA$16)</f>
        <v>0</v>
      </c>
      <c r="AB325" s="219" t="str">
        <f t="shared" ref="AB325" ca="1" si="3753">IF(OR($B325=0,AA325=0),"",ROUNDDOWN((AA325/$B325)*100,0))</f>
        <v/>
      </c>
      <c r="AC325" s="218">
        <f>SUMIFS(Zeitliste!$M$14:$M$1999,Zeitliste!$A$14:$A$1999,$A325,Zeitliste!$N$14:$N$1999,AC$16)</f>
        <v>0</v>
      </c>
      <c r="AD325" s="219" t="str">
        <f t="shared" ca="1" si="3162"/>
        <v/>
      </c>
      <c r="AE325" s="20"/>
      <c r="AF325" s="241">
        <f t="shared" ca="1" si="3175"/>
        <v>0</v>
      </c>
      <c r="AG325" s="241">
        <f t="shared" ca="1" si="3176"/>
        <v>0</v>
      </c>
      <c r="AH325" s="242" t="e">
        <f t="shared" si="3189"/>
        <v>#VALUE!</v>
      </c>
    </row>
    <row r="326" spans="1:34" x14ac:dyDescent="0.25">
      <c r="A326" s="216" t="str">
        <f t="shared" si="3124"/>
        <v/>
      </c>
      <c r="B326" s="217">
        <f ca="1">SUMIF(ZL_gesamt,Aufteilung!A326,ZL_dez)</f>
        <v>0</v>
      </c>
      <c r="C326" s="218">
        <f>SUMIFS(Zeitliste!$M$14:$M$1999,Zeitliste!$A$14:$A$1999,$A326,Zeitliste!$N$14:$N$1999,C$16)</f>
        <v>0</v>
      </c>
      <c r="D326" s="219" t="str">
        <f t="shared" ca="1" si="3125"/>
        <v/>
      </c>
      <c r="E326" s="218">
        <f>SUMIFS(Zeitliste!$M$14:$M$1999,Zeitliste!$A$14:$A$1999,$A326,Zeitliste!$N$14:$N$1999,E$16)</f>
        <v>0</v>
      </c>
      <c r="F326" s="219" t="str">
        <f t="shared" ref="F326" ca="1" si="3754">IF(OR($B326=0,E326=0),"",ROUNDDOWN((E326/$B326)*100,0))</f>
        <v/>
      </c>
      <c r="G326" s="218">
        <f>SUMIFS(Zeitliste!$M$14:$M$1999,Zeitliste!$A$14:$A$1999,$A326,Zeitliste!$N$14:$N$1999,G$16)</f>
        <v>0</v>
      </c>
      <c r="H326" s="219" t="str">
        <f t="shared" ref="H326" ca="1" si="3755">IF(OR($B326=0,G326=0),"",ROUNDDOWN((G326/$B326)*100,0))</f>
        <v/>
      </c>
      <c r="I326" s="218">
        <f>SUMIFS(Zeitliste!$M$14:$M$1999,Zeitliste!$A$14:$A$1999,$A326,Zeitliste!$N$14:$N$1999,I$16)</f>
        <v>0</v>
      </c>
      <c r="J326" s="219" t="str">
        <f t="shared" ref="J326" ca="1" si="3756">IF(OR($B326=0,I326=0),"",ROUNDDOWN((I326/$B326)*100,0))</f>
        <v/>
      </c>
      <c r="K326" s="218">
        <f>SUMIFS(Zeitliste!$M$14:$M$1999,Zeitliste!$A$14:$A$1999,$A326,Zeitliste!$N$14:$N$1999,K$16)</f>
        <v>0</v>
      </c>
      <c r="L326" s="219" t="str">
        <f t="shared" ref="L326" ca="1" si="3757">IF(OR($B326=0,K326=0),"",ROUNDDOWN((K326/$B326)*100,0))</f>
        <v/>
      </c>
      <c r="M326" s="218">
        <f>SUMIFS(Zeitliste!$M$14:$M$1999,Zeitliste!$A$14:$A$1999,$A326,Zeitliste!$N$14:$N$1999,M$16)</f>
        <v>0</v>
      </c>
      <c r="N326" s="219" t="str">
        <f t="shared" ref="N326" ca="1" si="3758">IF(OR($B326=0,M326=0),"",ROUNDDOWN((M326/$B326)*100,0))</f>
        <v/>
      </c>
      <c r="O326" s="218">
        <f>SUMIFS(Zeitliste!$M$14:$M$1999,Zeitliste!$A$14:$A$1999,$A326,Zeitliste!$N$14:$N$1999,O$16)</f>
        <v>0</v>
      </c>
      <c r="P326" s="219" t="str">
        <f t="shared" ref="P326" ca="1" si="3759">IF(OR($B326=0,O326=0),"",ROUNDDOWN((O326/$B326)*100,0))</f>
        <v/>
      </c>
      <c r="Q326" s="218">
        <f>SUMIFS(Zeitliste!$M$14:$M$1999,Zeitliste!$A$14:$A$1999,$A326,Zeitliste!$N$14:$N$1999,Q$16)</f>
        <v>0</v>
      </c>
      <c r="R326" s="219" t="str">
        <f t="shared" ref="R326" ca="1" si="3760">IF(OR($B326=0,Q326=0),"",ROUNDDOWN((Q326/$B326)*100,0))</f>
        <v/>
      </c>
      <c r="S326" s="218">
        <f>SUMIFS(Zeitliste!$M$14:$M$1999,Zeitliste!$A$14:$A$1999,$A326,Zeitliste!$N$14:$N$1999,S$16)</f>
        <v>0</v>
      </c>
      <c r="T326" s="219" t="str">
        <f t="shared" ref="T326" ca="1" si="3761">IF(OR($B326=0,S326=0),"",ROUNDDOWN((S326/$B326)*100,0))</f>
        <v/>
      </c>
      <c r="U326" s="218">
        <f>SUMIFS(Zeitliste!$M$14:$M$1999,Zeitliste!$A$14:$A$1999,$A326,Zeitliste!$N$14:$N$1999,U$16)</f>
        <v>0</v>
      </c>
      <c r="V326" s="219" t="str">
        <f t="shared" ref="V326" ca="1" si="3762">IF(OR($B326=0,U326=0),"",ROUNDDOWN((U326/$B326)*100,0))</f>
        <v/>
      </c>
      <c r="W326" s="218">
        <f>SUMIFS(Zeitliste!$M$14:$M$1999,Zeitliste!$A$14:$A$1999,$A326,Zeitliste!$N$14:$N$1999,W$16)</f>
        <v>0</v>
      </c>
      <c r="X326" s="219" t="str">
        <f t="shared" ref="X326" ca="1" si="3763">IF(OR($B326=0,W326=0),"",ROUNDDOWN((W326/$B326)*100,0))</f>
        <v/>
      </c>
      <c r="Y326" s="218">
        <f>SUMIFS(Zeitliste!$M$14:$M$1999,Zeitliste!$A$14:$A$1999,$A326,Zeitliste!$N$14:$N$1999,Y$16)</f>
        <v>0</v>
      </c>
      <c r="Z326" s="219" t="str">
        <f t="shared" ref="Z326" ca="1" si="3764">IF(OR($B326=0,Y326=0),"",ROUNDDOWN((Y326/$B326)*100,0))</f>
        <v/>
      </c>
      <c r="AA326" s="218">
        <f>SUMIFS(Zeitliste!$M$14:$M$1999,Zeitliste!$A$14:$A$1999,$A326,Zeitliste!$N$14:$N$1999,AA$16)</f>
        <v>0</v>
      </c>
      <c r="AB326" s="219" t="str">
        <f t="shared" ref="AB326" ca="1" si="3765">IF(OR($B326=0,AA326=0),"",ROUNDDOWN((AA326/$B326)*100,0))</f>
        <v/>
      </c>
      <c r="AC326" s="218">
        <f>SUMIFS(Zeitliste!$M$14:$M$1999,Zeitliste!$A$14:$A$1999,$A326,Zeitliste!$N$14:$N$1999,AC$16)</f>
        <v>0</v>
      </c>
      <c r="AD326" s="219" t="str">
        <f t="shared" ca="1" si="3162"/>
        <v/>
      </c>
      <c r="AE326" s="20"/>
      <c r="AF326" s="241">
        <f t="shared" ca="1" si="3175"/>
        <v>0</v>
      </c>
      <c r="AG326" s="241">
        <f t="shared" ca="1" si="3176"/>
        <v>0</v>
      </c>
      <c r="AH326" s="242" t="e">
        <f t="shared" si="3189"/>
        <v>#VALUE!</v>
      </c>
    </row>
    <row r="327" spans="1:34" x14ac:dyDescent="0.25">
      <c r="A327" s="216" t="str">
        <f t="shared" si="3124"/>
        <v/>
      </c>
      <c r="B327" s="217">
        <f ca="1">SUMIF(ZL_gesamt,Aufteilung!A327,ZL_dez)</f>
        <v>0</v>
      </c>
      <c r="C327" s="218">
        <f>SUMIFS(Zeitliste!$M$14:$M$1999,Zeitliste!$A$14:$A$1999,$A327,Zeitliste!$N$14:$N$1999,C$16)</f>
        <v>0</v>
      </c>
      <c r="D327" s="219" t="str">
        <f t="shared" ca="1" si="3125"/>
        <v/>
      </c>
      <c r="E327" s="218">
        <f>SUMIFS(Zeitliste!$M$14:$M$1999,Zeitliste!$A$14:$A$1999,$A327,Zeitliste!$N$14:$N$1999,E$16)</f>
        <v>0</v>
      </c>
      <c r="F327" s="219" t="str">
        <f t="shared" ref="F327" ca="1" si="3766">IF(OR($B327=0,E327=0),"",ROUNDDOWN((E327/$B327)*100,0))</f>
        <v/>
      </c>
      <c r="G327" s="218">
        <f>SUMIFS(Zeitliste!$M$14:$M$1999,Zeitliste!$A$14:$A$1999,$A327,Zeitliste!$N$14:$N$1999,G$16)</f>
        <v>0</v>
      </c>
      <c r="H327" s="219" t="str">
        <f t="shared" ref="H327" ca="1" si="3767">IF(OR($B327=0,G327=0),"",ROUNDDOWN((G327/$B327)*100,0))</f>
        <v/>
      </c>
      <c r="I327" s="218">
        <f>SUMIFS(Zeitliste!$M$14:$M$1999,Zeitliste!$A$14:$A$1999,$A327,Zeitliste!$N$14:$N$1999,I$16)</f>
        <v>0</v>
      </c>
      <c r="J327" s="219" t="str">
        <f t="shared" ref="J327" ca="1" si="3768">IF(OR($B327=0,I327=0),"",ROUNDDOWN((I327/$B327)*100,0))</f>
        <v/>
      </c>
      <c r="K327" s="218">
        <f>SUMIFS(Zeitliste!$M$14:$M$1999,Zeitliste!$A$14:$A$1999,$A327,Zeitliste!$N$14:$N$1999,K$16)</f>
        <v>0</v>
      </c>
      <c r="L327" s="219" t="str">
        <f t="shared" ref="L327" ca="1" si="3769">IF(OR($B327=0,K327=0),"",ROUNDDOWN((K327/$B327)*100,0))</f>
        <v/>
      </c>
      <c r="M327" s="218">
        <f>SUMIFS(Zeitliste!$M$14:$M$1999,Zeitliste!$A$14:$A$1999,$A327,Zeitliste!$N$14:$N$1999,M$16)</f>
        <v>0</v>
      </c>
      <c r="N327" s="219" t="str">
        <f t="shared" ref="N327" ca="1" si="3770">IF(OR($B327=0,M327=0),"",ROUNDDOWN((M327/$B327)*100,0))</f>
        <v/>
      </c>
      <c r="O327" s="218">
        <f>SUMIFS(Zeitliste!$M$14:$M$1999,Zeitliste!$A$14:$A$1999,$A327,Zeitliste!$N$14:$N$1999,O$16)</f>
        <v>0</v>
      </c>
      <c r="P327" s="219" t="str">
        <f t="shared" ref="P327" ca="1" si="3771">IF(OR($B327=0,O327=0),"",ROUNDDOWN((O327/$B327)*100,0))</f>
        <v/>
      </c>
      <c r="Q327" s="218">
        <f>SUMIFS(Zeitliste!$M$14:$M$1999,Zeitliste!$A$14:$A$1999,$A327,Zeitliste!$N$14:$N$1999,Q$16)</f>
        <v>0</v>
      </c>
      <c r="R327" s="219" t="str">
        <f t="shared" ref="R327" ca="1" si="3772">IF(OR($B327=0,Q327=0),"",ROUNDDOWN((Q327/$B327)*100,0))</f>
        <v/>
      </c>
      <c r="S327" s="218">
        <f>SUMIFS(Zeitliste!$M$14:$M$1999,Zeitliste!$A$14:$A$1999,$A327,Zeitliste!$N$14:$N$1999,S$16)</f>
        <v>0</v>
      </c>
      <c r="T327" s="219" t="str">
        <f t="shared" ref="T327" ca="1" si="3773">IF(OR($B327=0,S327=0),"",ROUNDDOWN((S327/$B327)*100,0))</f>
        <v/>
      </c>
      <c r="U327" s="218">
        <f>SUMIFS(Zeitliste!$M$14:$M$1999,Zeitliste!$A$14:$A$1999,$A327,Zeitliste!$N$14:$N$1999,U$16)</f>
        <v>0</v>
      </c>
      <c r="V327" s="219" t="str">
        <f t="shared" ref="V327" ca="1" si="3774">IF(OR($B327=0,U327=0),"",ROUNDDOWN((U327/$B327)*100,0))</f>
        <v/>
      </c>
      <c r="W327" s="218">
        <f>SUMIFS(Zeitliste!$M$14:$M$1999,Zeitliste!$A$14:$A$1999,$A327,Zeitliste!$N$14:$N$1999,W$16)</f>
        <v>0</v>
      </c>
      <c r="X327" s="219" t="str">
        <f t="shared" ref="X327" ca="1" si="3775">IF(OR($B327=0,W327=0),"",ROUNDDOWN((W327/$B327)*100,0))</f>
        <v/>
      </c>
      <c r="Y327" s="218">
        <f>SUMIFS(Zeitliste!$M$14:$M$1999,Zeitliste!$A$14:$A$1999,$A327,Zeitliste!$N$14:$N$1999,Y$16)</f>
        <v>0</v>
      </c>
      <c r="Z327" s="219" t="str">
        <f t="shared" ref="Z327" ca="1" si="3776">IF(OR($B327=0,Y327=0),"",ROUNDDOWN((Y327/$B327)*100,0))</f>
        <v/>
      </c>
      <c r="AA327" s="218">
        <f>SUMIFS(Zeitliste!$M$14:$M$1999,Zeitliste!$A$14:$A$1999,$A327,Zeitliste!$N$14:$N$1999,AA$16)</f>
        <v>0</v>
      </c>
      <c r="AB327" s="219" t="str">
        <f t="shared" ref="AB327" ca="1" si="3777">IF(OR($B327=0,AA327=0),"",ROUNDDOWN((AA327/$B327)*100,0))</f>
        <v/>
      </c>
      <c r="AC327" s="218">
        <f>SUMIFS(Zeitliste!$M$14:$M$1999,Zeitliste!$A$14:$A$1999,$A327,Zeitliste!$N$14:$N$1999,AC$16)</f>
        <v>0</v>
      </c>
      <c r="AD327" s="219" t="str">
        <f t="shared" ca="1" si="3162"/>
        <v/>
      </c>
      <c r="AE327" s="20"/>
      <c r="AF327" s="241">
        <f t="shared" ca="1" si="3175"/>
        <v>0</v>
      </c>
      <c r="AG327" s="241">
        <f t="shared" ca="1" si="3176"/>
        <v>0</v>
      </c>
      <c r="AH327" s="242" t="e">
        <f t="shared" si="3189"/>
        <v>#VALUE!</v>
      </c>
    </row>
    <row r="328" spans="1:34" x14ac:dyDescent="0.25">
      <c r="A328" s="216" t="str">
        <f t="shared" si="3124"/>
        <v/>
      </c>
      <c r="B328" s="217">
        <f ca="1">SUMIF(ZL_gesamt,Aufteilung!A328,ZL_dez)</f>
        <v>0</v>
      </c>
      <c r="C328" s="218">
        <f>SUMIFS(Zeitliste!$M$14:$M$1999,Zeitliste!$A$14:$A$1999,$A328,Zeitliste!$N$14:$N$1999,C$16)</f>
        <v>0</v>
      </c>
      <c r="D328" s="219" t="str">
        <f t="shared" ca="1" si="3125"/>
        <v/>
      </c>
      <c r="E328" s="218">
        <f>SUMIFS(Zeitliste!$M$14:$M$1999,Zeitliste!$A$14:$A$1999,$A328,Zeitliste!$N$14:$N$1999,E$16)</f>
        <v>0</v>
      </c>
      <c r="F328" s="219" t="str">
        <f t="shared" ref="F328" ca="1" si="3778">IF(OR($B328=0,E328=0),"",ROUNDDOWN((E328/$B328)*100,0))</f>
        <v/>
      </c>
      <c r="G328" s="218">
        <f>SUMIFS(Zeitliste!$M$14:$M$1999,Zeitliste!$A$14:$A$1999,$A328,Zeitliste!$N$14:$N$1999,G$16)</f>
        <v>0</v>
      </c>
      <c r="H328" s="219" t="str">
        <f t="shared" ref="H328" ca="1" si="3779">IF(OR($B328=0,G328=0),"",ROUNDDOWN((G328/$B328)*100,0))</f>
        <v/>
      </c>
      <c r="I328" s="218">
        <f>SUMIFS(Zeitliste!$M$14:$M$1999,Zeitliste!$A$14:$A$1999,$A328,Zeitliste!$N$14:$N$1999,I$16)</f>
        <v>0</v>
      </c>
      <c r="J328" s="219" t="str">
        <f t="shared" ref="J328" ca="1" si="3780">IF(OR($B328=0,I328=0),"",ROUNDDOWN((I328/$B328)*100,0))</f>
        <v/>
      </c>
      <c r="K328" s="218">
        <f>SUMIFS(Zeitliste!$M$14:$M$1999,Zeitliste!$A$14:$A$1999,$A328,Zeitliste!$N$14:$N$1999,K$16)</f>
        <v>0</v>
      </c>
      <c r="L328" s="219" t="str">
        <f t="shared" ref="L328" ca="1" si="3781">IF(OR($B328=0,K328=0),"",ROUNDDOWN((K328/$B328)*100,0))</f>
        <v/>
      </c>
      <c r="M328" s="218">
        <f>SUMIFS(Zeitliste!$M$14:$M$1999,Zeitliste!$A$14:$A$1999,$A328,Zeitliste!$N$14:$N$1999,M$16)</f>
        <v>0</v>
      </c>
      <c r="N328" s="219" t="str">
        <f t="shared" ref="N328" ca="1" si="3782">IF(OR($B328=0,M328=0),"",ROUNDDOWN((M328/$B328)*100,0))</f>
        <v/>
      </c>
      <c r="O328" s="218">
        <f>SUMIFS(Zeitliste!$M$14:$M$1999,Zeitliste!$A$14:$A$1999,$A328,Zeitliste!$N$14:$N$1999,O$16)</f>
        <v>0</v>
      </c>
      <c r="P328" s="219" t="str">
        <f t="shared" ref="P328" ca="1" si="3783">IF(OR($B328=0,O328=0),"",ROUNDDOWN((O328/$B328)*100,0))</f>
        <v/>
      </c>
      <c r="Q328" s="218">
        <f>SUMIFS(Zeitliste!$M$14:$M$1999,Zeitliste!$A$14:$A$1999,$A328,Zeitliste!$N$14:$N$1999,Q$16)</f>
        <v>0</v>
      </c>
      <c r="R328" s="219" t="str">
        <f t="shared" ref="R328" ca="1" si="3784">IF(OR($B328=0,Q328=0),"",ROUNDDOWN((Q328/$B328)*100,0))</f>
        <v/>
      </c>
      <c r="S328" s="218">
        <f>SUMIFS(Zeitliste!$M$14:$M$1999,Zeitliste!$A$14:$A$1999,$A328,Zeitliste!$N$14:$N$1999,S$16)</f>
        <v>0</v>
      </c>
      <c r="T328" s="219" t="str">
        <f t="shared" ref="T328" ca="1" si="3785">IF(OR($B328=0,S328=0),"",ROUNDDOWN((S328/$B328)*100,0))</f>
        <v/>
      </c>
      <c r="U328" s="218">
        <f>SUMIFS(Zeitliste!$M$14:$M$1999,Zeitliste!$A$14:$A$1999,$A328,Zeitliste!$N$14:$N$1999,U$16)</f>
        <v>0</v>
      </c>
      <c r="V328" s="219" t="str">
        <f t="shared" ref="V328" ca="1" si="3786">IF(OR($B328=0,U328=0),"",ROUNDDOWN((U328/$B328)*100,0))</f>
        <v/>
      </c>
      <c r="W328" s="218">
        <f>SUMIFS(Zeitliste!$M$14:$M$1999,Zeitliste!$A$14:$A$1999,$A328,Zeitliste!$N$14:$N$1999,W$16)</f>
        <v>0</v>
      </c>
      <c r="X328" s="219" t="str">
        <f t="shared" ref="X328" ca="1" si="3787">IF(OR($B328=0,W328=0),"",ROUNDDOWN((W328/$B328)*100,0))</f>
        <v/>
      </c>
      <c r="Y328" s="218">
        <f>SUMIFS(Zeitliste!$M$14:$M$1999,Zeitliste!$A$14:$A$1999,$A328,Zeitliste!$N$14:$N$1999,Y$16)</f>
        <v>0</v>
      </c>
      <c r="Z328" s="219" t="str">
        <f t="shared" ref="Z328" ca="1" si="3788">IF(OR($B328=0,Y328=0),"",ROUNDDOWN((Y328/$B328)*100,0))</f>
        <v/>
      </c>
      <c r="AA328" s="218">
        <f>SUMIFS(Zeitliste!$M$14:$M$1999,Zeitliste!$A$14:$A$1999,$A328,Zeitliste!$N$14:$N$1999,AA$16)</f>
        <v>0</v>
      </c>
      <c r="AB328" s="219" t="str">
        <f t="shared" ref="AB328" ca="1" si="3789">IF(OR($B328=0,AA328=0),"",ROUNDDOWN((AA328/$B328)*100,0))</f>
        <v/>
      </c>
      <c r="AC328" s="218">
        <f>SUMIFS(Zeitliste!$M$14:$M$1999,Zeitliste!$A$14:$A$1999,$A328,Zeitliste!$N$14:$N$1999,AC$16)</f>
        <v>0</v>
      </c>
      <c r="AD328" s="219" t="str">
        <f t="shared" ca="1" si="3162"/>
        <v/>
      </c>
      <c r="AE328" s="20"/>
      <c r="AF328" s="241">
        <f t="shared" ca="1" si="3175"/>
        <v>0</v>
      </c>
      <c r="AG328" s="241">
        <f t="shared" ca="1" si="3176"/>
        <v>0</v>
      </c>
      <c r="AH328" s="242" t="e">
        <f t="shared" si="3189"/>
        <v>#VALUE!</v>
      </c>
    </row>
    <row r="329" spans="1:34" x14ac:dyDescent="0.25">
      <c r="A329" s="216" t="str">
        <f t="shared" si="3124"/>
        <v/>
      </c>
      <c r="B329" s="217">
        <f ca="1">SUMIF(ZL_gesamt,Aufteilung!A329,ZL_dez)</f>
        <v>0</v>
      </c>
      <c r="C329" s="218">
        <f>SUMIFS(Zeitliste!$M$14:$M$1999,Zeitliste!$A$14:$A$1999,$A329,Zeitliste!$N$14:$N$1999,C$16)</f>
        <v>0</v>
      </c>
      <c r="D329" s="219" t="str">
        <f t="shared" ca="1" si="3125"/>
        <v/>
      </c>
      <c r="E329" s="218">
        <f>SUMIFS(Zeitliste!$M$14:$M$1999,Zeitliste!$A$14:$A$1999,$A329,Zeitliste!$N$14:$N$1999,E$16)</f>
        <v>0</v>
      </c>
      <c r="F329" s="219" t="str">
        <f t="shared" ref="F329" ca="1" si="3790">IF(OR($B329=0,E329=0),"",ROUNDDOWN((E329/$B329)*100,0))</f>
        <v/>
      </c>
      <c r="G329" s="218">
        <f>SUMIFS(Zeitliste!$M$14:$M$1999,Zeitliste!$A$14:$A$1999,$A329,Zeitliste!$N$14:$N$1999,G$16)</f>
        <v>0</v>
      </c>
      <c r="H329" s="219" t="str">
        <f t="shared" ref="H329" ca="1" si="3791">IF(OR($B329=0,G329=0),"",ROUNDDOWN((G329/$B329)*100,0))</f>
        <v/>
      </c>
      <c r="I329" s="218">
        <f>SUMIFS(Zeitliste!$M$14:$M$1999,Zeitliste!$A$14:$A$1999,$A329,Zeitliste!$N$14:$N$1999,I$16)</f>
        <v>0</v>
      </c>
      <c r="J329" s="219" t="str">
        <f t="shared" ref="J329" ca="1" si="3792">IF(OR($B329=0,I329=0),"",ROUNDDOWN((I329/$B329)*100,0))</f>
        <v/>
      </c>
      <c r="K329" s="218">
        <f>SUMIFS(Zeitliste!$M$14:$M$1999,Zeitliste!$A$14:$A$1999,$A329,Zeitliste!$N$14:$N$1999,K$16)</f>
        <v>0</v>
      </c>
      <c r="L329" s="219" t="str">
        <f t="shared" ref="L329" ca="1" si="3793">IF(OR($B329=0,K329=0),"",ROUNDDOWN((K329/$B329)*100,0))</f>
        <v/>
      </c>
      <c r="M329" s="218">
        <f>SUMIFS(Zeitliste!$M$14:$M$1999,Zeitliste!$A$14:$A$1999,$A329,Zeitliste!$N$14:$N$1999,M$16)</f>
        <v>0</v>
      </c>
      <c r="N329" s="219" t="str">
        <f t="shared" ref="N329" ca="1" si="3794">IF(OR($B329=0,M329=0),"",ROUNDDOWN((M329/$B329)*100,0))</f>
        <v/>
      </c>
      <c r="O329" s="218">
        <f>SUMIFS(Zeitliste!$M$14:$M$1999,Zeitliste!$A$14:$A$1999,$A329,Zeitliste!$N$14:$N$1999,O$16)</f>
        <v>0</v>
      </c>
      <c r="P329" s="219" t="str">
        <f t="shared" ref="P329" ca="1" si="3795">IF(OR($B329=0,O329=0),"",ROUNDDOWN((O329/$B329)*100,0))</f>
        <v/>
      </c>
      <c r="Q329" s="218">
        <f>SUMIFS(Zeitliste!$M$14:$M$1999,Zeitliste!$A$14:$A$1999,$A329,Zeitliste!$N$14:$N$1999,Q$16)</f>
        <v>0</v>
      </c>
      <c r="R329" s="219" t="str">
        <f t="shared" ref="R329" ca="1" si="3796">IF(OR($B329=0,Q329=0),"",ROUNDDOWN((Q329/$B329)*100,0))</f>
        <v/>
      </c>
      <c r="S329" s="218">
        <f>SUMIFS(Zeitliste!$M$14:$M$1999,Zeitliste!$A$14:$A$1999,$A329,Zeitliste!$N$14:$N$1999,S$16)</f>
        <v>0</v>
      </c>
      <c r="T329" s="219" t="str">
        <f t="shared" ref="T329" ca="1" si="3797">IF(OR($B329=0,S329=0),"",ROUNDDOWN((S329/$B329)*100,0))</f>
        <v/>
      </c>
      <c r="U329" s="218">
        <f>SUMIFS(Zeitliste!$M$14:$M$1999,Zeitliste!$A$14:$A$1999,$A329,Zeitliste!$N$14:$N$1999,U$16)</f>
        <v>0</v>
      </c>
      <c r="V329" s="219" t="str">
        <f t="shared" ref="V329" ca="1" si="3798">IF(OR($B329=0,U329=0),"",ROUNDDOWN((U329/$B329)*100,0))</f>
        <v/>
      </c>
      <c r="W329" s="218">
        <f>SUMIFS(Zeitliste!$M$14:$M$1999,Zeitliste!$A$14:$A$1999,$A329,Zeitliste!$N$14:$N$1999,W$16)</f>
        <v>0</v>
      </c>
      <c r="X329" s="219" t="str">
        <f t="shared" ref="X329" ca="1" si="3799">IF(OR($B329=0,W329=0),"",ROUNDDOWN((W329/$B329)*100,0))</f>
        <v/>
      </c>
      <c r="Y329" s="218">
        <f>SUMIFS(Zeitliste!$M$14:$M$1999,Zeitliste!$A$14:$A$1999,$A329,Zeitliste!$N$14:$N$1999,Y$16)</f>
        <v>0</v>
      </c>
      <c r="Z329" s="219" t="str">
        <f t="shared" ref="Z329" ca="1" si="3800">IF(OR($B329=0,Y329=0),"",ROUNDDOWN((Y329/$B329)*100,0))</f>
        <v/>
      </c>
      <c r="AA329" s="218">
        <f>SUMIFS(Zeitliste!$M$14:$M$1999,Zeitliste!$A$14:$A$1999,$A329,Zeitliste!$N$14:$N$1999,AA$16)</f>
        <v>0</v>
      </c>
      <c r="AB329" s="219" t="str">
        <f t="shared" ref="AB329" ca="1" si="3801">IF(OR($B329=0,AA329=0),"",ROUNDDOWN((AA329/$B329)*100,0))</f>
        <v/>
      </c>
      <c r="AC329" s="218">
        <f>SUMIFS(Zeitliste!$M$14:$M$1999,Zeitliste!$A$14:$A$1999,$A329,Zeitliste!$N$14:$N$1999,AC$16)</f>
        <v>0</v>
      </c>
      <c r="AD329" s="219" t="str">
        <f t="shared" ca="1" si="3162"/>
        <v/>
      </c>
      <c r="AE329" s="20"/>
      <c r="AF329" s="241">
        <f t="shared" ca="1" si="3175"/>
        <v>0</v>
      </c>
      <c r="AG329" s="241">
        <f t="shared" ca="1" si="3176"/>
        <v>0</v>
      </c>
      <c r="AH329" s="242" t="e">
        <f t="shared" si="3189"/>
        <v>#VALUE!</v>
      </c>
    </row>
    <row r="330" spans="1:34" x14ac:dyDescent="0.25">
      <c r="A330" s="216" t="str">
        <f t="shared" si="3124"/>
        <v/>
      </c>
      <c r="B330" s="217">
        <f ca="1">SUMIF(ZL_gesamt,Aufteilung!A330,ZL_dez)</f>
        <v>0</v>
      </c>
      <c r="C330" s="218">
        <f>SUMIFS(Zeitliste!$M$14:$M$1999,Zeitliste!$A$14:$A$1999,$A330,Zeitliste!$N$14:$N$1999,C$16)</f>
        <v>0</v>
      </c>
      <c r="D330" s="219" t="str">
        <f t="shared" ca="1" si="3125"/>
        <v/>
      </c>
      <c r="E330" s="218">
        <f>SUMIFS(Zeitliste!$M$14:$M$1999,Zeitliste!$A$14:$A$1999,$A330,Zeitliste!$N$14:$N$1999,E$16)</f>
        <v>0</v>
      </c>
      <c r="F330" s="219" t="str">
        <f t="shared" ref="F330" ca="1" si="3802">IF(OR($B330=0,E330=0),"",ROUNDDOWN((E330/$B330)*100,0))</f>
        <v/>
      </c>
      <c r="G330" s="218">
        <f>SUMIFS(Zeitliste!$M$14:$M$1999,Zeitliste!$A$14:$A$1999,$A330,Zeitliste!$N$14:$N$1999,G$16)</f>
        <v>0</v>
      </c>
      <c r="H330" s="219" t="str">
        <f t="shared" ref="H330" ca="1" si="3803">IF(OR($B330=0,G330=0),"",ROUNDDOWN((G330/$B330)*100,0))</f>
        <v/>
      </c>
      <c r="I330" s="218">
        <f>SUMIFS(Zeitliste!$M$14:$M$1999,Zeitliste!$A$14:$A$1999,$A330,Zeitliste!$N$14:$N$1999,I$16)</f>
        <v>0</v>
      </c>
      <c r="J330" s="219" t="str">
        <f t="shared" ref="J330" ca="1" si="3804">IF(OR($B330=0,I330=0),"",ROUNDDOWN((I330/$B330)*100,0))</f>
        <v/>
      </c>
      <c r="K330" s="218">
        <f>SUMIFS(Zeitliste!$M$14:$M$1999,Zeitliste!$A$14:$A$1999,$A330,Zeitliste!$N$14:$N$1999,K$16)</f>
        <v>0</v>
      </c>
      <c r="L330" s="219" t="str">
        <f t="shared" ref="L330" ca="1" si="3805">IF(OR($B330=0,K330=0),"",ROUNDDOWN((K330/$B330)*100,0))</f>
        <v/>
      </c>
      <c r="M330" s="218">
        <f>SUMIFS(Zeitliste!$M$14:$M$1999,Zeitliste!$A$14:$A$1999,$A330,Zeitliste!$N$14:$N$1999,M$16)</f>
        <v>0</v>
      </c>
      <c r="N330" s="219" t="str">
        <f t="shared" ref="N330" ca="1" si="3806">IF(OR($B330=0,M330=0),"",ROUNDDOWN((M330/$B330)*100,0))</f>
        <v/>
      </c>
      <c r="O330" s="218">
        <f>SUMIFS(Zeitliste!$M$14:$M$1999,Zeitliste!$A$14:$A$1999,$A330,Zeitliste!$N$14:$N$1999,O$16)</f>
        <v>0</v>
      </c>
      <c r="P330" s="219" t="str">
        <f t="shared" ref="P330" ca="1" si="3807">IF(OR($B330=0,O330=0),"",ROUNDDOWN((O330/$B330)*100,0))</f>
        <v/>
      </c>
      <c r="Q330" s="218">
        <f>SUMIFS(Zeitliste!$M$14:$M$1999,Zeitliste!$A$14:$A$1999,$A330,Zeitliste!$N$14:$N$1999,Q$16)</f>
        <v>0</v>
      </c>
      <c r="R330" s="219" t="str">
        <f t="shared" ref="R330" ca="1" si="3808">IF(OR($B330=0,Q330=0),"",ROUNDDOWN((Q330/$B330)*100,0))</f>
        <v/>
      </c>
      <c r="S330" s="218">
        <f>SUMIFS(Zeitliste!$M$14:$M$1999,Zeitliste!$A$14:$A$1999,$A330,Zeitliste!$N$14:$N$1999,S$16)</f>
        <v>0</v>
      </c>
      <c r="T330" s="219" t="str">
        <f t="shared" ref="T330" ca="1" si="3809">IF(OR($B330=0,S330=0),"",ROUNDDOWN((S330/$B330)*100,0))</f>
        <v/>
      </c>
      <c r="U330" s="218">
        <f>SUMIFS(Zeitliste!$M$14:$M$1999,Zeitliste!$A$14:$A$1999,$A330,Zeitliste!$N$14:$N$1999,U$16)</f>
        <v>0</v>
      </c>
      <c r="V330" s="219" t="str">
        <f t="shared" ref="V330" ca="1" si="3810">IF(OR($B330=0,U330=0),"",ROUNDDOWN((U330/$B330)*100,0))</f>
        <v/>
      </c>
      <c r="W330" s="218">
        <f>SUMIFS(Zeitliste!$M$14:$M$1999,Zeitliste!$A$14:$A$1999,$A330,Zeitliste!$N$14:$N$1999,W$16)</f>
        <v>0</v>
      </c>
      <c r="X330" s="219" t="str">
        <f t="shared" ref="X330" ca="1" si="3811">IF(OR($B330=0,W330=0),"",ROUNDDOWN((W330/$B330)*100,0))</f>
        <v/>
      </c>
      <c r="Y330" s="218">
        <f>SUMIFS(Zeitliste!$M$14:$M$1999,Zeitliste!$A$14:$A$1999,$A330,Zeitliste!$N$14:$N$1999,Y$16)</f>
        <v>0</v>
      </c>
      <c r="Z330" s="219" t="str">
        <f t="shared" ref="Z330" ca="1" si="3812">IF(OR($B330=0,Y330=0),"",ROUNDDOWN((Y330/$B330)*100,0))</f>
        <v/>
      </c>
      <c r="AA330" s="218">
        <f>SUMIFS(Zeitliste!$M$14:$M$1999,Zeitliste!$A$14:$A$1999,$A330,Zeitliste!$N$14:$N$1999,AA$16)</f>
        <v>0</v>
      </c>
      <c r="AB330" s="219" t="str">
        <f t="shared" ref="AB330" ca="1" si="3813">IF(OR($B330=0,AA330=0),"",ROUNDDOWN((AA330/$B330)*100,0))</f>
        <v/>
      </c>
      <c r="AC330" s="218">
        <f>SUMIFS(Zeitliste!$M$14:$M$1999,Zeitliste!$A$14:$A$1999,$A330,Zeitliste!$N$14:$N$1999,AC$16)</f>
        <v>0</v>
      </c>
      <c r="AD330" s="219" t="str">
        <f t="shared" ca="1" si="3162"/>
        <v/>
      </c>
      <c r="AE330" s="20"/>
      <c r="AF330" s="241">
        <f t="shared" ca="1" si="3175"/>
        <v>0</v>
      </c>
      <c r="AG330" s="241">
        <f t="shared" ca="1" si="3176"/>
        <v>0</v>
      </c>
      <c r="AH330" s="242" t="e">
        <f t="shared" si="3189"/>
        <v>#VALUE!</v>
      </c>
    </row>
    <row r="331" spans="1:34" x14ac:dyDescent="0.25">
      <c r="A331" s="216" t="str">
        <f t="shared" si="3124"/>
        <v/>
      </c>
      <c r="B331" s="217">
        <f ca="1">SUMIF(ZL_gesamt,Aufteilung!A331,ZL_dez)</f>
        <v>0</v>
      </c>
      <c r="C331" s="218">
        <f>SUMIFS(Zeitliste!$M$14:$M$1999,Zeitliste!$A$14:$A$1999,$A331,Zeitliste!$N$14:$N$1999,C$16)</f>
        <v>0</v>
      </c>
      <c r="D331" s="219" t="str">
        <f t="shared" ca="1" si="3125"/>
        <v/>
      </c>
      <c r="E331" s="218">
        <f>SUMIFS(Zeitliste!$M$14:$M$1999,Zeitliste!$A$14:$A$1999,$A331,Zeitliste!$N$14:$N$1999,E$16)</f>
        <v>0</v>
      </c>
      <c r="F331" s="219" t="str">
        <f t="shared" ref="F331" ca="1" si="3814">IF(OR($B331=0,E331=0),"",ROUNDDOWN((E331/$B331)*100,0))</f>
        <v/>
      </c>
      <c r="G331" s="218">
        <f>SUMIFS(Zeitliste!$M$14:$M$1999,Zeitliste!$A$14:$A$1999,$A331,Zeitliste!$N$14:$N$1999,G$16)</f>
        <v>0</v>
      </c>
      <c r="H331" s="219" t="str">
        <f t="shared" ref="H331" ca="1" si="3815">IF(OR($B331=0,G331=0),"",ROUNDDOWN((G331/$B331)*100,0))</f>
        <v/>
      </c>
      <c r="I331" s="218">
        <f>SUMIFS(Zeitliste!$M$14:$M$1999,Zeitliste!$A$14:$A$1999,$A331,Zeitliste!$N$14:$N$1999,I$16)</f>
        <v>0</v>
      </c>
      <c r="J331" s="219" t="str">
        <f t="shared" ref="J331" ca="1" si="3816">IF(OR($B331=0,I331=0),"",ROUNDDOWN((I331/$B331)*100,0))</f>
        <v/>
      </c>
      <c r="K331" s="218">
        <f>SUMIFS(Zeitliste!$M$14:$M$1999,Zeitliste!$A$14:$A$1999,$A331,Zeitliste!$N$14:$N$1999,K$16)</f>
        <v>0</v>
      </c>
      <c r="L331" s="219" t="str">
        <f t="shared" ref="L331" ca="1" si="3817">IF(OR($B331=0,K331=0),"",ROUNDDOWN((K331/$B331)*100,0))</f>
        <v/>
      </c>
      <c r="M331" s="218">
        <f>SUMIFS(Zeitliste!$M$14:$M$1999,Zeitliste!$A$14:$A$1999,$A331,Zeitliste!$N$14:$N$1999,M$16)</f>
        <v>0</v>
      </c>
      <c r="N331" s="219" t="str">
        <f t="shared" ref="N331" ca="1" si="3818">IF(OR($B331=0,M331=0),"",ROUNDDOWN((M331/$B331)*100,0))</f>
        <v/>
      </c>
      <c r="O331" s="218">
        <f>SUMIFS(Zeitliste!$M$14:$M$1999,Zeitliste!$A$14:$A$1999,$A331,Zeitliste!$N$14:$N$1999,O$16)</f>
        <v>0</v>
      </c>
      <c r="P331" s="219" t="str">
        <f t="shared" ref="P331" ca="1" si="3819">IF(OR($B331=0,O331=0),"",ROUNDDOWN((O331/$B331)*100,0))</f>
        <v/>
      </c>
      <c r="Q331" s="218">
        <f>SUMIFS(Zeitliste!$M$14:$M$1999,Zeitliste!$A$14:$A$1999,$A331,Zeitliste!$N$14:$N$1999,Q$16)</f>
        <v>0</v>
      </c>
      <c r="R331" s="219" t="str">
        <f t="shared" ref="R331" ca="1" si="3820">IF(OR($B331=0,Q331=0),"",ROUNDDOWN((Q331/$B331)*100,0))</f>
        <v/>
      </c>
      <c r="S331" s="218">
        <f>SUMIFS(Zeitliste!$M$14:$M$1999,Zeitliste!$A$14:$A$1999,$A331,Zeitliste!$N$14:$N$1999,S$16)</f>
        <v>0</v>
      </c>
      <c r="T331" s="219" t="str">
        <f t="shared" ref="T331" ca="1" si="3821">IF(OR($B331=0,S331=0),"",ROUNDDOWN((S331/$B331)*100,0))</f>
        <v/>
      </c>
      <c r="U331" s="218">
        <f>SUMIFS(Zeitliste!$M$14:$M$1999,Zeitliste!$A$14:$A$1999,$A331,Zeitliste!$N$14:$N$1999,U$16)</f>
        <v>0</v>
      </c>
      <c r="V331" s="219" t="str">
        <f t="shared" ref="V331" ca="1" si="3822">IF(OR($B331=0,U331=0),"",ROUNDDOWN((U331/$B331)*100,0))</f>
        <v/>
      </c>
      <c r="W331" s="218">
        <f>SUMIFS(Zeitliste!$M$14:$M$1999,Zeitliste!$A$14:$A$1999,$A331,Zeitliste!$N$14:$N$1999,W$16)</f>
        <v>0</v>
      </c>
      <c r="X331" s="219" t="str">
        <f t="shared" ref="X331" ca="1" si="3823">IF(OR($B331=0,W331=0),"",ROUNDDOWN((W331/$B331)*100,0))</f>
        <v/>
      </c>
      <c r="Y331" s="218">
        <f>SUMIFS(Zeitliste!$M$14:$M$1999,Zeitliste!$A$14:$A$1999,$A331,Zeitliste!$N$14:$N$1999,Y$16)</f>
        <v>0</v>
      </c>
      <c r="Z331" s="219" t="str">
        <f t="shared" ref="Z331" ca="1" si="3824">IF(OR($B331=0,Y331=0),"",ROUNDDOWN((Y331/$B331)*100,0))</f>
        <v/>
      </c>
      <c r="AA331" s="218">
        <f>SUMIFS(Zeitliste!$M$14:$M$1999,Zeitliste!$A$14:$A$1999,$A331,Zeitliste!$N$14:$N$1999,AA$16)</f>
        <v>0</v>
      </c>
      <c r="AB331" s="219" t="str">
        <f t="shared" ref="AB331" ca="1" si="3825">IF(OR($B331=0,AA331=0),"",ROUNDDOWN((AA331/$B331)*100,0))</f>
        <v/>
      </c>
      <c r="AC331" s="218">
        <f>SUMIFS(Zeitliste!$M$14:$M$1999,Zeitliste!$A$14:$A$1999,$A331,Zeitliste!$N$14:$N$1999,AC$16)</f>
        <v>0</v>
      </c>
      <c r="AD331" s="219" t="str">
        <f t="shared" ca="1" si="3162"/>
        <v/>
      </c>
      <c r="AE331" s="20"/>
      <c r="AF331" s="241">
        <f t="shared" ca="1" si="3175"/>
        <v>0</v>
      </c>
      <c r="AG331" s="241">
        <f t="shared" ca="1" si="3176"/>
        <v>0</v>
      </c>
      <c r="AH331" s="242" t="e">
        <f t="shared" si="3189"/>
        <v>#VALUE!</v>
      </c>
    </row>
    <row r="332" spans="1:34" x14ac:dyDescent="0.25">
      <c r="A332" s="216" t="str">
        <f t="shared" si="3124"/>
        <v/>
      </c>
      <c r="B332" s="217">
        <f ca="1">SUMIF(ZL_gesamt,Aufteilung!A332,ZL_dez)</f>
        <v>0</v>
      </c>
      <c r="C332" s="218">
        <f>SUMIFS(Zeitliste!$M$14:$M$1999,Zeitliste!$A$14:$A$1999,$A332,Zeitliste!$N$14:$N$1999,C$16)</f>
        <v>0</v>
      </c>
      <c r="D332" s="219" t="str">
        <f t="shared" ca="1" si="3125"/>
        <v/>
      </c>
      <c r="E332" s="218">
        <f>SUMIFS(Zeitliste!$M$14:$M$1999,Zeitliste!$A$14:$A$1999,$A332,Zeitliste!$N$14:$N$1999,E$16)</f>
        <v>0</v>
      </c>
      <c r="F332" s="219" t="str">
        <f t="shared" ref="F332" ca="1" si="3826">IF(OR($B332=0,E332=0),"",ROUNDDOWN((E332/$B332)*100,0))</f>
        <v/>
      </c>
      <c r="G332" s="218">
        <f>SUMIFS(Zeitliste!$M$14:$M$1999,Zeitliste!$A$14:$A$1999,$A332,Zeitliste!$N$14:$N$1999,G$16)</f>
        <v>0</v>
      </c>
      <c r="H332" s="219" t="str">
        <f t="shared" ref="H332" ca="1" si="3827">IF(OR($B332=0,G332=0),"",ROUNDDOWN((G332/$B332)*100,0))</f>
        <v/>
      </c>
      <c r="I332" s="218">
        <f>SUMIFS(Zeitliste!$M$14:$M$1999,Zeitliste!$A$14:$A$1999,$A332,Zeitliste!$N$14:$N$1999,I$16)</f>
        <v>0</v>
      </c>
      <c r="J332" s="219" t="str">
        <f t="shared" ref="J332" ca="1" si="3828">IF(OR($B332=0,I332=0),"",ROUNDDOWN((I332/$B332)*100,0))</f>
        <v/>
      </c>
      <c r="K332" s="218">
        <f>SUMIFS(Zeitliste!$M$14:$M$1999,Zeitliste!$A$14:$A$1999,$A332,Zeitliste!$N$14:$N$1999,K$16)</f>
        <v>0</v>
      </c>
      <c r="L332" s="219" t="str">
        <f t="shared" ref="L332" ca="1" si="3829">IF(OR($B332=0,K332=0),"",ROUNDDOWN((K332/$B332)*100,0))</f>
        <v/>
      </c>
      <c r="M332" s="218">
        <f>SUMIFS(Zeitliste!$M$14:$M$1999,Zeitliste!$A$14:$A$1999,$A332,Zeitliste!$N$14:$N$1999,M$16)</f>
        <v>0</v>
      </c>
      <c r="N332" s="219" t="str">
        <f t="shared" ref="N332" ca="1" si="3830">IF(OR($B332=0,M332=0),"",ROUNDDOWN((M332/$B332)*100,0))</f>
        <v/>
      </c>
      <c r="O332" s="218">
        <f>SUMIFS(Zeitliste!$M$14:$M$1999,Zeitliste!$A$14:$A$1999,$A332,Zeitliste!$N$14:$N$1999,O$16)</f>
        <v>0</v>
      </c>
      <c r="P332" s="219" t="str">
        <f t="shared" ref="P332" ca="1" si="3831">IF(OR($B332=0,O332=0),"",ROUNDDOWN((O332/$B332)*100,0))</f>
        <v/>
      </c>
      <c r="Q332" s="218">
        <f>SUMIFS(Zeitliste!$M$14:$M$1999,Zeitliste!$A$14:$A$1999,$A332,Zeitliste!$N$14:$N$1999,Q$16)</f>
        <v>0</v>
      </c>
      <c r="R332" s="219" t="str">
        <f t="shared" ref="R332" ca="1" si="3832">IF(OR($B332=0,Q332=0),"",ROUNDDOWN((Q332/$B332)*100,0))</f>
        <v/>
      </c>
      <c r="S332" s="218">
        <f>SUMIFS(Zeitliste!$M$14:$M$1999,Zeitliste!$A$14:$A$1999,$A332,Zeitliste!$N$14:$N$1999,S$16)</f>
        <v>0</v>
      </c>
      <c r="T332" s="219" t="str">
        <f t="shared" ref="T332" ca="1" si="3833">IF(OR($B332=0,S332=0),"",ROUNDDOWN((S332/$B332)*100,0))</f>
        <v/>
      </c>
      <c r="U332" s="218">
        <f>SUMIFS(Zeitliste!$M$14:$M$1999,Zeitliste!$A$14:$A$1999,$A332,Zeitliste!$N$14:$N$1999,U$16)</f>
        <v>0</v>
      </c>
      <c r="V332" s="219" t="str">
        <f t="shared" ref="V332" ca="1" si="3834">IF(OR($B332=0,U332=0),"",ROUNDDOWN((U332/$B332)*100,0))</f>
        <v/>
      </c>
      <c r="W332" s="218">
        <f>SUMIFS(Zeitliste!$M$14:$M$1999,Zeitliste!$A$14:$A$1999,$A332,Zeitliste!$N$14:$N$1999,W$16)</f>
        <v>0</v>
      </c>
      <c r="X332" s="219" t="str">
        <f t="shared" ref="X332" ca="1" si="3835">IF(OR($B332=0,W332=0),"",ROUNDDOWN((W332/$B332)*100,0))</f>
        <v/>
      </c>
      <c r="Y332" s="218">
        <f>SUMIFS(Zeitliste!$M$14:$M$1999,Zeitliste!$A$14:$A$1999,$A332,Zeitliste!$N$14:$N$1999,Y$16)</f>
        <v>0</v>
      </c>
      <c r="Z332" s="219" t="str">
        <f t="shared" ref="Z332" ca="1" si="3836">IF(OR($B332=0,Y332=0),"",ROUNDDOWN((Y332/$B332)*100,0))</f>
        <v/>
      </c>
      <c r="AA332" s="218">
        <f>SUMIFS(Zeitliste!$M$14:$M$1999,Zeitliste!$A$14:$A$1999,$A332,Zeitliste!$N$14:$N$1999,AA$16)</f>
        <v>0</v>
      </c>
      <c r="AB332" s="219" t="str">
        <f t="shared" ref="AB332" ca="1" si="3837">IF(OR($B332=0,AA332=0),"",ROUNDDOWN((AA332/$B332)*100,0))</f>
        <v/>
      </c>
      <c r="AC332" s="218">
        <f>SUMIFS(Zeitliste!$M$14:$M$1999,Zeitliste!$A$14:$A$1999,$A332,Zeitliste!$N$14:$N$1999,AC$16)</f>
        <v>0</v>
      </c>
      <c r="AD332" s="219" t="str">
        <f t="shared" ca="1" si="3162"/>
        <v/>
      </c>
      <c r="AE332" s="20"/>
      <c r="AF332" s="241">
        <f t="shared" ca="1" si="3175"/>
        <v>0</v>
      </c>
      <c r="AG332" s="241">
        <f t="shared" ca="1" si="3176"/>
        <v>0</v>
      </c>
      <c r="AH332" s="242" t="e">
        <f t="shared" si="3189"/>
        <v>#VALUE!</v>
      </c>
    </row>
    <row r="333" spans="1:34" x14ac:dyDescent="0.25">
      <c r="A333" s="216" t="str">
        <f t="shared" si="3124"/>
        <v/>
      </c>
      <c r="B333" s="217">
        <f ca="1">SUMIF(ZL_gesamt,Aufteilung!A333,ZL_dez)</f>
        <v>0</v>
      </c>
      <c r="C333" s="218">
        <f>SUMIFS(Zeitliste!$M$14:$M$1999,Zeitliste!$A$14:$A$1999,$A333,Zeitliste!$N$14:$N$1999,C$16)</f>
        <v>0</v>
      </c>
      <c r="D333" s="219" t="str">
        <f t="shared" ca="1" si="3125"/>
        <v/>
      </c>
      <c r="E333" s="218">
        <f>SUMIFS(Zeitliste!$M$14:$M$1999,Zeitliste!$A$14:$A$1999,$A333,Zeitliste!$N$14:$N$1999,E$16)</f>
        <v>0</v>
      </c>
      <c r="F333" s="219" t="str">
        <f t="shared" ref="F333" ca="1" si="3838">IF(OR($B333=0,E333=0),"",ROUNDDOWN((E333/$B333)*100,0))</f>
        <v/>
      </c>
      <c r="G333" s="218">
        <f>SUMIFS(Zeitliste!$M$14:$M$1999,Zeitliste!$A$14:$A$1999,$A333,Zeitliste!$N$14:$N$1999,G$16)</f>
        <v>0</v>
      </c>
      <c r="H333" s="219" t="str">
        <f t="shared" ref="H333" ca="1" si="3839">IF(OR($B333=0,G333=0),"",ROUNDDOWN((G333/$B333)*100,0))</f>
        <v/>
      </c>
      <c r="I333" s="218">
        <f>SUMIFS(Zeitliste!$M$14:$M$1999,Zeitliste!$A$14:$A$1999,$A333,Zeitliste!$N$14:$N$1999,I$16)</f>
        <v>0</v>
      </c>
      <c r="J333" s="219" t="str">
        <f t="shared" ref="J333" ca="1" si="3840">IF(OR($B333=0,I333=0),"",ROUNDDOWN((I333/$B333)*100,0))</f>
        <v/>
      </c>
      <c r="K333" s="218">
        <f>SUMIFS(Zeitliste!$M$14:$M$1999,Zeitliste!$A$14:$A$1999,$A333,Zeitliste!$N$14:$N$1999,K$16)</f>
        <v>0</v>
      </c>
      <c r="L333" s="219" t="str">
        <f t="shared" ref="L333" ca="1" si="3841">IF(OR($B333=0,K333=0),"",ROUNDDOWN((K333/$B333)*100,0))</f>
        <v/>
      </c>
      <c r="M333" s="218">
        <f>SUMIFS(Zeitliste!$M$14:$M$1999,Zeitliste!$A$14:$A$1999,$A333,Zeitliste!$N$14:$N$1999,M$16)</f>
        <v>0</v>
      </c>
      <c r="N333" s="219" t="str">
        <f t="shared" ref="N333" ca="1" si="3842">IF(OR($B333=0,M333=0),"",ROUNDDOWN((M333/$B333)*100,0))</f>
        <v/>
      </c>
      <c r="O333" s="218">
        <f>SUMIFS(Zeitliste!$M$14:$M$1999,Zeitliste!$A$14:$A$1999,$A333,Zeitliste!$N$14:$N$1999,O$16)</f>
        <v>0</v>
      </c>
      <c r="P333" s="219" t="str">
        <f t="shared" ref="P333" ca="1" si="3843">IF(OR($B333=0,O333=0),"",ROUNDDOWN((O333/$B333)*100,0))</f>
        <v/>
      </c>
      <c r="Q333" s="218">
        <f>SUMIFS(Zeitliste!$M$14:$M$1999,Zeitliste!$A$14:$A$1999,$A333,Zeitliste!$N$14:$N$1999,Q$16)</f>
        <v>0</v>
      </c>
      <c r="R333" s="219" t="str">
        <f t="shared" ref="R333" ca="1" si="3844">IF(OR($B333=0,Q333=0),"",ROUNDDOWN((Q333/$B333)*100,0))</f>
        <v/>
      </c>
      <c r="S333" s="218">
        <f>SUMIFS(Zeitliste!$M$14:$M$1999,Zeitliste!$A$14:$A$1999,$A333,Zeitliste!$N$14:$N$1999,S$16)</f>
        <v>0</v>
      </c>
      <c r="T333" s="219" t="str">
        <f t="shared" ref="T333" ca="1" si="3845">IF(OR($B333=0,S333=0),"",ROUNDDOWN((S333/$B333)*100,0))</f>
        <v/>
      </c>
      <c r="U333" s="218">
        <f>SUMIFS(Zeitliste!$M$14:$M$1999,Zeitliste!$A$14:$A$1999,$A333,Zeitliste!$N$14:$N$1999,U$16)</f>
        <v>0</v>
      </c>
      <c r="V333" s="219" t="str">
        <f t="shared" ref="V333" ca="1" si="3846">IF(OR($B333=0,U333=0),"",ROUNDDOWN((U333/$B333)*100,0))</f>
        <v/>
      </c>
      <c r="W333" s="218">
        <f>SUMIFS(Zeitliste!$M$14:$M$1999,Zeitliste!$A$14:$A$1999,$A333,Zeitliste!$N$14:$N$1999,W$16)</f>
        <v>0</v>
      </c>
      <c r="X333" s="219" t="str">
        <f t="shared" ref="X333" ca="1" si="3847">IF(OR($B333=0,W333=0),"",ROUNDDOWN((W333/$B333)*100,0))</f>
        <v/>
      </c>
      <c r="Y333" s="218">
        <f>SUMIFS(Zeitliste!$M$14:$M$1999,Zeitliste!$A$14:$A$1999,$A333,Zeitliste!$N$14:$N$1999,Y$16)</f>
        <v>0</v>
      </c>
      <c r="Z333" s="219" t="str">
        <f t="shared" ref="Z333" ca="1" si="3848">IF(OR($B333=0,Y333=0),"",ROUNDDOWN((Y333/$B333)*100,0))</f>
        <v/>
      </c>
      <c r="AA333" s="218">
        <f>SUMIFS(Zeitliste!$M$14:$M$1999,Zeitliste!$A$14:$A$1999,$A333,Zeitliste!$N$14:$N$1999,AA$16)</f>
        <v>0</v>
      </c>
      <c r="AB333" s="219" t="str">
        <f t="shared" ref="AB333" ca="1" si="3849">IF(OR($B333=0,AA333=0),"",ROUNDDOWN((AA333/$B333)*100,0))</f>
        <v/>
      </c>
      <c r="AC333" s="218">
        <f>SUMIFS(Zeitliste!$M$14:$M$1999,Zeitliste!$A$14:$A$1999,$A333,Zeitliste!$N$14:$N$1999,AC$16)</f>
        <v>0</v>
      </c>
      <c r="AD333" s="219" t="str">
        <f t="shared" ca="1" si="3162"/>
        <v/>
      </c>
      <c r="AE333" s="20"/>
      <c r="AF333" s="241">
        <f t="shared" ca="1" si="3175"/>
        <v>0</v>
      </c>
      <c r="AG333" s="241">
        <f t="shared" ca="1" si="3176"/>
        <v>0</v>
      </c>
      <c r="AH333" s="242" t="e">
        <f t="shared" si="3189"/>
        <v>#VALUE!</v>
      </c>
    </row>
    <row r="334" spans="1:34" x14ac:dyDescent="0.25">
      <c r="A334" s="216" t="str">
        <f t="shared" si="3124"/>
        <v/>
      </c>
      <c r="B334" s="217">
        <f ca="1">SUMIF(ZL_gesamt,Aufteilung!A334,ZL_dez)</f>
        <v>0</v>
      </c>
      <c r="C334" s="218">
        <f>SUMIFS(Zeitliste!$M$14:$M$1999,Zeitliste!$A$14:$A$1999,$A334,Zeitliste!$N$14:$N$1999,C$16)</f>
        <v>0</v>
      </c>
      <c r="D334" s="219" t="str">
        <f t="shared" ca="1" si="3125"/>
        <v/>
      </c>
      <c r="E334" s="218">
        <f>SUMIFS(Zeitliste!$M$14:$M$1999,Zeitliste!$A$14:$A$1999,$A334,Zeitliste!$N$14:$N$1999,E$16)</f>
        <v>0</v>
      </c>
      <c r="F334" s="219" t="str">
        <f t="shared" ref="F334" ca="1" si="3850">IF(OR($B334=0,E334=0),"",ROUNDDOWN((E334/$B334)*100,0))</f>
        <v/>
      </c>
      <c r="G334" s="218">
        <f>SUMIFS(Zeitliste!$M$14:$M$1999,Zeitliste!$A$14:$A$1999,$A334,Zeitliste!$N$14:$N$1999,G$16)</f>
        <v>0</v>
      </c>
      <c r="H334" s="219" t="str">
        <f t="shared" ref="H334" ca="1" si="3851">IF(OR($B334=0,G334=0),"",ROUNDDOWN((G334/$B334)*100,0))</f>
        <v/>
      </c>
      <c r="I334" s="218">
        <f>SUMIFS(Zeitliste!$M$14:$M$1999,Zeitliste!$A$14:$A$1999,$A334,Zeitliste!$N$14:$N$1999,I$16)</f>
        <v>0</v>
      </c>
      <c r="J334" s="219" t="str">
        <f t="shared" ref="J334" ca="1" si="3852">IF(OR($B334=0,I334=0),"",ROUNDDOWN((I334/$B334)*100,0))</f>
        <v/>
      </c>
      <c r="K334" s="218">
        <f>SUMIFS(Zeitliste!$M$14:$M$1999,Zeitliste!$A$14:$A$1999,$A334,Zeitliste!$N$14:$N$1999,K$16)</f>
        <v>0</v>
      </c>
      <c r="L334" s="219" t="str">
        <f t="shared" ref="L334" ca="1" si="3853">IF(OR($B334=0,K334=0),"",ROUNDDOWN((K334/$B334)*100,0))</f>
        <v/>
      </c>
      <c r="M334" s="218">
        <f>SUMIFS(Zeitliste!$M$14:$M$1999,Zeitliste!$A$14:$A$1999,$A334,Zeitliste!$N$14:$N$1999,M$16)</f>
        <v>0</v>
      </c>
      <c r="N334" s="219" t="str">
        <f t="shared" ref="N334" ca="1" si="3854">IF(OR($B334=0,M334=0),"",ROUNDDOWN((M334/$B334)*100,0))</f>
        <v/>
      </c>
      <c r="O334" s="218">
        <f>SUMIFS(Zeitliste!$M$14:$M$1999,Zeitliste!$A$14:$A$1999,$A334,Zeitliste!$N$14:$N$1999,O$16)</f>
        <v>0</v>
      </c>
      <c r="P334" s="219" t="str">
        <f t="shared" ref="P334" ca="1" si="3855">IF(OR($B334=0,O334=0),"",ROUNDDOWN((O334/$B334)*100,0))</f>
        <v/>
      </c>
      <c r="Q334" s="218">
        <f>SUMIFS(Zeitliste!$M$14:$M$1999,Zeitliste!$A$14:$A$1999,$A334,Zeitliste!$N$14:$N$1999,Q$16)</f>
        <v>0</v>
      </c>
      <c r="R334" s="219" t="str">
        <f t="shared" ref="R334" ca="1" si="3856">IF(OR($B334=0,Q334=0),"",ROUNDDOWN((Q334/$B334)*100,0))</f>
        <v/>
      </c>
      <c r="S334" s="218">
        <f>SUMIFS(Zeitliste!$M$14:$M$1999,Zeitliste!$A$14:$A$1999,$A334,Zeitliste!$N$14:$N$1999,S$16)</f>
        <v>0</v>
      </c>
      <c r="T334" s="219" t="str">
        <f t="shared" ref="T334" ca="1" si="3857">IF(OR($B334=0,S334=0),"",ROUNDDOWN((S334/$B334)*100,0))</f>
        <v/>
      </c>
      <c r="U334" s="218">
        <f>SUMIFS(Zeitliste!$M$14:$M$1999,Zeitliste!$A$14:$A$1999,$A334,Zeitliste!$N$14:$N$1999,U$16)</f>
        <v>0</v>
      </c>
      <c r="V334" s="219" t="str">
        <f t="shared" ref="V334" ca="1" si="3858">IF(OR($B334=0,U334=0),"",ROUNDDOWN((U334/$B334)*100,0))</f>
        <v/>
      </c>
      <c r="W334" s="218">
        <f>SUMIFS(Zeitliste!$M$14:$M$1999,Zeitliste!$A$14:$A$1999,$A334,Zeitliste!$N$14:$N$1999,W$16)</f>
        <v>0</v>
      </c>
      <c r="X334" s="219" t="str">
        <f t="shared" ref="X334" ca="1" si="3859">IF(OR($B334=0,W334=0),"",ROUNDDOWN((W334/$B334)*100,0))</f>
        <v/>
      </c>
      <c r="Y334" s="218">
        <f>SUMIFS(Zeitliste!$M$14:$M$1999,Zeitliste!$A$14:$A$1999,$A334,Zeitliste!$N$14:$N$1999,Y$16)</f>
        <v>0</v>
      </c>
      <c r="Z334" s="219" t="str">
        <f t="shared" ref="Z334" ca="1" si="3860">IF(OR($B334=0,Y334=0),"",ROUNDDOWN((Y334/$B334)*100,0))</f>
        <v/>
      </c>
      <c r="AA334" s="218">
        <f>SUMIFS(Zeitliste!$M$14:$M$1999,Zeitliste!$A$14:$A$1999,$A334,Zeitliste!$N$14:$N$1999,AA$16)</f>
        <v>0</v>
      </c>
      <c r="AB334" s="219" t="str">
        <f t="shared" ref="AB334" ca="1" si="3861">IF(OR($B334=0,AA334=0),"",ROUNDDOWN((AA334/$B334)*100,0))</f>
        <v/>
      </c>
      <c r="AC334" s="218">
        <f>SUMIFS(Zeitliste!$M$14:$M$1999,Zeitliste!$A$14:$A$1999,$A334,Zeitliste!$N$14:$N$1999,AC$16)</f>
        <v>0</v>
      </c>
      <c r="AD334" s="219" t="str">
        <f t="shared" ca="1" si="3162"/>
        <v/>
      </c>
      <c r="AE334" s="20"/>
      <c r="AF334" s="241">
        <f t="shared" ca="1" si="3175"/>
        <v>0</v>
      </c>
      <c r="AG334" s="241">
        <f t="shared" ca="1" si="3176"/>
        <v>0</v>
      </c>
      <c r="AH334" s="242" t="e">
        <f t="shared" si="3189"/>
        <v>#VALUE!</v>
      </c>
    </row>
    <row r="335" spans="1:34" x14ac:dyDescent="0.25">
      <c r="A335" s="216" t="str">
        <f t="shared" si="3124"/>
        <v/>
      </c>
      <c r="B335" s="217">
        <f ca="1">SUMIF(ZL_gesamt,Aufteilung!A335,ZL_dez)</f>
        <v>0</v>
      </c>
      <c r="C335" s="218">
        <f>SUMIFS(Zeitliste!$M$14:$M$1999,Zeitliste!$A$14:$A$1999,$A335,Zeitliste!$N$14:$N$1999,C$16)</f>
        <v>0</v>
      </c>
      <c r="D335" s="219" t="str">
        <f t="shared" ca="1" si="3125"/>
        <v/>
      </c>
      <c r="E335" s="218">
        <f>SUMIFS(Zeitliste!$M$14:$M$1999,Zeitliste!$A$14:$A$1999,$A335,Zeitliste!$N$14:$N$1999,E$16)</f>
        <v>0</v>
      </c>
      <c r="F335" s="219" t="str">
        <f t="shared" ref="F335" ca="1" si="3862">IF(OR($B335=0,E335=0),"",ROUNDDOWN((E335/$B335)*100,0))</f>
        <v/>
      </c>
      <c r="G335" s="218">
        <f>SUMIFS(Zeitliste!$M$14:$M$1999,Zeitliste!$A$14:$A$1999,$A335,Zeitliste!$N$14:$N$1999,G$16)</f>
        <v>0</v>
      </c>
      <c r="H335" s="219" t="str">
        <f t="shared" ref="H335" ca="1" si="3863">IF(OR($B335=0,G335=0),"",ROUNDDOWN((G335/$B335)*100,0))</f>
        <v/>
      </c>
      <c r="I335" s="218">
        <f>SUMIFS(Zeitliste!$M$14:$M$1999,Zeitliste!$A$14:$A$1999,$A335,Zeitliste!$N$14:$N$1999,I$16)</f>
        <v>0</v>
      </c>
      <c r="J335" s="219" t="str">
        <f t="shared" ref="J335" ca="1" si="3864">IF(OR($B335=0,I335=0),"",ROUNDDOWN((I335/$B335)*100,0))</f>
        <v/>
      </c>
      <c r="K335" s="218">
        <f>SUMIFS(Zeitliste!$M$14:$M$1999,Zeitliste!$A$14:$A$1999,$A335,Zeitliste!$N$14:$N$1999,K$16)</f>
        <v>0</v>
      </c>
      <c r="L335" s="219" t="str">
        <f t="shared" ref="L335" ca="1" si="3865">IF(OR($B335=0,K335=0),"",ROUNDDOWN((K335/$B335)*100,0))</f>
        <v/>
      </c>
      <c r="M335" s="218">
        <f>SUMIFS(Zeitliste!$M$14:$M$1999,Zeitliste!$A$14:$A$1999,$A335,Zeitliste!$N$14:$N$1999,M$16)</f>
        <v>0</v>
      </c>
      <c r="N335" s="219" t="str">
        <f t="shared" ref="N335" ca="1" si="3866">IF(OR($B335=0,M335=0),"",ROUNDDOWN((M335/$B335)*100,0))</f>
        <v/>
      </c>
      <c r="O335" s="218">
        <f>SUMIFS(Zeitliste!$M$14:$M$1999,Zeitliste!$A$14:$A$1999,$A335,Zeitliste!$N$14:$N$1999,O$16)</f>
        <v>0</v>
      </c>
      <c r="P335" s="219" t="str">
        <f t="shared" ref="P335" ca="1" si="3867">IF(OR($B335=0,O335=0),"",ROUNDDOWN((O335/$B335)*100,0))</f>
        <v/>
      </c>
      <c r="Q335" s="218">
        <f>SUMIFS(Zeitliste!$M$14:$M$1999,Zeitliste!$A$14:$A$1999,$A335,Zeitliste!$N$14:$N$1999,Q$16)</f>
        <v>0</v>
      </c>
      <c r="R335" s="219" t="str">
        <f t="shared" ref="R335" ca="1" si="3868">IF(OR($B335=0,Q335=0),"",ROUNDDOWN((Q335/$B335)*100,0))</f>
        <v/>
      </c>
      <c r="S335" s="218">
        <f>SUMIFS(Zeitliste!$M$14:$M$1999,Zeitliste!$A$14:$A$1999,$A335,Zeitliste!$N$14:$N$1999,S$16)</f>
        <v>0</v>
      </c>
      <c r="T335" s="219" t="str">
        <f t="shared" ref="T335" ca="1" si="3869">IF(OR($B335=0,S335=0),"",ROUNDDOWN((S335/$B335)*100,0))</f>
        <v/>
      </c>
      <c r="U335" s="218">
        <f>SUMIFS(Zeitliste!$M$14:$M$1999,Zeitliste!$A$14:$A$1999,$A335,Zeitliste!$N$14:$N$1999,U$16)</f>
        <v>0</v>
      </c>
      <c r="V335" s="219" t="str">
        <f t="shared" ref="V335" ca="1" si="3870">IF(OR($B335=0,U335=0),"",ROUNDDOWN((U335/$B335)*100,0))</f>
        <v/>
      </c>
      <c r="W335" s="218">
        <f>SUMIFS(Zeitliste!$M$14:$M$1999,Zeitliste!$A$14:$A$1999,$A335,Zeitliste!$N$14:$N$1999,W$16)</f>
        <v>0</v>
      </c>
      <c r="X335" s="219" t="str">
        <f t="shared" ref="X335" ca="1" si="3871">IF(OR($B335=0,W335=0),"",ROUNDDOWN((W335/$B335)*100,0))</f>
        <v/>
      </c>
      <c r="Y335" s="218">
        <f>SUMIFS(Zeitliste!$M$14:$M$1999,Zeitliste!$A$14:$A$1999,$A335,Zeitliste!$N$14:$N$1999,Y$16)</f>
        <v>0</v>
      </c>
      <c r="Z335" s="219" t="str">
        <f t="shared" ref="Z335" ca="1" si="3872">IF(OR($B335=0,Y335=0),"",ROUNDDOWN((Y335/$B335)*100,0))</f>
        <v/>
      </c>
      <c r="AA335" s="218">
        <f>SUMIFS(Zeitliste!$M$14:$M$1999,Zeitliste!$A$14:$A$1999,$A335,Zeitliste!$N$14:$N$1999,AA$16)</f>
        <v>0</v>
      </c>
      <c r="AB335" s="219" t="str">
        <f t="shared" ref="AB335" ca="1" si="3873">IF(OR($B335=0,AA335=0),"",ROUNDDOWN((AA335/$B335)*100,0))</f>
        <v/>
      </c>
      <c r="AC335" s="218">
        <f>SUMIFS(Zeitliste!$M$14:$M$1999,Zeitliste!$A$14:$A$1999,$A335,Zeitliste!$N$14:$N$1999,AC$16)</f>
        <v>0</v>
      </c>
      <c r="AD335" s="219" t="str">
        <f t="shared" ca="1" si="3162"/>
        <v/>
      </c>
      <c r="AE335" s="20"/>
      <c r="AF335" s="241">
        <f t="shared" ca="1" si="3175"/>
        <v>0</v>
      </c>
      <c r="AG335" s="241">
        <f t="shared" ca="1" si="3176"/>
        <v>0</v>
      </c>
      <c r="AH335" s="242" t="e">
        <f t="shared" si="3189"/>
        <v>#VALUE!</v>
      </c>
    </row>
    <row r="336" spans="1:34" x14ac:dyDescent="0.25">
      <c r="A336" s="216" t="str">
        <f t="shared" si="3124"/>
        <v/>
      </c>
      <c r="B336" s="217">
        <f ca="1">SUMIF(ZL_gesamt,Aufteilung!A336,ZL_dez)</f>
        <v>0</v>
      </c>
      <c r="C336" s="218">
        <f>SUMIFS(Zeitliste!$M$14:$M$1999,Zeitliste!$A$14:$A$1999,$A336,Zeitliste!$N$14:$N$1999,C$16)</f>
        <v>0</v>
      </c>
      <c r="D336" s="219" t="str">
        <f t="shared" ca="1" si="3125"/>
        <v/>
      </c>
      <c r="E336" s="218">
        <f>SUMIFS(Zeitliste!$M$14:$M$1999,Zeitliste!$A$14:$A$1999,$A336,Zeitliste!$N$14:$N$1999,E$16)</f>
        <v>0</v>
      </c>
      <c r="F336" s="219" t="str">
        <f t="shared" ref="F336" ca="1" si="3874">IF(OR($B336=0,E336=0),"",ROUNDDOWN((E336/$B336)*100,0))</f>
        <v/>
      </c>
      <c r="G336" s="218">
        <f>SUMIFS(Zeitliste!$M$14:$M$1999,Zeitliste!$A$14:$A$1999,$A336,Zeitliste!$N$14:$N$1999,G$16)</f>
        <v>0</v>
      </c>
      <c r="H336" s="219" t="str">
        <f t="shared" ref="H336" ca="1" si="3875">IF(OR($B336=0,G336=0),"",ROUNDDOWN((G336/$B336)*100,0))</f>
        <v/>
      </c>
      <c r="I336" s="218">
        <f>SUMIFS(Zeitliste!$M$14:$M$1999,Zeitliste!$A$14:$A$1999,$A336,Zeitliste!$N$14:$N$1999,I$16)</f>
        <v>0</v>
      </c>
      <c r="J336" s="219" t="str">
        <f t="shared" ref="J336" ca="1" si="3876">IF(OR($B336=0,I336=0),"",ROUNDDOWN((I336/$B336)*100,0))</f>
        <v/>
      </c>
      <c r="K336" s="218">
        <f>SUMIFS(Zeitliste!$M$14:$M$1999,Zeitliste!$A$14:$A$1999,$A336,Zeitliste!$N$14:$N$1999,K$16)</f>
        <v>0</v>
      </c>
      <c r="L336" s="219" t="str">
        <f t="shared" ref="L336" ca="1" si="3877">IF(OR($B336=0,K336=0),"",ROUNDDOWN((K336/$B336)*100,0))</f>
        <v/>
      </c>
      <c r="M336" s="218">
        <f>SUMIFS(Zeitliste!$M$14:$M$1999,Zeitliste!$A$14:$A$1999,$A336,Zeitliste!$N$14:$N$1999,M$16)</f>
        <v>0</v>
      </c>
      <c r="N336" s="219" t="str">
        <f t="shared" ref="N336" ca="1" si="3878">IF(OR($B336=0,M336=0),"",ROUNDDOWN((M336/$B336)*100,0))</f>
        <v/>
      </c>
      <c r="O336" s="218">
        <f>SUMIFS(Zeitliste!$M$14:$M$1999,Zeitliste!$A$14:$A$1999,$A336,Zeitliste!$N$14:$N$1999,O$16)</f>
        <v>0</v>
      </c>
      <c r="P336" s="219" t="str">
        <f t="shared" ref="P336" ca="1" si="3879">IF(OR($B336=0,O336=0),"",ROUNDDOWN((O336/$B336)*100,0))</f>
        <v/>
      </c>
      <c r="Q336" s="218">
        <f>SUMIFS(Zeitliste!$M$14:$M$1999,Zeitliste!$A$14:$A$1999,$A336,Zeitliste!$N$14:$N$1999,Q$16)</f>
        <v>0</v>
      </c>
      <c r="R336" s="219" t="str">
        <f t="shared" ref="R336" ca="1" si="3880">IF(OR($B336=0,Q336=0),"",ROUNDDOWN((Q336/$B336)*100,0))</f>
        <v/>
      </c>
      <c r="S336" s="218">
        <f>SUMIFS(Zeitliste!$M$14:$M$1999,Zeitliste!$A$14:$A$1999,$A336,Zeitliste!$N$14:$N$1999,S$16)</f>
        <v>0</v>
      </c>
      <c r="T336" s="219" t="str">
        <f t="shared" ref="T336" ca="1" si="3881">IF(OR($B336=0,S336=0),"",ROUNDDOWN((S336/$B336)*100,0))</f>
        <v/>
      </c>
      <c r="U336" s="218">
        <f>SUMIFS(Zeitliste!$M$14:$M$1999,Zeitliste!$A$14:$A$1999,$A336,Zeitliste!$N$14:$N$1999,U$16)</f>
        <v>0</v>
      </c>
      <c r="V336" s="219" t="str">
        <f t="shared" ref="V336" ca="1" si="3882">IF(OR($B336=0,U336=0),"",ROUNDDOWN((U336/$B336)*100,0))</f>
        <v/>
      </c>
      <c r="W336" s="218">
        <f>SUMIFS(Zeitliste!$M$14:$M$1999,Zeitliste!$A$14:$A$1999,$A336,Zeitliste!$N$14:$N$1999,W$16)</f>
        <v>0</v>
      </c>
      <c r="X336" s="219" t="str">
        <f t="shared" ref="X336" ca="1" si="3883">IF(OR($B336=0,W336=0),"",ROUNDDOWN((W336/$B336)*100,0))</f>
        <v/>
      </c>
      <c r="Y336" s="218">
        <f>SUMIFS(Zeitliste!$M$14:$M$1999,Zeitliste!$A$14:$A$1999,$A336,Zeitliste!$N$14:$N$1999,Y$16)</f>
        <v>0</v>
      </c>
      <c r="Z336" s="219" t="str">
        <f t="shared" ref="Z336" ca="1" si="3884">IF(OR($B336=0,Y336=0),"",ROUNDDOWN((Y336/$B336)*100,0))</f>
        <v/>
      </c>
      <c r="AA336" s="218">
        <f>SUMIFS(Zeitliste!$M$14:$M$1999,Zeitliste!$A$14:$A$1999,$A336,Zeitliste!$N$14:$N$1999,AA$16)</f>
        <v>0</v>
      </c>
      <c r="AB336" s="219" t="str">
        <f t="shared" ref="AB336" ca="1" si="3885">IF(OR($B336=0,AA336=0),"",ROUNDDOWN((AA336/$B336)*100,0))</f>
        <v/>
      </c>
      <c r="AC336" s="218">
        <f>SUMIFS(Zeitliste!$M$14:$M$1999,Zeitliste!$A$14:$A$1999,$A336,Zeitliste!$N$14:$N$1999,AC$16)</f>
        <v>0</v>
      </c>
      <c r="AD336" s="219" t="str">
        <f t="shared" ca="1" si="3162"/>
        <v/>
      </c>
      <c r="AE336" s="20"/>
      <c r="AF336" s="241">
        <f t="shared" ca="1" si="3175"/>
        <v>0</v>
      </c>
      <c r="AG336" s="241">
        <f t="shared" ca="1" si="3176"/>
        <v>0</v>
      </c>
      <c r="AH336" s="242" t="e">
        <f t="shared" si="3189"/>
        <v>#VALUE!</v>
      </c>
    </row>
    <row r="337" spans="1:34" x14ac:dyDescent="0.25">
      <c r="A337" s="216" t="str">
        <f t="shared" si="3124"/>
        <v/>
      </c>
      <c r="B337" s="217">
        <f ca="1">SUMIF(ZL_gesamt,Aufteilung!A337,ZL_dez)</f>
        <v>0</v>
      </c>
      <c r="C337" s="218">
        <f>SUMIFS(Zeitliste!$M$14:$M$1999,Zeitliste!$A$14:$A$1999,$A337,Zeitliste!$N$14:$N$1999,C$16)</f>
        <v>0</v>
      </c>
      <c r="D337" s="219" t="str">
        <f t="shared" ca="1" si="3125"/>
        <v/>
      </c>
      <c r="E337" s="218">
        <f>SUMIFS(Zeitliste!$M$14:$M$1999,Zeitliste!$A$14:$A$1999,$A337,Zeitliste!$N$14:$N$1999,E$16)</f>
        <v>0</v>
      </c>
      <c r="F337" s="219" t="str">
        <f t="shared" ref="F337" ca="1" si="3886">IF(OR($B337=0,E337=0),"",ROUNDDOWN((E337/$B337)*100,0))</f>
        <v/>
      </c>
      <c r="G337" s="218">
        <f>SUMIFS(Zeitliste!$M$14:$M$1999,Zeitliste!$A$14:$A$1999,$A337,Zeitliste!$N$14:$N$1999,G$16)</f>
        <v>0</v>
      </c>
      <c r="H337" s="219" t="str">
        <f t="shared" ref="H337" ca="1" si="3887">IF(OR($B337=0,G337=0),"",ROUNDDOWN((G337/$B337)*100,0))</f>
        <v/>
      </c>
      <c r="I337" s="218">
        <f>SUMIFS(Zeitliste!$M$14:$M$1999,Zeitliste!$A$14:$A$1999,$A337,Zeitliste!$N$14:$N$1999,I$16)</f>
        <v>0</v>
      </c>
      <c r="J337" s="219" t="str">
        <f t="shared" ref="J337" ca="1" si="3888">IF(OR($B337=0,I337=0),"",ROUNDDOWN((I337/$B337)*100,0))</f>
        <v/>
      </c>
      <c r="K337" s="218">
        <f>SUMIFS(Zeitliste!$M$14:$M$1999,Zeitliste!$A$14:$A$1999,$A337,Zeitliste!$N$14:$N$1999,K$16)</f>
        <v>0</v>
      </c>
      <c r="L337" s="219" t="str">
        <f t="shared" ref="L337" ca="1" si="3889">IF(OR($B337=0,K337=0),"",ROUNDDOWN((K337/$B337)*100,0))</f>
        <v/>
      </c>
      <c r="M337" s="218">
        <f>SUMIFS(Zeitliste!$M$14:$M$1999,Zeitliste!$A$14:$A$1999,$A337,Zeitliste!$N$14:$N$1999,M$16)</f>
        <v>0</v>
      </c>
      <c r="N337" s="219" t="str">
        <f t="shared" ref="N337" ca="1" si="3890">IF(OR($B337=0,M337=0),"",ROUNDDOWN((M337/$B337)*100,0))</f>
        <v/>
      </c>
      <c r="O337" s="218">
        <f>SUMIFS(Zeitliste!$M$14:$M$1999,Zeitliste!$A$14:$A$1999,$A337,Zeitliste!$N$14:$N$1999,O$16)</f>
        <v>0</v>
      </c>
      <c r="P337" s="219" t="str">
        <f t="shared" ref="P337" ca="1" si="3891">IF(OR($B337=0,O337=0),"",ROUNDDOWN((O337/$B337)*100,0))</f>
        <v/>
      </c>
      <c r="Q337" s="218">
        <f>SUMIFS(Zeitliste!$M$14:$M$1999,Zeitliste!$A$14:$A$1999,$A337,Zeitliste!$N$14:$N$1999,Q$16)</f>
        <v>0</v>
      </c>
      <c r="R337" s="219" t="str">
        <f t="shared" ref="R337" ca="1" si="3892">IF(OR($B337=0,Q337=0),"",ROUNDDOWN((Q337/$B337)*100,0))</f>
        <v/>
      </c>
      <c r="S337" s="218">
        <f>SUMIFS(Zeitliste!$M$14:$M$1999,Zeitliste!$A$14:$A$1999,$A337,Zeitliste!$N$14:$N$1999,S$16)</f>
        <v>0</v>
      </c>
      <c r="T337" s="219" t="str">
        <f t="shared" ref="T337" ca="1" si="3893">IF(OR($B337=0,S337=0),"",ROUNDDOWN((S337/$B337)*100,0))</f>
        <v/>
      </c>
      <c r="U337" s="218">
        <f>SUMIFS(Zeitliste!$M$14:$M$1999,Zeitliste!$A$14:$A$1999,$A337,Zeitliste!$N$14:$N$1999,U$16)</f>
        <v>0</v>
      </c>
      <c r="V337" s="219" t="str">
        <f t="shared" ref="V337" ca="1" si="3894">IF(OR($B337=0,U337=0),"",ROUNDDOWN((U337/$B337)*100,0))</f>
        <v/>
      </c>
      <c r="W337" s="218">
        <f>SUMIFS(Zeitliste!$M$14:$M$1999,Zeitliste!$A$14:$A$1999,$A337,Zeitliste!$N$14:$N$1999,W$16)</f>
        <v>0</v>
      </c>
      <c r="X337" s="219" t="str">
        <f t="shared" ref="X337" ca="1" si="3895">IF(OR($B337=0,W337=0),"",ROUNDDOWN((W337/$B337)*100,0))</f>
        <v/>
      </c>
      <c r="Y337" s="218">
        <f>SUMIFS(Zeitliste!$M$14:$M$1999,Zeitliste!$A$14:$A$1999,$A337,Zeitliste!$N$14:$N$1999,Y$16)</f>
        <v>0</v>
      </c>
      <c r="Z337" s="219" t="str">
        <f t="shared" ref="Z337" ca="1" si="3896">IF(OR($B337=0,Y337=0),"",ROUNDDOWN((Y337/$B337)*100,0))</f>
        <v/>
      </c>
      <c r="AA337" s="218">
        <f>SUMIFS(Zeitliste!$M$14:$M$1999,Zeitliste!$A$14:$A$1999,$A337,Zeitliste!$N$14:$N$1999,AA$16)</f>
        <v>0</v>
      </c>
      <c r="AB337" s="219" t="str">
        <f t="shared" ref="AB337" ca="1" si="3897">IF(OR($B337=0,AA337=0),"",ROUNDDOWN((AA337/$B337)*100,0))</f>
        <v/>
      </c>
      <c r="AC337" s="218">
        <f>SUMIFS(Zeitliste!$M$14:$M$1999,Zeitliste!$A$14:$A$1999,$A337,Zeitliste!$N$14:$N$1999,AC$16)</f>
        <v>0</v>
      </c>
      <c r="AD337" s="219" t="str">
        <f t="shared" ca="1" si="3162"/>
        <v/>
      </c>
      <c r="AE337" s="20"/>
      <c r="AF337" s="241">
        <f t="shared" ca="1" si="3175"/>
        <v>0</v>
      </c>
      <c r="AG337" s="241">
        <f t="shared" ca="1" si="3176"/>
        <v>0</v>
      </c>
      <c r="AH337" s="242" t="e">
        <f t="shared" si="3189"/>
        <v>#VALUE!</v>
      </c>
    </row>
    <row r="338" spans="1:34" x14ac:dyDescent="0.25">
      <c r="A338" s="216" t="str">
        <f t="shared" ref="A338:A381" si="3898">IF(ISNUMBER(ZU_Jahr),A337+1,"")</f>
        <v/>
      </c>
      <c r="B338" s="217">
        <f ca="1">SUMIF(ZL_gesamt,Aufteilung!A338,ZL_dez)</f>
        <v>0</v>
      </c>
      <c r="C338" s="218">
        <f>SUMIFS(Zeitliste!$M$14:$M$1999,Zeitliste!$A$14:$A$1999,$A338,Zeitliste!$N$14:$N$1999,C$16)</f>
        <v>0</v>
      </c>
      <c r="D338" s="219" t="str">
        <f t="shared" ref="D338:D382" ca="1" si="3899">IF(OR($B338=0,C338=0),"",ROUNDDOWN((C338/$B338)*100,0))</f>
        <v/>
      </c>
      <c r="E338" s="218">
        <f>SUMIFS(Zeitliste!$M$14:$M$1999,Zeitliste!$A$14:$A$1999,$A338,Zeitliste!$N$14:$N$1999,E$16)</f>
        <v>0</v>
      </c>
      <c r="F338" s="219" t="str">
        <f t="shared" ref="F338" ca="1" si="3900">IF(OR($B338=0,E338=0),"",ROUNDDOWN((E338/$B338)*100,0))</f>
        <v/>
      </c>
      <c r="G338" s="218">
        <f>SUMIFS(Zeitliste!$M$14:$M$1999,Zeitliste!$A$14:$A$1999,$A338,Zeitliste!$N$14:$N$1999,G$16)</f>
        <v>0</v>
      </c>
      <c r="H338" s="219" t="str">
        <f t="shared" ref="H338" ca="1" si="3901">IF(OR($B338=0,G338=0),"",ROUNDDOWN((G338/$B338)*100,0))</f>
        <v/>
      </c>
      <c r="I338" s="218">
        <f>SUMIFS(Zeitliste!$M$14:$M$1999,Zeitliste!$A$14:$A$1999,$A338,Zeitliste!$N$14:$N$1999,I$16)</f>
        <v>0</v>
      </c>
      <c r="J338" s="219" t="str">
        <f t="shared" ref="J338" ca="1" si="3902">IF(OR($B338=0,I338=0),"",ROUNDDOWN((I338/$B338)*100,0))</f>
        <v/>
      </c>
      <c r="K338" s="218">
        <f>SUMIFS(Zeitliste!$M$14:$M$1999,Zeitliste!$A$14:$A$1999,$A338,Zeitliste!$N$14:$N$1999,K$16)</f>
        <v>0</v>
      </c>
      <c r="L338" s="219" t="str">
        <f t="shared" ref="L338" ca="1" si="3903">IF(OR($B338=0,K338=0),"",ROUNDDOWN((K338/$B338)*100,0))</f>
        <v/>
      </c>
      <c r="M338" s="218">
        <f>SUMIFS(Zeitliste!$M$14:$M$1999,Zeitliste!$A$14:$A$1999,$A338,Zeitliste!$N$14:$N$1999,M$16)</f>
        <v>0</v>
      </c>
      <c r="N338" s="219" t="str">
        <f t="shared" ref="N338" ca="1" si="3904">IF(OR($B338=0,M338=0),"",ROUNDDOWN((M338/$B338)*100,0))</f>
        <v/>
      </c>
      <c r="O338" s="218">
        <f>SUMIFS(Zeitliste!$M$14:$M$1999,Zeitliste!$A$14:$A$1999,$A338,Zeitliste!$N$14:$N$1999,O$16)</f>
        <v>0</v>
      </c>
      <c r="P338" s="219" t="str">
        <f t="shared" ref="P338" ca="1" si="3905">IF(OR($B338=0,O338=0),"",ROUNDDOWN((O338/$B338)*100,0))</f>
        <v/>
      </c>
      <c r="Q338" s="218">
        <f>SUMIFS(Zeitliste!$M$14:$M$1999,Zeitliste!$A$14:$A$1999,$A338,Zeitliste!$N$14:$N$1999,Q$16)</f>
        <v>0</v>
      </c>
      <c r="R338" s="219" t="str">
        <f t="shared" ref="R338" ca="1" si="3906">IF(OR($B338=0,Q338=0),"",ROUNDDOWN((Q338/$B338)*100,0))</f>
        <v/>
      </c>
      <c r="S338" s="218">
        <f>SUMIFS(Zeitliste!$M$14:$M$1999,Zeitliste!$A$14:$A$1999,$A338,Zeitliste!$N$14:$N$1999,S$16)</f>
        <v>0</v>
      </c>
      <c r="T338" s="219" t="str">
        <f t="shared" ref="T338" ca="1" si="3907">IF(OR($B338=0,S338=0),"",ROUNDDOWN((S338/$B338)*100,0))</f>
        <v/>
      </c>
      <c r="U338" s="218">
        <f>SUMIFS(Zeitliste!$M$14:$M$1999,Zeitliste!$A$14:$A$1999,$A338,Zeitliste!$N$14:$N$1999,U$16)</f>
        <v>0</v>
      </c>
      <c r="V338" s="219" t="str">
        <f t="shared" ref="V338" ca="1" si="3908">IF(OR($B338=0,U338=0),"",ROUNDDOWN((U338/$B338)*100,0))</f>
        <v/>
      </c>
      <c r="W338" s="218">
        <f>SUMIFS(Zeitliste!$M$14:$M$1999,Zeitliste!$A$14:$A$1999,$A338,Zeitliste!$N$14:$N$1999,W$16)</f>
        <v>0</v>
      </c>
      <c r="X338" s="219" t="str">
        <f t="shared" ref="X338" ca="1" si="3909">IF(OR($B338=0,W338=0),"",ROUNDDOWN((W338/$B338)*100,0))</f>
        <v/>
      </c>
      <c r="Y338" s="218">
        <f>SUMIFS(Zeitliste!$M$14:$M$1999,Zeitliste!$A$14:$A$1999,$A338,Zeitliste!$N$14:$N$1999,Y$16)</f>
        <v>0</v>
      </c>
      <c r="Z338" s="219" t="str">
        <f t="shared" ref="Z338" ca="1" si="3910">IF(OR($B338=0,Y338=0),"",ROUNDDOWN((Y338/$B338)*100,0))</f>
        <v/>
      </c>
      <c r="AA338" s="218">
        <f>SUMIFS(Zeitliste!$M$14:$M$1999,Zeitliste!$A$14:$A$1999,$A338,Zeitliste!$N$14:$N$1999,AA$16)</f>
        <v>0</v>
      </c>
      <c r="AB338" s="219" t="str">
        <f t="shared" ref="AB338" ca="1" si="3911">IF(OR($B338=0,AA338=0),"",ROUNDDOWN((AA338/$B338)*100,0))</f>
        <v/>
      </c>
      <c r="AC338" s="218">
        <f>SUMIFS(Zeitliste!$M$14:$M$1999,Zeitliste!$A$14:$A$1999,$A338,Zeitliste!$N$14:$N$1999,AC$16)</f>
        <v>0</v>
      </c>
      <c r="AD338" s="219" t="str">
        <f t="shared" ca="1" si="3162"/>
        <v/>
      </c>
      <c r="AE338" s="20"/>
      <c r="AF338" s="241">
        <f t="shared" ca="1" si="3175"/>
        <v>0</v>
      </c>
      <c r="AG338" s="241">
        <f t="shared" ca="1" si="3176"/>
        <v>0</v>
      </c>
      <c r="AH338" s="242" t="e">
        <f t="shared" si="3189"/>
        <v>#VALUE!</v>
      </c>
    </row>
    <row r="339" spans="1:34" x14ac:dyDescent="0.25">
      <c r="A339" s="216" t="str">
        <f t="shared" si="3898"/>
        <v/>
      </c>
      <c r="B339" s="217">
        <f ca="1">SUMIF(ZL_gesamt,Aufteilung!A339,ZL_dez)</f>
        <v>0</v>
      </c>
      <c r="C339" s="218">
        <f>SUMIFS(Zeitliste!$M$14:$M$1999,Zeitliste!$A$14:$A$1999,$A339,Zeitliste!$N$14:$N$1999,C$16)</f>
        <v>0</v>
      </c>
      <c r="D339" s="219" t="str">
        <f t="shared" ca="1" si="3899"/>
        <v/>
      </c>
      <c r="E339" s="218">
        <f>SUMIFS(Zeitliste!$M$14:$M$1999,Zeitliste!$A$14:$A$1999,$A339,Zeitliste!$N$14:$N$1999,E$16)</f>
        <v>0</v>
      </c>
      <c r="F339" s="219" t="str">
        <f t="shared" ref="F339" ca="1" si="3912">IF(OR($B339=0,E339=0),"",ROUNDDOWN((E339/$B339)*100,0))</f>
        <v/>
      </c>
      <c r="G339" s="218">
        <f>SUMIFS(Zeitliste!$M$14:$M$1999,Zeitliste!$A$14:$A$1999,$A339,Zeitliste!$N$14:$N$1999,G$16)</f>
        <v>0</v>
      </c>
      <c r="H339" s="219" t="str">
        <f t="shared" ref="H339" ca="1" si="3913">IF(OR($B339=0,G339=0),"",ROUNDDOWN((G339/$B339)*100,0))</f>
        <v/>
      </c>
      <c r="I339" s="218">
        <f>SUMIFS(Zeitliste!$M$14:$M$1999,Zeitliste!$A$14:$A$1999,$A339,Zeitliste!$N$14:$N$1999,I$16)</f>
        <v>0</v>
      </c>
      <c r="J339" s="219" t="str">
        <f t="shared" ref="J339" ca="1" si="3914">IF(OR($B339=0,I339=0),"",ROUNDDOWN((I339/$B339)*100,0))</f>
        <v/>
      </c>
      <c r="K339" s="218">
        <f>SUMIFS(Zeitliste!$M$14:$M$1999,Zeitliste!$A$14:$A$1999,$A339,Zeitliste!$N$14:$N$1999,K$16)</f>
        <v>0</v>
      </c>
      <c r="L339" s="219" t="str">
        <f t="shared" ref="L339" ca="1" si="3915">IF(OR($B339=0,K339=0),"",ROUNDDOWN((K339/$B339)*100,0))</f>
        <v/>
      </c>
      <c r="M339" s="218">
        <f>SUMIFS(Zeitliste!$M$14:$M$1999,Zeitliste!$A$14:$A$1999,$A339,Zeitliste!$N$14:$N$1999,M$16)</f>
        <v>0</v>
      </c>
      <c r="N339" s="219" t="str">
        <f t="shared" ref="N339" ca="1" si="3916">IF(OR($B339=0,M339=0),"",ROUNDDOWN((M339/$B339)*100,0))</f>
        <v/>
      </c>
      <c r="O339" s="218">
        <f>SUMIFS(Zeitliste!$M$14:$M$1999,Zeitliste!$A$14:$A$1999,$A339,Zeitliste!$N$14:$N$1999,O$16)</f>
        <v>0</v>
      </c>
      <c r="P339" s="219" t="str">
        <f t="shared" ref="P339" ca="1" si="3917">IF(OR($B339=0,O339=0),"",ROUNDDOWN((O339/$B339)*100,0))</f>
        <v/>
      </c>
      <c r="Q339" s="218">
        <f>SUMIFS(Zeitliste!$M$14:$M$1999,Zeitliste!$A$14:$A$1999,$A339,Zeitliste!$N$14:$N$1999,Q$16)</f>
        <v>0</v>
      </c>
      <c r="R339" s="219" t="str">
        <f t="shared" ref="R339" ca="1" si="3918">IF(OR($B339=0,Q339=0),"",ROUNDDOWN((Q339/$B339)*100,0))</f>
        <v/>
      </c>
      <c r="S339" s="218">
        <f>SUMIFS(Zeitliste!$M$14:$M$1999,Zeitliste!$A$14:$A$1999,$A339,Zeitliste!$N$14:$N$1999,S$16)</f>
        <v>0</v>
      </c>
      <c r="T339" s="219" t="str">
        <f t="shared" ref="T339" ca="1" si="3919">IF(OR($B339=0,S339=0),"",ROUNDDOWN((S339/$B339)*100,0))</f>
        <v/>
      </c>
      <c r="U339" s="218">
        <f>SUMIFS(Zeitliste!$M$14:$M$1999,Zeitliste!$A$14:$A$1999,$A339,Zeitliste!$N$14:$N$1999,U$16)</f>
        <v>0</v>
      </c>
      <c r="V339" s="219" t="str">
        <f t="shared" ref="V339" ca="1" si="3920">IF(OR($B339=0,U339=0),"",ROUNDDOWN((U339/$B339)*100,0))</f>
        <v/>
      </c>
      <c r="W339" s="218">
        <f>SUMIFS(Zeitliste!$M$14:$M$1999,Zeitliste!$A$14:$A$1999,$A339,Zeitliste!$N$14:$N$1999,W$16)</f>
        <v>0</v>
      </c>
      <c r="X339" s="219" t="str">
        <f t="shared" ref="X339" ca="1" si="3921">IF(OR($B339=0,W339=0),"",ROUNDDOWN((W339/$B339)*100,0))</f>
        <v/>
      </c>
      <c r="Y339" s="218">
        <f>SUMIFS(Zeitliste!$M$14:$M$1999,Zeitliste!$A$14:$A$1999,$A339,Zeitliste!$N$14:$N$1999,Y$16)</f>
        <v>0</v>
      </c>
      <c r="Z339" s="219" t="str">
        <f t="shared" ref="Z339" ca="1" si="3922">IF(OR($B339=0,Y339=0),"",ROUNDDOWN((Y339/$B339)*100,0))</f>
        <v/>
      </c>
      <c r="AA339" s="218">
        <f>SUMIFS(Zeitliste!$M$14:$M$1999,Zeitliste!$A$14:$A$1999,$A339,Zeitliste!$N$14:$N$1999,AA$16)</f>
        <v>0</v>
      </c>
      <c r="AB339" s="219" t="str">
        <f t="shared" ref="AB339" ca="1" si="3923">IF(OR($B339=0,AA339=0),"",ROUNDDOWN((AA339/$B339)*100,0))</f>
        <v/>
      </c>
      <c r="AC339" s="218">
        <f>SUMIFS(Zeitliste!$M$14:$M$1999,Zeitliste!$A$14:$A$1999,$A339,Zeitliste!$N$14:$N$1999,AC$16)</f>
        <v>0</v>
      </c>
      <c r="AD339" s="219" t="str">
        <f t="shared" ca="1" si="3162"/>
        <v/>
      </c>
      <c r="AE339" s="20"/>
      <c r="AF339" s="241">
        <f t="shared" ca="1" si="3175"/>
        <v>0</v>
      </c>
      <c r="AG339" s="241">
        <f t="shared" ca="1" si="3176"/>
        <v>0</v>
      </c>
      <c r="AH339" s="242" t="e">
        <f t="shared" si="3189"/>
        <v>#VALUE!</v>
      </c>
    </row>
    <row r="340" spans="1:34" x14ac:dyDescent="0.25">
      <c r="A340" s="216" t="str">
        <f t="shared" si="3898"/>
        <v/>
      </c>
      <c r="B340" s="217">
        <f ca="1">SUMIF(ZL_gesamt,Aufteilung!A340,ZL_dez)</f>
        <v>0</v>
      </c>
      <c r="C340" s="218">
        <f>SUMIFS(Zeitliste!$M$14:$M$1999,Zeitliste!$A$14:$A$1999,$A340,Zeitliste!$N$14:$N$1999,C$16)</f>
        <v>0</v>
      </c>
      <c r="D340" s="219" t="str">
        <f t="shared" ca="1" si="3899"/>
        <v/>
      </c>
      <c r="E340" s="218">
        <f>SUMIFS(Zeitliste!$M$14:$M$1999,Zeitliste!$A$14:$A$1999,$A340,Zeitliste!$N$14:$N$1999,E$16)</f>
        <v>0</v>
      </c>
      <c r="F340" s="219" t="str">
        <f t="shared" ref="F340" ca="1" si="3924">IF(OR($B340=0,E340=0),"",ROUNDDOWN((E340/$B340)*100,0))</f>
        <v/>
      </c>
      <c r="G340" s="218">
        <f>SUMIFS(Zeitliste!$M$14:$M$1999,Zeitliste!$A$14:$A$1999,$A340,Zeitliste!$N$14:$N$1999,G$16)</f>
        <v>0</v>
      </c>
      <c r="H340" s="219" t="str">
        <f t="shared" ref="H340" ca="1" si="3925">IF(OR($B340=0,G340=0),"",ROUNDDOWN((G340/$B340)*100,0))</f>
        <v/>
      </c>
      <c r="I340" s="218">
        <f>SUMIFS(Zeitliste!$M$14:$M$1999,Zeitliste!$A$14:$A$1999,$A340,Zeitliste!$N$14:$N$1999,I$16)</f>
        <v>0</v>
      </c>
      <c r="J340" s="219" t="str">
        <f t="shared" ref="J340" ca="1" si="3926">IF(OR($B340=0,I340=0),"",ROUNDDOWN((I340/$B340)*100,0))</f>
        <v/>
      </c>
      <c r="K340" s="218">
        <f>SUMIFS(Zeitliste!$M$14:$M$1999,Zeitliste!$A$14:$A$1999,$A340,Zeitliste!$N$14:$N$1999,K$16)</f>
        <v>0</v>
      </c>
      <c r="L340" s="219" t="str">
        <f t="shared" ref="L340" ca="1" si="3927">IF(OR($B340=0,K340=0),"",ROUNDDOWN((K340/$B340)*100,0))</f>
        <v/>
      </c>
      <c r="M340" s="218">
        <f>SUMIFS(Zeitliste!$M$14:$M$1999,Zeitliste!$A$14:$A$1999,$A340,Zeitliste!$N$14:$N$1999,M$16)</f>
        <v>0</v>
      </c>
      <c r="N340" s="219" t="str">
        <f t="shared" ref="N340" ca="1" si="3928">IF(OR($B340=0,M340=0),"",ROUNDDOWN((M340/$B340)*100,0))</f>
        <v/>
      </c>
      <c r="O340" s="218">
        <f>SUMIFS(Zeitliste!$M$14:$M$1999,Zeitliste!$A$14:$A$1999,$A340,Zeitliste!$N$14:$N$1999,O$16)</f>
        <v>0</v>
      </c>
      <c r="P340" s="219" t="str">
        <f t="shared" ref="P340" ca="1" si="3929">IF(OR($B340=0,O340=0),"",ROUNDDOWN((O340/$B340)*100,0))</f>
        <v/>
      </c>
      <c r="Q340" s="218">
        <f>SUMIFS(Zeitliste!$M$14:$M$1999,Zeitliste!$A$14:$A$1999,$A340,Zeitliste!$N$14:$N$1999,Q$16)</f>
        <v>0</v>
      </c>
      <c r="R340" s="219" t="str">
        <f t="shared" ref="R340" ca="1" si="3930">IF(OR($B340=0,Q340=0),"",ROUNDDOWN((Q340/$B340)*100,0))</f>
        <v/>
      </c>
      <c r="S340" s="218">
        <f>SUMIFS(Zeitliste!$M$14:$M$1999,Zeitliste!$A$14:$A$1999,$A340,Zeitliste!$N$14:$N$1999,S$16)</f>
        <v>0</v>
      </c>
      <c r="T340" s="219" t="str">
        <f t="shared" ref="T340" ca="1" si="3931">IF(OR($B340=0,S340=0),"",ROUNDDOWN((S340/$B340)*100,0))</f>
        <v/>
      </c>
      <c r="U340" s="218">
        <f>SUMIFS(Zeitliste!$M$14:$M$1999,Zeitliste!$A$14:$A$1999,$A340,Zeitliste!$N$14:$N$1999,U$16)</f>
        <v>0</v>
      </c>
      <c r="V340" s="219" t="str">
        <f t="shared" ref="V340" ca="1" si="3932">IF(OR($B340=0,U340=0),"",ROUNDDOWN((U340/$B340)*100,0))</f>
        <v/>
      </c>
      <c r="W340" s="218">
        <f>SUMIFS(Zeitliste!$M$14:$M$1999,Zeitliste!$A$14:$A$1999,$A340,Zeitliste!$N$14:$N$1999,W$16)</f>
        <v>0</v>
      </c>
      <c r="X340" s="219" t="str">
        <f t="shared" ref="X340" ca="1" si="3933">IF(OR($B340=0,W340=0),"",ROUNDDOWN((W340/$B340)*100,0))</f>
        <v/>
      </c>
      <c r="Y340" s="218">
        <f>SUMIFS(Zeitliste!$M$14:$M$1999,Zeitliste!$A$14:$A$1999,$A340,Zeitliste!$N$14:$N$1999,Y$16)</f>
        <v>0</v>
      </c>
      <c r="Z340" s="219" t="str">
        <f t="shared" ref="Z340" ca="1" si="3934">IF(OR($B340=0,Y340=0),"",ROUNDDOWN((Y340/$B340)*100,0))</f>
        <v/>
      </c>
      <c r="AA340" s="218">
        <f>SUMIFS(Zeitliste!$M$14:$M$1999,Zeitliste!$A$14:$A$1999,$A340,Zeitliste!$N$14:$N$1999,AA$16)</f>
        <v>0</v>
      </c>
      <c r="AB340" s="219" t="str">
        <f t="shared" ref="AB340" ca="1" si="3935">IF(OR($B340=0,AA340=0),"",ROUNDDOWN((AA340/$B340)*100,0))</f>
        <v/>
      </c>
      <c r="AC340" s="218">
        <f>SUMIFS(Zeitliste!$M$14:$M$1999,Zeitliste!$A$14:$A$1999,$A340,Zeitliste!$N$14:$N$1999,AC$16)</f>
        <v>0</v>
      </c>
      <c r="AD340" s="219" t="str">
        <f t="shared" ref="AD340:AD382" ca="1" si="3936">IF(OR($B340=0,AC340=0),"",100-SUM(D340,F340,H340,J340,L340,N340,P340,R340,T340,V340,X340,Z340,AB340))</f>
        <v/>
      </c>
      <c r="AE340" s="20"/>
      <c r="AF340" s="241">
        <f t="shared" ca="1" si="3175"/>
        <v>0</v>
      </c>
      <c r="AG340" s="241">
        <f t="shared" ca="1" si="3176"/>
        <v>0</v>
      </c>
      <c r="AH340" s="242" t="e">
        <f t="shared" si="3189"/>
        <v>#VALUE!</v>
      </c>
    </row>
    <row r="341" spans="1:34" x14ac:dyDescent="0.25">
      <c r="A341" s="216" t="str">
        <f t="shared" si="3898"/>
        <v/>
      </c>
      <c r="B341" s="217">
        <f ca="1">SUMIF(ZL_gesamt,Aufteilung!A341,ZL_dez)</f>
        <v>0</v>
      </c>
      <c r="C341" s="218">
        <f>SUMIFS(Zeitliste!$M$14:$M$1999,Zeitliste!$A$14:$A$1999,$A341,Zeitliste!$N$14:$N$1999,C$16)</f>
        <v>0</v>
      </c>
      <c r="D341" s="219" t="str">
        <f t="shared" ca="1" si="3899"/>
        <v/>
      </c>
      <c r="E341" s="218">
        <f>SUMIFS(Zeitliste!$M$14:$M$1999,Zeitliste!$A$14:$A$1999,$A341,Zeitliste!$N$14:$N$1999,E$16)</f>
        <v>0</v>
      </c>
      <c r="F341" s="219" t="str">
        <f t="shared" ref="F341" ca="1" si="3937">IF(OR($B341=0,E341=0),"",ROUNDDOWN((E341/$B341)*100,0))</f>
        <v/>
      </c>
      <c r="G341" s="218">
        <f>SUMIFS(Zeitliste!$M$14:$M$1999,Zeitliste!$A$14:$A$1999,$A341,Zeitliste!$N$14:$N$1999,G$16)</f>
        <v>0</v>
      </c>
      <c r="H341" s="219" t="str">
        <f t="shared" ref="H341" ca="1" si="3938">IF(OR($B341=0,G341=0),"",ROUNDDOWN((G341/$B341)*100,0))</f>
        <v/>
      </c>
      <c r="I341" s="218">
        <f>SUMIFS(Zeitliste!$M$14:$M$1999,Zeitliste!$A$14:$A$1999,$A341,Zeitliste!$N$14:$N$1999,I$16)</f>
        <v>0</v>
      </c>
      <c r="J341" s="219" t="str">
        <f t="shared" ref="J341" ca="1" si="3939">IF(OR($B341=0,I341=0),"",ROUNDDOWN((I341/$B341)*100,0))</f>
        <v/>
      </c>
      <c r="K341" s="218">
        <f>SUMIFS(Zeitliste!$M$14:$M$1999,Zeitliste!$A$14:$A$1999,$A341,Zeitliste!$N$14:$N$1999,K$16)</f>
        <v>0</v>
      </c>
      <c r="L341" s="219" t="str">
        <f t="shared" ref="L341" ca="1" si="3940">IF(OR($B341=0,K341=0),"",ROUNDDOWN((K341/$B341)*100,0))</f>
        <v/>
      </c>
      <c r="M341" s="218">
        <f>SUMIFS(Zeitliste!$M$14:$M$1999,Zeitliste!$A$14:$A$1999,$A341,Zeitliste!$N$14:$N$1999,M$16)</f>
        <v>0</v>
      </c>
      <c r="N341" s="219" t="str">
        <f t="shared" ref="N341" ca="1" si="3941">IF(OR($B341=0,M341=0),"",ROUNDDOWN((M341/$B341)*100,0))</f>
        <v/>
      </c>
      <c r="O341" s="218">
        <f>SUMIFS(Zeitliste!$M$14:$M$1999,Zeitliste!$A$14:$A$1999,$A341,Zeitliste!$N$14:$N$1999,O$16)</f>
        <v>0</v>
      </c>
      <c r="P341" s="219" t="str">
        <f t="shared" ref="P341" ca="1" si="3942">IF(OR($B341=0,O341=0),"",ROUNDDOWN((O341/$B341)*100,0))</f>
        <v/>
      </c>
      <c r="Q341" s="218">
        <f>SUMIFS(Zeitliste!$M$14:$M$1999,Zeitliste!$A$14:$A$1999,$A341,Zeitliste!$N$14:$N$1999,Q$16)</f>
        <v>0</v>
      </c>
      <c r="R341" s="219" t="str">
        <f t="shared" ref="R341" ca="1" si="3943">IF(OR($B341=0,Q341=0),"",ROUNDDOWN((Q341/$B341)*100,0))</f>
        <v/>
      </c>
      <c r="S341" s="218">
        <f>SUMIFS(Zeitliste!$M$14:$M$1999,Zeitliste!$A$14:$A$1999,$A341,Zeitliste!$N$14:$N$1999,S$16)</f>
        <v>0</v>
      </c>
      <c r="T341" s="219" t="str">
        <f t="shared" ref="T341" ca="1" si="3944">IF(OR($B341=0,S341=0),"",ROUNDDOWN((S341/$B341)*100,0))</f>
        <v/>
      </c>
      <c r="U341" s="218">
        <f>SUMIFS(Zeitliste!$M$14:$M$1999,Zeitliste!$A$14:$A$1999,$A341,Zeitliste!$N$14:$N$1999,U$16)</f>
        <v>0</v>
      </c>
      <c r="V341" s="219" t="str">
        <f t="shared" ref="V341" ca="1" si="3945">IF(OR($B341=0,U341=0),"",ROUNDDOWN((U341/$B341)*100,0))</f>
        <v/>
      </c>
      <c r="W341" s="218">
        <f>SUMIFS(Zeitliste!$M$14:$M$1999,Zeitliste!$A$14:$A$1999,$A341,Zeitliste!$N$14:$N$1999,W$16)</f>
        <v>0</v>
      </c>
      <c r="X341" s="219" t="str">
        <f t="shared" ref="X341" ca="1" si="3946">IF(OR($B341=0,W341=0),"",ROUNDDOWN((W341/$B341)*100,0))</f>
        <v/>
      </c>
      <c r="Y341" s="218">
        <f>SUMIFS(Zeitliste!$M$14:$M$1999,Zeitliste!$A$14:$A$1999,$A341,Zeitliste!$N$14:$N$1999,Y$16)</f>
        <v>0</v>
      </c>
      <c r="Z341" s="219" t="str">
        <f t="shared" ref="Z341" ca="1" si="3947">IF(OR($B341=0,Y341=0),"",ROUNDDOWN((Y341/$B341)*100,0))</f>
        <v/>
      </c>
      <c r="AA341" s="218">
        <f>SUMIFS(Zeitliste!$M$14:$M$1999,Zeitliste!$A$14:$A$1999,$A341,Zeitliste!$N$14:$N$1999,AA$16)</f>
        <v>0</v>
      </c>
      <c r="AB341" s="219" t="str">
        <f t="shared" ref="AB341" ca="1" si="3948">IF(OR($B341=0,AA341=0),"",ROUNDDOWN((AA341/$B341)*100,0))</f>
        <v/>
      </c>
      <c r="AC341" s="218">
        <f>SUMIFS(Zeitliste!$M$14:$M$1999,Zeitliste!$A$14:$A$1999,$A341,Zeitliste!$N$14:$N$1999,AC$16)</f>
        <v>0</v>
      </c>
      <c r="AD341" s="219" t="str">
        <f t="shared" ca="1" si="3936"/>
        <v/>
      </c>
      <c r="AE341" s="20"/>
      <c r="AF341" s="241">
        <f t="shared" ref="AF341:AF382" ca="1" si="3949">B341-SUM(C341,E341,G341,I341,K341,M341,O341,Q341,S341,U341,W341,Y341,AA341,AC341)</f>
        <v>0</v>
      </c>
      <c r="AG341" s="241">
        <f t="shared" ref="AG341:AG382" ca="1" si="3950">IF(B341=0,0,100-SUM(D341,F341,H341,J341,L341,N341,P341,R341,T341,V341,X341,Z341,AB341,AD341))</f>
        <v>0</v>
      </c>
      <c r="AH341" s="242" t="e">
        <f t="shared" si="3189"/>
        <v>#VALUE!</v>
      </c>
    </row>
    <row r="342" spans="1:34" x14ac:dyDescent="0.25">
      <c r="A342" s="216" t="str">
        <f t="shared" si="3898"/>
        <v/>
      </c>
      <c r="B342" s="217">
        <f ca="1">SUMIF(ZL_gesamt,Aufteilung!A342,ZL_dez)</f>
        <v>0</v>
      </c>
      <c r="C342" s="218">
        <f>SUMIFS(Zeitliste!$M$14:$M$1999,Zeitliste!$A$14:$A$1999,$A342,Zeitliste!$N$14:$N$1999,C$16)</f>
        <v>0</v>
      </c>
      <c r="D342" s="219" t="str">
        <f t="shared" ca="1" si="3899"/>
        <v/>
      </c>
      <c r="E342" s="218">
        <f>SUMIFS(Zeitliste!$M$14:$M$1999,Zeitliste!$A$14:$A$1999,$A342,Zeitliste!$N$14:$N$1999,E$16)</f>
        <v>0</v>
      </c>
      <c r="F342" s="219" t="str">
        <f t="shared" ref="F342" ca="1" si="3951">IF(OR($B342=0,E342=0),"",ROUNDDOWN((E342/$B342)*100,0))</f>
        <v/>
      </c>
      <c r="G342" s="218">
        <f>SUMIFS(Zeitliste!$M$14:$M$1999,Zeitliste!$A$14:$A$1999,$A342,Zeitliste!$N$14:$N$1999,G$16)</f>
        <v>0</v>
      </c>
      <c r="H342" s="219" t="str">
        <f t="shared" ref="H342" ca="1" si="3952">IF(OR($B342=0,G342=0),"",ROUNDDOWN((G342/$B342)*100,0))</f>
        <v/>
      </c>
      <c r="I342" s="218">
        <f>SUMIFS(Zeitliste!$M$14:$M$1999,Zeitliste!$A$14:$A$1999,$A342,Zeitliste!$N$14:$N$1999,I$16)</f>
        <v>0</v>
      </c>
      <c r="J342" s="219" t="str">
        <f t="shared" ref="J342" ca="1" si="3953">IF(OR($B342=0,I342=0),"",ROUNDDOWN((I342/$B342)*100,0))</f>
        <v/>
      </c>
      <c r="K342" s="218">
        <f>SUMIFS(Zeitliste!$M$14:$M$1999,Zeitliste!$A$14:$A$1999,$A342,Zeitliste!$N$14:$N$1999,K$16)</f>
        <v>0</v>
      </c>
      <c r="L342" s="219" t="str">
        <f t="shared" ref="L342" ca="1" si="3954">IF(OR($B342=0,K342=0),"",ROUNDDOWN((K342/$B342)*100,0))</f>
        <v/>
      </c>
      <c r="M342" s="218">
        <f>SUMIFS(Zeitliste!$M$14:$M$1999,Zeitliste!$A$14:$A$1999,$A342,Zeitliste!$N$14:$N$1999,M$16)</f>
        <v>0</v>
      </c>
      <c r="N342" s="219" t="str">
        <f t="shared" ref="N342" ca="1" si="3955">IF(OR($B342=0,M342=0),"",ROUNDDOWN((M342/$B342)*100,0))</f>
        <v/>
      </c>
      <c r="O342" s="218">
        <f>SUMIFS(Zeitliste!$M$14:$M$1999,Zeitliste!$A$14:$A$1999,$A342,Zeitliste!$N$14:$N$1999,O$16)</f>
        <v>0</v>
      </c>
      <c r="P342" s="219" t="str">
        <f t="shared" ref="P342" ca="1" si="3956">IF(OR($B342=0,O342=0),"",ROUNDDOWN((O342/$B342)*100,0))</f>
        <v/>
      </c>
      <c r="Q342" s="218">
        <f>SUMIFS(Zeitliste!$M$14:$M$1999,Zeitliste!$A$14:$A$1999,$A342,Zeitliste!$N$14:$N$1999,Q$16)</f>
        <v>0</v>
      </c>
      <c r="R342" s="219" t="str">
        <f t="shared" ref="R342" ca="1" si="3957">IF(OR($B342=0,Q342=0),"",ROUNDDOWN((Q342/$B342)*100,0))</f>
        <v/>
      </c>
      <c r="S342" s="218">
        <f>SUMIFS(Zeitliste!$M$14:$M$1999,Zeitliste!$A$14:$A$1999,$A342,Zeitliste!$N$14:$N$1999,S$16)</f>
        <v>0</v>
      </c>
      <c r="T342" s="219" t="str">
        <f t="shared" ref="T342" ca="1" si="3958">IF(OR($B342=0,S342=0),"",ROUNDDOWN((S342/$B342)*100,0))</f>
        <v/>
      </c>
      <c r="U342" s="218">
        <f>SUMIFS(Zeitliste!$M$14:$M$1999,Zeitliste!$A$14:$A$1999,$A342,Zeitliste!$N$14:$N$1999,U$16)</f>
        <v>0</v>
      </c>
      <c r="V342" s="219" t="str">
        <f t="shared" ref="V342" ca="1" si="3959">IF(OR($B342=0,U342=0),"",ROUNDDOWN((U342/$B342)*100,0))</f>
        <v/>
      </c>
      <c r="W342" s="218">
        <f>SUMIFS(Zeitliste!$M$14:$M$1999,Zeitliste!$A$14:$A$1999,$A342,Zeitliste!$N$14:$N$1999,W$16)</f>
        <v>0</v>
      </c>
      <c r="X342" s="219" t="str">
        <f t="shared" ref="X342" ca="1" si="3960">IF(OR($B342=0,W342=0),"",ROUNDDOWN((W342/$B342)*100,0))</f>
        <v/>
      </c>
      <c r="Y342" s="218">
        <f>SUMIFS(Zeitliste!$M$14:$M$1999,Zeitliste!$A$14:$A$1999,$A342,Zeitliste!$N$14:$N$1999,Y$16)</f>
        <v>0</v>
      </c>
      <c r="Z342" s="219" t="str">
        <f t="shared" ref="Z342" ca="1" si="3961">IF(OR($B342=0,Y342=0),"",ROUNDDOWN((Y342/$B342)*100,0))</f>
        <v/>
      </c>
      <c r="AA342" s="218">
        <f>SUMIFS(Zeitliste!$M$14:$M$1999,Zeitliste!$A$14:$A$1999,$A342,Zeitliste!$N$14:$N$1999,AA$16)</f>
        <v>0</v>
      </c>
      <c r="AB342" s="219" t="str">
        <f t="shared" ref="AB342" ca="1" si="3962">IF(OR($B342=0,AA342=0),"",ROUNDDOWN((AA342/$B342)*100,0))</f>
        <v/>
      </c>
      <c r="AC342" s="218">
        <f>SUMIFS(Zeitliste!$M$14:$M$1999,Zeitliste!$A$14:$A$1999,$A342,Zeitliste!$N$14:$N$1999,AC$16)</f>
        <v>0</v>
      </c>
      <c r="AD342" s="219" t="str">
        <f t="shared" ca="1" si="3936"/>
        <v/>
      </c>
      <c r="AE342" s="20"/>
      <c r="AF342" s="241">
        <f t="shared" ca="1" si="3949"/>
        <v>0</v>
      </c>
      <c r="AG342" s="241">
        <f t="shared" ca="1" si="3950"/>
        <v>0</v>
      </c>
      <c r="AH342" s="242" t="e">
        <f t="shared" ref="AH342:AH382" si="3963">WEEKDAY(A342)</f>
        <v>#VALUE!</v>
      </c>
    </row>
    <row r="343" spans="1:34" x14ac:dyDescent="0.25">
      <c r="A343" s="216" t="str">
        <f t="shared" si="3898"/>
        <v/>
      </c>
      <c r="B343" s="217">
        <f ca="1">SUMIF(ZL_gesamt,Aufteilung!A343,ZL_dez)</f>
        <v>0</v>
      </c>
      <c r="C343" s="218">
        <f>SUMIFS(Zeitliste!$M$14:$M$1999,Zeitliste!$A$14:$A$1999,$A343,Zeitliste!$N$14:$N$1999,C$16)</f>
        <v>0</v>
      </c>
      <c r="D343" s="219" t="str">
        <f t="shared" ca="1" si="3899"/>
        <v/>
      </c>
      <c r="E343" s="218">
        <f>SUMIFS(Zeitliste!$M$14:$M$1999,Zeitliste!$A$14:$A$1999,$A343,Zeitliste!$N$14:$N$1999,E$16)</f>
        <v>0</v>
      </c>
      <c r="F343" s="219" t="str">
        <f t="shared" ref="F343" ca="1" si="3964">IF(OR($B343=0,E343=0),"",ROUNDDOWN((E343/$B343)*100,0))</f>
        <v/>
      </c>
      <c r="G343" s="218">
        <f>SUMIFS(Zeitliste!$M$14:$M$1999,Zeitliste!$A$14:$A$1999,$A343,Zeitliste!$N$14:$N$1999,G$16)</f>
        <v>0</v>
      </c>
      <c r="H343" s="219" t="str">
        <f t="shared" ref="H343" ca="1" si="3965">IF(OR($B343=0,G343=0),"",ROUNDDOWN((G343/$B343)*100,0))</f>
        <v/>
      </c>
      <c r="I343" s="218">
        <f>SUMIFS(Zeitliste!$M$14:$M$1999,Zeitliste!$A$14:$A$1999,$A343,Zeitliste!$N$14:$N$1999,I$16)</f>
        <v>0</v>
      </c>
      <c r="J343" s="219" t="str">
        <f t="shared" ref="J343" ca="1" si="3966">IF(OR($B343=0,I343=0),"",ROUNDDOWN((I343/$B343)*100,0))</f>
        <v/>
      </c>
      <c r="K343" s="218">
        <f>SUMIFS(Zeitliste!$M$14:$M$1999,Zeitliste!$A$14:$A$1999,$A343,Zeitliste!$N$14:$N$1999,K$16)</f>
        <v>0</v>
      </c>
      <c r="L343" s="219" t="str">
        <f t="shared" ref="L343" ca="1" si="3967">IF(OR($B343=0,K343=0),"",ROUNDDOWN((K343/$B343)*100,0))</f>
        <v/>
      </c>
      <c r="M343" s="218">
        <f>SUMIFS(Zeitliste!$M$14:$M$1999,Zeitliste!$A$14:$A$1999,$A343,Zeitliste!$N$14:$N$1999,M$16)</f>
        <v>0</v>
      </c>
      <c r="N343" s="219" t="str">
        <f t="shared" ref="N343" ca="1" si="3968">IF(OR($B343=0,M343=0),"",ROUNDDOWN((M343/$B343)*100,0))</f>
        <v/>
      </c>
      <c r="O343" s="218">
        <f>SUMIFS(Zeitliste!$M$14:$M$1999,Zeitliste!$A$14:$A$1999,$A343,Zeitliste!$N$14:$N$1999,O$16)</f>
        <v>0</v>
      </c>
      <c r="P343" s="219" t="str">
        <f t="shared" ref="P343" ca="1" si="3969">IF(OR($B343=0,O343=0),"",ROUNDDOWN((O343/$B343)*100,0))</f>
        <v/>
      </c>
      <c r="Q343" s="218">
        <f>SUMIFS(Zeitliste!$M$14:$M$1999,Zeitliste!$A$14:$A$1999,$A343,Zeitliste!$N$14:$N$1999,Q$16)</f>
        <v>0</v>
      </c>
      <c r="R343" s="219" t="str">
        <f t="shared" ref="R343" ca="1" si="3970">IF(OR($B343=0,Q343=0),"",ROUNDDOWN((Q343/$B343)*100,0))</f>
        <v/>
      </c>
      <c r="S343" s="218">
        <f>SUMIFS(Zeitliste!$M$14:$M$1999,Zeitliste!$A$14:$A$1999,$A343,Zeitliste!$N$14:$N$1999,S$16)</f>
        <v>0</v>
      </c>
      <c r="T343" s="219" t="str">
        <f t="shared" ref="T343" ca="1" si="3971">IF(OR($B343=0,S343=0),"",ROUNDDOWN((S343/$B343)*100,0))</f>
        <v/>
      </c>
      <c r="U343" s="218">
        <f>SUMIFS(Zeitliste!$M$14:$M$1999,Zeitliste!$A$14:$A$1999,$A343,Zeitliste!$N$14:$N$1999,U$16)</f>
        <v>0</v>
      </c>
      <c r="V343" s="219" t="str">
        <f t="shared" ref="V343" ca="1" si="3972">IF(OR($B343=0,U343=0),"",ROUNDDOWN((U343/$B343)*100,0))</f>
        <v/>
      </c>
      <c r="W343" s="218">
        <f>SUMIFS(Zeitliste!$M$14:$M$1999,Zeitliste!$A$14:$A$1999,$A343,Zeitliste!$N$14:$N$1999,W$16)</f>
        <v>0</v>
      </c>
      <c r="X343" s="219" t="str">
        <f t="shared" ref="X343" ca="1" si="3973">IF(OR($B343=0,W343=0),"",ROUNDDOWN((W343/$B343)*100,0))</f>
        <v/>
      </c>
      <c r="Y343" s="218">
        <f>SUMIFS(Zeitliste!$M$14:$M$1999,Zeitliste!$A$14:$A$1999,$A343,Zeitliste!$N$14:$N$1999,Y$16)</f>
        <v>0</v>
      </c>
      <c r="Z343" s="219" t="str">
        <f t="shared" ref="Z343" ca="1" si="3974">IF(OR($B343=0,Y343=0),"",ROUNDDOWN((Y343/$B343)*100,0))</f>
        <v/>
      </c>
      <c r="AA343" s="218">
        <f>SUMIFS(Zeitliste!$M$14:$M$1999,Zeitliste!$A$14:$A$1999,$A343,Zeitliste!$N$14:$N$1999,AA$16)</f>
        <v>0</v>
      </c>
      <c r="AB343" s="219" t="str">
        <f t="shared" ref="AB343" ca="1" si="3975">IF(OR($B343=0,AA343=0),"",ROUNDDOWN((AA343/$B343)*100,0))</f>
        <v/>
      </c>
      <c r="AC343" s="218">
        <f>SUMIFS(Zeitliste!$M$14:$M$1999,Zeitliste!$A$14:$A$1999,$A343,Zeitliste!$N$14:$N$1999,AC$16)</f>
        <v>0</v>
      </c>
      <c r="AD343" s="219" t="str">
        <f t="shared" ca="1" si="3936"/>
        <v/>
      </c>
      <c r="AE343" s="20"/>
      <c r="AF343" s="241">
        <f t="shared" ca="1" si="3949"/>
        <v>0</v>
      </c>
      <c r="AG343" s="241">
        <f t="shared" ca="1" si="3950"/>
        <v>0</v>
      </c>
      <c r="AH343" s="242" t="e">
        <f t="shared" si="3963"/>
        <v>#VALUE!</v>
      </c>
    </row>
    <row r="344" spans="1:34" x14ac:dyDescent="0.25">
      <c r="A344" s="216" t="str">
        <f t="shared" si="3898"/>
        <v/>
      </c>
      <c r="B344" s="217">
        <f ca="1">SUMIF(ZL_gesamt,Aufteilung!A344,ZL_dez)</f>
        <v>0</v>
      </c>
      <c r="C344" s="218">
        <f>SUMIFS(Zeitliste!$M$14:$M$1999,Zeitliste!$A$14:$A$1999,$A344,Zeitliste!$N$14:$N$1999,C$16)</f>
        <v>0</v>
      </c>
      <c r="D344" s="219" t="str">
        <f t="shared" ca="1" si="3899"/>
        <v/>
      </c>
      <c r="E344" s="218">
        <f>SUMIFS(Zeitliste!$M$14:$M$1999,Zeitliste!$A$14:$A$1999,$A344,Zeitliste!$N$14:$N$1999,E$16)</f>
        <v>0</v>
      </c>
      <c r="F344" s="219" t="str">
        <f t="shared" ref="F344" ca="1" si="3976">IF(OR($B344=0,E344=0),"",ROUNDDOWN((E344/$B344)*100,0))</f>
        <v/>
      </c>
      <c r="G344" s="218">
        <f>SUMIFS(Zeitliste!$M$14:$M$1999,Zeitliste!$A$14:$A$1999,$A344,Zeitliste!$N$14:$N$1999,G$16)</f>
        <v>0</v>
      </c>
      <c r="H344" s="219" t="str">
        <f t="shared" ref="H344" ca="1" si="3977">IF(OR($B344=0,G344=0),"",ROUNDDOWN((G344/$B344)*100,0))</f>
        <v/>
      </c>
      <c r="I344" s="218">
        <f>SUMIFS(Zeitliste!$M$14:$M$1999,Zeitliste!$A$14:$A$1999,$A344,Zeitliste!$N$14:$N$1999,I$16)</f>
        <v>0</v>
      </c>
      <c r="J344" s="219" t="str">
        <f t="shared" ref="J344" ca="1" si="3978">IF(OR($B344=0,I344=0),"",ROUNDDOWN((I344/$B344)*100,0))</f>
        <v/>
      </c>
      <c r="K344" s="218">
        <f>SUMIFS(Zeitliste!$M$14:$M$1999,Zeitliste!$A$14:$A$1999,$A344,Zeitliste!$N$14:$N$1999,K$16)</f>
        <v>0</v>
      </c>
      <c r="L344" s="219" t="str">
        <f t="shared" ref="L344" ca="1" si="3979">IF(OR($B344=0,K344=0),"",ROUNDDOWN((K344/$B344)*100,0))</f>
        <v/>
      </c>
      <c r="M344" s="218">
        <f>SUMIFS(Zeitliste!$M$14:$M$1999,Zeitliste!$A$14:$A$1999,$A344,Zeitliste!$N$14:$N$1999,M$16)</f>
        <v>0</v>
      </c>
      <c r="N344" s="219" t="str">
        <f t="shared" ref="N344" ca="1" si="3980">IF(OR($B344=0,M344=0),"",ROUNDDOWN((M344/$B344)*100,0))</f>
        <v/>
      </c>
      <c r="O344" s="218">
        <f>SUMIFS(Zeitliste!$M$14:$M$1999,Zeitliste!$A$14:$A$1999,$A344,Zeitliste!$N$14:$N$1999,O$16)</f>
        <v>0</v>
      </c>
      <c r="P344" s="219" t="str">
        <f t="shared" ref="P344" ca="1" si="3981">IF(OR($B344=0,O344=0),"",ROUNDDOWN((O344/$B344)*100,0))</f>
        <v/>
      </c>
      <c r="Q344" s="218">
        <f>SUMIFS(Zeitliste!$M$14:$M$1999,Zeitliste!$A$14:$A$1999,$A344,Zeitliste!$N$14:$N$1999,Q$16)</f>
        <v>0</v>
      </c>
      <c r="R344" s="219" t="str">
        <f t="shared" ref="R344" ca="1" si="3982">IF(OR($B344=0,Q344=0),"",ROUNDDOWN((Q344/$B344)*100,0))</f>
        <v/>
      </c>
      <c r="S344" s="218">
        <f>SUMIFS(Zeitliste!$M$14:$M$1999,Zeitliste!$A$14:$A$1999,$A344,Zeitliste!$N$14:$N$1999,S$16)</f>
        <v>0</v>
      </c>
      <c r="T344" s="219" t="str">
        <f t="shared" ref="T344" ca="1" si="3983">IF(OR($B344=0,S344=0),"",ROUNDDOWN((S344/$B344)*100,0))</f>
        <v/>
      </c>
      <c r="U344" s="218">
        <f>SUMIFS(Zeitliste!$M$14:$M$1999,Zeitliste!$A$14:$A$1999,$A344,Zeitliste!$N$14:$N$1999,U$16)</f>
        <v>0</v>
      </c>
      <c r="V344" s="219" t="str">
        <f t="shared" ref="V344" ca="1" si="3984">IF(OR($B344=0,U344=0),"",ROUNDDOWN((U344/$B344)*100,0))</f>
        <v/>
      </c>
      <c r="W344" s="218">
        <f>SUMIFS(Zeitliste!$M$14:$M$1999,Zeitliste!$A$14:$A$1999,$A344,Zeitliste!$N$14:$N$1999,W$16)</f>
        <v>0</v>
      </c>
      <c r="X344" s="219" t="str">
        <f t="shared" ref="X344" ca="1" si="3985">IF(OR($B344=0,W344=0),"",ROUNDDOWN((W344/$B344)*100,0))</f>
        <v/>
      </c>
      <c r="Y344" s="218">
        <f>SUMIFS(Zeitliste!$M$14:$M$1999,Zeitliste!$A$14:$A$1999,$A344,Zeitliste!$N$14:$N$1999,Y$16)</f>
        <v>0</v>
      </c>
      <c r="Z344" s="219" t="str">
        <f t="shared" ref="Z344" ca="1" si="3986">IF(OR($B344=0,Y344=0),"",ROUNDDOWN((Y344/$B344)*100,0))</f>
        <v/>
      </c>
      <c r="AA344" s="218">
        <f>SUMIFS(Zeitliste!$M$14:$M$1999,Zeitliste!$A$14:$A$1999,$A344,Zeitliste!$N$14:$N$1999,AA$16)</f>
        <v>0</v>
      </c>
      <c r="AB344" s="219" t="str">
        <f t="shared" ref="AB344" ca="1" si="3987">IF(OR($B344=0,AA344=0),"",ROUNDDOWN((AA344/$B344)*100,0))</f>
        <v/>
      </c>
      <c r="AC344" s="218">
        <f>SUMIFS(Zeitliste!$M$14:$M$1999,Zeitliste!$A$14:$A$1999,$A344,Zeitliste!$N$14:$N$1999,AC$16)</f>
        <v>0</v>
      </c>
      <c r="AD344" s="219" t="str">
        <f t="shared" ca="1" si="3936"/>
        <v/>
      </c>
      <c r="AE344" s="20"/>
      <c r="AF344" s="241">
        <f t="shared" ca="1" si="3949"/>
        <v>0</v>
      </c>
      <c r="AG344" s="241">
        <f t="shared" ca="1" si="3950"/>
        <v>0</v>
      </c>
      <c r="AH344" s="242" t="e">
        <f t="shared" si="3963"/>
        <v>#VALUE!</v>
      </c>
    </row>
    <row r="345" spans="1:34" x14ac:dyDescent="0.25">
      <c r="A345" s="216" t="str">
        <f t="shared" si="3898"/>
        <v/>
      </c>
      <c r="B345" s="217">
        <f ca="1">SUMIF(ZL_gesamt,Aufteilung!A345,ZL_dez)</f>
        <v>0</v>
      </c>
      <c r="C345" s="218">
        <f>SUMIFS(Zeitliste!$M$14:$M$1999,Zeitliste!$A$14:$A$1999,$A345,Zeitliste!$N$14:$N$1999,C$16)</f>
        <v>0</v>
      </c>
      <c r="D345" s="219" t="str">
        <f t="shared" ca="1" si="3899"/>
        <v/>
      </c>
      <c r="E345" s="218">
        <f>SUMIFS(Zeitliste!$M$14:$M$1999,Zeitliste!$A$14:$A$1999,$A345,Zeitliste!$N$14:$N$1999,E$16)</f>
        <v>0</v>
      </c>
      <c r="F345" s="219" t="str">
        <f t="shared" ref="F345" ca="1" si="3988">IF(OR($B345=0,E345=0),"",ROUNDDOWN((E345/$B345)*100,0))</f>
        <v/>
      </c>
      <c r="G345" s="218">
        <f>SUMIFS(Zeitliste!$M$14:$M$1999,Zeitliste!$A$14:$A$1999,$A345,Zeitliste!$N$14:$N$1999,G$16)</f>
        <v>0</v>
      </c>
      <c r="H345" s="219" t="str">
        <f t="shared" ref="H345" ca="1" si="3989">IF(OR($B345=0,G345=0),"",ROUNDDOWN((G345/$B345)*100,0))</f>
        <v/>
      </c>
      <c r="I345" s="218">
        <f>SUMIFS(Zeitliste!$M$14:$M$1999,Zeitliste!$A$14:$A$1999,$A345,Zeitliste!$N$14:$N$1999,I$16)</f>
        <v>0</v>
      </c>
      <c r="J345" s="219" t="str">
        <f t="shared" ref="J345" ca="1" si="3990">IF(OR($B345=0,I345=0),"",ROUNDDOWN((I345/$B345)*100,0))</f>
        <v/>
      </c>
      <c r="K345" s="218">
        <f>SUMIFS(Zeitliste!$M$14:$M$1999,Zeitliste!$A$14:$A$1999,$A345,Zeitliste!$N$14:$N$1999,K$16)</f>
        <v>0</v>
      </c>
      <c r="L345" s="219" t="str">
        <f t="shared" ref="L345" ca="1" si="3991">IF(OR($B345=0,K345=0),"",ROUNDDOWN((K345/$B345)*100,0))</f>
        <v/>
      </c>
      <c r="M345" s="218">
        <f>SUMIFS(Zeitliste!$M$14:$M$1999,Zeitliste!$A$14:$A$1999,$A345,Zeitliste!$N$14:$N$1999,M$16)</f>
        <v>0</v>
      </c>
      <c r="N345" s="219" t="str">
        <f t="shared" ref="N345" ca="1" si="3992">IF(OR($B345=0,M345=0),"",ROUNDDOWN((M345/$B345)*100,0))</f>
        <v/>
      </c>
      <c r="O345" s="218">
        <f>SUMIFS(Zeitliste!$M$14:$M$1999,Zeitliste!$A$14:$A$1999,$A345,Zeitliste!$N$14:$N$1999,O$16)</f>
        <v>0</v>
      </c>
      <c r="P345" s="219" t="str">
        <f t="shared" ref="P345" ca="1" si="3993">IF(OR($B345=0,O345=0),"",ROUNDDOWN((O345/$B345)*100,0))</f>
        <v/>
      </c>
      <c r="Q345" s="218">
        <f>SUMIFS(Zeitliste!$M$14:$M$1999,Zeitliste!$A$14:$A$1999,$A345,Zeitliste!$N$14:$N$1999,Q$16)</f>
        <v>0</v>
      </c>
      <c r="R345" s="219" t="str">
        <f t="shared" ref="R345" ca="1" si="3994">IF(OR($B345=0,Q345=0),"",ROUNDDOWN((Q345/$B345)*100,0))</f>
        <v/>
      </c>
      <c r="S345" s="218">
        <f>SUMIFS(Zeitliste!$M$14:$M$1999,Zeitliste!$A$14:$A$1999,$A345,Zeitliste!$N$14:$N$1999,S$16)</f>
        <v>0</v>
      </c>
      <c r="T345" s="219" t="str">
        <f t="shared" ref="T345" ca="1" si="3995">IF(OR($B345=0,S345=0),"",ROUNDDOWN((S345/$B345)*100,0))</f>
        <v/>
      </c>
      <c r="U345" s="218">
        <f>SUMIFS(Zeitliste!$M$14:$M$1999,Zeitliste!$A$14:$A$1999,$A345,Zeitliste!$N$14:$N$1999,U$16)</f>
        <v>0</v>
      </c>
      <c r="V345" s="219" t="str">
        <f t="shared" ref="V345" ca="1" si="3996">IF(OR($B345=0,U345=0),"",ROUNDDOWN((U345/$B345)*100,0))</f>
        <v/>
      </c>
      <c r="W345" s="218">
        <f>SUMIFS(Zeitliste!$M$14:$M$1999,Zeitliste!$A$14:$A$1999,$A345,Zeitliste!$N$14:$N$1999,W$16)</f>
        <v>0</v>
      </c>
      <c r="X345" s="219" t="str">
        <f t="shared" ref="X345" ca="1" si="3997">IF(OR($B345=0,W345=0),"",ROUNDDOWN((W345/$B345)*100,0))</f>
        <v/>
      </c>
      <c r="Y345" s="218">
        <f>SUMIFS(Zeitliste!$M$14:$M$1999,Zeitliste!$A$14:$A$1999,$A345,Zeitliste!$N$14:$N$1999,Y$16)</f>
        <v>0</v>
      </c>
      <c r="Z345" s="219" t="str">
        <f t="shared" ref="Z345" ca="1" si="3998">IF(OR($B345=0,Y345=0),"",ROUNDDOWN((Y345/$B345)*100,0))</f>
        <v/>
      </c>
      <c r="AA345" s="218">
        <f>SUMIFS(Zeitliste!$M$14:$M$1999,Zeitliste!$A$14:$A$1999,$A345,Zeitliste!$N$14:$N$1999,AA$16)</f>
        <v>0</v>
      </c>
      <c r="AB345" s="219" t="str">
        <f t="shared" ref="AB345" ca="1" si="3999">IF(OR($B345=0,AA345=0),"",ROUNDDOWN((AA345/$B345)*100,0))</f>
        <v/>
      </c>
      <c r="AC345" s="218">
        <f>SUMIFS(Zeitliste!$M$14:$M$1999,Zeitliste!$A$14:$A$1999,$A345,Zeitliste!$N$14:$N$1999,AC$16)</f>
        <v>0</v>
      </c>
      <c r="AD345" s="219" t="str">
        <f t="shared" ca="1" si="3936"/>
        <v/>
      </c>
      <c r="AE345" s="20"/>
      <c r="AF345" s="241">
        <f t="shared" ca="1" si="3949"/>
        <v>0</v>
      </c>
      <c r="AG345" s="241">
        <f t="shared" ca="1" si="3950"/>
        <v>0</v>
      </c>
      <c r="AH345" s="242" t="e">
        <f t="shared" si="3963"/>
        <v>#VALUE!</v>
      </c>
    </row>
    <row r="346" spans="1:34" x14ac:dyDescent="0.25">
      <c r="A346" s="216" t="str">
        <f t="shared" si="3898"/>
        <v/>
      </c>
      <c r="B346" s="217">
        <f ca="1">SUMIF(ZL_gesamt,Aufteilung!A346,ZL_dez)</f>
        <v>0</v>
      </c>
      <c r="C346" s="218">
        <f>SUMIFS(Zeitliste!$M$14:$M$1999,Zeitliste!$A$14:$A$1999,$A346,Zeitliste!$N$14:$N$1999,C$16)</f>
        <v>0</v>
      </c>
      <c r="D346" s="219" t="str">
        <f t="shared" ca="1" si="3899"/>
        <v/>
      </c>
      <c r="E346" s="218">
        <f>SUMIFS(Zeitliste!$M$14:$M$1999,Zeitliste!$A$14:$A$1999,$A346,Zeitliste!$N$14:$N$1999,E$16)</f>
        <v>0</v>
      </c>
      <c r="F346" s="219" t="str">
        <f t="shared" ref="F346" ca="1" si="4000">IF(OR($B346=0,E346=0),"",ROUNDDOWN((E346/$B346)*100,0))</f>
        <v/>
      </c>
      <c r="G346" s="218">
        <f>SUMIFS(Zeitliste!$M$14:$M$1999,Zeitliste!$A$14:$A$1999,$A346,Zeitliste!$N$14:$N$1999,G$16)</f>
        <v>0</v>
      </c>
      <c r="H346" s="219" t="str">
        <f t="shared" ref="H346" ca="1" si="4001">IF(OR($B346=0,G346=0),"",ROUNDDOWN((G346/$B346)*100,0))</f>
        <v/>
      </c>
      <c r="I346" s="218">
        <f>SUMIFS(Zeitliste!$M$14:$M$1999,Zeitliste!$A$14:$A$1999,$A346,Zeitliste!$N$14:$N$1999,I$16)</f>
        <v>0</v>
      </c>
      <c r="J346" s="219" t="str">
        <f t="shared" ref="J346" ca="1" si="4002">IF(OR($B346=0,I346=0),"",ROUNDDOWN((I346/$B346)*100,0))</f>
        <v/>
      </c>
      <c r="K346" s="218">
        <f>SUMIFS(Zeitliste!$M$14:$M$1999,Zeitliste!$A$14:$A$1999,$A346,Zeitliste!$N$14:$N$1999,K$16)</f>
        <v>0</v>
      </c>
      <c r="L346" s="219" t="str">
        <f t="shared" ref="L346" ca="1" si="4003">IF(OR($B346=0,K346=0),"",ROUNDDOWN((K346/$B346)*100,0))</f>
        <v/>
      </c>
      <c r="M346" s="218">
        <f>SUMIFS(Zeitliste!$M$14:$M$1999,Zeitliste!$A$14:$A$1999,$A346,Zeitliste!$N$14:$N$1999,M$16)</f>
        <v>0</v>
      </c>
      <c r="N346" s="219" t="str">
        <f t="shared" ref="N346" ca="1" si="4004">IF(OR($B346=0,M346=0),"",ROUNDDOWN((M346/$B346)*100,0))</f>
        <v/>
      </c>
      <c r="O346" s="218">
        <f>SUMIFS(Zeitliste!$M$14:$M$1999,Zeitliste!$A$14:$A$1999,$A346,Zeitliste!$N$14:$N$1999,O$16)</f>
        <v>0</v>
      </c>
      <c r="P346" s="219" t="str">
        <f t="shared" ref="P346" ca="1" si="4005">IF(OR($B346=0,O346=0),"",ROUNDDOWN((O346/$B346)*100,0))</f>
        <v/>
      </c>
      <c r="Q346" s="218">
        <f>SUMIFS(Zeitliste!$M$14:$M$1999,Zeitliste!$A$14:$A$1999,$A346,Zeitliste!$N$14:$N$1999,Q$16)</f>
        <v>0</v>
      </c>
      <c r="R346" s="219" t="str">
        <f t="shared" ref="R346" ca="1" si="4006">IF(OR($B346=0,Q346=0),"",ROUNDDOWN((Q346/$B346)*100,0))</f>
        <v/>
      </c>
      <c r="S346" s="218">
        <f>SUMIFS(Zeitliste!$M$14:$M$1999,Zeitliste!$A$14:$A$1999,$A346,Zeitliste!$N$14:$N$1999,S$16)</f>
        <v>0</v>
      </c>
      <c r="T346" s="219" t="str">
        <f t="shared" ref="T346" ca="1" si="4007">IF(OR($B346=0,S346=0),"",ROUNDDOWN((S346/$B346)*100,0))</f>
        <v/>
      </c>
      <c r="U346" s="218">
        <f>SUMIFS(Zeitliste!$M$14:$M$1999,Zeitliste!$A$14:$A$1999,$A346,Zeitliste!$N$14:$N$1999,U$16)</f>
        <v>0</v>
      </c>
      <c r="V346" s="219" t="str">
        <f t="shared" ref="V346" ca="1" si="4008">IF(OR($B346=0,U346=0),"",ROUNDDOWN((U346/$B346)*100,0))</f>
        <v/>
      </c>
      <c r="W346" s="218">
        <f>SUMIFS(Zeitliste!$M$14:$M$1999,Zeitliste!$A$14:$A$1999,$A346,Zeitliste!$N$14:$N$1999,W$16)</f>
        <v>0</v>
      </c>
      <c r="X346" s="219" t="str">
        <f t="shared" ref="X346" ca="1" si="4009">IF(OR($B346=0,W346=0),"",ROUNDDOWN((W346/$B346)*100,0))</f>
        <v/>
      </c>
      <c r="Y346" s="218">
        <f>SUMIFS(Zeitliste!$M$14:$M$1999,Zeitliste!$A$14:$A$1999,$A346,Zeitliste!$N$14:$N$1999,Y$16)</f>
        <v>0</v>
      </c>
      <c r="Z346" s="219" t="str">
        <f t="shared" ref="Z346" ca="1" si="4010">IF(OR($B346=0,Y346=0),"",ROUNDDOWN((Y346/$B346)*100,0))</f>
        <v/>
      </c>
      <c r="AA346" s="218">
        <f>SUMIFS(Zeitliste!$M$14:$M$1999,Zeitliste!$A$14:$A$1999,$A346,Zeitliste!$N$14:$N$1999,AA$16)</f>
        <v>0</v>
      </c>
      <c r="AB346" s="219" t="str">
        <f t="shared" ref="AB346" ca="1" si="4011">IF(OR($B346=0,AA346=0),"",ROUNDDOWN((AA346/$B346)*100,0))</f>
        <v/>
      </c>
      <c r="AC346" s="218">
        <f>SUMIFS(Zeitliste!$M$14:$M$1999,Zeitliste!$A$14:$A$1999,$A346,Zeitliste!$N$14:$N$1999,AC$16)</f>
        <v>0</v>
      </c>
      <c r="AD346" s="219" t="str">
        <f t="shared" ca="1" si="3936"/>
        <v/>
      </c>
      <c r="AE346" s="20"/>
      <c r="AF346" s="241">
        <f t="shared" ca="1" si="3949"/>
        <v>0</v>
      </c>
      <c r="AG346" s="241">
        <f t="shared" ca="1" si="3950"/>
        <v>0</v>
      </c>
      <c r="AH346" s="242" t="e">
        <f t="shared" si="3963"/>
        <v>#VALUE!</v>
      </c>
    </row>
    <row r="347" spans="1:34" x14ac:dyDescent="0.25">
      <c r="A347" s="216" t="str">
        <f t="shared" si="3898"/>
        <v/>
      </c>
      <c r="B347" s="217">
        <f ca="1">SUMIF(ZL_gesamt,Aufteilung!A347,ZL_dez)</f>
        <v>0</v>
      </c>
      <c r="C347" s="218">
        <f>SUMIFS(Zeitliste!$M$14:$M$1999,Zeitliste!$A$14:$A$1999,$A347,Zeitliste!$N$14:$N$1999,C$16)</f>
        <v>0</v>
      </c>
      <c r="D347" s="219" t="str">
        <f t="shared" ca="1" si="3899"/>
        <v/>
      </c>
      <c r="E347" s="218">
        <f>SUMIFS(Zeitliste!$M$14:$M$1999,Zeitliste!$A$14:$A$1999,$A347,Zeitliste!$N$14:$N$1999,E$16)</f>
        <v>0</v>
      </c>
      <c r="F347" s="219" t="str">
        <f t="shared" ref="F347" ca="1" si="4012">IF(OR($B347=0,E347=0),"",ROUNDDOWN((E347/$B347)*100,0))</f>
        <v/>
      </c>
      <c r="G347" s="218">
        <f>SUMIFS(Zeitliste!$M$14:$M$1999,Zeitliste!$A$14:$A$1999,$A347,Zeitliste!$N$14:$N$1999,G$16)</f>
        <v>0</v>
      </c>
      <c r="H347" s="219" t="str">
        <f t="shared" ref="H347" ca="1" si="4013">IF(OR($B347=0,G347=0),"",ROUNDDOWN((G347/$B347)*100,0))</f>
        <v/>
      </c>
      <c r="I347" s="218">
        <f>SUMIFS(Zeitliste!$M$14:$M$1999,Zeitliste!$A$14:$A$1999,$A347,Zeitliste!$N$14:$N$1999,I$16)</f>
        <v>0</v>
      </c>
      <c r="J347" s="219" t="str">
        <f t="shared" ref="J347" ca="1" si="4014">IF(OR($B347=0,I347=0),"",ROUNDDOWN((I347/$B347)*100,0))</f>
        <v/>
      </c>
      <c r="K347" s="218">
        <f>SUMIFS(Zeitliste!$M$14:$M$1999,Zeitliste!$A$14:$A$1999,$A347,Zeitliste!$N$14:$N$1999,K$16)</f>
        <v>0</v>
      </c>
      <c r="L347" s="219" t="str">
        <f t="shared" ref="L347" ca="1" si="4015">IF(OR($B347=0,K347=0),"",ROUNDDOWN((K347/$B347)*100,0))</f>
        <v/>
      </c>
      <c r="M347" s="218">
        <f>SUMIFS(Zeitliste!$M$14:$M$1999,Zeitliste!$A$14:$A$1999,$A347,Zeitliste!$N$14:$N$1999,M$16)</f>
        <v>0</v>
      </c>
      <c r="N347" s="219" t="str">
        <f t="shared" ref="N347" ca="1" si="4016">IF(OR($B347=0,M347=0),"",ROUNDDOWN((M347/$B347)*100,0))</f>
        <v/>
      </c>
      <c r="O347" s="218">
        <f>SUMIFS(Zeitliste!$M$14:$M$1999,Zeitliste!$A$14:$A$1999,$A347,Zeitliste!$N$14:$N$1999,O$16)</f>
        <v>0</v>
      </c>
      <c r="P347" s="219" t="str">
        <f t="shared" ref="P347" ca="1" si="4017">IF(OR($B347=0,O347=0),"",ROUNDDOWN((O347/$B347)*100,0))</f>
        <v/>
      </c>
      <c r="Q347" s="218">
        <f>SUMIFS(Zeitliste!$M$14:$M$1999,Zeitliste!$A$14:$A$1999,$A347,Zeitliste!$N$14:$N$1999,Q$16)</f>
        <v>0</v>
      </c>
      <c r="R347" s="219" t="str">
        <f t="shared" ref="R347" ca="1" si="4018">IF(OR($B347=0,Q347=0),"",ROUNDDOWN((Q347/$B347)*100,0))</f>
        <v/>
      </c>
      <c r="S347" s="218">
        <f>SUMIFS(Zeitliste!$M$14:$M$1999,Zeitliste!$A$14:$A$1999,$A347,Zeitliste!$N$14:$N$1999,S$16)</f>
        <v>0</v>
      </c>
      <c r="T347" s="219" t="str">
        <f t="shared" ref="T347" ca="1" si="4019">IF(OR($B347=0,S347=0),"",ROUNDDOWN((S347/$B347)*100,0))</f>
        <v/>
      </c>
      <c r="U347" s="218">
        <f>SUMIFS(Zeitliste!$M$14:$M$1999,Zeitliste!$A$14:$A$1999,$A347,Zeitliste!$N$14:$N$1999,U$16)</f>
        <v>0</v>
      </c>
      <c r="V347" s="219" t="str">
        <f t="shared" ref="V347" ca="1" si="4020">IF(OR($B347=0,U347=0),"",ROUNDDOWN((U347/$B347)*100,0))</f>
        <v/>
      </c>
      <c r="W347" s="218">
        <f>SUMIFS(Zeitliste!$M$14:$M$1999,Zeitliste!$A$14:$A$1999,$A347,Zeitliste!$N$14:$N$1999,W$16)</f>
        <v>0</v>
      </c>
      <c r="X347" s="219" t="str">
        <f t="shared" ref="X347" ca="1" si="4021">IF(OR($B347=0,W347=0),"",ROUNDDOWN((W347/$B347)*100,0))</f>
        <v/>
      </c>
      <c r="Y347" s="218">
        <f>SUMIFS(Zeitliste!$M$14:$M$1999,Zeitliste!$A$14:$A$1999,$A347,Zeitliste!$N$14:$N$1999,Y$16)</f>
        <v>0</v>
      </c>
      <c r="Z347" s="219" t="str">
        <f t="shared" ref="Z347" ca="1" si="4022">IF(OR($B347=0,Y347=0),"",ROUNDDOWN((Y347/$B347)*100,0))</f>
        <v/>
      </c>
      <c r="AA347" s="218">
        <f>SUMIFS(Zeitliste!$M$14:$M$1999,Zeitliste!$A$14:$A$1999,$A347,Zeitliste!$N$14:$N$1999,AA$16)</f>
        <v>0</v>
      </c>
      <c r="AB347" s="219" t="str">
        <f t="shared" ref="AB347" ca="1" si="4023">IF(OR($B347=0,AA347=0),"",ROUNDDOWN((AA347/$B347)*100,0))</f>
        <v/>
      </c>
      <c r="AC347" s="218">
        <f>SUMIFS(Zeitliste!$M$14:$M$1999,Zeitliste!$A$14:$A$1999,$A347,Zeitliste!$N$14:$N$1999,AC$16)</f>
        <v>0</v>
      </c>
      <c r="AD347" s="219" t="str">
        <f t="shared" ca="1" si="3936"/>
        <v/>
      </c>
      <c r="AE347" s="20"/>
      <c r="AF347" s="241">
        <f t="shared" ca="1" si="3949"/>
        <v>0</v>
      </c>
      <c r="AG347" s="241">
        <f t="shared" ca="1" si="3950"/>
        <v>0</v>
      </c>
      <c r="AH347" s="242" t="e">
        <f t="shared" si="3963"/>
        <v>#VALUE!</v>
      </c>
    </row>
    <row r="348" spans="1:34" x14ac:dyDescent="0.25">
      <c r="A348" s="216" t="str">
        <f t="shared" si="3898"/>
        <v/>
      </c>
      <c r="B348" s="217">
        <f ca="1">SUMIF(ZL_gesamt,Aufteilung!A348,ZL_dez)</f>
        <v>0</v>
      </c>
      <c r="C348" s="218">
        <f>SUMIFS(Zeitliste!$M$14:$M$1999,Zeitliste!$A$14:$A$1999,$A348,Zeitliste!$N$14:$N$1999,C$16)</f>
        <v>0</v>
      </c>
      <c r="D348" s="219" t="str">
        <f t="shared" ca="1" si="3899"/>
        <v/>
      </c>
      <c r="E348" s="218">
        <f>SUMIFS(Zeitliste!$M$14:$M$1999,Zeitliste!$A$14:$A$1999,$A348,Zeitliste!$N$14:$N$1999,E$16)</f>
        <v>0</v>
      </c>
      <c r="F348" s="219" t="str">
        <f t="shared" ref="F348" ca="1" si="4024">IF(OR($B348=0,E348=0),"",ROUNDDOWN((E348/$B348)*100,0))</f>
        <v/>
      </c>
      <c r="G348" s="218">
        <f>SUMIFS(Zeitliste!$M$14:$M$1999,Zeitliste!$A$14:$A$1999,$A348,Zeitliste!$N$14:$N$1999,G$16)</f>
        <v>0</v>
      </c>
      <c r="H348" s="219" t="str">
        <f t="shared" ref="H348" ca="1" si="4025">IF(OR($B348=0,G348=0),"",ROUNDDOWN((G348/$B348)*100,0))</f>
        <v/>
      </c>
      <c r="I348" s="218">
        <f>SUMIFS(Zeitliste!$M$14:$M$1999,Zeitliste!$A$14:$A$1999,$A348,Zeitliste!$N$14:$N$1999,I$16)</f>
        <v>0</v>
      </c>
      <c r="J348" s="219" t="str">
        <f t="shared" ref="J348" ca="1" si="4026">IF(OR($B348=0,I348=0),"",ROUNDDOWN((I348/$B348)*100,0))</f>
        <v/>
      </c>
      <c r="K348" s="218">
        <f>SUMIFS(Zeitliste!$M$14:$M$1999,Zeitliste!$A$14:$A$1999,$A348,Zeitliste!$N$14:$N$1999,K$16)</f>
        <v>0</v>
      </c>
      <c r="L348" s="219" t="str">
        <f t="shared" ref="L348" ca="1" si="4027">IF(OR($B348=0,K348=0),"",ROUNDDOWN((K348/$B348)*100,0))</f>
        <v/>
      </c>
      <c r="M348" s="218">
        <f>SUMIFS(Zeitliste!$M$14:$M$1999,Zeitliste!$A$14:$A$1999,$A348,Zeitliste!$N$14:$N$1999,M$16)</f>
        <v>0</v>
      </c>
      <c r="N348" s="219" t="str">
        <f t="shared" ref="N348" ca="1" si="4028">IF(OR($B348=0,M348=0),"",ROUNDDOWN((M348/$B348)*100,0))</f>
        <v/>
      </c>
      <c r="O348" s="218">
        <f>SUMIFS(Zeitliste!$M$14:$M$1999,Zeitliste!$A$14:$A$1999,$A348,Zeitliste!$N$14:$N$1999,O$16)</f>
        <v>0</v>
      </c>
      <c r="P348" s="219" t="str">
        <f t="shared" ref="P348" ca="1" si="4029">IF(OR($B348=0,O348=0),"",ROUNDDOWN((O348/$B348)*100,0))</f>
        <v/>
      </c>
      <c r="Q348" s="218">
        <f>SUMIFS(Zeitliste!$M$14:$M$1999,Zeitliste!$A$14:$A$1999,$A348,Zeitliste!$N$14:$N$1999,Q$16)</f>
        <v>0</v>
      </c>
      <c r="R348" s="219" t="str">
        <f t="shared" ref="R348" ca="1" si="4030">IF(OR($B348=0,Q348=0),"",ROUNDDOWN((Q348/$B348)*100,0))</f>
        <v/>
      </c>
      <c r="S348" s="218">
        <f>SUMIFS(Zeitliste!$M$14:$M$1999,Zeitliste!$A$14:$A$1999,$A348,Zeitliste!$N$14:$N$1999,S$16)</f>
        <v>0</v>
      </c>
      <c r="T348" s="219" t="str">
        <f t="shared" ref="T348" ca="1" si="4031">IF(OR($B348=0,S348=0),"",ROUNDDOWN((S348/$B348)*100,0))</f>
        <v/>
      </c>
      <c r="U348" s="218">
        <f>SUMIFS(Zeitliste!$M$14:$M$1999,Zeitliste!$A$14:$A$1999,$A348,Zeitliste!$N$14:$N$1999,U$16)</f>
        <v>0</v>
      </c>
      <c r="V348" s="219" t="str">
        <f t="shared" ref="V348" ca="1" si="4032">IF(OR($B348=0,U348=0),"",ROUNDDOWN((U348/$B348)*100,0))</f>
        <v/>
      </c>
      <c r="W348" s="218">
        <f>SUMIFS(Zeitliste!$M$14:$M$1999,Zeitliste!$A$14:$A$1999,$A348,Zeitliste!$N$14:$N$1999,W$16)</f>
        <v>0</v>
      </c>
      <c r="X348" s="219" t="str">
        <f t="shared" ref="X348" ca="1" si="4033">IF(OR($B348=0,W348=0),"",ROUNDDOWN((W348/$B348)*100,0))</f>
        <v/>
      </c>
      <c r="Y348" s="218">
        <f>SUMIFS(Zeitliste!$M$14:$M$1999,Zeitliste!$A$14:$A$1999,$A348,Zeitliste!$N$14:$N$1999,Y$16)</f>
        <v>0</v>
      </c>
      <c r="Z348" s="219" t="str">
        <f t="shared" ref="Z348" ca="1" si="4034">IF(OR($B348=0,Y348=0),"",ROUNDDOWN((Y348/$B348)*100,0))</f>
        <v/>
      </c>
      <c r="AA348" s="218">
        <f>SUMIFS(Zeitliste!$M$14:$M$1999,Zeitliste!$A$14:$A$1999,$A348,Zeitliste!$N$14:$N$1999,AA$16)</f>
        <v>0</v>
      </c>
      <c r="AB348" s="219" t="str">
        <f t="shared" ref="AB348" ca="1" si="4035">IF(OR($B348=0,AA348=0),"",ROUNDDOWN((AA348/$B348)*100,0))</f>
        <v/>
      </c>
      <c r="AC348" s="218">
        <f>SUMIFS(Zeitliste!$M$14:$M$1999,Zeitliste!$A$14:$A$1999,$A348,Zeitliste!$N$14:$N$1999,AC$16)</f>
        <v>0</v>
      </c>
      <c r="AD348" s="219" t="str">
        <f t="shared" ca="1" si="3936"/>
        <v/>
      </c>
      <c r="AE348" s="20"/>
      <c r="AF348" s="241">
        <f t="shared" ca="1" si="3949"/>
        <v>0</v>
      </c>
      <c r="AG348" s="241">
        <f t="shared" ca="1" si="3950"/>
        <v>0</v>
      </c>
      <c r="AH348" s="242" t="e">
        <f t="shared" si="3963"/>
        <v>#VALUE!</v>
      </c>
    </row>
    <row r="349" spans="1:34" x14ac:dyDescent="0.25">
      <c r="A349" s="216" t="str">
        <f t="shared" si="3898"/>
        <v/>
      </c>
      <c r="B349" s="217">
        <f ca="1">SUMIF(ZL_gesamt,Aufteilung!A349,ZL_dez)</f>
        <v>0</v>
      </c>
      <c r="C349" s="218">
        <f>SUMIFS(Zeitliste!$M$14:$M$1999,Zeitliste!$A$14:$A$1999,$A349,Zeitliste!$N$14:$N$1999,C$16)</f>
        <v>0</v>
      </c>
      <c r="D349" s="219" t="str">
        <f t="shared" ca="1" si="3899"/>
        <v/>
      </c>
      <c r="E349" s="218">
        <f>SUMIFS(Zeitliste!$M$14:$M$1999,Zeitliste!$A$14:$A$1999,$A349,Zeitliste!$N$14:$N$1999,E$16)</f>
        <v>0</v>
      </c>
      <c r="F349" s="219" t="str">
        <f t="shared" ref="F349" ca="1" si="4036">IF(OR($B349=0,E349=0),"",ROUNDDOWN((E349/$B349)*100,0))</f>
        <v/>
      </c>
      <c r="G349" s="218">
        <f>SUMIFS(Zeitliste!$M$14:$M$1999,Zeitliste!$A$14:$A$1999,$A349,Zeitliste!$N$14:$N$1999,G$16)</f>
        <v>0</v>
      </c>
      <c r="H349" s="219" t="str">
        <f t="shared" ref="H349" ca="1" si="4037">IF(OR($B349=0,G349=0),"",ROUNDDOWN((G349/$B349)*100,0))</f>
        <v/>
      </c>
      <c r="I349" s="218">
        <f>SUMIFS(Zeitliste!$M$14:$M$1999,Zeitliste!$A$14:$A$1999,$A349,Zeitliste!$N$14:$N$1999,I$16)</f>
        <v>0</v>
      </c>
      <c r="J349" s="219" t="str">
        <f t="shared" ref="J349" ca="1" si="4038">IF(OR($B349=0,I349=0),"",ROUNDDOWN((I349/$B349)*100,0))</f>
        <v/>
      </c>
      <c r="K349" s="218">
        <f>SUMIFS(Zeitliste!$M$14:$M$1999,Zeitliste!$A$14:$A$1999,$A349,Zeitliste!$N$14:$N$1999,K$16)</f>
        <v>0</v>
      </c>
      <c r="L349" s="219" t="str">
        <f t="shared" ref="L349" ca="1" si="4039">IF(OR($B349=0,K349=0),"",ROUNDDOWN((K349/$B349)*100,0))</f>
        <v/>
      </c>
      <c r="M349" s="218">
        <f>SUMIFS(Zeitliste!$M$14:$M$1999,Zeitliste!$A$14:$A$1999,$A349,Zeitliste!$N$14:$N$1999,M$16)</f>
        <v>0</v>
      </c>
      <c r="N349" s="219" t="str">
        <f t="shared" ref="N349" ca="1" si="4040">IF(OR($B349=0,M349=0),"",ROUNDDOWN((M349/$B349)*100,0))</f>
        <v/>
      </c>
      <c r="O349" s="218">
        <f>SUMIFS(Zeitliste!$M$14:$M$1999,Zeitliste!$A$14:$A$1999,$A349,Zeitliste!$N$14:$N$1999,O$16)</f>
        <v>0</v>
      </c>
      <c r="P349" s="219" t="str">
        <f t="shared" ref="P349" ca="1" si="4041">IF(OR($B349=0,O349=0),"",ROUNDDOWN((O349/$B349)*100,0))</f>
        <v/>
      </c>
      <c r="Q349" s="218">
        <f>SUMIFS(Zeitliste!$M$14:$M$1999,Zeitliste!$A$14:$A$1999,$A349,Zeitliste!$N$14:$N$1999,Q$16)</f>
        <v>0</v>
      </c>
      <c r="R349" s="219" t="str">
        <f t="shared" ref="R349" ca="1" si="4042">IF(OR($B349=0,Q349=0),"",ROUNDDOWN((Q349/$B349)*100,0))</f>
        <v/>
      </c>
      <c r="S349" s="218">
        <f>SUMIFS(Zeitliste!$M$14:$M$1999,Zeitliste!$A$14:$A$1999,$A349,Zeitliste!$N$14:$N$1999,S$16)</f>
        <v>0</v>
      </c>
      <c r="T349" s="219" t="str">
        <f t="shared" ref="T349" ca="1" si="4043">IF(OR($B349=0,S349=0),"",ROUNDDOWN((S349/$B349)*100,0))</f>
        <v/>
      </c>
      <c r="U349" s="218">
        <f>SUMIFS(Zeitliste!$M$14:$M$1999,Zeitliste!$A$14:$A$1999,$A349,Zeitliste!$N$14:$N$1999,U$16)</f>
        <v>0</v>
      </c>
      <c r="V349" s="219" t="str">
        <f t="shared" ref="V349" ca="1" si="4044">IF(OR($B349=0,U349=0),"",ROUNDDOWN((U349/$B349)*100,0))</f>
        <v/>
      </c>
      <c r="W349" s="218">
        <f>SUMIFS(Zeitliste!$M$14:$M$1999,Zeitliste!$A$14:$A$1999,$A349,Zeitliste!$N$14:$N$1999,W$16)</f>
        <v>0</v>
      </c>
      <c r="X349" s="219" t="str">
        <f t="shared" ref="X349" ca="1" si="4045">IF(OR($B349=0,W349=0),"",ROUNDDOWN((W349/$B349)*100,0))</f>
        <v/>
      </c>
      <c r="Y349" s="218">
        <f>SUMIFS(Zeitliste!$M$14:$M$1999,Zeitliste!$A$14:$A$1999,$A349,Zeitliste!$N$14:$N$1999,Y$16)</f>
        <v>0</v>
      </c>
      <c r="Z349" s="219" t="str">
        <f t="shared" ref="Z349" ca="1" si="4046">IF(OR($B349=0,Y349=0),"",ROUNDDOWN((Y349/$B349)*100,0))</f>
        <v/>
      </c>
      <c r="AA349" s="218">
        <f>SUMIFS(Zeitliste!$M$14:$M$1999,Zeitliste!$A$14:$A$1999,$A349,Zeitliste!$N$14:$N$1999,AA$16)</f>
        <v>0</v>
      </c>
      <c r="AB349" s="219" t="str">
        <f t="shared" ref="AB349" ca="1" si="4047">IF(OR($B349=0,AA349=0),"",ROUNDDOWN((AA349/$B349)*100,0))</f>
        <v/>
      </c>
      <c r="AC349" s="218">
        <f>SUMIFS(Zeitliste!$M$14:$M$1999,Zeitliste!$A$14:$A$1999,$A349,Zeitliste!$N$14:$N$1999,AC$16)</f>
        <v>0</v>
      </c>
      <c r="AD349" s="219" t="str">
        <f t="shared" ca="1" si="3936"/>
        <v/>
      </c>
      <c r="AE349" s="20"/>
      <c r="AF349" s="241">
        <f t="shared" ca="1" si="3949"/>
        <v>0</v>
      </c>
      <c r="AG349" s="241">
        <f t="shared" ca="1" si="3950"/>
        <v>0</v>
      </c>
      <c r="AH349" s="242" t="e">
        <f t="shared" si="3963"/>
        <v>#VALUE!</v>
      </c>
    </row>
    <row r="350" spans="1:34" x14ac:dyDescent="0.25">
      <c r="A350" s="216" t="str">
        <f t="shared" si="3898"/>
        <v/>
      </c>
      <c r="B350" s="217">
        <f ca="1">SUMIF(ZL_gesamt,Aufteilung!A350,ZL_dez)</f>
        <v>0</v>
      </c>
      <c r="C350" s="218">
        <f>SUMIFS(Zeitliste!$M$14:$M$1999,Zeitliste!$A$14:$A$1999,$A350,Zeitliste!$N$14:$N$1999,C$16)</f>
        <v>0</v>
      </c>
      <c r="D350" s="219" t="str">
        <f t="shared" ca="1" si="3899"/>
        <v/>
      </c>
      <c r="E350" s="218">
        <f>SUMIFS(Zeitliste!$M$14:$M$1999,Zeitliste!$A$14:$A$1999,$A350,Zeitliste!$N$14:$N$1999,E$16)</f>
        <v>0</v>
      </c>
      <c r="F350" s="219" t="str">
        <f t="shared" ref="F350" ca="1" si="4048">IF(OR($B350=0,E350=0),"",ROUNDDOWN((E350/$B350)*100,0))</f>
        <v/>
      </c>
      <c r="G350" s="218">
        <f>SUMIFS(Zeitliste!$M$14:$M$1999,Zeitliste!$A$14:$A$1999,$A350,Zeitliste!$N$14:$N$1999,G$16)</f>
        <v>0</v>
      </c>
      <c r="H350" s="219" t="str">
        <f t="shared" ref="H350" ca="1" si="4049">IF(OR($B350=0,G350=0),"",ROUNDDOWN((G350/$B350)*100,0))</f>
        <v/>
      </c>
      <c r="I350" s="218">
        <f>SUMIFS(Zeitliste!$M$14:$M$1999,Zeitliste!$A$14:$A$1999,$A350,Zeitliste!$N$14:$N$1999,I$16)</f>
        <v>0</v>
      </c>
      <c r="J350" s="219" t="str">
        <f t="shared" ref="J350" ca="1" si="4050">IF(OR($B350=0,I350=0),"",ROUNDDOWN((I350/$B350)*100,0))</f>
        <v/>
      </c>
      <c r="K350" s="218">
        <f>SUMIFS(Zeitliste!$M$14:$M$1999,Zeitliste!$A$14:$A$1999,$A350,Zeitliste!$N$14:$N$1999,K$16)</f>
        <v>0</v>
      </c>
      <c r="L350" s="219" t="str">
        <f t="shared" ref="L350" ca="1" si="4051">IF(OR($B350=0,K350=0),"",ROUNDDOWN((K350/$B350)*100,0))</f>
        <v/>
      </c>
      <c r="M350" s="218">
        <f>SUMIFS(Zeitliste!$M$14:$M$1999,Zeitliste!$A$14:$A$1999,$A350,Zeitliste!$N$14:$N$1999,M$16)</f>
        <v>0</v>
      </c>
      <c r="N350" s="219" t="str">
        <f t="shared" ref="N350" ca="1" si="4052">IF(OR($B350=0,M350=0),"",ROUNDDOWN((M350/$B350)*100,0))</f>
        <v/>
      </c>
      <c r="O350" s="218">
        <f>SUMIFS(Zeitliste!$M$14:$M$1999,Zeitliste!$A$14:$A$1999,$A350,Zeitliste!$N$14:$N$1999,O$16)</f>
        <v>0</v>
      </c>
      <c r="P350" s="219" t="str">
        <f t="shared" ref="P350" ca="1" si="4053">IF(OR($B350=0,O350=0),"",ROUNDDOWN((O350/$B350)*100,0))</f>
        <v/>
      </c>
      <c r="Q350" s="218">
        <f>SUMIFS(Zeitliste!$M$14:$M$1999,Zeitliste!$A$14:$A$1999,$A350,Zeitliste!$N$14:$N$1999,Q$16)</f>
        <v>0</v>
      </c>
      <c r="R350" s="219" t="str">
        <f t="shared" ref="R350" ca="1" si="4054">IF(OR($B350=0,Q350=0),"",ROUNDDOWN((Q350/$B350)*100,0))</f>
        <v/>
      </c>
      <c r="S350" s="218">
        <f>SUMIFS(Zeitliste!$M$14:$M$1999,Zeitliste!$A$14:$A$1999,$A350,Zeitliste!$N$14:$N$1999,S$16)</f>
        <v>0</v>
      </c>
      <c r="T350" s="219" t="str">
        <f t="shared" ref="T350" ca="1" si="4055">IF(OR($B350=0,S350=0),"",ROUNDDOWN((S350/$B350)*100,0))</f>
        <v/>
      </c>
      <c r="U350" s="218">
        <f>SUMIFS(Zeitliste!$M$14:$M$1999,Zeitliste!$A$14:$A$1999,$A350,Zeitliste!$N$14:$N$1999,U$16)</f>
        <v>0</v>
      </c>
      <c r="V350" s="219" t="str">
        <f t="shared" ref="V350" ca="1" si="4056">IF(OR($B350=0,U350=0),"",ROUNDDOWN((U350/$B350)*100,0))</f>
        <v/>
      </c>
      <c r="W350" s="218">
        <f>SUMIFS(Zeitliste!$M$14:$M$1999,Zeitliste!$A$14:$A$1999,$A350,Zeitliste!$N$14:$N$1999,W$16)</f>
        <v>0</v>
      </c>
      <c r="X350" s="219" t="str">
        <f t="shared" ref="X350" ca="1" si="4057">IF(OR($B350=0,W350=0),"",ROUNDDOWN((W350/$B350)*100,0))</f>
        <v/>
      </c>
      <c r="Y350" s="218">
        <f>SUMIFS(Zeitliste!$M$14:$M$1999,Zeitliste!$A$14:$A$1999,$A350,Zeitliste!$N$14:$N$1999,Y$16)</f>
        <v>0</v>
      </c>
      <c r="Z350" s="219" t="str">
        <f t="shared" ref="Z350" ca="1" si="4058">IF(OR($B350=0,Y350=0),"",ROUNDDOWN((Y350/$B350)*100,0))</f>
        <v/>
      </c>
      <c r="AA350" s="218">
        <f>SUMIFS(Zeitliste!$M$14:$M$1999,Zeitliste!$A$14:$A$1999,$A350,Zeitliste!$N$14:$N$1999,AA$16)</f>
        <v>0</v>
      </c>
      <c r="AB350" s="219" t="str">
        <f t="shared" ref="AB350" ca="1" si="4059">IF(OR($B350=0,AA350=0),"",ROUNDDOWN((AA350/$B350)*100,0))</f>
        <v/>
      </c>
      <c r="AC350" s="218">
        <f>SUMIFS(Zeitliste!$M$14:$M$1999,Zeitliste!$A$14:$A$1999,$A350,Zeitliste!$N$14:$N$1999,AC$16)</f>
        <v>0</v>
      </c>
      <c r="AD350" s="219" t="str">
        <f t="shared" ca="1" si="3936"/>
        <v/>
      </c>
      <c r="AE350" s="20"/>
      <c r="AF350" s="241">
        <f t="shared" ca="1" si="3949"/>
        <v>0</v>
      </c>
      <c r="AG350" s="241">
        <f t="shared" ca="1" si="3950"/>
        <v>0</v>
      </c>
      <c r="AH350" s="242" t="e">
        <f t="shared" si="3963"/>
        <v>#VALUE!</v>
      </c>
    </row>
    <row r="351" spans="1:34" x14ac:dyDescent="0.25">
      <c r="A351" s="216" t="str">
        <f t="shared" si="3898"/>
        <v/>
      </c>
      <c r="B351" s="217">
        <f ca="1">SUMIF(ZL_gesamt,Aufteilung!A351,ZL_dez)</f>
        <v>0</v>
      </c>
      <c r="C351" s="218">
        <f>SUMIFS(Zeitliste!$M$14:$M$1999,Zeitliste!$A$14:$A$1999,$A351,Zeitliste!$N$14:$N$1999,C$16)</f>
        <v>0</v>
      </c>
      <c r="D351" s="219" t="str">
        <f t="shared" ca="1" si="3899"/>
        <v/>
      </c>
      <c r="E351" s="218">
        <f>SUMIFS(Zeitliste!$M$14:$M$1999,Zeitliste!$A$14:$A$1999,$A351,Zeitliste!$N$14:$N$1999,E$16)</f>
        <v>0</v>
      </c>
      <c r="F351" s="219" t="str">
        <f t="shared" ref="F351" ca="1" si="4060">IF(OR($B351=0,E351=0),"",ROUNDDOWN((E351/$B351)*100,0))</f>
        <v/>
      </c>
      <c r="G351" s="218">
        <f>SUMIFS(Zeitliste!$M$14:$M$1999,Zeitliste!$A$14:$A$1999,$A351,Zeitliste!$N$14:$N$1999,G$16)</f>
        <v>0</v>
      </c>
      <c r="H351" s="219" t="str">
        <f t="shared" ref="H351" ca="1" si="4061">IF(OR($B351=0,G351=0),"",ROUNDDOWN((G351/$B351)*100,0))</f>
        <v/>
      </c>
      <c r="I351" s="218">
        <f>SUMIFS(Zeitliste!$M$14:$M$1999,Zeitliste!$A$14:$A$1999,$A351,Zeitliste!$N$14:$N$1999,I$16)</f>
        <v>0</v>
      </c>
      <c r="J351" s="219" t="str">
        <f t="shared" ref="J351" ca="1" si="4062">IF(OR($B351=0,I351=0),"",ROUNDDOWN((I351/$B351)*100,0))</f>
        <v/>
      </c>
      <c r="K351" s="218">
        <f>SUMIFS(Zeitliste!$M$14:$M$1999,Zeitliste!$A$14:$A$1999,$A351,Zeitliste!$N$14:$N$1999,K$16)</f>
        <v>0</v>
      </c>
      <c r="L351" s="219" t="str">
        <f t="shared" ref="L351" ca="1" si="4063">IF(OR($B351=0,K351=0),"",ROUNDDOWN((K351/$B351)*100,0))</f>
        <v/>
      </c>
      <c r="M351" s="218">
        <f>SUMIFS(Zeitliste!$M$14:$M$1999,Zeitliste!$A$14:$A$1999,$A351,Zeitliste!$N$14:$N$1999,M$16)</f>
        <v>0</v>
      </c>
      <c r="N351" s="219" t="str">
        <f t="shared" ref="N351" ca="1" si="4064">IF(OR($B351=0,M351=0),"",ROUNDDOWN((M351/$B351)*100,0))</f>
        <v/>
      </c>
      <c r="O351" s="218">
        <f>SUMIFS(Zeitliste!$M$14:$M$1999,Zeitliste!$A$14:$A$1999,$A351,Zeitliste!$N$14:$N$1999,O$16)</f>
        <v>0</v>
      </c>
      <c r="P351" s="219" t="str">
        <f t="shared" ref="P351" ca="1" si="4065">IF(OR($B351=0,O351=0),"",ROUNDDOWN((O351/$B351)*100,0))</f>
        <v/>
      </c>
      <c r="Q351" s="218">
        <f>SUMIFS(Zeitliste!$M$14:$M$1999,Zeitliste!$A$14:$A$1999,$A351,Zeitliste!$N$14:$N$1999,Q$16)</f>
        <v>0</v>
      </c>
      <c r="R351" s="219" t="str">
        <f t="shared" ref="R351" ca="1" si="4066">IF(OR($B351=0,Q351=0),"",ROUNDDOWN((Q351/$B351)*100,0))</f>
        <v/>
      </c>
      <c r="S351" s="218">
        <f>SUMIFS(Zeitliste!$M$14:$M$1999,Zeitliste!$A$14:$A$1999,$A351,Zeitliste!$N$14:$N$1999,S$16)</f>
        <v>0</v>
      </c>
      <c r="T351" s="219" t="str">
        <f t="shared" ref="T351" ca="1" si="4067">IF(OR($B351=0,S351=0),"",ROUNDDOWN((S351/$B351)*100,0))</f>
        <v/>
      </c>
      <c r="U351" s="218">
        <f>SUMIFS(Zeitliste!$M$14:$M$1999,Zeitliste!$A$14:$A$1999,$A351,Zeitliste!$N$14:$N$1999,U$16)</f>
        <v>0</v>
      </c>
      <c r="V351" s="219" t="str">
        <f t="shared" ref="V351" ca="1" si="4068">IF(OR($B351=0,U351=0),"",ROUNDDOWN((U351/$B351)*100,0))</f>
        <v/>
      </c>
      <c r="W351" s="218">
        <f>SUMIFS(Zeitliste!$M$14:$M$1999,Zeitliste!$A$14:$A$1999,$A351,Zeitliste!$N$14:$N$1999,W$16)</f>
        <v>0</v>
      </c>
      <c r="X351" s="219" t="str">
        <f t="shared" ref="X351" ca="1" si="4069">IF(OR($B351=0,W351=0),"",ROUNDDOWN((W351/$B351)*100,0))</f>
        <v/>
      </c>
      <c r="Y351" s="218">
        <f>SUMIFS(Zeitliste!$M$14:$M$1999,Zeitliste!$A$14:$A$1999,$A351,Zeitliste!$N$14:$N$1999,Y$16)</f>
        <v>0</v>
      </c>
      <c r="Z351" s="219" t="str">
        <f t="shared" ref="Z351" ca="1" si="4070">IF(OR($B351=0,Y351=0),"",ROUNDDOWN((Y351/$B351)*100,0))</f>
        <v/>
      </c>
      <c r="AA351" s="218">
        <f>SUMIFS(Zeitliste!$M$14:$M$1999,Zeitliste!$A$14:$A$1999,$A351,Zeitliste!$N$14:$N$1999,AA$16)</f>
        <v>0</v>
      </c>
      <c r="AB351" s="219" t="str">
        <f t="shared" ref="AB351" ca="1" si="4071">IF(OR($B351=0,AA351=0),"",ROUNDDOWN((AA351/$B351)*100,0))</f>
        <v/>
      </c>
      <c r="AC351" s="218">
        <f>SUMIFS(Zeitliste!$M$14:$M$1999,Zeitliste!$A$14:$A$1999,$A351,Zeitliste!$N$14:$N$1999,AC$16)</f>
        <v>0</v>
      </c>
      <c r="AD351" s="219" t="str">
        <f t="shared" ca="1" si="3936"/>
        <v/>
      </c>
      <c r="AE351" s="20"/>
      <c r="AF351" s="241">
        <f t="shared" ca="1" si="3949"/>
        <v>0</v>
      </c>
      <c r="AG351" s="241">
        <f t="shared" ca="1" si="3950"/>
        <v>0</v>
      </c>
      <c r="AH351" s="242" t="e">
        <f t="shared" si="3963"/>
        <v>#VALUE!</v>
      </c>
    </row>
    <row r="352" spans="1:34" x14ac:dyDescent="0.25">
      <c r="A352" s="216" t="str">
        <f t="shared" si="3898"/>
        <v/>
      </c>
      <c r="B352" s="217">
        <f ca="1">SUMIF(ZL_gesamt,Aufteilung!A352,ZL_dez)</f>
        <v>0</v>
      </c>
      <c r="C352" s="218">
        <f>SUMIFS(Zeitliste!$M$14:$M$1999,Zeitliste!$A$14:$A$1999,$A352,Zeitliste!$N$14:$N$1999,C$16)</f>
        <v>0</v>
      </c>
      <c r="D352" s="219" t="str">
        <f t="shared" ca="1" si="3899"/>
        <v/>
      </c>
      <c r="E352" s="218">
        <f>SUMIFS(Zeitliste!$M$14:$M$1999,Zeitliste!$A$14:$A$1999,$A352,Zeitliste!$N$14:$N$1999,E$16)</f>
        <v>0</v>
      </c>
      <c r="F352" s="219" t="str">
        <f t="shared" ref="F352" ca="1" si="4072">IF(OR($B352=0,E352=0),"",ROUNDDOWN((E352/$B352)*100,0))</f>
        <v/>
      </c>
      <c r="G352" s="218">
        <f>SUMIFS(Zeitliste!$M$14:$M$1999,Zeitliste!$A$14:$A$1999,$A352,Zeitliste!$N$14:$N$1999,G$16)</f>
        <v>0</v>
      </c>
      <c r="H352" s="219" t="str">
        <f t="shared" ref="H352" ca="1" si="4073">IF(OR($B352=0,G352=0),"",ROUNDDOWN((G352/$B352)*100,0))</f>
        <v/>
      </c>
      <c r="I352" s="218">
        <f>SUMIFS(Zeitliste!$M$14:$M$1999,Zeitliste!$A$14:$A$1999,$A352,Zeitliste!$N$14:$N$1999,I$16)</f>
        <v>0</v>
      </c>
      <c r="J352" s="219" t="str">
        <f t="shared" ref="J352" ca="1" si="4074">IF(OR($B352=0,I352=0),"",ROUNDDOWN((I352/$B352)*100,0))</f>
        <v/>
      </c>
      <c r="K352" s="218">
        <f>SUMIFS(Zeitliste!$M$14:$M$1999,Zeitliste!$A$14:$A$1999,$A352,Zeitliste!$N$14:$N$1999,K$16)</f>
        <v>0</v>
      </c>
      <c r="L352" s="219" t="str">
        <f t="shared" ref="L352" ca="1" si="4075">IF(OR($B352=0,K352=0),"",ROUNDDOWN((K352/$B352)*100,0))</f>
        <v/>
      </c>
      <c r="M352" s="218">
        <f>SUMIFS(Zeitliste!$M$14:$M$1999,Zeitliste!$A$14:$A$1999,$A352,Zeitliste!$N$14:$N$1999,M$16)</f>
        <v>0</v>
      </c>
      <c r="N352" s="219" t="str">
        <f t="shared" ref="N352" ca="1" si="4076">IF(OR($B352=0,M352=0),"",ROUNDDOWN((M352/$B352)*100,0))</f>
        <v/>
      </c>
      <c r="O352" s="218">
        <f>SUMIFS(Zeitliste!$M$14:$M$1999,Zeitliste!$A$14:$A$1999,$A352,Zeitliste!$N$14:$N$1999,O$16)</f>
        <v>0</v>
      </c>
      <c r="P352" s="219" t="str">
        <f t="shared" ref="P352" ca="1" si="4077">IF(OR($B352=0,O352=0),"",ROUNDDOWN((O352/$B352)*100,0))</f>
        <v/>
      </c>
      <c r="Q352" s="218">
        <f>SUMIFS(Zeitliste!$M$14:$M$1999,Zeitliste!$A$14:$A$1999,$A352,Zeitliste!$N$14:$N$1999,Q$16)</f>
        <v>0</v>
      </c>
      <c r="R352" s="219" t="str">
        <f t="shared" ref="R352" ca="1" si="4078">IF(OR($B352=0,Q352=0),"",ROUNDDOWN((Q352/$B352)*100,0))</f>
        <v/>
      </c>
      <c r="S352" s="218">
        <f>SUMIFS(Zeitliste!$M$14:$M$1999,Zeitliste!$A$14:$A$1999,$A352,Zeitliste!$N$14:$N$1999,S$16)</f>
        <v>0</v>
      </c>
      <c r="T352" s="219" t="str">
        <f t="shared" ref="T352" ca="1" si="4079">IF(OR($B352=0,S352=0),"",ROUNDDOWN((S352/$B352)*100,0))</f>
        <v/>
      </c>
      <c r="U352" s="218">
        <f>SUMIFS(Zeitliste!$M$14:$M$1999,Zeitliste!$A$14:$A$1999,$A352,Zeitliste!$N$14:$N$1999,U$16)</f>
        <v>0</v>
      </c>
      <c r="V352" s="219" t="str">
        <f t="shared" ref="V352" ca="1" si="4080">IF(OR($B352=0,U352=0),"",ROUNDDOWN((U352/$B352)*100,0))</f>
        <v/>
      </c>
      <c r="W352" s="218">
        <f>SUMIFS(Zeitliste!$M$14:$M$1999,Zeitliste!$A$14:$A$1999,$A352,Zeitliste!$N$14:$N$1999,W$16)</f>
        <v>0</v>
      </c>
      <c r="X352" s="219" t="str">
        <f t="shared" ref="X352" ca="1" si="4081">IF(OR($B352=0,W352=0),"",ROUNDDOWN((W352/$B352)*100,0))</f>
        <v/>
      </c>
      <c r="Y352" s="218">
        <f>SUMIFS(Zeitliste!$M$14:$M$1999,Zeitliste!$A$14:$A$1999,$A352,Zeitliste!$N$14:$N$1999,Y$16)</f>
        <v>0</v>
      </c>
      <c r="Z352" s="219" t="str">
        <f t="shared" ref="Z352" ca="1" si="4082">IF(OR($B352=0,Y352=0),"",ROUNDDOWN((Y352/$B352)*100,0))</f>
        <v/>
      </c>
      <c r="AA352" s="218">
        <f>SUMIFS(Zeitliste!$M$14:$M$1999,Zeitliste!$A$14:$A$1999,$A352,Zeitliste!$N$14:$N$1999,AA$16)</f>
        <v>0</v>
      </c>
      <c r="AB352" s="219" t="str">
        <f t="shared" ref="AB352" ca="1" si="4083">IF(OR($B352=0,AA352=0),"",ROUNDDOWN((AA352/$B352)*100,0))</f>
        <v/>
      </c>
      <c r="AC352" s="218">
        <f>SUMIFS(Zeitliste!$M$14:$M$1999,Zeitliste!$A$14:$A$1999,$A352,Zeitliste!$N$14:$N$1999,AC$16)</f>
        <v>0</v>
      </c>
      <c r="AD352" s="219" t="str">
        <f t="shared" ca="1" si="3936"/>
        <v/>
      </c>
      <c r="AE352" s="20"/>
      <c r="AF352" s="241">
        <f t="shared" ca="1" si="3949"/>
        <v>0</v>
      </c>
      <c r="AG352" s="241">
        <f t="shared" ca="1" si="3950"/>
        <v>0</v>
      </c>
      <c r="AH352" s="242" t="e">
        <f t="shared" si="3963"/>
        <v>#VALUE!</v>
      </c>
    </row>
    <row r="353" spans="1:34" x14ac:dyDescent="0.25">
      <c r="A353" s="216" t="str">
        <f t="shared" si="3898"/>
        <v/>
      </c>
      <c r="B353" s="217">
        <f ca="1">SUMIF(ZL_gesamt,Aufteilung!A353,ZL_dez)</f>
        <v>0</v>
      </c>
      <c r="C353" s="218">
        <f>SUMIFS(Zeitliste!$M$14:$M$1999,Zeitliste!$A$14:$A$1999,$A353,Zeitliste!$N$14:$N$1999,C$16)</f>
        <v>0</v>
      </c>
      <c r="D353" s="219" t="str">
        <f t="shared" ca="1" si="3899"/>
        <v/>
      </c>
      <c r="E353" s="218">
        <f>SUMIFS(Zeitliste!$M$14:$M$1999,Zeitliste!$A$14:$A$1999,$A353,Zeitliste!$N$14:$N$1999,E$16)</f>
        <v>0</v>
      </c>
      <c r="F353" s="219" t="str">
        <f t="shared" ref="F353" ca="1" si="4084">IF(OR($B353=0,E353=0),"",ROUNDDOWN((E353/$B353)*100,0))</f>
        <v/>
      </c>
      <c r="G353" s="218">
        <f>SUMIFS(Zeitliste!$M$14:$M$1999,Zeitliste!$A$14:$A$1999,$A353,Zeitliste!$N$14:$N$1999,G$16)</f>
        <v>0</v>
      </c>
      <c r="H353" s="219" t="str">
        <f t="shared" ref="H353" ca="1" si="4085">IF(OR($B353=0,G353=0),"",ROUNDDOWN((G353/$B353)*100,0))</f>
        <v/>
      </c>
      <c r="I353" s="218">
        <f>SUMIFS(Zeitliste!$M$14:$M$1999,Zeitliste!$A$14:$A$1999,$A353,Zeitliste!$N$14:$N$1999,I$16)</f>
        <v>0</v>
      </c>
      <c r="J353" s="219" t="str">
        <f t="shared" ref="J353" ca="1" si="4086">IF(OR($B353=0,I353=0),"",ROUNDDOWN((I353/$B353)*100,0))</f>
        <v/>
      </c>
      <c r="K353" s="218">
        <f>SUMIFS(Zeitliste!$M$14:$M$1999,Zeitliste!$A$14:$A$1999,$A353,Zeitliste!$N$14:$N$1999,K$16)</f>
        <v>0</v>
      </c>
      <c r="L353" s="219" t="str">
        <f t="shared" ref="L353" ca="1" si="4087">IF(OR($B353=0,K353=0),"",ROUNDDOWN((K353/$B353)*100,0))</f>
        <v/>
      </c>
      <c r="M353" s="218">
        <f>SUMIFS(Zeitliste!$M$14:$M$1999,Zeitliste!$A$14:$A$1999,$A353,Zeitliste!$N$14:$N$1999,M$16)</f>
        <v>0</v>
      </c>
      <c r="N353" s="219" t="str">
        <f t="shared" ref="N353" ca="1" si="4088">IF(OR($B353=0,M353=0),"",ROUNDDOWN((M353/$B353)*100,0))</f>
        <v/>
      </c>
      <c r="O353" s="218">
        <f>SUMIFS(Zeitliste!$M$14:$M$1999,Zeitliste!$A$14:$A$1999,$A353,Zeitliste!$N$14:$N$1999,O$16)</f>
        <v>0</v>
      </c>
      <c r="P353" s="219" t="str">
        <f t="shared" ref="P353" ca="1" si="4089">IF(OR($B353=0,O353=0),"",ROUNDDOWN((O353/$B353)*100,0))</f>
        <v/>
      </c>
      <c r="Q353" s="218">
        <f>SUMIFS(Zeitliste!$M$14:$M$1999,Zeitliste!$A$14:$A$1999,$A353,Zeitliste!$N$14:$N$1999,Q$16)</f>
        <v>0</v>
      </c>
      <c r="R353" s="219" t="str">
        <f t="shared" ref="R353" ca="1" si="4090">IF(OR($B353=0,Q353=0),"",ROUNDDOWN((Q353/$B353)*100,0))</f>
        <v/>
      </c>
      <c r="S353" s="218">
        <f>SUMIFS(Zeitliste!$M$14:$M$1999,Zeitliste!$A$14:$A$1999,$A353,Zeitliste!$N$14:$N$1999,S$16)</f>
        <v>0</v>
      </c>
      <c r="T353" s="219" t="str">
        <f t="shared" ref="T353" ca="1" si="4091">IF(OR($B353=0,S353=0),"",ROUNDDOWN((S353/$B353)*100,0))</f>
        <v/>
      </c>
      <c r="U353" s="218">
        <f>SUMIFS(Zeitliste!$M$14:$M$1999,Zeitliste!$A$14:$A$1999,$A353,Zeitliste!$N$14:$N$1999,U$16)</f>
        <v>0</v>
      </c>
      <c r="V353" s="219" t="str">
        <f t="shared" ref="V353" ca="1" si="4092">IF(OR($B353=0,U353=0),"",ROUNDDOWN((U353/$B353)*100,0))</f>
        <v/>
      </c>
      <c r="W353" s="218">
        <f>SUMIFS(Zeitliste!$M$14:$M$1999,Zeitliste!$A$14:$A$1999,$A353,Zeitliste!$N$14:$N$1999,W$16)</f>
        <v>0</v>
      </c>
      <c r="X353" s="219" t="str">
        <f t="shared" ref="X353" ca="1" si="4093">IF(OR($B353=0,W353=0),"",ROUNDDOWN((W353/$B353)*100,0))</f>
        <v/>
      </c>
      <c r="Y353" s="218">
        <f>SUMIFS(Zeitliste!$M$14:$M$1999,Zeitliste!$A$14:$A$1999,$A353,Zeitliste!$N$14:$N$1999,Y$16)</f>
        <v>0</v>
      </c>
      <c r="Z353" s="219" t="str">
        <f t="shared" ref="Z353" ca="1" si="4094">IF(OR($B353=0,Y353=0),"",ROUNDDOWN((Y353/$B353)*100,0))</f>
        <v/>
      </c>
      <c r="AA353" s="218">
        <f>SUMIFS(Zeitliste!$M$14:$M$1999,Zeitliste!$A$14:$A$1999,$A353,Zeitliste!$N$14:$N$1999,AA$16)</f>
        <v>0</v>
      </c>
      <c r="AB353" s="219" t="str">
        <f t="shared" ref="AB353" ca="1" si="4095">IF(OR($B353=0,AA353=0),"",ROUNDDOWN((AA353/$B353)*100,0))</f>
        <v/>
      </c>
      <c r="AC353" s="218">
        <f>SUMIFS(Zeitliste!$M$14:$M$1999,Zeitliste!$A$14:$A$1999,$A353,Zeitliste!$N$14:$N$1999,AC$16)</f>
        <v>0</v>
      </c>
      <c r="AD353" s="219" t="str">
        <f t="shared" ca="1" si="3936"/>
        <v/>
      </c>
      <c r="AE353" s="20"/>
      <c r="AF353" s="241">
        <f t="shared" ca="1" si="3949"/>
        <v>0</v>
      </c>
      <c r="AG353" s="241">
        <f t="shared" ca="1" si="3950"/>
        <v>0</v>
      </c>
      <c r="AH353" s="242" t="e">
        <f t="shared" si="3963"/>
        <v>#VALUE!</v>
      </c>
    </row>
    <row r="354" spans="1:34" x14ac:dyDescent="0.25">
      <c r="A354" s="216" t="str">
        <f t="shared" si="3898"/>
        <v/>
      </c>
      <c r="B354" s="217">
        <f ca="1">SUMIF(ZL_gesamt,Aufteilung!A354,ZL_dez)</f>
        <v>0</v>
      </c>
      <c r="C354" s="218">
        <f>SUMIFS(Zeitliste!$M$14:$M$1999,Zeitliste!$A$14:$A$1999,$A354,Zeitliste!$N$14:$N$1999,C$16)</f>
        <v>0</v>
      </c>
      <c r="D354" s="219" t="str">
        <f t="shared" ca="1" si="3899"/>
        <v/>
      </c>
      <c r="E354" s="218">
        <f>SUMIFS(Zeitliste!$M$14:$M$1999,Zeitliste!$A$14:$A$1999,$A354,Zeitliste!$N$14:$N$1999,E$16)</f>
        <v>0</v>
      </c>
      <c r="F354" s="219" t="str">
        <f t="shared" ref="F354" ca="1" si="4096">IF(OR($B354=0,E354=0),"",ROUNDDOWN((E354/$B354)*100,0))</f>
        <v/>
      </c>
      <c r="G354" s="218">
        <f>SUMIFS(Zeitliste!$M$14:$M$1999,Zeitliste!$A$14:$A$1999,$A354,Zeitliste!$N$14:$N$1999,G$16)</f>
        <v>0</v>
      </c>
      <c r="H354" s="219" t="str">
        <f t="shared" ref="H354" ca="1" si="4097">IF(OR($B354=0,G354=0),"",ROUNDDOWN((G354/$B354)*100,0))</f>
        <v/>
      </c>
      <c r="I354" s="218">
        <f>SUMIFS(Zeitliste!$M$14:$M$1999,Zeitliste!$A$14:$A$1999,$A354,Zeitliste!$N$14:$N$1999,I$16)</f>
        <v>0</v>
      </c>
      <c r="J354" s="219" t="str">
        <f t="shared" ref="J354" ca="1" si="4098">IF(OR($B354=0,I354=0),"",ROUNDDOWN((I354/$B354)*100,0))</f>
        <v/>
      </c>
      <c r="K354" s="218">
        <f>SUMIFS(Zeitliste!$M$14:$M$1999,Zeitliste!$A$14:$A$1999,$A354,Zeitliste!$N$14:$N$1999,K$16)</f>
        <v>0</v>
      </c>
      <c r="L354" s="219" t="str">
        <f t="shared" ref="L354" ca="1" si="4099">IF(OR($B354=0,K354=0),"",ROUNDDOWN((K354/$B354)*100,0))</f>
        <v/>
      </c>
      <c r="M354" s="218">
        <f>SUMIFS(Zeitliste!$M$14:$M$1999,Zeitliste!$A$14:$A$1999,$A354,Zeitliste!$N$14:$N$1999,M$16)</f>
        <v>0</v>
      </c>
      <c r="N354" s="219" t="str">
        <f t="shared" ref="N354" ca="1" si="4100">IF(OR($B354=0,M354=0),"",ROUNDDOWN((M354/$B354)*100,0))</f>
        <v/>
      </c>
      <c r="O354" s="218">
        <f>SUMIFS(Zeitliste!$M$14:$M$1999,Zeitliste!$A$14:$A$1999,$A354,Zeitliste!$N$14:$N$1999,O$16)</f>
        <v>0</v>
      </c>
      <c r="P354" s="219" t="str">
        <f t="shared" ref="P354" ca="1" si="4101">IF(OR($B354=0,O354=0),"",ROUNDDOWN((O354/$B354)*100,0))</f>
        <v/>
      </c>
      <c r="Q354" s="218">
        <f>SUMIFS(Zeitliste!$M$14:$M$1999,Zeitliste!$A$14:$A$1999,$A354,Zeitliste!$N$14:$N$1999,Q$16)</f>
        <v>0</v>
      </c>
      <c r="R354" s="219" t="str">
        <f t="shared" ref="R354" ca="1" si="4102">IF(OR($B354=0,Q354=0),"",ROUNDDOWN((Q354/$B354)*100,0))</f>
        <v/>
      </c>
      <c r="S354" s="218">
        <f>SUMIFS(Zeitliste!$M$14:$M$1999,Zeitliste!$A$14:$A$1999,$A354,Zeitliste!$N$14:$N$1999,S$16)</f>
        <v>0</v>
      </c>
      <c r="T354" s="219" t="str">
        <f t="shared" ref="T354" ca="1" si="4103">IF(OR($B354=0,S354=0),"",ROUNDDOWN((S354/$B354)*100,0))</f>
        <v/>
      </c>
      <c r="U354" s="218">
        <f>SUMIFS(Zeitliste!$M$14:$M$1999,Zeitliste!$A$14:$A$1999,$A354,Zeitliste!$N$14:$N$1999,U$16)</f>
        <v>0</v>
      </c>
      <c r="V354" s="219" t="str">
        <f t="shared" ref="V354" ca="1" si="4104">IF(OR($B354=0,U354=0),"",ROUNDDOWN((U354/$B354)*100,0))</f>
        <v/>
      </c>
      <c r="W354" s="218">
        <f>SUMIFS(Zeitliste!$M$14:$M$1999,Zeitliste!$A$14:$A$1999,$A354,Zeitliste!$N$14:$N$1999,W$16)</f>
        <v>0</v>
      </c>
      <c r="X354" s="219" t="str">
        <f t="shared" ref="X354" ca="1" si="4105">IF(OR($B354=0,W354=0),"",ROUNDDOWN((W354/$B354)*100,0))</f>
        <v/>
      </c>
      <c r="Y354" s="218">
        <f>SUMIFS(Zeitliste!$M$14:$M$1999,Zeitliste!$A$14:$A$1999,$A354,Zeitliste!$N$14:$N$1999,Y$16)</f>
        <v>0</v>
      </c>
      <c r="Z354" s="219" t="str">
        <f t="shared" ref="Z354" ca="1" si="4106">IF(OR($B354=0,Y354=0),"",ROUNDDOWN((Y354/$B354)*100,0))</f>
        <v/>
      </c>
      <c r="AA354" s="218">
        <f>SUMIFS(Zeitliste!$M$14:$M$1999,Zeitliste!$A$14:$A$1999,$A354,Zeitliste!$N$14:$N$1999,AA$16)</f>
        <v>0</v>
      </c>
      <c r="AB354" s="219" t="str">
        <f t="shared" ref="AB354" ca="1" si="4107">IF(OR($B354=0,AA354=0),"",ROUNDDOWN((AA354/$B354)*100,0))</f>
        <v/>
      </c>
      <c r="AC354" s="218">
        <f>SUMIFS(Zeitliste!$M$14:$M$1999,Zeitliste!$A$14:$A$1999,$A354,Zeitliste!$N$14:$N$1999,AC$16)</f>
        <v>0</v>
      </c>
      <c r="AD354" s="219" t="str">
        <f t="shared" ca="1" si="3936"/>
        <v/>
      </c>
      <c r="AE354" s="20"/>
      <c r="AF354" s="241">
        <f t="shared" ca="1" si="3949"/>
        <v>0</v>
      </c>
      <c r="AG354" s="241">
        <f t="shared" ca="1" si="3950"/>
        <v>0</v>
      </c>
      <c r="AH354" s="242" t="e">
        <f t="shared" si="3963"/>
        <v>#VALUE!</v>
      </c>
    </row>
    <row r="355" spans="1:34" x14ac:dyDescent="0.25">
      <c r="A355" s="216" t="str">
        <f t="shared" si="3898"/>
        <v/>
      </c>
      <c r="B355" s="217">
        <f ca="1">SUMIF(ZL_gesamt,Aufteilung!A355,ZL_dez)</f>
        <v>0</v>
      </c>
      <c r="C355" s="218">
        <f>SUMIFS(Zeitliste!$M$14:$M$1999,Zeitliste!$A$14:$A$1999,$A355,Zeitliste!$N$14:$N$1999,C$16)</f>
        <v>0</v>
      </c>
      <c r="D355" s="219" t="str">
        <f t="shared" ca="1" si="3899"/>
        <v/>
      </c>
      <c r="E355" s="218">
        <f>SUMIFS(Zeitliste!$M$14:$M$1999,Zeitliste!$A$14:$A$1999,$A355,Zeitliste!$N$14:$N$1999,E$16)</f>
        <v>0</v>
      </c>
      <c r="F355" s="219" t="str">
        <f t="shared" ref="F355" ca="1" si="4108">IF(OR($B355=0,E355=0),"",ROUNDDOWN((E355/$B355)*100,0))</f>
        <v/>
      </c>
      <c r="G355" s="218">
        <f>SUMIFS(Zeitliste!$M$14:$M$1999,Zeitliste!$A$14:$A$1999,$A355,Zeitliste!$N$14:$N$1999,G$16)</f>
        <v>0</v>
      </c>
      <c r="H355" s="219" t="str">
        <f t="shared" ref="H355" ca="1" si="4109">IF(OR($B355=0,G355=0),"",ROUNDDOWN((G355/$B355)*100,0))</f>
        <v/>
      </c>
      <c r="I355" s="218">
        <f>SUMIFS(Zeitliste!$M$14:$M$1999,Zeitliste!$A$14:$A$1999,$A355,Zeitliste!$N$14:$N$1999,I$16)</f>
        <v>0</v>
      </c>
      <c r="J355" s="219" t="str">
        <f t="shared" ref="J355" ca="1" si="4110">IF(OR($B355=0,I355=0),"",ROUNDDOWN((I355/$B355)*100,0))</f>
        <v/>
      </c>
      <c r="K355" s="218">
        <f>SUMIFS(Zeitliste!$M$14:$M$1999,Zeitliste!$A$14:$A$1999,$A355,Zeitliste!$N$14:$N$1999,K$16)</f>
        <v>0</v>
      </c>
      <c r="L355" s="219" t="str">
        <f t="shared" ref="L355" ca="1" si="4111">IF(OR($B355=0,K355=0),"",ROUNDDOWN((K355/$B355)*100,0))</f>
        <v/>
      </c>
      <c r="M355" s="218">
        <f>SUMIFS(Zeitliste!$M$14:$M$1999,Zeitliste!$A$14:$A$1999,$A355,Zeitliste!$N$14:$N$1999,M$16)</f>
        <v>0</v>
      </c>
      <c r="N355" s="219" t="str">
        <f t="shared" ref="N355" ca="1" si="4112">IF(OR($B355=0,M355=0),"",ROUNDDOWN((M355/$B355)*100,0))</f>
        <v/>
      </c>
      <c r="O355" s="218">
        <f>SUMIFS(Zeitliste!$M$14:$M$1999,Zeitliste!$A$14:$A$1999,$A355,Zeitliste!$N$14:$N$1999,O$16)</f>
        <v>0</v>
      </c>
      <c r="P355" s="219" t="str">
        <f t="shared" ref="P355" ca="1" si="4113">IF(OR($B355=0,O355=0),"",ROUNDDOWN((O355/$B355)*100,0))</f>
        <v/>
      </c>
      <c r="Q355" s="218">
        <f>SUMIFS(Zeitliste!$M$14:$M$1999,Zeitliste!$A$14:$A$1999,$A355,Zeitliste!$N$14:$N$1999,Q$16)</f>
        <v>0</v>
      </c>
      <c r="R355" s="219" t="str">
        <f t="shared" ref="R355" ca="1" si="4114">IF(OR($B355=0,Q355=0),"",ROUNDDOWN((Q355/$B355)*100,0))</f>
        <v/>
      </c>
      <c r="S355" s="218">
        <f>SUMIFS(Zeitliste!$M$14:$M$1999,Zeitliste!$A$14:$A$1999,$A355,Zeitliste!$N$14:$N$1999,S$16)</f>
        <v>0</v>
      </c>
      <c r="T355" s="219" t="str">
        <f t="shared" ref="T355" ca="1" si="4115">IF(OR($B355=0,S355=0),"",ROUNDDOWN((S355/$B355)*100,0))</f>
        <v/>
      </c>
      <c r="U355" s="218">
        <f>SUMIFS(Zeitliste!$M$14:$M$1999,Zeitliste!$A$14:$A$1999,$A355,Zeitliste!$N$14:$N$1999,U$16)</f>
        <v>0</v>
      </c>
      <c r="V355" s="219" t="str">
        <f t="shared" ref="V355" ca="1" si="4116">IF(OR($B355=0,U355=0),"",ROUNDDOWN((U355/$B355)*100,0))</f>
        <v/>
      </c>
      <c r="W355" s="218">
        <f>SUMIFS(Zeitliste!$M$14:$M$1999,Zeitliste!$A$14:$A$1999,$A355,Zeitliste!$N$14:$N$1999,W$16)</f>
        <v>0</v>
      </c>
      <c r="X355" s="219" t="str">
        <f t="shared" ref="X355" ca="1" si="4117">IF(OR($B355=0,W355=0),"",ROUNDDOWN((W355/$B355)*100,0))</f>
        <v/>
      </c>
      <c r="Y355" s="218">
        <f>SUMIFS(Zeitliste!$M$14:$M$1999,Zeitliste!$A$14:$A$1999,$A355,Zeitliste!$N$14:$N$1999,Y$16)</f>
        <v>0</v>
      </c>
      <c r="Z355" s="219" t="str">
        <f t="shared" ref="Z355" ca="1" si="4118">IF(OR($B355=0,Y355=0),"",ROUNDDOWN((Y355/$B355)*100,0))</f>
        <v/>
      </c>
      <c r="AA355" s="218">
        <f>SUMIFS(Zeitliste!$M$14:$M$1999,Zeitliste!$A$14:$A$1999,$A355,Zeitliste!$N$14:$N$1999,AA$16)</f>
        <v>0</v>
      </c>
      <c r="AB355" s="219" t="str">
        <f t="shared" ref="AB355" ca="1" si="4119">IF(OR($B355=0,AA355=0),"",ROUNDDOWN((AA355/$B355)*100,0))</f>
        <v/>
      </c>
      <c r="AC355" s="218">
        <f>SUMIFS(Zeitliste!$M$14:$M$1999,Zeitliste!$A$14:$A$1999,$A355,Zeitliste!$N$14:$N$1999,AC$16)</f>
        <v>0</v>
      </c>
      <c r="AD355" s="219" t="str">
        <f t="shared" ca="1" si="3936"/>
        <v/>
      </c>
      <c r="AE355" s="20"/>
      <c r="AF355" s="241">
        <f t="shared" ca="1" si="3949"/>
        <v>0</v>
      </c>
      <c r="AG355" s="241">
        <f t="shared" ca="1" si="3950"/>
        <v>0</v>
      </c>
      <c r="AH355" s="242" t="e">
        <f t="shared" si="3963"/>
        <v>#VALUE!</v>
      </c>
    </row>
    <row r="356" spans="1:34" x14ac:dyDescent="0.25">
      <c r="A356" s="216" t="str">
        <f t="shared" si="3898"/>
        <v/>
      </c>
      <c r="B356" s="217">
        <f ca="1">SUMIF(ZL_gesamt,Aufteilung!A356,ZL_dez)</f>
        <v>0</v>
      </c>
      <c r="C356" s="218">
        <f>SUMIFS(Zeitliste!$M$14:$M$1999,Zeitliste!$A$14:$A$1999,$A356,Zeitliste!$N$14:$N$1999,C$16)</f>
        <v>0</v>
      </c>
      <c r="D356" s="219" t="str">
        <f t="shared" ca="1" si="3899"/>
        <v/>
      </c>
      <c r="E356" s="218">
        <f>SUMIFS(Zeitliste!$M$14:$M$1999,Zeitliste!$A$14:$A$1999,$A356,Zeitliste!$N$14:$N$1999,E$16)</f>
        <v>0</v>
      </c>
      <c r="F356" s="219" t="str">
        <f t="shared" ref="F356" ca="1" si="4120">IF(OR($B356=0,E356=0),"",ROUNDDOWN((E356/$B356)*100,0))</f>
        <v/>
      </c>
      <c r="G356" s="218">
        <f>SUMIFS(Zeitliste!$M$14:$M$1999,Zeitliste!$A$14:$A$1999,$A356,Zeitliste!$N$14:$N$1999,G$16)</f>
        <v>0</v>
      </c>
      <c r="H356" s="219" t="str">
        <f t="shared" ref="H356" ca="1" si="4121">IF(OR($B356=0,G356=0),"",ROUNDDOWN((G356/$B356)*100,0))</f>
        <v/>
      </c>
      <c r="I356" s="218">
        <f>SUMIFS(Zeitliste!$M$14:$M$1999,Zeitliste!$A$14:$A$1999,$A356,Zeitliste!$N$14:$N$1999,I$16)</f>
        <v>0</v>
      </c>
      <c r="J356" s="219" t="str">
        <f t="shared" ref="J356" ca="1" si="4122">IF(OR($B356=0,I356=0),"",ROUNDDOWN((I356/$B356)*100,0))</f>
        <v/>
      </c>
      <c r="K356" s="218">
        <f>SUMIFS(Zeitliste!$M$14:$M$1999,Zeitliste!$A$14:$A$1999,$A356,Zeitliste!$N$14:$N$1999,K$16)</f>
        <v>0</v>
      </c>
      <c r="L356" s="219" t="str">
        <f t="shared" ref="L356" ca="1" si="4123">IF(OR($B356=0,K356=0),"",ROUNDDOWN((K356/$B356)*100,0))</f>
        <v/>
      </c>
      <c r="M356" s="218">
        <f>SUMIFS(Zeitliste!$M$14:$M$1999,Zeitliste!$A$14:$A$1999,$A356,Zeitliste!$N$14:$N$1999,M$16)</f>
        <v>0</v>
      </c>
      <c r="N356" s="219" t="str">
        <f t="shared" ref="N356" ca="1" si="4124">IF(OR($B356=0,M356=0),"",ROUNDDOWN((M356/$B356)*100,0))</f>
        <v/>
      </c>
      <c r="O356" s="218">
        <f>SUMIFS(Zeitliste!$M$14:$M$1999,Zeitliste!$A$14:$A$1999,$A356,Zeitliste!$N$14:$N$1999,O$16)</f>
        <v>0</v>
      </c>
      <c r="P356" s="219" t="str">
        <f t="shared" ref="P356" ca="1" si="4125">IF(OR($B356=0,O356=0),"",ROUNDDOWN((O356/$B356)*100,0))</f>
        <v/>
      </c>
      <c r="Q356" s="218">
        <f>SUMIFS(Zeitliste!$M$14:$M$1999,Zeitliste!$A$14:$A$1999,$A356,Zeitliste!$N$14:$N$1999,Q$16)</f>
        <v>0</v>
      </c>
      <c r="R356" s="219" t="str">
        <f t="shared" ref="R356" ca="1" si="4126">IF(OR($B356=0,Q356=0),"",ROUNDDOWN((Q356/$B356)*100,0))</f>
        <v/>
      </c>
      <c r="S356" s="218">
        <f>SUMIFS(Zeitliste!$M$14:$M$1999,Zeitliste!$A$14:$A$1999,$A356,Zeitliste!$N$14:$N$1999,S$16)</f>
        <v>0</v>
      </c>
      <c r="T356" s="219" t="str">
        <f t="shared" ref="T356" ca="1" si="4127">IF(OR($B356=0,S356=0),"",ROUNDDOWN((S356/$B356)*100,0))</f>
        <v/>
      </c>
      <c r="U356" s="218">
        <f>SUMIFS(Zeitliste!$M$14:$M$1999,Zeitliste!$A$14:$A$1999,$A356,Zeitliste!$N$14:$N$1999,U$16)</f>
        <v>0</v>
      </c>
      <c r="V356" s="219" t="str">
        <f t="shared" ref="V356" ca="1" si="4128">IF(OR($B356=0,U356=0),"",ROUNDDOWN((U356/$B356)*100,0))</f>
        <v/>
      </c>
      <c r="W356" s="218">
        <f>SUMIFS(Zeitliste!$M$14:$M$1999,Zeitliste!$A$14:$A$1999,$A356,Zeitliste!$N$14:$N$1999,W$16)</f>
        <v>0</v>
      </c>
      <c r="X356" s="219" t="str">
        <f t="shared" ref="X356" ca="1" si="4129">IF(OR($B356=0,W356=0),"",ROUNDDOWN((W356/$B356)*100,0))</f>
        <v/>
      </c>
      <c r="Y356" s="218">
        <f>SUMIFS(Zeitliste!$M$14:$M$1999,Zeitliste!$A$14:$A$1999,$A356,Zeitliste!$N$14:$N$1999,Y$16)</f>
        <v>0</v>
      </c>
      <c r="Z356" s="219" t="str">
        <f t="shared" ref="Z356" ca="1" si="4130">IF(OR($B356=0,Y356=0),"",ROUNDDOWN((Y356/$B356)*100,0))</f>
        <v/>
      </c>
      <c r="AA356" s="218">
        <f>SUMIFS(Zeitliste!$M$14:$M$1999,Zeitliste!$A$14:$A$1999,$A356,Zeitliste!$N$14:$N$1999,AA$16)</f>
        <v>0</v>
      </c>
      <c r="AB356" s="219" t="str">
        <f t="shared" ref="AB356" ca="1" si="4131">IF(OR($B356=0,AA356=0),"",ROUNDDOWN((AA356/$B356)*100,0))</f>
        <v/>
      </c>
      <c r="AC356" s="218">
        <f>SUMIFS(Zeitliste!$M$14:$M$1999,Zeitliste!$A$14:$A$1999,$A356,Zeitliste!$N$14:$N$1999,AC$16)</f>
        <v>0</v>
      </c>
      <c r="AD356" s="219" t="str">
        <f t="shared" ca="1" si="3936"/>
        <v/>
      </c>
      <c r="AE356" s="20"/>
      <c r="AF356" s="241">
        <f t="shared" ca="1" si="3949"/>
        <v>0</v>
      </c>
      <c r="AG356" s="241">
        <f t="shared" ca="1" si="3950"/>
        <v>0</v>
      </c>
      <c r="AH356" s="242" t="e">
        <f t="shared" si="3963"/>
        <v>#VALUE!</v>
      </c>
    </row>
    <row r="357" spans="1:34" x14ac:dyDescent="0.25">
      <c r="A357" s="216" t="str">
        <f t="shared" si="3898"/>
        <v/>
      </c>
      <c r="B357" s="217">
        <f ca="1">SUMIF(ZL_gesamt,Aufteilung!A357,ZL_dez)</f>
        <v>0</v>
      </c>
      <c r="C357" s="218">
        <f>SUMIFS(Zeitliste!$M$14:$M$1999,Zeitliste!$A$14:$A$1999,$A357,Zeitliste!$N$14:$N$1999,C$16)</f>
        <v>0</v>
      </c>
      <c r="D357" s="219" t="str">
        <f t="shared" ca="1" si="3899"/>
        <v/>
      </c>
      <c r="E357" s="218">
        <f>SUMIFS(Zeitliste!$M$14:$M$1999,Zeitliste!$A$14:$A$1999,$A357,Zeitliste!$N$14:$N$1999,E$16)</f>
        <v>0</v>
      </c>
      <c r="F357" s="219" t="str">
        <f t="shared" ref="F357" ca="1" si="4132">IF(OR($B357=0,E357=0),"",ROUNDDOWN((E357/$B357)*100,0))</f>
        <v/>
      </c>
      <c r="G357" s="218">
        <f>SUMIFS(Zeitliste!$M$14:$M$1999,Zeitliste!$A$14:$A$1999,$A357,Zeitliste!$N$14:$N$1999,G$16)</f>
        <v>0</v>
      </c>
      <c r="H357" s="219" t="str">
        <f t="shared" ref="H357" ca="1" si="4133">IF(OR($B357=0,G357=0),"",ROUNDDOWN((G357/$B357)*100,0))</f>
        <v/>
      </c>
      <c r="I357" s="218">
        <f>SUMIFS(Zeitliste!$M$14:$M$1999,Zeitliste!$A$14:$A$1999,$A357,Zeitliste!$N$14:$N$1999,I$16)</f>
        <v>0</v>
      </c>
      <c r="J357" s="219" t="str">
        <f t="shared" ref="J357" ca="1" si="4134">IF(OR($B357=0,I357=0),"",ROUNDDOWN((I357/$B357)*100,0))</f>
        <v/>
      </c>
      <c r="K357" s="218">
        <f>SUMIFS(Zeitliste!$M$14:$M$1999,Zeitliste!$A$14:$A$1999,$A357,Zeitliste!$N$14:$N$1999,K$16)</f>
        <v>0</v>
      </c>
      <c r="L357" s="219" t="str">
        <f t="shared" ref="L357" ca="1" si="4135">IF(OR($B357=0,K357=0),"",ROUNDDOWN((K357/$B357)*100,0))</f>
        <v/>
      </c>
      <c r="M357" s="218">
        <f>SUMIFS(Zeitliste!$M$14:$M$1999,Zeitliste!$A$14:$A$1999,$A357,Zeitliste!$N$14:$N$1999,M$16)</f>
        <v>0</v>
      </c>
      <c r="N357" s="219" t="str">
        <f t="shared" ref="N357" ca="1" si="4136">IF(OR($B357=0,M357=0),"",ROUNDDOWN((M357/$B357)*100,0))</f>
        <v/>
      </c>
      <c r="O357" s="218">
        <f>SUMIFS(Zeitliste!$M$14:$M$1999,Zeitliste!$A$14:$A$1999,$A357,Zeitliste!$N$14:$N$1999,O$16)</f>
        <v>0</v>
      </c>
      <c r="P357" s="219" t="str">
        <f t="shared" ref="P357" ca="1" si="4137">IF(OR($B357=0,O357=0),"",ROUNDDOWN((O357/$B357)*100,0))</f>
        <v/>
      </c>
      <c r="Q357" s="218">
        <f>SUMIFS(Zeitliste!$M$14:$M$1999,Zeitliste!$A$14:$A$1999,$A357,Zeitliste!$N$14:$N$1999,Q$16)</f>
        <v>0</v>
      </c>
      <c r="R357" s="219" t="str">
        <f t="shared" ref="R357" ca="1" si="4138">IF(OR($B357=0,Q357=0),"",ROUNDDOWN((Q357/$B357)*100,0))</f>
        <v/>
      </c>
      <c r="S357" s="218">
        <f>SUMIFS(Zeitliste!$M$14:$M$1999,Zeitliste!$A$14:$A$1999,$A357,Zeitliste!$N$14:$N$1999,S$16)</f>
        <v>0</v>
      </c>
      <c r="T357" s="219" t="str">
        <f t="shared" ref="T357" ca="1" si="4139">IF(OR($B357=0,S357=0),"",ROUNDDOWN((S357/$B357)*100,0))</f>
        <v/>
      </c>
      <c r="U357" s="218">
        <f>SUMIFS(Zeitliste!$M$14:$M$1999,Zeitliste!$A$14:$A$1999,$A357,Zeitliste!$N$14:$N$1999,U$16)</f>
        <v>0</v>
      </c>
      <c r="V357" s="219" t="str">
        <f t="shared" ref="V357" ca="1" si="4140">IF(OR($B357=0,U357=0),"",ROUNDDOWN((U357/$B357)*100,0))</f>
        <v/>
      </c>
      <c r="W357" s="218">
        <f>SUMIFS(Zeitliste!$M$14:$M$1999,Zeitliste!$A$14:$A$1999,$A357,Zeitliste!$N$14:$N$1999,W$16)</f>
        <v>0</v>
      </c>
      <c r="X357" s="219" t="str">
        <f t="shared" ref="X357" ca="1" si="4141">IF(OR($B357=0,W357=0),"",ROUNDDOWN((W357/$B357)*100,0))</f>
        <v/>
      </c>
      <c r="Y357" s="218">
        <f>SUMIFS(Zeitliste!$M$14:$M$1999,Zeitliste!$A$14:$A$1999,$A357,Zeitliste!$N$14:$N$1999,Y$16)</f>
        <v>0</v>
      </c>
      <c r="Z357" s="219" t="str">
        <f t="shared" ref="Z357" ca="1" si="4142">IF(OR($B357=0,Y357=0),"",ROUNDDOWN((Y357/$B357)*100,0))</f>
        <v/>
      </c>
      <c r="AA357" s="218">
        <f>SUMIFS(Zeitliste!$M$14:$M$1999,Zeitliste!$A$14:$A$1999,$A357,Zeitliste!$N$14:$N$1999,AA$16)</f>
        <v>0</v>
      </c>
      <c r="AB357" s="219" t="str">
        <f t="shared" ref="AB357" ca="1" si="4143">IF(OR($B357=0,AA357=0),"",ROUNDDOWN((AA357/$B357)*100,0))</f>
        <v/>
      </c>
      <c r="AC357" s="218">
        <f>SUMIFS(Zeitliste!$M$14:$M$1999,Zeitliste!$A$14:$A$1999,$A357,Zeitliste!$N$14:$N$1999,AC$16)</f>
        <v>0</v>
      </c>
      <c r="AD357" s="219" t="str">
        <f t="shared" ca="1" si="3936"/>
        <v/>
      </c>
      <c r="AE357" s="20"/>
      <c r="AF357" s="241">
        <f t="shared" ca="1" si="3949"/>
        <v>0</v>
      </c>
      <c r="AG357" s="241">
        <f t="shared" ca="1" si="3950"/>
        <v>0</v>
      </c>
      <c r="AH357" s="242" t="e">
        <f t="shared" si="3963"/>
        <v>#VALUE!</v>
      </c>
    </row>
    <row r="358" spans="1:34" x14ac:dyDescent="0.25">
      <c r="A358" s="216" t="str">
        <f t="shared" si="3898"/>
        <v/>
      </c>
      <c r="B358" s="217">
        <f ca="1">SUMIF(ZL_gesamt,Aufteilung!A358,ZL_dez)</f>
        <v>0</v>
      </c>
      <c r="C358" s="218">
        <f>SUMIFS(Zeitliste!$M$14:$M$1999,Zeitliste!$A$14:$A$1999,$A358,Zeitliste!$N$14:$N$1999,C$16)</f>
        <v>0</v>
      </c>
      <c r="D358" s="219" t="str">
        <f t="shared" ca="1" si="3899"/>
        <v/>
      </c>
      <c r="E358" s="218">
        <f>SUMIFS(Zeitliste!$M$14:$M$1999,Zeitliste!$A$14:$A$1999,$A358,Zeitliste!$N$14:$N$1999,E$16)</f>
        <v>0</v>
      </c>
      <c r="F358" s="219" t="str">
        <f t="shared" ref="F358" ca="1" si="4144">IF(OR($B358=0,E358=0),"",ROUNDDOWN((E358/$B358)*100,0))</f>
        <v/>
      </c>
      <c r="G358" s="218">
        <f>SUMIFS(Zeitliste!$M$14:$M$1999,Zeitliste!$A$14:$A$1999,$A358,Zeitliste!$N$14:$N$1999,G$16)</f>
        <v>0</v>
      </c>
      <c r="H358" s="219" t="str">
        <f t="shared" ref="H358" ca="1" si="4145">IF(OR($B358=0,G358=0),"",ROUNDDOWN((G358/$B358)*100,0))</f>
        <v/>
      </c>
      <c r="I358" s="218">
        <f>SUMIFS(Zeitliste!$M$14:$M$1999,Zeitliste!$A$14:$A$1999,$A358,Zeitliste!$N$14:$N$1999,I$16)</f>
        <v>0</v>
      </c>
      <c r="J358" s="219" t="str">
        <f t="shared" ref="J358" ca="1" si="4146">IF(OR($B358=0,I358=0),"",ROUNDDOWN((I358/$B358)*100,0))</f>
        <v/>
      </c>
      <c r="K358" s="218">
        <f>SUMIFS(Zeitliste!$M$14:$M$1999,Zeitliste!$A$14:$A$1999,$A358,Zeitliste!$N$14:$N$1999,K$16)</f>
        <v>0</v>
      </c>
      <c r="L358" s="219" t="str">
        <f t="shared" ref="L358" ca="1" si="4147">IF(OR($B358=0,K358=0),"",ROUNDDOWN((K358/$B358)*100,0))</f>
        <v/>
      </c>
      <c r="M358" s="218">
        <f>SUMIFS(Zeitliste!$M$14:$M$1999,Zeitliste!$A$14:$A$1999,$A358,Zeitliste!$N$14:$N$1999,M$16)</f>
        <v>0</v>
      </c>
      <c r="N358" s="219" t="str">
        <f t="shared" ref="N358" ca="1" si="4148">IF(OR($B358=0,M358=0),"",ROUNDDOWN((M358/$B358)*100,0))</f>
        <v/>
      </c>
      <c r="O358" s="218">
        <f>SUMIFS(Zeitliste!$M$14:$M$1999,Zeitliste!$A$14:$A$1999,$A358,Zeitliste!$N$14:$N$1999,O$16)</f>
        <v>0</v>
      </c>
      <c r="P358" s="219" t="str">
        <f t="shared" ref="P358" ca="1" si="4149">IF(OR($B358=0,O358=0),"",ROUNDDOWN((O358/$B358)*100,0))</f>
        <v/>
      </c>
      <c r="Q358" s="218">
        <f>SUMIFS(Zeitliste!$M$14:$M$1999,Zeitliste!$A$14:$A$1999,$A358,Zeitliste!$N$14:$N$1999,Q$16)</f>
        <v>0</v>
      </c>
      <c r="R358" s="219" t="str">
        <f t="shared" ref="R358" ca="1" si="4150">IF(OR($B358=0,Q358=0),"",ROUNDDOWN((Q358/$B358)*100,0))</f>
        <v/>
      </c>
      <c r="S358" s="218">
        <f>SUMIFS(Zeitliste!$M$14:$M$1999,Zeitliste!$A$14:$A$1999,$A358,Zeitliste!$N$14:$N$1999,S$16)</f>
        <v>0</v>
      </c>
      <c r="T358" s="219" t="str">
        <f t="shared" ref="T358" ca="1" si="4151">IF(OR($B358=0,S358=0),"",ROUNDDOWN((S358/$B358)*100,0))</f>
        <v/>
      </c>
      <c r="U358" s="218">
        <f>SUMIFS(Zeitliste!$M$14:$M$1999,Zeitliste!$A$14:$A$1999,$A358,Zeitliste!$N$14:$N$1999,U$16)</f>
        <v>0</v>
      </c>
      <c r="V358" s="219" t="str">
        <f t="shared" ref="V358" ca="1" si="4152">IF(OR($B358=0,U358=0),"",ROUNDDOWN((U358/$B358)*100,0))</f>
        <v/>
      </c>
      <c r="W358" s="218">
        <f>SUMIFS(Zeitliste!$M$14:$M$1999,Zeitliste!$A$14:$A$1999,$A358,Zeitliste!$N$14:$N$1999,W$16)</f>
        <v>0</v>
      </c>
      <c r="X358" s="219" t="str">
        <f t="shared" ref="X358" ca="1" si="4153">IF(OR($B358=0,W358=0),"",ROUNDDOWN((W358/$B358)*100,0))</f>
        <v/>
      </c>
      <c r="Y358" s="218">
        <f>SUMIFS(Zeitliste!$M$14:$M$1999,Zeitliste!$A$14:$A$1999,$A358,Zeitliste!$N$14:$N$1999,Y$16)</f>
        <v>0</v>
      </c>
      <c r="Z358" s="219" t="str">
        <f t="shared" ref="Z358" ca="1" si="4154">IF(OR($B358=0,Y358=0),"",ROUNDDOWN((Y358/$B358)*100,0))</f>
        <v/>
      </c>
      <c r="AA358" s="218">
        <f>SUMIFS(Zeitliste!$M$14:$M$1999,Zeitliste!$A$14:$A$1999,$A358,Zeitliste!$N$14:$N$1999,AA$16)</f>
        <v>0</v>
      </c>
      <c r="AB358" s="219" t="str">
        <f t="shared" ref="AB358" ca="1" si="4155">IF(OR($B358=0,AA358=0),"",ROUNDDOWN((AA358/$B358)*100,0))</f>
        <v/>
      </c>
      <c r="AC358" s="218">
        <f>SUMIFS(Zeitliste!$M$14:$M$1999,Zeitliste!$A$14:$A$1999,$A358,Zeitliste!$N$14:$N$1999,AC$16)</f>
        <v>0</v>
      </c>
      <c r="AD358" s="219" t="str">
        <f t="shared" ca="1" si="3936"/>
        <v/>
      </c>
      <c r="AE358" s="20"/>
      <c r="AF358" s="241">
        <f t="shared" ca="1" si="3949"/>
        <v>0</v>
      </c>
      <c r="AG358" s="241">
        <f t="shared" ca="1" si="3950"/>
        <v>0</v>
      </c>
      <c r="AH358" s="242" t="e">
        <f t="shared" si="3963"/>
        <v>#VALUE!</v>
      </c>
    </row>
    <row r="359" spans="1:34" x14ac:dyDescent="0.25">
      <c r="A359" s="216" t="str">
        <f t="shared" si="3898"/>
        <v/>
      </c>
      <c r="B359" s="217">
        <f ca="1">SUMIF(ZL_gesamt,Aufteilung!A359,ZL_dez)</f>
        <v>0</v>
      </c>
      <c r="C359" s="218">
        <f>SUMIFS(Zeitliste!$M$14:$M$1999,Zeitliste!$A$14:$A$1999,$A359,Zeitliste!$N$14:$N$1999,C$16)</f>
        <v>0</v>
      </c>
      <c r="D359" s="219" t="str">
        <f t="shared" ca="1" si="3899"/>
        <v/>
      </c>
      <c r="E359" s="218">
        <f>SUMIFS(Zeitliste!$M$14:$M$1999,Zeitliste!$A$14:$A$1999,$A359,Zeitliste!$N$14:$N$1999,E$16)</f>
        <v>0</v>
      </c>
      <c r="F359" s="219" t="str">
        <f t="shared" ref="F359" ca="1" si="4156">IF(OR($B359=0,E359=0),"",ROUNDDOWN((E359/$B359)*100,0))</f>
        <v/>
      </c>
      <c r="G359" s="218">
        <f>SUMIFS(Zeitliste!$M$14:$M$1999,Zeitliste!$A$14:$A$1999,$A359,Zeitliste!$N$14:$N$1999,G$16)</f>
        <v>0</v>
      </c>
      <c r="H359" s="219" t="str">
        <f t="shared" ref="H359" ca="1" si="4157">IF(OR($B359=0,G359=0),"",ROUNDDOWN((G359/$B359)*100,0))</f>
        <v/>
      </c>
      <c r="I359" s="218">
        <f>SUMIFS(Zeitliste!$M$14:$M$1999,Zeitliste!$A$14:$A$1999,$A359,Zeitliste!$N$14:$N$1999,I$16)</f>
        <v>0</v>
      </c>
      <c r="J359" s="219" t="str">
        <f t="shared" ref="J359" ca="1" si="4158">IF(OR($B359=0,I359=0),"",ROUNDDOWN((I359/$B359)*100,0))</f>
        <v/>
      </c>
      <c r="K359" s="218">
        <f>SUMIFS(Zeitliste!$M$14:$M$1999,Zeitliste!$A$14:$A$1999,$A359,Zeitliste!$N$14:$N$1999,K$16)</f>
        <v>0</v>
      </c>
      <c r="L359" s="219" t="str">
        <f t="shared" ref="L359" ca="1" si="4159">IF(OR($B359=0,K359=0),"",ROUNDDOWN((K359/$B359)*100,0))</f>
        <v/>
      </c>
      <c r="M359" s="218">
        <f>SUMIFS(Zeitliste!$M$14:$M$1999,Zeitliste!$A$14:$A$1999,$A359,Zeitliste!$N$14:$N$1999,M$16)</f>
        <v>0</v>
      </c>
      <c r="N359" s="219" t="str">
        <f t="shared" ref="N359" ca="1" si="4160">IF(OR($B359=0,M359=0),"",ROUNDDOWN((M359/$B359)*100,0))</f>
        <v/>
      </c>
      <c r="O359" s="218">
        <f>SUMIFS(Zeitliste!$M$14:$M$1999,Zeitliste!$A$14:$A$1999,$A359,Zeitliste!$N$14:$N$1999,O$16)</f>
        <v>0</v>
      </c>
      <c r="P359" s="219" t="str">
        <f t="shared" ref="P359" ca="1" si="4161">IF(OR($B359=0,O359=0),"",ROUNDDOWN((O359/$B359)*100,0))</f>
        <v/>
      </c>
      <c r="Q359" s="218">
        <f>SUMIFS(Zeitliste!$M$14:$M$1999,Zeitliste!$A$14:$A$1999,$A359,Zeitliste!$N$14:$N$1999,Q$16)</f>
        <v>0</v>
      </c>
      <c r="R359" s="219" t="str">
        <f t="shared" ref="R359" ca="1" si="4162">IF(OR($B359=0,Q359=0),"",ROUNDDOWN((Q359/$B359)*100,0))</f>
        <v/>
      </c>
      <c r="S359" s="218">
        <f>SUMIFS(Zeitliste!$M$14:$M$1999,Zeitliste!$A$14:$A$1999,$A359,Zeitliste!$N$14:$N$1999,S$16)</f>
        <v>0</v>
      </c>
      <c r="T359" s="219" t="str">
        <f t="shared" ref="T359" ca="1" si="4163">IF(OR($B359=0,S359=0),"",ROUNDDOWN((S359/$B359)*100,0))</f>
        <v/>
      </c>
      <c r="U359" s="218">
        <f>SUMIFS(Zeitliste!$M$14:$M$1999,Zeitliste!$A$14:$A$1999,$A359,Zeitliste!$N$14:$N$1999,U$16)</f>
        <v>0</v>
      </c>
      <c r="V359" s="219" t="str">
        <f t="shared" ref="V359" ca="1" si="4164">IF(OR($B359=0,U359=0),"",ROUNDDOWN((U359/$B359)*100,0))</f>
        <v/>
      </c>
      <c r="W359" s="218">
        <f>SUMIFS(Zeitliste!$M$14:$M$1999,Zeitliste!$A$14:$A$1999,$A359,Zeitliste!$N$14:$N$1999,W$16)</f>
        <v>0</v>
      </c>
      <c r="X359" s="219" t="str">
        <f t="shared" ref="X359" ca="1" si="4165">IF(OR($B359=0,W359=0),"",ROUNDDOWN((W359/$B359)*100,0))</f>
        <v/>
      </c>
      <c r="Y359" s="218">
        <f>SUMIFS(Zeitliste!$M$14:$M$1999,Zeitliste!$A$14:$A$1999,$A359,Zeitliste!$N$14:$N$1999,Y$16)</f>
        <v>0</v>
      </c>
      <c r="Z359" s="219" t="str">
        <f t="shared" ref="Z359" ca="1" si="4166">IF(OR($B359=0,Y359=0),"",ROUNDDOWN((Y359/$B359)*100,0))</f>
        <v/>
      </c>
      <c r="AA359" s="218">
        <f>SUMIFS(Zeitliste!$M$14:$M$1999,Zeitliste!$A$14:$A$1999,$A359,Zeitliste!$N$14:$N$1999,AA$16)</f>
        <v>0</v>
      </c>
      <c r="AB359" s="219" t="str">
        <f t="shared" ref="AB359" ca="1" si="4167">IF(OR($B359=0,AA359=0),"",ROUNDDOWN((AA359/$B359)*100,0))</f>
        <v/>
      </c>
      <c r="AC359" s="218">
        <f>SUMIFS(Zeitliste!$M$14:$M$1999,Zeitliste!$A$14:$A$1999,$A359,Zeitliste!$N$14:$N$1999,AC$16)</f>
        <v>0</v>
      </c>
      <c r="AD359" s="219" t="str">
        <f t="shared" ca="1" si="3936"/>
        <v/>
      </c>
      <c r="AE359" s="20"/>
      <c r="AF359" s="241">
        <f t="shared" ca="1" si="3949"/>
        <v>0</v>
      </c>
      <c r="AG359" s="241">
        <f t="shared" ca="1" si="3950"/>
        <v>0</v>
      </c>
      <c r="AH359" s="242" t="e">
        <f t="shared" si="3963"/>
        <v>#VALUE!</v>
      </c>
    </row>
    <row r="360" spans="1:34" x14ac:dyDescent="0.25">
      <c r="A360" s="216" t="str">
        <f t="shared" si="3898"/>
        <v/>
      </c>
      <c r="B360" s="217">
        <f ca="1">SUMIF(ZL_gesamt,Aufteilung!A360,ZL_dez)</f>
        <v>0</v>
      </c>
      <c r="C360" s="218">
        <f>SUMIFS(Zeitliste!$M$14:$M$1999,Zeitliste!$A$14:$A$1999,$A360,Zeitliste!$N$14:$N$1999,C$16)</f>
        <v>0</v>
      </c>
      <c r="D360" s="219" t="str">
        <f t="shared" ca="1" si="3899"/>
        <v/>
      </c>
      <c r="E360" s="218">
        <f>SUMIFS(Zeitliste!$M$14:$M$1999,Zeitliste!$A$14:$A$1999,$A360,Zeitliste!$N$14:$N$1999,E$16)</f>
        <v>0</v>
      </c>
      <c r="F360" s="219" t="str">
        <f t="shared" ref="F360" ca="1" si="4168">IF(OR($B360=0,E360=0),"",ROUNDDOWN((E360/$B360)*100,0))</f>
        <v/>
      </c>
      <c r="G360" s="218">
        <f>SUMIFS(Zeitliste!$M$14:$M$1999,Zeitliste!$A$14:$A$1999,$A360,Zeitliste!$N$14:$N$1999,G$16)</f>
        <v>0</v>
      </c>
      <c r="H360" s="219" t="str">
        <f t="shared" ref="H360" ca="1" si="4169">IF(OR($B360=0,G360=0),"",ROUNDDOWN((G360/$B360)*100,0))</f>
        <v/>
      </c>
      <c r="I360" s="218">
        <f>SUMIFS(Zeitliste!$M$14:$M$1999,Zeitliste!$A$14:$A$1999,$A360,Zeitliste!$N$14:$N$1999,I$16)</f>
        <v>0</v>
      </c>
      <c r="J360" s="219" t="str">
        <f t="shared" ref="J360" ca="1" si="4170">IF(OR($B360=0,I360=0),"",ROUNDDOWN((I360/$B360)*100,0))</f>
        <v/>
      </c>
      <c r="K360" s="218">
        <f>SUMIFS(Zeitliste!$M$14:$M$1999,Zeitliste!$A$14:$A$1999,$A360,Zeitliste!$N$14:$N$1999,K$16)</f>
        <v>0</v>
      </c>
      <c r="L360" s="219" t="str">
        <f t="shared" ref="L360" ca="1" si="4171">IF(OR($B360=0,K360=0),"",ROUNDDOWN((K360/$B360)*100,0))</f>
        <v/>
      </c>
      <c r="M360" s="218">
        <f>SUMIFS(Zeitliste!$M$14:$M$1999,Zeitliste!$A$14:$A$1999,$A360,Zeitliste!$N$14:$N$1999,M$16)</f>
        <v>0</v>
      </c>
      <c r="N360" s="219" t="str">
        <f t="shared" ref="N360" ca="1" si="4172">IF(OR($B360=0,M360=0),"",ROUNDDOWN((M360/$B360)*100,0))</f>
        <v/>
      </c>
      <c r="O360" s="218">
        <f>SUMIFS(Zeitliste!$M$14:$M$1999,Zeitliste!$A$14:$A$1999,$A360,Zeitliste!$N$14:$N$1999,O$16)</f>
        <v>0</v>
      </c>
      <c r="P360" s="219" t="str">
        <f t="shared" ref="P360" ca="1" si="4173">IF(OR($B360=0,O360=0),"",ROUNDDOWN((O360/$B360)*100,0))</f>
        <v/>
      </c>
      <c r="Q360" s="218">
        <f>SUMIFS(Zeitliste!$M$14:$M$1999,Zeitliste!$A$14:$A$1999,$A360,Zeitliste!$N$14:$N$1999,Q$16)</f>
        <v>0</v>
      </c>
      <c r="R360" s="219" t="str">
        <f t="shared" ref="R360" ca="1" si="4174">IF(OR($B360=0,Q360=0),"",ROUNDDOWN((Q360/$B360)*100,0))</f>
        <v/>
      </c>
      <c r="S360" s="218">
        <f>SUMIFS(Zeitliste!$M$14:$M$1999,Zeitliste!$A$14:$A$1999,$A360,Zeitliste!$N$14:$N$1999,S$16)</f>
        <v>0</v>
      </c>
      <c r="T360" s="219" t="str">
        <f t="shared" ref="T360" ca="1" si="4175">IF(OR($B360=0,S360=0),"",ROUNDDOWN((S360/$B360)*100,0))</f>
        <v/>
      </c>
      <c r="U360" s="218">
        <f>SUMIFS(Zeitliste!$M$14:$M$1999,Zeitliste!$A$14:$A$1999,$A360,Zeitliste!$N$14:$N$1999,U$16)</f>
        <v>0</v>
      </c>
      <c r="V360" s="219" t="str">
        <f t="shared" ref="V360" ca="1" si="4176">IF(OR($B360=0,U360=0),"",ROUNDDOWN((U360/$B360)*100,0))</f>
        <v/>
      </c>
      <c r="W360" s="218">
        <f>SUMIFS(Zeitliste!$M$14:$M$1999,Zeitliste!$A$14:$A$1999,$A360,Zeitliste!$N$14:$N$1999,W$16)</f>
        <v>0</v>
      </c>
      <c r="X360" s="219" t="str">
        <f t="shared" ref="X360" ca="1" si="4177">IF(OR($B360=0,W360=0),"",ROUNDDOWN((W360/$B360)*100,0))</f>
        <v/>
      </c>
      <c r="Y360" s="218">
        <f>SUMIFS(Zeitliste!$M$14:$M$1999,Zeitliste!$A$14:$A$1999,$A360,Zeitliste!$N$14:$N$1999,Y$16)</f>
        <v>0</v>
      </c>
      <c r="Z360" s="219" t="str">
        <f t="shared" ref="Z360" ca="1" si="4178">IF(OR($B360=0,Y360=0),"",ROUNDDOWN((Y360/$B360)*100,0))</f>
        <v/>
      </c>
      <c r="AA360" s="218">
        <f>SUMIFS(Zeitliste!$M$14:$M$1999,Zeitliste!$A$14:$A$1999,$A360,Zeitliste!$N$14:$N$1999,AA$16)</f>
        <v>0</v>
      </c>
      <c r="AB360" s="219" t="str">
        <f t="shared" ref="AB360" ca="1" si="4179">IF(OR($B360=0,AA360=0),"",ROUNDDOWN((AA360/$B360)*100,0))</f>
        <v/>
      </c>
      <c r="AC360" s="218">
        <f>SUMIFS(Zeitliste!$M$14:$M$1999,Zeitliste!$A$14:$A$1999,$A360,Zeitliste!$N$14:$N$1999,AC$16)</f>
        <v>0</v>
      </c>
      <c r="AD360" s="219" t="str">
        <f t="shared" ca="1" si="3936"/>
        <v/>
      </c>
      <c r="AE360" s="20"/>
      <c r="AF360" s="241">
        <f t="shared" ca="1" si="3949"/>
        <v>0</v>
      </c>
      <c r="AG360" s="241">
        <f t="shared" ca="1" si="3950"/>
        <v>0</v>
      </c>
      <c r="AH360" s="242" t="e">
        <f t="shared" si="3963"/>
        <v>#VALUE!</v>
      </c>
    </row>
    <row r="361" spans="1:34" x14ac:dyDescent="0.25">
      <c r="A361" s="216" t="str">
        <f t="shared" si="3898"/>
        <v/>
      </c>
      <c r="B361" s="217">
        <f ca="1">SUMIF(ZL_gesamt,Aufteilung!A361,ZL_dez)</f>
        <v>0</v>
      </c>
      <c r="C361" s="218">
        <f>SUMIFS(Zeitliste!$M$14:$M$1999,Zeitliste!$A$14:$A$1999,$A361,Zeitliste!$N$14:$N$1999,C$16)</f>
        <v>0</v>
      </c>
      <c r="D361" s="219" t="str">
        <f t="shared" ca="1" si="3899"/>
        <v/>
      </c>
      <c r="E361" s="218">
        <f>SUMIFS(Zeitliste!$M$14:$M$1999,Zeitliste!$A$14:$A$1999,$A361,Zeitliste!$N$14:$N$1999,E$16)</f>
        <v>0</v>
      </c>
      <c r="F361" s="219" t="str">
        <f t="shared" ref="F361" ca="1" si="4180">IF(OR($B361=0,E361=0),"",ROUNDDOWN((E361/$B361)*100,0))</f>
        <v/>
      </c>
      <c r="G361" s="218">
        <f>SUMIFS(Zeitliste!$M$14:$M$1999,Zeitliste!$A$14:$A$1999,$A361,Zeitliste!$N$14:$N$1999,G$16)</f>
        <v>0</v>
      </c>
      <c r="H361" s="219" t="str">
        <f t="shared" ref="H361" ca="1" si="4181">IF(OR($B361=0,G361=0),"",ROUNDDOWN((G361/$B361)*100,0))</f>
        <v/>
      </c>
      <c r="I361" s="218">
        <f>SUMIFS(Zeitliste!$M$14:$M$1999,Zeitliste!$A$14:$A$1999,$A361,Zeitliste!$N$14:$N$1999,I$16)</f>
        <v>0</v>
      </c>
      <c r="J361" s="219" t="str">
        <f t="shared" ref="J361" ca="1" si="4182">IF(OR($B361=0,I361=0),"",ROUNDDOWN((I361/$B361)*100,0))</f>
        <v/>
      </c>
      <c r="K361" s="218">
        <f>SUMIFS(Zeitliste!$M$14:$M$1999,Zeitliste!$A$14:$A$1999,$A361,Zeitliste!$N$14:$N$1999,K$16)</f>
        <v>0</v>
      </c>
      <c r="L361" s="219" t="str">
        <f t="shared" ref="L361" ca="1" si="4183">IF(OR($B361=0,K361=0),"",ROUNDDOWN((K361/$B361)*100,0))</f>
        <v/>
      </c>
      <c r="M361" s="218">
        <f>SUMIFS(Zeitliste!$M$14:$M$1999,Zeitliste!$A$14:$A$1999,$A361,Zeitliste!$N$14:$N$1999,M$16)</f>
        <v>0</v>
      </c>
      <c r="N361" s="219" t="str">
        <f t="shared" ref="N361" ca="1" si="4184">IF(OR($B361=0,M361=0),"",ROUNDDOWN((M361/$B361)*100,0))</f>
        <v/>
      </c>
      <c r="O361" s="218">
        <f>SUMIFS(Zeitliste!$M$14:$M$1999,Zeitliste!$A$14:$A$1999,$A361,Zeitliste!$N$14:$N$1999,O$16)</f>
        <v>0</v>
      </c>
      <c r="P361" s="219" t="str">
        <f t="shared" ref="P361" ca="1" si="4185">IF(OR($B361=0,O361=0),"",ROUNDDOWN((O361/$B361)*100,0))</f>
        <v/>
      </c>
      <c r="Q361" s="218">
        <f>SUMIFS(Zeitliste!$M$14:$M$1999,Zeitliste!$A$14:$A$1999,$A361,Zeitliste!$N$14:$N$1999,Q$16)</f>
        <v>0</v>
      </c>
      <c r="R361" s="219" t="str">
        <f t="shared" ref="R361" ca="1" si="4186">IF(OR($B361=0,Q361=0),"",ROUNDDOWN((Q361/$B361)*100,0))</f>
        <v/>
      </c>
      <c r="S361" s="218">
        <f>SUMIFS(Zeitliste!$M$14:$M$1999,Zeitliste!$A$14:$A$1999,$A361,Zeitliste!$N$14:$N$1999,S$16)</f>
        <v>0</v>
      </c>
      <c r="T361" s="219" t="str">
        <f t="shared" ref="T361" ca="1" si="4187">IF(OR($B361=0,S361=0),"",ROUNDDOWN((S361/$B361)*100,0))</f>
        <v/>
      </c>
      <c r="U361" s="218">
        <f>SUMIFS(Zeitliste!$M$14:$M$1999,Zeitliste!$A$14:$A$1999,$A361,Zeitliste!$N$14:$N$1999,U$16)</f>
        <v>0</v>
      </c>
      <c r="V361" s="219" t="str">
        <f t="shared" ref="V361" ca="1" si="4188">IF(OR($B361=0,U361=0),"",ROUNDDOWN((U361/$B361)*100,0))</f>
        <v/>
      </c>
      <c r="W361" s="218">
        <f>SUMIFS(Zeitliste!$M$14:$M$1999,Zeitliste!$A$14:$A$1999,$A361,Zeitliste!$N$14:$N$1999,W$16)</f>
        <v>0</v>
      </c>
      <c r="X361" s="219" t="str">
        <f t="shared" ref="X361" ca="1" si="4189">IF(OR($B361=0,W361=0),"",ROUNDDOWN((W361/$B361)*100,0))</f>
        <v/>
      </c>
      <c r="Y361" s="218">
        <f>SUMIFS(Zeitliste!$M$14:$M$1999,Zeitliste!$A$14:$A$1999,$A361,Zeitliste!$N$14:$N$1999,Y$16)</f>
        <v>0</v>
      </c>
      <c r="Z361" s="219" t="str">
        <f t="shared" ref="Z361" ca="1" si="4190">IF(OR($B361=0,Y361=0),"",ROUNDDOWN((Y361/$B361)*100,0))</f>
        <v/>
      </c>
      <c r="AA361" s="218">
        <f>SUMIFS(Zeitliste!$M$14:$M$1999,Zeitliste!$A$14:$A$1999,$A361,Zeitliste!$N$14:$N$1999,AA$16)</f>
        <v>0</v>
      </c>
      <c r="AB361" s="219" t="str">
        <f t="shared" ref="AB361" ca="1" si="4191">IF(OR($B361=0,AA361=0),"",ROUNDDOWN((AA361/$B361)*100,0))</f>
        <v/>
      </c>
      <c r="AC361" s="218">
        <f>SUMIFS(Zeitliste!$M$14:$M$1999,Zeitliste!$A$14:$A$1999,$A361,Zeitliste!$N$14:$N$1999,AC$16)</f>
        <v>0</v>
      </c>
      <c r="AD361" s="219" t="str">
        <f t="shared" ca="1" si="3936"/>
        <v/>
      </c>
      <c r="AE361" s="20"/>
      <c r="AF361" s="241">
        <f t="shared" ca="1" si="3949"/>
        <v>0</v>
      </c>
      <c r="AG361" s="241">
        <f t="shared" ca="1" si="3950"/>
        <v>0</v>
      </c>
      <c r="AH361" s="242" t="e">
        <f t="shared" si="3963"/>
        <v>#VALUE!</v>
      </c>
    </row>
    <row r="362" spans="1:34" x14ac:dyDescent="0.25">
      <c r="A362" s="216" t="str">
        <f t="shared" si="3898"/>
        <v/>
      </c>
      <c r="B362" s="217">
        <f ca="1">SUMIF(ZL_gesamt,Aufteilung!A362,ZL_dez)</f>
        <v>0</v>
      </c>
      <c r="C362" s="218">
        <f>SUMIFS(Zeitliste!$M$14:$M$1999,Zeitliste!$A$14:$A$1999,$A362,Zeitliste!$N$14:$N$1999,C$16)</f>
        <v>0</v>
      </c>
      <c r="D362" s="219" t="str">
        <f t="shared" ca="1" si="3899"/>
        <v/>
      </c>
      <c r="E362" s="218">
        <f>SUMIFS(Zeitliste!$M$14:$M$1999,Zeitliste!$A$14:$A$1999,$A362,Zeitliste!$N$14:$N$1999,E$16)</f>
        <v>0</v>
      </c>
      <c r="F362" s="219" t="str">
        <f t="shared" ref="F362" ca="1" si="4192">IF(OR($B362=0,E362=0),"",ROUNDDOWN((E362/$B362)*100,0))</f>
        <v/>
      </c>
      <c r="G362" s="218">
        <f>SUMIFS(Zeitliste!$M$14:$M$1999,Zeitliste!$A$14:$A$1999,$A362,Zeitliste!$N$14:$N$1999,G$16)</f>
        <v>0</v>
      </c>
      <c r="H362" s="219" t="str">
        <f t="shared" ref="H362" ca="1" si="4193">IF(OR($B362=0,G362=0),"",ROUNDDOWN((G362/$B362)*100,0))</f>
        <v/>
      </c>
      <c r="I362" s="218">
        <f>SUMIFS(Zeitliste!$M$14:$M$1999,Zeitliste!$A$14:$A$1999,$A362,Zeitliste!$N$14:$N$1999,I$16)</f>
        <v>0</v>
      </c>
      <c r="J362" s="219" t="str">
        <f t="shared" ref="J362" ca="1" si="4194">IF(OR($B362=0,I362=0),"",ROUNDDOWN((I362/$B362)*100,0))</f>
        <v/>
      </c>
      <c r="K362" s="218">
        <f>SUMIFS(Zeitliste!$M$14:$M$1999,Zeitliste!$A$14:$A$1999,$A362,Zeitliste!$N$14:$N$1999,K$16)</f>
        <v>0</v>
      </c>
      <c r="L362" s="219" t="str">
        <f t="shared" ref="L362" ca="1" si="4195">IF(OR($B362=0,K362=0),"",ROUNDDOWN((K362/$B362)*100,0))</f>
        <v/>
      </c>
      <c r="M362" s="218">
        <f>SUMIFS(Zeitliste!$M$14:$M$1999,Zeitliste!$A$14:$A$1999,$A362,Zeitliste!$N$14:$N$1999,M$16)</f>
        <v>0</v>
      </c>
      <c r="N362" s="219" t="str">
        <f t="shared" ref="N362" ca="1" si="4196">IF(OR($B362=0,M362=0),"",ROUNDDOWN((M362/$B362)*100,0))</f>
        <v/>
      </c>
      <c r="O362" s="218">
        <f>SUMIFS(Zeitliste!$M$14:$M$1999,Zeitliste!$A$14:$A$1999,$A362,Zeitliste!$N$14:$N$1999,O$16)</f>
        <v>0</v>
      </c>
      <c r="P362" s="219" t="str">
        <f t="shared" ref="P362" ca="1" si="4197">IF(OR($B362=0,O362=0),"",ROUNDDOWN((O362/$B362)*100,0))</f>
        <v/>
      </c>
      <c r="Q362" s="218">
        <f>SUMIFS(Zeitliste!$M$14:$M$1999,Zeitliste!$A$14:$A$1999,$A362,Zeitliste!$N$14:$N$1999,Q$16)</f>
        <v>0</v>
      </c>
      <c r="R362" s="219" t="str">
        <f t="shared" ref="R362" ca="1" si="4198">IF(OR($B362=0,Q362=0),"",ROUNDDOWN((Q362/$B362)*100,0))</f>
        <v/>
      </c>
      <c r="S362" s="218">
        <f>SUMIFS(Zeitliste!$M$14:$M$1999,Zeitliste!$A$14:$A$1999,$A362,Zeitliste!$N$14:$N$1999,S$16)</f>
        <v>0</v>
      </c>
      <c r="T362" s="219" t="str">
        <f t="shared" ref="T362" ca="1" si="4199">IF(OR($B362=0,S362=0),"",ROUNDDOWN((S362/$B362)*100,0))</f>
        <v/>
      </c>
      <c r="U362" s="218">
        <f>SUMIFS(Zeitliste!$M$14:$M$1999,Zeitliste!$A$14:$A$1999,$A362,Zeitliste!$N$14:$N$1999,U$16)</f>
        <v>0</v>
      </c>
      <c r="V362" s="219" t="str">
        <f t="shared" ref="V362" ca="1" si="4200">IF(OR($B362=0,U362=0),"",ROUNDDOWN((U362/$B362)*100,0))</f>
        <v/>
      </c>
      <c r="W362" s="218">
        <f>SUMIFS(Zeitliste!$M$14:$M$1999,Zeitliste!$A$14:$A$1999,$A362,Zeitliste!$N$14:$N$1999,W$16)</f>
        <v>0</v>
      </c>
      <c r="X362" s="219" t="str">
        <f t="shared" ref="X362" ca="1" si="4201">IF(OR($B362=0,W362=0),"",ROUNDDOWN((W362/$B362)*100,0))</f>
        <v/>
      </c>
      <c r="Y362" s="218">
        <f>SUMIFS(Zeitliste!$M$14:$M$1999,Zeitliste!$A$14:$A$1999,$A362,Zeitliste!$N$14:$N$1999,Y$16)</f>
        <v>0</v>
      </c>
      <c r="Z362" s="219" t="str">
        <f t="shared" ref="Z362" ca="1" si="4202">IF(OR($B362=0,Y362=0),"",ROUNDDOWN((Y362/$B362)*100,0))</f>
        <v/>
      </c>
      <c r="AA362" s="218">
        <f>SUMIFS(Zeitliste!$M$14:$M$1999,Zeitliste!$A$14:$A$1999,$A362,Zeitliste!$N$14:$N$1999,AA$16)</f>
        <v>0</v>
      </c>
      <c r="AB362" s="219" t="str">
        <f t="shared" ref="AB362" ca="1" si="4203">IF(OR($B362=0,AA362=0),"",ROUNDDOWN((AA362/$B362)*100,0))</f>
        <v/>
      </c>
      <c r="AC362" s="218">
        <f>SUMIFS(Zeitliste!$M$14:$M$1999,Zeitliste!$A$14:$A$1999,$A362,Zeitliste!$N$14:$N$1999,AC$16)</f>
        <v>0</v>
      </c>
      <c r="AD362" s="219" t="str">
        <f t="shared" ca="1" si="3936"/>
        <v/>
      </c>
      <c r="AE362" s="20"/>
      <c r="AF362" s="241">
        <f t="shared" ca="1" si="3949"/>
        <v>0</v>
      </c>
      <c r="AG362" s="241">
        <f t="shared" ca="1" si="3950"/>
        <v>0</v>
      </c>
      <c r="AH362" s="242" t="e">
        <f t="shared" si="3963"/>
        <v>#VALUE!</v>
      </c>
    </row>
    <row r="363" spans="1:34" x14ac:dyDescent="0.25">
      <c r="A363" s="216" t="str">
        <f t="shared" si="3898"/>
        <v/>
      </c>
      <c r="B363" s="217">
        <f ca="1">SUMIF(ZL_gesamt,Aufteilung!A363,ZL_dez)</f>
        <v>0</v>
      </c>
      <c r="C363" s="218">
        <f>SUMIFS(Zeitliste!$M$14:$M$1999,Zeitliste!$A$14:$A$1999,$A363,Zeitliste!$N$14:$N$1999,C$16)</f>
        <v>0</v>
      </c>
      <c r="D363" s="219" t="str">
        <f t="shared" ca="1" si="3899"/>
        <v/>
      </c>
      <c r="E363" s="218">
        <f>SUMIFS(Zeitliste!$M$14:$M$1999,Zeitliste!$A$14:$A$1999,$A363,Zeitliste!$N$14:$N$1999,E$16)</f>
        <v>0</v>
      </c>
      <c r="F363" s="219" t="str">
        <f t="shared" ref="F363" ca="1" si="4204">IF(OR($B363=0,E363=0),"",ROUNDDOWN((E363/$B363)*100,0))</f>
        <v/>
      </c>
      <c r="G363" s="218">
        <f>SUMIFS(Zeitliste!$M$14:$M$1999,Zeitliste!$A$14:$A$1999,$A363,Zeitliste!$N$14:$N$1999,G$16)</f>
        <v>0</v>
      </c>
      <c r="H363" s="219" t="str">
        <f t="shared" ref="H363" ca="1" si="4205">IF(OR($B363=0,G363=0),"",ROUNDDOWN((G363/$B363)*100,0))</f>
        <v/>
      </c>
      <c r="I363" s="218">
        <f>SUMIFS(Zeitliste!$M$14:$M$1999,Zeitliste!$A$14:$A$1999,$A363,Zeitliste!$N$14:$N$1999,I$16)</f>
        <v>0</v>
      </c>
      <c r="J363" s="219" t="str">
        <f t="shared" ref="J363" ca="1" si="4206">IF(OR($B363=0,I363=0),"",ROUNDDOWN((I363/$B363)*100,0))</f>
        <v/>
      </c>
      <c r="K363" s="218">
        <f>SUMIFS(Zeitliste!$M$14:$M$1999,Zeitliste!$A$14:$A$1999,$A363,Zeitliste!$N$14:$N$1999,K$16)</f>
        <v>0</v>
      </c>
      <c r="L363" s="219" t="str">
        <f t="shared" ref="L363" ca="1" si="4207">IF(OR($B363=0,K363=0),"",ROUNDDOWN((K363/$B363)*100,0))</f>
        <v/>
      </c>
      <c r="M363" s="218">
        <f>SUMIFS(Zeitliste!$M$14:$M$1999,Zeitliste!$A$14:$A$1999,$A363,Zeitliste!$N$14:$N$1999,M$16)</f>
        <v>0</v>
      </c>
      <c r="N363" s="219" t="str">
        <f t="shared" ref="N363" ca="1" si="4208">IF(OR($B363=0,M363=0),"",ROUNDDOWN((M363/$B363)*100,0))</f>
        <v/>
      </c>
      <c r="O363" s="218">
        <f>SUMIFS(Zeitliste!$M$14:$M$1999,Zeitliste!$A$14:$A$1999,$A363,Zeitliste!$N$14:$N$1999,O$16)</f>
        <v>0</v>
      </c>
      <c r="P363" s="219" t="str">
        <f t="shared" ref="P363" ca="1" si="4209">IF(OR($B363=0,O363=0),"",ROUNDDOWN((O363/$B363)*100,0))</f>
        <v/>
      </c>
      <c r="Q363" s="218">
        <f>SUMIFS(Zeitliste!$M$14:$M$1999,Zeitliste!$A$14:$A$1999,$A363,Zeitliste!$N$14:$N$1999,Q$16)</f>
        <v>0</v>
      </c>
      <c r="R363" s="219" t="str">
        <f t="shared" ref="R363" ca="1" si="4210">IF(OR($B363=0,Q363=0),"",ROUNDDOWN((Q363/$B363)*100,0))</f>
        <v/>
      </c>
      <c r="S363" s="218">
        <f>SUMIFS(Zeitliste!$M$14:$M$1999,Zeitliste!$A$14:$A$1999,$A363,Zeitliste!$N$14:$N$1999,S$16)</f>
        <v>0</v>
      </c>
      <c r="T363" s="219" t="str">
        <f t="shared" ref="T363" ca="1" si="4211">IF(OR($B363=0,S363=0),"",ROUNDDOWN((S363/$B363)*100,0))</f>
        <v/>
      </c>
      <c r="U363" s="218">
        <f>SUMIFS(Zeitliste!$M$14:$M$1999,Zeitliste!$A$14:$A$1999,$A363,Zeitliste!$N$14:$N$1999,U$16)</f>
        <v>0</v>
      </c>
      <c r="V363" s="219" t="str">
        <f t="shared" ref="V363" ca="1" si="4212">IF(OR($B363=0,U363=0),"",ROUNDDOWN((U363/$B363)*100,0))</f>
        <v/>
      </c>
      <c r="W363" s="218">
        <f>SUMIFS(Zeitliste!$M$14:$M$1999,Zeitliste!$A$14:$A$1999,$A363,Zeitliste!$N$14:$N$1999,W$16)</f>
        <v>0</v>
      </c>
      <c r="X363" s="219" t="str">
        <f t="shared" ref="X363" ca="1" si="4213">IF(OR($B363=0,W363=0),"",ROUNDDOWN((W363/$B363)*100,0))</f>
        <v/>
      </c>
      <c r="Y363" s="218">
        <f>SUMIFS(Zeitliste!$M$14:$M$1999,Zeitliste!$A$14:$A$1999,$A363,Zeitliste!$N$14:$N$1999,Y$16)</f>
        <v>0</v>
      </c>
      <c r="Z363" s="219" t="str">
        <f t="shared" ref="Z363" ca="1" si="4214">IF(OR($B363=0,Y363=0),"",ROUNDDOWN((Y363/$B363)*100,0))</f>
        <v/>
      </c>
      <c r="AA363" s="218">
        <f>SUMIFS(Zeitliste!$M$14:$M$1999,Zeitliste!$A$14:$A$1999,$A363,Zeitliste!$N$14:$N$1999,AA$16)</f>
        <v>0</v>
      </c>
      <c r="AB363" s="219" t="str">
        <f t="shared" ref="AB363" ca="1" si="4215">IF(OR($B363=0,AA363=0),"",ROUNDDOWN((AA363/$B363)*100,0))</f>
        <v/>
      </c>
      <c r="AC363" s="218">
        <f>SUMIFS(Zeitliste!$M$14:$M$1999,Zeitliste!$A$14:$A$1999,$A363,Zeitliste!$N$14:$N$1999,AC$16)</f>
        <v>0</v>
      </c>
      <c r="AD363" s="219" t="str">
        <f t="shared" ca="1" si="3936"/>
        <v/>
      </c>
      <c r="AE363" s="20"/>
      <c r="AF363" s="241">
        <f t="shared" ca="1" si="3949"/>
        <v>0</v>
      </c>
      <c r="AG363" s="241">
        <f t="shared" ca="1" si="3950"/>
        <v>0</v>
      </c>
      <c r="AH363" s="242" t="e">
        <f t="shared" si="3963"/>
        <v>#VALUE!</v>
      </c>
    </row>
    <row r="364" spans="1:34" x14ac:dyDescent="0.25">
      <c r="A364" s="216" t="str">
        <f t="shared" si="3898"/>
        <v/>
      </c>
      <c r="B364" s="217">
        <f ca="1">SUMIF(ZL_gesamt,Aufteilung!A364,ZL_dez)</f>
        <v>0</v>
      </c>
      <c r="C364" s="218">
        <f>SUMIFS(Zeitliste!$M$14:$M$1999,Zeitliste!$A$14:$A$1999,$A364,Zeitliste!$N$14:$N$1999,C$16)</f>
        <v>0</v>
      </c>
      <c r="D364" s="219" t="str">
        <f t="shared" ca="1" si="3899"/>
        <v/>
      </c>
      <c r="E364" s="218">
        <f>SUMIFS(Zeitliste!$M$14:$M$1999,Zeitliste!$A$14:$A$1999,$A364,Zeitliste!$N$14:$N$1999,E$16)</f>
        <v>0</v>
      </c>
      <c r="F364" s="219" t="str">
        <f t="shared" ref="F364" ca="1" si="4216">IF(OR($B364=0,E364=0),"",ROUNDDOWN((E364/$B364)*100,0))</f>
        <v/>
      </c>
      <c r="G364" s="218">
        <f>SUMIFS(Zeitliste!$M$14:$M$1999,Zeitliste!$A$14:$A$1999,$A364,Zeitliste!$N$14:$N$1999,G$16)</f>
        <v>0</v>
      </c>
      <c r="H364" s="219" t="str">
        <f t="shared" ref="H364" ca="1" si="4217">IF(OR($B364=0,G364=0),"",ROUNDDOWN((G364/$B364)*100,0))</f>
        <v/>
      </c>
      <c r="I364" s="218">
        <f>SUMIFS(Zeitliste!$M$14:$M$1999,Zeitliste!$A$14:$A$1999,$A364,Zeitliste!$N$14:$N$1999,I$16)</f>
        <v>0</v>
      </c>
      <c r="J364" s="219" t="str">
        <f t="shared" ref="J364" ca="1" si="4218">IF(OR($B364=0,I364=0),"",ROUNDDOWN((I364/$B364)*100,0))</f>
        <v/>
      </c>
      <c r="K364" s="218">
        <f>SUMIFS(Zeitliste!$M$14:$M$1999,Zeitliste!$A$14:$A$1999,$A364,Zeitliste!$N$14:$N$1999,K$16)</f>
        <v>0</v>
      </c>
      <c r="L364" s="219" t="str">
        <f t="shared" ref="L364" ca="1" si="4219">IF(OR($B364=0,K364=0),"",ROUNDDOWN((K364/$B364)*100,0))</f>
        <v/>
      </c>
      <c r="M364" s="218">
        <f>SUMIFS(Zeitliste!$M$14:$M$1999,Zeitliste!$A$14:$A$1999,$A364,Zeitliste!$N$14:$N$1999,M$16)</f>
        <v>0</v>
      </c>
      <c r="N364" s="219" t="str">
        <f t="shared" ref="N364" ca="1" si="4220">IF(OR($B364=0,M364=0),"",ROUNDDOWN((M364/$B364)*100,0))</f>
        <v/>
      </c>
      <c r="O364" s="218">
        <f>SUMIFS(Zeitliste!$M$14:$M$1999,Zeitliste!$A$14:$A$1999,$A364,Zeitliste!$N$14:$N$1999,O$16)</f>
        <v>0</v>
      </c>
      <c r="P364" s="219" t="str">
        <f t="shared" ref="P364" ca="1" si="4221">IF(OR($B364=0,O364=0),"",ROUNDDOWN((O364/$B364)*100,0))</f>
        <v/>
      </c>
      <c r="Q364" s="218">
        <f>SUMIFS(Zeitliste!$M$14:$M$1999,Zeitliste!$A$14:$A$1999,$A364,Zeitliste!$N$14:$N$1999,Q$16)</f>
        <v>0</v>
      </c>
      <c r="R364" s="219" t="str">
        <f t="shared" ref="R364" ca="1" si="4222">IF(OR($B364=0,Q364=0),"",ROUNDDOWN((Q364/$B364)*100,0))</f>
        <v/>
      </c>
      <c r="S364" s="218">
        <f>SUMIFS(Zeitliste!$M$14:$M$1999,Zeitliste!$A$14:$A$1999,$A364,Zeitliste!$N$14:$N$1999,S$16)</f>
        <v>0</v>
      </c>
      <c r="T364" s="219" t="str">
        <f t="shared" ref="T364" ca="1" si="4223">IF(OR($B364=0,S364=0),"",ROUNDDOWN((S364/$B364)*100,0))</f>
        <v/>
      </c>
      <c r="U364" s="218">
        <f>SUMIFS(Zeitliste!$M$14:$M$1999,Zeitliste!$A$14:$A$1999,$A364,Zeitliste!$N$14:$N$1999,U$16)</f>
        <v>0</v>
      </c>
      <c r="V364" s="219" t="str">
        <f t="shared" ref="V364" ca="1" si="4224">IF(OR($B364=0,U364=0),"",ROUNDDOWN((U364/$B364)*100,0))</f>
        <v/>
      </c>
      <c r="W364" s="218">
        <f>SUMIFS(Zeitliste!$M$14:$M$1999,Zeitliste!$A$14:$A$1999,$A364,Zeitliste!$N$14:$N$1999,W$16)</f>
        <v>0</v>
      </c>
      <c r="X364" s="219" t="str">
        <f t="shared" ref="X364" ca="1" si="4225">IF(OR($B364=0,W364=0),"",ROUNDDOWN((W364/$B364)*100,0))</f>
        <v/>
      </c>
      <c r="Y364" s="218">
        <f>SUMIFS(Zeitliste!$M$14:$M$1999,Zeitliste!$A$14:$A$1999,$A364,Zeitliste!$N$14:$N$1999,Y$16)</f>
        <v>0</v>
      </c>
      <c r="Z364" s="219" t="str">
        <f t="shared" ref="Z364" ca="1" si="4226">IF(OR($B364=0,Y364=0),"",ROUNDDOWN((Y364/$B364)*100,0))</f>
        <v/>
      </c>
      <c r="AA364" s="218">
        <f>SUMIFS(Zeitliste!$M$14:$M$1999,Zeitliste!$A$14:$A$1999,$A364,Zeitliste!$N$14:$N$1999,AA$16)</f>
        <v>0</v>
      </c>
      <c r="AB364" s="219" t="str">
        <f t="shared" ref="AB364" ca="1" si="4227">IF(OR($B364=0,AA364=0),"",ROUNDDOWN((AA364/$B364)*100,0))</f>
        <v/>
      </c>
      <c r="AC364" s="218">
        <f>SUMIFS(Zeitliste!$M$14:$M$1999,Zeitliste!$A$14:$A$1999,$A364,Zeitliste!$N$14:$N$1999,AC$16)</f>
        <v>0</v>
      </c>
      <c r="AD364" s="219" t="str">
        <f t="shared" ca="1" si="3936"/>
        <v/>
      </c>
      <c r="AE364" s="20"/>
      <c r="AF364" s="241">
        <f t="shared" ca="1" si="3949"/>
        <v>0</v>
      </c>
      <c r="AG364" s="241">
        <f t="shared" ca="1" si="3950"/>
        <v>0</v>
      </c>
      <c r="AH364" s="242" t="e">
        <f t="shared" si="3963"/>
        <v>#VALUE!</v>
      </c>
    </row>
    <row r="365" spans="1:34" x14ac:dyDescent="0.25">
      <c r="A365" s="216" t="str">
        <f t="shared" si="3898"/>
        <v/>
      </c>
      <c r="B365" s="217">
        <f ca="1">SUMIF(ZL_gesamt,Aufteilung!A365,ZL_dez)</f>
        <v>0</v>
      </c>
      <c r="C365" s="218">
        <f>SUMIFS(Zeitliste!$M$14:$M$1999,Zeitliste!$A$14:$A$1999,$A365,Zeitliste!$N$14:$N$1999,C$16)</f>
        <v>0</v>
      </c>
      <c r="D365" s="219" t="str">
        <f t="shared" ca="1" si="3899"/>
        <v/>
      </c>
      <c r="E365" s="218">
        <f>SUMIFS(Zeitliste!$M$14:$M$1999,Zeitliste!$A$14:$A$1999,$A365,Zeitliste!$N$14:$N$1999,E$16)</f>
        <v>0</v>
      </c>
      <c r="F365" s="219" t="str">
        <f t="shared" ref="F365" ca="1" si="4228">IF(OR($B365=0,E365=0),"",ROUNDDOWN((E365/$B365)*100,0))</f>
        <v/>
      </c>
      <c r="G365" s="218">
        <f>SUMIFS(Zeitliste!$M$14:$M$1999,Zeitliste!$A$14:$A$1999,$A365,Zeitliste!$N$14:$N$1999,G$16)</f>
        <v>0</v>
      </c>
      <c r="H365" s="219" t="str">
        <f t="shared" ref="H365" ca="1" si="4229">IF(OR($B365=0,G365=0),"",ROUNDDOWN((G365/$B365)*100,0))</f>
        <v/>
      </c>
      <c r="I365" s="218">
        <f>SUMIFS(Zeitliste!$M$14:$M$1999,Zeitliste!$A$14:$A$1999,$A365,Zeitliste!$N$14:$N$1999,I$16)</f>
        <v>0</v>
      </c>
      <c r="J365" s="219" t="str">
        <f t="shared" ref="J365" ca="1" si="4230">IF(OR($B365=0,I365=0),"",ROUNDDOWN((I365/$B365)*100,0))</f>
        <v/>
      </c>
      <c r="K365" s="218">
        <f>SUMIFS(Zeitliste!$M$14:$M$1999,Zeitliste!$A$14:$A$1999,$A365,Zeitliste!$N$14:$N$1999,K$16)</f>
        <v>0</v>
      </c>
      <c r="L365" s="219" t="str">
        <f t="shared" ref="L365" ca="1" si="4231">IF(OR($B365=0,K365=0),"",ROUNDDOWN((K365/$B365)*100,0))</f>
        <v/>
      </c>
      <c r="M365" s="218">
        <f>SUMIFS(Zeitliste!$M$14:$M$1999,Zeitliste!$A$14:$A$1999,$A365,Zeitliste!$N$14:$N$1999,M$16)</f>
        <v>0</v>
      </c>
      <c r="N365" s="219" t="str">
        <f t="shared" ref="N365" ca="1" si="4232">IF(OR($B365=0,M365=0),"",ROUNDDOWN((M365/$B365)*100,0))</f>
        <v/>
      </c>
      <c r="O365" s="218">
        <f>SUMIFS(Zeitliste!$M$14:$M$1999,Zeitliste!$A$14:$A$1999,$A365,Zeitliste!$N$14:$N$1999,O$16)</f>
        <v>0</v>
      </c>
      <c r="P365" s="219" t="str">
        <f t="shared" ref="P365" ca="1" si="4233">IF(OR($B365=0,O365=0),"",ROUNDDOWN((O365/$B365)*100,0))</f>
        <v/>
      </c>
      <c r="Q365" s="218">
        <f>SUMIFS(Zeitliste!$M$14:$M$1999,Zeitliste!$A$14:$A$1999,$A365,Zeitliste!$N$14:$N$1999,Q$16)</f>
        <v>0</v>
      </c>
      <c r="R365" s="219" t="str">
        <f t="shared" ref="R365" ca="1" si="4234">IF(OR($B365=0,Q365=0),"",ROUNDDOWN((Q365/$B365)*100,0))</f>
        <v/>
      </c>
      <c r="S365" s="218">
        <f>SUMIFS(Zeitliste!$M$14:$M$1999,Zeitliste!$A$14:$A$1999,$A365,Zeitliste!$N$14:$N$1999,S$16)</f>
        <v>0</v>
      </c>
      <c r="T365" s="219" t="str">
        <f t="shared" ref="T365" ca="1" si="4235">IF(OR($B365=0,S365=0),"",ROUNDDOWN((S365/$B365)*100,0))</f>
        <v/>
      </c>
      <c r="U365" s="218">
        <f>SUMIFS(Zeitliste!$M$14:$M$1999,Zeitliste!$A$14:$A$1999,$A365,Zeitliste!$N$14:$N$1999,U$16)</f>
        <v>0</v>
      </c>
      <c r="V365" s="219" t="str">
        <f t="shared" ref="V365" ca="1" si="4236">IF(OR($B365=0,U365=0),"",ROUNDDOWN((U365/$B365)*100,0))</f>
        <v/>
      </c>
      <c r="W365" s="218">
        <f>SUMIFS(Zeitliste!$M$14:$M$1999,Zeitliste!$A$14:$A$1999,$A365,Zeitliste!$N$14:$N$1999,W$16)</f>
        <v>0</v>
      </c>
      <c r="X365" s="219" t="str">
        <f t="shared" ref="X365" ca="1" si="4237">IF(OR($B365=0,W365=0),"",ROUNDDOWN((W365/$B365)*100,0))</f>
        <v/>
      </c>
      <c r="Y365" s="218">
        <f>SUMIFS(Zeitliste!$M$14:$M$1999,Zeitliste!$A$14:$A$1999,$A365,Zeitliste!$N$14:$N$1999,Y$16)</f>
        <v>0</v>
      </c>
      <c r="Z365" s="219" t="str">
        <f t="shared" ref="Z365" ca="1" si="4238">IF(OR($B365=0,Y365=0),"",ROUNDDOWN((Y365/$B365)*100,0))</f>
        <v/>
      </c>
      <c r="AA365" s="218">
        <f>SUMIFS(Zeitliste!$M$14:$M$1999,Zeitliste!$A$14:$A$1999,$A365,Zeitliste!$N$14:$N$1999,AA$16)</f>
        <v>0</v>
      </c>
      <c r="AB365" s="219" t="str">
        <f t="shared" ref="AB365" ca="1" si="4239">IF(OR($B365=0,AA365=0),"",ROUNDDOWN((AA365/$B365)*100,0))</f>
        <v/>
      </c>
      <c r="AC365" s="218">
        <f>SUMIFS(Zeitliste!$M$14:$M$1999,Zeitliste!$A$14:$A$1999,$A365,Zeitliste!$N$14:$N$1999,AC$16)</f>
        <v>0</v>
      </c>
      <c r="AD365" s="219" t="str">
        <f t="shared" ca="1" si="3936"/>
        <v/>
      </c>
      <c r="AE365" s="20"/>
      <c r="AF365" s="241">
        <f t="shared" ca="1" si="3949"/>
        <v>0</v>
      </c>
      <c r="AG365" s="241">
        <f t="shared" ca="1" si="3950"/>
        <v>0</v>
      </c>
      <c r="AH365" s="242" t="e">
        <f t="shared" si="3963"/>
        <v>#VALUE!</v>
      </c>
    </row>
    <row r="366" spans="1:34" x14ac:dyDescent="0.25">
      <c r="A366" s="216" t="str">
        <f t="shared" si="3898"/>
        <v/>
      </c>
      <c r="B366" s="217">
        <f ca="1">SUMIF(ZL_gesamt,Aufteilung!A366,ZL_dez)</f>
        <v>0</v>
      </c>
      <c r="C366" s="218">
        <f>SUMIFS(Zeitliste!$M$14:$M$1999,Zeitliste!$A$14:$A$1999,$A366,Zeitliste!$N$14:$N$1999,C$16)</f>
        <v>0</v>
      </c>
      <c r="D366" s="219" t="str">
        <f t="shared" ca="1" si="3899"/>
        <v/>
      </c>
      <c r="E366" s="218">
        <f>SUMIFS(Zeitliste!$M$14:$M$1999,Zeitliste!$A$14:$A$1999,$A366,Zeitliste!$N$14:$N$1999,E$16)</f>
        <v>0</v>
      </c>
      <c r="F366" s="219" t="str">
        <f t="shared" ref="F366" ca="1" si="4240">IF(OR($B366=0,E366=0),"",ROUNDDOWN((E366/$B366)*100,0))</f>
        <v/>
      </c>
      <c r="G366" s="218">
        <f>SUMIFS(Zeitliste!$M$14:$M$1999,Zeitliste!$A$14:$A$1999,$A366,Zeitliste!$N$14:$N$1999,G$16)</f>
        <v>0</v>
      </c>
      <c r="H366" s="219" t="str">
        <f t="shared" ref="H366" ca="1" si="4241">IF(OR($B366=0,G366=0),"",ROUNDDOWN((G366/$B366)*100,0))</f>
        <v/>
      </c>
      <c r="I366" s="218">
        <f>SUMIFS(Zeitliste!$M$14:$M$1999,Zeitliste!$A$14:$A$1999,$A366,Zeitliste!$N$14:$N$1999,I$16)</f>
        <v>0</v>
      </c>
      <c r="J366" s="219" t="str">
        <f t="shared" ref="J366" ca="1" si="4242">IF(OR($B366=0,I366=0),"",ROUNDDOWN((I366/$B366)*100,0))</f>
        <v/>
      </c>
      <c r="K366" s="218">
        <f>SUMIFS(Zeitliste!$M$14:$M$1999,Zeitliste!$A$14:$A$1999,$A366,Zeitliste!$N$14:$N$1999,K$16)</f>
        <v>0</v>
      </c>
      <c r="L366" s="219" t="str">
        <f t="shared" ref="L366" ca="1" si="4243">IF(OR($B366=0,K366=0),"",ROUNDDOWN((K366/$B366)*100,0))</f>
        <v/>
      </c>
      <c r="M366" s="218">
        <f>SUMIFS(Zeitliste!$M$14:$M$1999,Zeitliste!$A$14:$A$1999,$A366,Zeitliste!$N$14:$N$1999,M$16)</f>
        <v>0</v>
      </c>
      <c r="N366" s="219" t="str">
        <f t="shared" ref="N366" ca="1" si="4244">IF(OR($B366=0,M366=0),"",ROUNDDOWN((M366/$B366)*100,0))</f>
        <v/>
      </c>
      <c r="O366" s="218">
        <f>SUMIFS(Zeitliste!$M$14:$M$1999,Zeitliste!$A$14:$A$1999,$A366,Zeitliste!$N$14:$N$1999,O$16)</f>
        <v>0</v>
      </c>
      <c r="P366" s="219" t="str">
        <f t="shared" ref="P366" ca="1" si="4245">IF(OR($B366=0,O366=0),"",ROUNDDOWN((O366/$B366)*100,0))</f>
        <v/>
      </c>
      <c r="Q366" s="218">
        <f>SUMIFS(Zeitliste!$M$14:$M$1999,Zeitliste!$A$14:$A$1999,$A366,Zeitliste!$N$14:$N$1999,Q$16)</f>
        <v>0</v>
      </c>
      <c r="R366" s="219" t="str">
        <f t="shared" ref="R366" ca="1" si="4246">IF(OR($B366=0,Q366=0),"",ROUNDDOWN((Q366/$B366)*100,0))</f>
        <v/>
      </c>
      <c r="S366" s="218">
        <f>SUMIFS(Zeitliste!$M$14:$M$1999,Zeitliste!$A$14:$A$1999,$A366,Zeitliste!$N$14:$N$1999,S$16)</f>
        <v>0</v>
      </c>
      <c r="T366" s="219" t="str">
        <f t="shared" ref="T366" ca="1" si="4247">IF(OR($B366=0,S366=0),"",ROUNDDOWN((S366/$B366)*100,0))</f>
        <v/>
      </c>
      <c r="U366" s="218">
        <f>SUMIFS(Zeitliste!$M$14:$M$1999,Zeitliste!$A$14:$A$1999,$A366,Zeitliste!$N$14:$N$1999,U$16)</f>
        <v>0</v>
      </c>
      <c r="V366" s="219" t="str">
        <f t="shared" ref="V366" ca="1" si="4248">IF(OR($B366=0,U366=0),"",ROUNDDOWN((U366/$B366)*100,0))</f>
        <v/>
      </c>
      <c r="W366" s="218">
        <f>SUMIFS(Zeitliste!$M$14:$M$1999,Zeitliste!$A$14:$A$1999,$A366,Zeitliste!$N$14:$N$1999,W$16)</f>
        <v>0</v>
      </c>
      <c r="X366" s="219" t="str">
        <f t="shared" ref="X366" ca="1" si="4249">IF(OR($B366=0,W366=0),"",ROUNDDOWN((W366/$B366)*100,0))</f>
        <v/>
      </c>
      <c r="Y366" s="218">
        <f>SUMIFS(Zeitliste!$M$14:$M$1999,Zeitliste!$A$14:$A$1999,$A366,Zeitliste!$N$14:$N$1999,Y$16)</f>
        <v>0</v>
      </c>
      <c r="Z366" s="219" t="str">
        <f t="shared" ref="Z366" ca="1" si="4250">IF(OR($B366=0,Y366=0),"",ROUNDDOWN((Y366/$B366)*100,0))</f>
        <v/>
      </c>
      <c r="AA366" s="218">
        <f>SUMIFS(Zeitliste!$M$14:$M$1999,Zeitliste!$A$14:$A$1999,$A366,Zeitliste!$N$14:$N$1999,AA$16)</f>
        <v>0</v>
      </c>
      <c r="AB366" s="219" t="str">
        <f t="shared" ref="AB366" ca="1" si="4251">IF(OR($B366=0,AA366=0),"",ROUNDDOWN((AA366/$B366)*100,0))</f>
        <v/>
      </c>
      <c r="AC366" s="218">
        <f>SUMIFS(Zeitliste!$M$14:$M$1999,Zeitliste!$A$14:$A$1999,$A366,Zeitliste!$N$14:$N$1999,AC$16)</f>
        <v>0</v>
      </c>
      <c r="AD366" s="219" t="str">
        <f t="shared" ca="1" si="3936"/>
        <v/>
      </c>
      <c r="AE366" s="20"/>
      <c r="AF366" s="241">
        <f t="shared" ca="1" si="3949"/>
        <v>0</v>
      </c>
      <c r="AG366" s="241">
        <f t="shared" ca="1" si="3950"/>
        <v>0</v>
      </c>
      <c r="AH366" s="242" t="e">
        <f t="shared" si="3963"/>
        <v>#VALUE!</v>
      </c>
    </row>
    <row r="367" spans="1:34" x14ac:dyDescent="0.25">
      <c r="A367" s="216" t="str">
        <f t="shared" si="3898"/>
        <v/>
      </c>
      <c r="B367" s="217">
        <f ca="1">SUMIF(ZL_gesamt,Aufteilung!A367,ZL_dez)</f>
        <v>0</v>
      </c>
      <c r="C367" s="218">
        <f>SUMIFS(Zeitliste!$M$14:$M$1999,Zeitliste!$A$14:$A$1999,$A367,Zeitliste!$N$14:$N$1999,C$16)</f>
        <v>0</v>
      </c>
      <c r="D367" s="219" t="str">
        <f t="shared" ca="1" si="3899"/>
        <v/>
      </c>
      <c r="E367" s="218">
        <f>SUMIFS(Zeitliste!$M$14:$M$1999,Zeitliste!$A$14:$A$1999,$A367,Zeitliste!$N$14:$N$1999,E$16)</f>
        <v>0</v>
      </c>
      <c r="F367" s="219" t="str">
        <f t="shared" ref="F367" ca="1" si="4252">IF(OR($B367=0,E367=0),"",ROUNDDOWN((E367/$B367)*100,0))</f>
        <v/>
      </c>
      <c r="G367" s="218">
        <f>SUMIFS(Zeitliste!$M$14:$M$1999,Zeitliste!$A$14:$A$1999,$A367,Zeitliste!$N$14:$N$1999,G$16)</f>
        <v>0</v>
      </c>
      <c r="H367" s="219" t="str">
        <f t="shared" ref="H367" ca="1" si="4253">IF(OR($B367=0,G367=0),"",ROUNDDOWN((G367/$B367)*100,0))</f>
        <v/>
      </c>
      <c r="I367" s="218">
        <f>SUMIFS(Zeitliste!$M$14:$M$1999,Zeitliste!$A$14:$A$1999,$A367,Zeitliste!$N$14:$N$1999,I$16)</f>
        <v>0</v>
      </c>
      <c r="J367" s="219" t="str">
        <f t="shared" ref="J367" ca="1" si="4254">IF(OR($B367=0,I367=0),"",ROUNDDOWN((I367/$B367)*100,0))</f>
        <v/>
      </c>
      <c r="K367" s="218">
        <f>SUMIFS(Zeitliste!$M$14:$M$1999,Zeitliste!$A$14:$A$1999,$A367,Zeitliste!$N$14:$N$1999,K$16)</f>
        <v>0</v>
      </c>
      <c r="L367" s="219" t="str">
        <f t="shared" ref="L367" ca="1" si="4255">IF(OR($B367=0,K367=0),"",ROUNDDOWN((K367/$B367)*100,0))</f>
        <v/>
      </c>
      <c r="M367" s="218">
        <f>SUMIFS(Zeitliste!$M$14:$M$1999,Zeitliste!$A$14:$A$1999,$A367,Zeitliste!$N$14:$N$1999,M$16)</f>
        <v>0</v>
      </c>
      <c r="N367" s="219" t="str">
        <f t="shared" ref="N367" ca="1" si="4256">IF(OR($B367=0,M367=0),"",ROUNDDOWN((M367/$B367)*100,0))</f>
        <v/>
      </c>
      <c r="O367" s="218">
        <f>SUMIFS(Zeitliste!$M$14:$M$1999,Zeitliste!$A$14:$A$1999,$A367,Zeitliste!$N$14:$N$1999,O$16)</f>
        <v>0</v>
      </c>
      <c r="P367" s="219" t="str">
        <f t="shared" ref="P367" ca="1" si="4257">IF(OR($B367=0,O367=0),"",ROUNDDOWN((O367/$B367)*100,0))</f>
        <v/>
      </c>
      <c r="Q367" s="218">
        <f>SUMIFS(Zeitliste!$M$14:$M$1999,Zeitliste!$A$14:$A$1999,$A367,Zeitliste!$N$14:$N$1999,Q$16)</f>
        <v>0</v>
      </c>
      <c r="R367" s="219" t="str">
        <f t="shared" ref="R367" ca="1" si="4258">IF(OR($B367=0,Q367=0),"",ROUNDDOWN((Q367/$B367)*100,0))</f>
        <v/>
      </c>
      <c r="S367" s="218">
        <f>SUMIFS(Zeitliste!$M$14:$M$1999,Zeitliste!$A$14:$A$1999,$A367,Zeitliste!$N$14:$N$1999,S$16)</f>
        <v>0</v>
      </c>
      <c r="T367" s="219" t="str">
        <f t="shared" ref="T367" ca="1" si="4259">IF(OR($B367=0,S367=0),"",ROUNDDOWN((S367/$B367)*100,0))</f>
        <v/>
      </c>
      <c r="U367" s="218">
        <f>SUMIFS(Zeitliste!$M$14:$M$1999,Zeitliste!$A$14:$A$1999,$A367,Zeitliste!$N$14:$N$1999,U$16)</f>
        <v>0</v>
      </c>
      <c r="V367" s="219" t="str">
        <f t="shared" ref="V367" ca="1" si="4260">IF(OR($B367=0,U367=0),"",ROUNDDOWN((U367/$B367)*100,0))</f>
        <v/>
      </c>
      <c r="W367" s="218">
        <f>SUMIFS(Zeitliste!$M$14:$M$1999,Zeitliste!$A$14:$A$1999,$A367,Zeitliste!$N$14:$N$1999,W$16)</f>
        <v>0</v>
      </c>
      <c r="X367" s="219" t="str">
        <f t="shared" ref="X367" ca="1" si="4261">IF(OR($B367=0,W367=0),"",ROUNDDOWN((W367/$B367)*100,0))</f>
        <v/>
      </c>
      <c r="Y367" s="218">
        <f>SUMIFS(Zeitliste!$M$14:$M$1999,Zeitliste!$A$14:$A$1999,$A367,Zeitliste!$N$14:$N$1999,Y$16)</f>
        <v>0</v>
      </c>
      <c r="Z367" s="219" t="str">
        <f t="shared" ref="Z367" ca="1" si="4262">IF(OR($B367=0,Y367=0),"",ROUNDDOWN((Y367/$B367)*100,0))</f>
        <v/>
      </c>
      <c r="AA367" s="218">
        <f>SUMIFS(Zeitliste!$M$14:$M$1999,Zeitliste!$A$14:$A$1999,$A367,Zeitliste!$N$14:$N$1999,AA$16)</f>
        <v>0</v>
      </c>
      <c r="AB367" s="219" t="str">
        <f t="shared" ref="AB367" ca="1" si="4263">IF(OR($B367=0,AA367=0),"",ROUNDDOWN((AA367/$B367)*100,0))</f>
        <v/>
      </c>
      <c r="AC367" s="218">
        <f>SUMIFS(Zeitliste!$M$14:$M$1999,Zeitliste!$A$14:$A$1999,$A367,Zeitliste!$N$14:$N$1999,AC$16)</f>
        <v>0</v>
      </c>
      <c r="AD367" s="219" t="str">
        <f t="shared" ca="1" si="3936"/>
        <v/>
      </c>
      <c r="AE367" s="20"/>
      <c r="AF367" s="241">
        <f t="shared" ca="1" si="3949"/>
        <v>0</v>
      </c>
      <c r="AG367" s="241">
        <f t="shared" ca="1" si="3950"/>
        <v>0</v>
      </c>
      <c r="AH367" s="242" t="e">
        <f t="shared" si="3963"/>
        <v>#VALUE!</v>
      </c>
    </row>
    <row r="368" spans="1:34" x14ac:dyDescent="0.25">
      <c r="A368" s="216" t="str">
        <f t="shared" si="3898"/>
        <v/>
      </c>
      <c r="B368" s="217">
        <f ca="1">SUMIF(ZL_gesamt,Aufteilung!A368,ZL_dez)</f>
        <v>0</v>
      </c>
      <c r="C368" s="218">
        <f>SUMIFS(Zeitliste!$M$14:$M$1999,Zeitliste!$A$14:$A$1999,$A368,Zeitliste!$N$14:$N$1999,C$16)</f>
        <v>0</v>
      </c>
      <c r="D368" s="219" t="str">
        <f t="shared" ca="1" si="3899"/>
        <v/>
      </c>
      <c r="E368" s="218">
        <f>SUMIFS(Zeitliste!$M$14:$M$1999,Zeitliste!$A$14:$A$1999,$A368,Zeitliste!$N$14:$N$1999,E$16)</f>
        <v>0</v>
      </c>
      <c r="F368" s="219" t="str">
        <f t="shared" ref="F368" ca="1" si="4264">IF(OR($B368=0,E368=0),"",ROUNDDOWN((E368/$B368)*100,0))</f>
        <v/>
      </c>
      <c r="G368" s="218">
        <f>SUMIFS(Zeitliste!$M$14:$M$1999,Zeitliste!$A$14:$A$1999,$A368,Zeitliste!$N$14:$N$1999,G$16)</f>
        <v>0</v>
      </c>
      <c r="H368" s="219" t="str">
        <f t="shared" ref="H368" ca="1" si="4265">IF(OR($B368=0,G368=0),"",ROUNDDOWN((G368/$B368)*100,0))</f>
        <v/>
      </c>
      <c r="I368" s="218">
        <f>SUMIFS(Zeitliste!$M$14:$M$1999,Zeitliste!$A$14:$A$1999,$A368,Zeitliste!$N$14:$N$1999,I$16)</f>
        <v>0</v>
      </c>
      <c r="J368" s="219" t="str">
        <f t="shared" ref="J368" ca="1" si="4266">IF(OR($B368=0,I368=0),"",ROUNDDOWN((I368/$B368)*100,0))</f>
        <v/>
      </c>
      <c r="K368" s="218">
        <f>SUMIFS(Zeitliste!$M$14:$M$1999,Zeitliste!$A$14:$A$1999,$A368,Zeitliste!$N$14:$N$1999,K$16)</f>
        <v>0</v>
      </c>
      <c r="L368" s="219" t="str">
        <f t="shared" ref="L368" ca="1" si="4267">IF(OR($B368=0,K368=0),"",ROUNDDOWN((K368/$B368)*100,0))</f>
        <v/>
      </c>
      <c r="M368" s="218">
        <f>SUMIFS(Zeitliste!$M$14:$M$1999,Zeitliste!$A$14:$A$1999,$A368,Zeitliste!$N$14:$N$1999,M$16)</f>
        <v>0</v>
      </c>
      <c r="N368" s="219" t="str">
        <f t="shared" ref="N368" ca="1" si="4268">IF(OR($B368=0,M368=0),"",ROUNDDOWN((M368/$B368)*100,0))</f>
        <v/>
      </c>
      <c r="O368" s="218">
        <f>SUMIFS(Zeitliste!$M$14:$M$1999,Zeitliste!$A$14:$A$1999,$A368,Zeitliste!$N$14:$N$1999,O$16)</f>
        <v>0</v>
      </c>
      <c r="P368" s="219" t="str">
        <f t="shared" ref="P368" ca="1" si="4269">IF(OR($B368=0,O368=0),"",ROUNDDOWN((O368/$B368)*100,0))</f>
        <v/>
      </c>
      <c r="Q368" s="218">
        <f>SUMIFS(Zeitliste!$M$14:$M$1999,Zeitliste!$A$14:$A$1999,$A368,Zeitliste!$N$14:$N$1999,Q$16)</f>
        <v>0</v>
      </c>
      <c r="R368" s="219" t="str">
        <f t="shared" ref="R368" ca="1" si="4270">IF(OR($B368=0,Q368=0),"",ROUNDDOWN((Q368/$B368)*100,0))</f>
        <v/>
      </c>
      <c r="S368" s="218">
        <f>SUMIFS(Zeitliste!$M$14:$M$1999,Zeitliste!$A$14:$A$1999,$A368,Zeitliste!$N$14:$N$1999,S$16)</f>
        <v>0</v>
      </c>
      <c r="T368" s="219" t="str">
        <f t="shared" ref="T368" ca="1" si="4271">IF(OR($B368=0,S368=0),"",ROUNDDOWN((S368/$B368)*100,0))</f>
        <v/>
      </c>
      <c r="U368" s="218">
        <f>SUMIFS(Zeitliste!$M$14:$M$1999,Zeitliste!$A$14:$A$1999,$A368,Zeitliste!$N$14:$N$1999,U$16)</f>
        <v>0</v>
      </c>
      <c r="V368" s="219" t="str">
        <f t="shared" ref="V368" ca="1" si="4272">IF(OR($B368=0,U368=0),"",ROUNDDOWN((U368/$B368)*100,0))</f>
        <v/>
      </c>
      <c r="W368" s="218">
        <f>SUMIFS(Zeitliste!$M$14:$M$1999,Zeitliste!$A$14:$A$1999,$A368,Zeitliste!$N$14:$N$1999,W$16)</f>
        <v>0</v>
      </c>
      <c r="X368" s="219" t="str">
        <f t="shared" ref="X368" ca="1" si="4273">IF(OR($B368=0,W368=0),"",ROUNDDOWN((W368/$B368)*100,0))</f>
        <v/>
      </c>
      <c r="Y368" s="218">
        <f>SUMIFS(Zeitliste!$M$14:$M$1999,Zeitliste!$A$14:$A$1999,$A368,Zeitliste!$N$14:$N$1999,Y$16)</f>
        <v>0</v>
      </c>
      <c r="Z368" s="219" t="str">
        <f t="shared" ref="Z368" ca="1" si="4274">IF(OR($B368=0,Y368=0),"",ROUNDDOWN((Y368/$B368)*100,0))</f>
        <v/>
      </c>
      <c r="AA368" s="218">
        <f>SUMIFS(Zeitliste!$M$14:$M$1999,Zeitliste!$A$14:$A$1999,$A368,Zeitliste!$N$14:$N$1999,AA$16)</f>
        <v>0</v>
      </c>
      <c r="AB368" s="219" t="str">
        <f t="shared" ref="AB368" ca="1" si="4275">IF(OR($B368=0,AA368=0),"",ROUNDDOWN((AA368/$B368)*100,0))</f>
        <v/>
      </c>
      <c r="AC368" s="218">
        <f>SUMIFS(Zeitliste!$M$14:$M$1999,Zeitliste!$A$14:$A$1999,$A368,Zeitliste!$N$14:$N$1999,AC$16)</f>
        <v>0</v>
      </c>
      <c r="AD368" s="219" t="str">
        <f t="shared" ca="1" si="3936"/>
        <v/>
      </c>
      <c r="AE368" s="20"/>
      <c r="AF368" s="241">
        <f t="shared" ca="1" si="3949"/>
        <v>0</v>
      </c>
      <c r="AG368" s="241">
        <f t="shared" ca="1" si="3950"/>
        <v>0</v>
      </c>
      <c r="AH368" s="242" t="e">
        <f t="shared" si="3963"/>
        <v>#VALUE!</v>
      </c>
    </row>
    <row r="369" spans="1:34" x14ac:dyDescent="0.25">
      <c r="A369" s="216" t="str">
        <f t="shared" si="3898"/>
        <v/>
      </c>
      <c r="B369" s="217">
        <f ca="1">SUMIF(ZL_gesamt,Aufteilung!A369,ZL_dez)</f>
        <v>0</v>
      </c>
      <c r="C369" s="218">
        <f>SUMIFS(Zeitliste!$M$14:$M$1999,Zeitliste!$A$14:$A$1999,$A369,Zeitliste!$N$14:$N$1999,C$16)</f>
        <v>0</v>
      </c>
      <c r="D369" s="219" t="str">
        <f t="shared" ca="1" si="3899"/>
        <v/>
      </c>
      <c r="E369" s="218">
        <f>SUMIFS(Zeitliste!$M$14:$M$1999,Zeitliste!$A$14:$A$1999,$A369,Zeitliste!$N$14:$N$1999,E$16)</f>
        <v>0</v>
      </c>
      <c r="F369" s="219" t="str">
        <f t="shared" ref="F369" ca="1" si="4276">IF(OR($B369=0,E369=0),"",ROUNDDOWN((E369/$B369)*100,0))</f>
        <v/>
      </c>
      <c r="G369" s="218">
        <f>SUMIFS(Zeitliste!$M$14:$M$1999,Zeitliste!$A$14:$A$1999,$A369,Zeitliste!$N$14:$N$1999,G$16)</f>
        <v>0</v>
      </c>
      <c r="H369" s="219" t="str">
        <f t="shared" ref="H369" ca="1" si="4277">IF(OR($B369=0,G369=0),"",ROUNDDOWN((G369/$B369)*100,0))</f>
        <v/>
      </c>
      <c r="I369" s="218">
        <f>SUMIFS(Zeitliste!$M$14:$M$1999,Zeitliste!$A$14:$A$1999,$A369,Zeitliste!$N$14:$N$1999,I$16)</f>
        <v>0</v>
      </c>
      <c r="J369" s="219" t="str">
        <f t="shared" ref="J369" ca="1" si="4278">IF(OR($B369=0,I369=0),"",ROUNDDOWN((I369/$B369)*100,0))</f>
        <v/>
      </c>
      <c r="K369" s="218">
        <f>SUMIFS(Zeitliste!$M$14:$M$1999,Zeitliste!$A$14:$A$1999,$A369,Zeitliste!$N$14:$N$1999,K$16)</f>
        <v>0</v>
      </c>
      <c r="L369" s="219" t="str">
        <f t="shared" ref="L369" ca="1" si="4279">IF(OR($B369=0,K369=0),"",ROUNDDOWN((K369/$B369)*100,0))</f>
        <v/>
      </c>
      <c r="M369" s="218">
        <f>SUMIFS(Zeitliste!$M$14:$M$1999,Zeitliste!$A$14:$A$1999,$A369,Zeitliste!$N$14:$N$1999,M$16)</f>
        <v>0</v>
      </c>
      <c r="N369" s="219" t="str">
        <f t="shared" ref="N369" ca="1" si="4280">IF(OR($B369=0,M369=0),"",ROUNDDOWN((M369/$B369)*100,0))</f>
        <v/>
      </c>
      <c r="O369" s="218">
        <f>SUMIFS(Zeitliste!$M$14:$M$1999,Zeitliste!$A$14:$A$1999,$A369,Zeitliste!$N$14:$N$1999,O$16)</f>
        <v>0</v>
      </c>
      <c r="P369" s="219" t="str">
        <f t="shared" ref="P369" ca="1" si="4281">IF(OR($B369=0,O369=0),"",ROUNDDOWN((O369/$B369)*100,0))</f>
        <v/>
      </c>
      <c r="Q369" s="218">
        <f>SUMIFS(Zeitliste!$M$14:$M$1999,Zeitliste!$A$14:$A$1999,$A369,Zeitliste!$N$14:$N$1999,Q$16)</f>
        <v>0</v>
      </c>
      <c r="R369" s="219" t="str">
        <f t="shared" ref="R369" ca="1" si="4282">IF(OR($B369=0,Q369=0),"",ROUNDDOWN((Q369/$B369)*100,0))</f>
        <v/>
      </c>
      <c r="S369" s="218">
        <f>SUMIFS(Zeitliste!$M$14:$M$1999,Zeitliste!$A$14:$A$1999,$A369,Zeitliste!$N$14:$N$1999,S$16)</f>
        <v>0</v>
      </c>
      <c r="T369" s="219" t="str">
        <f t="shared" ref="T369" ca="1" si="4283">IF(OR($B369=0,S369=0),"",ROUNDDOWN((S369/$B369)*100,0))</f>
        <v/>
      </c>
      <c r="U369" s="218">
        <f>SUMIFS(Zeitliste!$M$14:$M$1999,Zeitliste!$A$14:$A$1999,$A369,Zeitliste!$N$14:$N$1999,U$16)</f>
        <v>0</v>
      </c>
      <c r="V369" s="219" t="str">
        <f t="shared" ref="V369" ca="1" si="4284">IF(OR($B369=0,U369=0),"",ROUNDDOWN((U369/$B369)*100,0))</f>
        <v/>
      </c>
      <c r="W369" s="218">
        <f>SUMIFS(Zeitliste!$M$14:$M$1999,Zeitliste!$A$14:$A$1999,$A369,Zeitliste!$N$14:$N$1999,W$16)</f>
        <v>0</v>
      </c>
      <c r="X369" s="219" t="str">
        <f t="shared" ref="X369" ca="1" si="4285">IF(OR($B369=0,W369=0),"",ROUNDDOWN((W369/$B369)*100,0))</f>
        <v/>
      </c>
      <c r="Y369" s="218">
        <f>SUMIFS(Zeitliste!$M$14:$M$1999,Zeitliste!$A$14:$A$1999,$A369,Zeitliste!$N$14:$N$1999,Y$16)</f>
        <v>0</v>
      </c>
      <c r="Z369" s="219" t="str">
        <f t="shared" ref="Z369" ca="1" si="4286">IF(OR($B369=0,Y369=0),"",ROUNDDOWN((Y369/$B369)*100,0))</f>
        <v/>
      </c>
      <c r="AA369" s="218">
        <f>SUMIFS(Zeitliste!$M$14:$M$1999,Zeitliste!$A$14:$A$1999,$A369,Zeitliste!$N$14:$N$1999,AA$16)</f>
        <v>0</v>
      </c>
      <c r="AB369" s="219" t="str">
        <f t="shared" ref="AB369" ca="1" si="4287">IF(OR($B369=0,AA369=0),"",ROUNDDOWN((AA369/$B369)*100,0))</f>
        <v/>
      </c>
      <c r="AC369" s="218">
        <f>SUMIFS(Zeitliste!$M$14:$M$1999,Zeitliste!$A$14:$A$1999,$A369,Zeitliste!$N$14:$N$1999,AC$16)</f>
        <v>0</v>
      </c>
      <c r="AD369" s="219" t="str">
        <f t="shared" ca="1" si="3936"/>
        <v/>
      </c>
      <c r="AE369" s="20"/>
      <c r="AF369" s="241">
        <f t="shared" ca="1" si="3949"/>
        <v>0</v>
      </c>
      <c r="AG369" s="241">
        <f t="shared" ca="1" si="3950"/>
        <v>0</v>
      </c>
      <c r="AH369" s="242" t="e">
        <f t="shared" si="3963"/>
        <v>#VALUE!</v>
      </c>
    </row>
    <row r="370" spans="1:34" x14ac:dyDescent="0.25">
      <c r="A370" s="216" t="str">
        <f t="shared" si="3898"/>
        <v/>
      </c>
      <c r="B370" s="217">
        <f ca="1">SUMIF(ZL_gesamt,Aufteilung!A370,ZL_dez)</f>
        <v>0</v>
      </c>
      <c r="C370" s="218">
        <f>SUMIFS(Zeitliste!$M$14:$M$1999,Zeitliste!$A$14:$A$1999,$A370,Zeitliste!$N$14:$N$1999,C$16)</f>
        <v>0</v>
      </c>
      <c r="D370" s="219" t="str">
        <f t="shared" ca="1" si="3899"/>
        <v/>
      </c>
      <c r="E370" s="218">
        <f>SUMIFS(Zeitliste!$M$14:$M$1999,Zeitliste!$A$14:$A$1999,$A370,Zeitliste!$N$14:$N$1999,E$16)</f>
        <v>0</v>
      </c>
      <c r="F370" s="219" t="str">
        <f t="shared" ref="F370" ca="1" si="4288">IF(OR($B370=0,E370=0),"",ROUNDDOWN((E370/$B370)*100,0))</f>
        <v/>
      </c>
      <c r="G370" s="218">
        <f>SUMIFS(Zeitliste!$M$14:$M$1999,Zeitliste!$A$14:$A$1999,$A370,Zeitliste!$N$14:$N$1999,G$16)</f>
        <v>0</v>
      </c>
      <c r="H370" s="219" t="str">
        <f t="shared" ref="H370" ca="1" si="4289">IF(OR($B370=0,G370=0),"",ROUNDDOWN((G370/$B370)*100,0))</f>
        <v/>
      </c>
      <c r="I370" s="218">
        <f>SUMIFS(Zeitliste!$M$14:$M$1999,Zeitliste!$A$14:$A$1999,$A370,Zeitliste!$N$14:$N$1999,I$16)</f>
        <v>0</v>
      </c>
      <c r="J370" s="219" t="str">
        <f t="shared" ref="J370" ca="1" si="4290">IF(OR($B370=0,I370=0),"",ROUNDDOWN((I370/$B370)*100,0))</f>
        <v/>
      </c>
      <c r="K370" s="218">
        <f>SUMIFS(Zeitliste!$M$14:$M$1999,Zeitliste!$A$14:$A$1999,$A370,Zeitliste!$N$14:$N$1999,K$16)</f>
        <v>0</v>
      </c>
      <c r="L370" s="219" t="str">
        <f t="shared" ref="L370" ca="1" si="4291">IF(OR($B370=0,K370=0),"",ROUNDDOWN((K370/$B370)*100,0))</f>
        <v/>
      </c>
      <c r="M370" s="218">
        <f>SUMIFS(Zeitliste!$M$14:$M$1999,Zeitliste!$A$14:$A$1999,$A370,Zeitliste!$N$14:$N$1999,M$16)</f>
        <v>0</v>
      </c>
      <c r="N370" s="219" t="str">
        <f t="shared" ref="N370" ca="1" si="4292">IF(OR($B370=0,M370=0),"",ROUNDDOWN((M370/$B370)*100,0))</f>
        <v/>
      </c>
      <c r="O370" s="218">
        <f>SUMIFS(Zeitliste!$M$14:$M$1999,Zeitliste!$A$14:$A$1999,$A370,Zeitliste!$N$14:$N$1999,O$16)</f>
        <v>0</v>
      </c>
      <c r="P370" s="219" t="str">
        <f t="shared" ref="P370" ca="1" si="4293">IF(OR($B370=0,O370=0),"",ROUNDDOWN((O370/$B370)*100,0))</f>
        <v/>
      </c>
      <c r="Q370" s="218">
        <f>SUMIFS(Zeitliste!$M$14:$M$1999,Zeitliste!$A$14:$A$1999,$A370,Zeitliste!$N$14:$N$1999,Q$16)</f>
        <v>0</v>
      </c>
      <c r="R370" s="219" t="str">
        <f t="shared" ref="R370" ca="1" si="4294">IF(OR($B370=0,Q370=0),"",ROUNDDOWN((Q370/$B370)*100,0))</f>
        <v/>
      </c>
      <c r="S370" s="218">
        <f>SUMIFS(Zeitliste!$M$14:$M$1999,Zeitliste!$A$14:$A$1999,$A370,Zeitliste!$N$14:$N$1999,S$16)</f>
        <v>0</v>
      </c>
      <c r="T370" s="219" t="str">
        <f t="shared" ref="T370" ca="1" si="4295">IF(OR($B370=0,S370=0),"",ROUNDDOWN((S370/$B370)*100,0))</f>
        <v/>
      </c>
      <c r="U370" s="218">
        <f>SUMIFS(Zeitliste!$M$14:$M$1999,Zeitliste!$A$14:$A$1999,$A370,Zeitliste!$N$14:$N$1999,U$16)</f>
        <v>0</v>
      </c>
      <c r="V370" s="219" t="str">
        <f t="shared" ref="V370" ca="1" si="4296">IF(OR($B370=0,U370=0),"",ROUNDDOWN((U370/$B370)*100,0))</f>
        <v/>
      </c>
      <c r="W370" s="218">
        <f>SUMIFS(Zeitliste!$M$14:$M$1999,Zeitliste!$A$14:$A$1999,$A370,Zeitliste!$N$14:$N$1999,W$16)</f>
        <v>0</v>
      </c>
      <c r="X370" s="219" t="str">
        <f t="shared" ref="X370" ca="1" si="4297">IF(OR($B370=0,W370=0),"",ROUNDDOWN((W370/$B370)*100,0))</f>
        <v/>
      </c>
      <c r="Y370" s="218">
        <f>SUMIFS(Zeitliste!$M$14:$M$1999,Zeitliste!$A$14:$A$1999,$A370,Zeitliste!$N$14:$N$1999,Y$16)</f>
        <v>0</v>
      </c>
      <c r="Z370" s="219" t="str">
        <f t="shared" ref="Z370" ca="1" si="4298">IF(OR($B370=0,Y370=0),"",ROUNDDOWN((Y370/$B370)*100,0))</f>
        <v/>
      </c>
      <c r="AA370" s="218">
        <f>SUMIFS(Zeitliste!$M$14:$M$1999,Zeitliste!$A$14:$A$1999,$A370,Zeitliste!$N$14:$N$1999,AA$16)</f>
        <v>0</v>
      </c>
      <c r="AB370" s="219" t="str">
        <f t="shared" ref="AB370" ca="1" si="4299">IF(OR($B370=0,AA370=0),"",ROUNDDOWN((AA370/$B370)*100,0))</f>
        <v/>
      </c>
      <c r="AC370" s="218">
        <f>SUMIFS(Zeitliste!$M$14:$M$1999,Zeitliste!$A$14:$A$1999,$A370,Zeitliste!$N$14:$N$1999,AC$16)</f>
        <v>0</v>
      </c>
      <c r="AD370" s="219" t="str">
        <f t="shared" ca="1" si="3936"/>
        <v/>
      </c>
      <c r="AE370" s="20"/>
      <c r="AF370" s="241">
        <f t="shared" ca="1" si="3949"/>
        <v>0</v>
      </c>
      <c r="AG370" s="241">
        <f t="shared" ca="1" si="3950"/>
        <v>0</v>
      </c>
      <c r="AH370" s="242" t="e">
        <f t="shared" si="3963"/>
        <v>#VALUE!</v>
      </c>
    </row>
    <row r="371" spans="1:34" x14ac:dyDescent="0.25">
      <c r="A371" s="216" t="str">
        <f t="shared" si="3898"/>
        <v/>
      </c>
      <c r="B371" s="217">
        <f ca="1">SUMIF(ZL_gesamt,Aufteilung!A371,ZL_dez)</f>
        <v>0</v>
      </c>
      <c r="C371" s="218">
        <f>SUMIFS(Zeitliste!$M$14:$M$1999,Zeitliste!$A$14:$A$1999,$A371,Zeitliste!$N$14:$N$1999,C$16)</f>
        <v>0</v>
      </c>
      <c r="D371" s="219" t="str">
        <f t="shared" ca="1" si="3899"/>
        <v/>
      </c>
      <c r="E371" s="218">
        <f>SUMIFS(Zeitliste!$M$14:$M$1999,Zeitliste!$A$14:$A$1999,$A371,Zeitliste!$N$14:$N$1999,E$16)</f>
        <v>0</v>
      </c>
      <c r="F371" s="219" t="str">
        <f t="shared" ref="F371" ca="1" si="4300">IF(OR($B371=0,E371=0),"",ROUNDDOWN((E371/$B371)*100,0))</f>
        <v/>
      </c>
      <c r="G371" s="218">
        <f>SUMIFS(Zeitliste!$M$14:$M$1999,Zeitliste!$A$14:$A$1999,$A371,Zeitliste!$N$14:$N$1999,G$16)</f>
        <v>0</v>
      </c>
      <c r="H371" s="219" t="str">
        <f t="shared" ref="H371" ca="1" si="4301">IF(OR($B371=0,G371=0),"",ROUNDDOWN((G371/$B371)*100,0))</f>
        <v/>
      </c>
      <c r="I371" s="218">
        <f>SUMIFS(Zeitliste!$M$14:$M$1999,Zeitliste!$A$14:$A$1999,$A371,Zeitliste!$N$14:$N$1999,I$16)</f>
        <v>0</v>
      </c>
      <c r="J371" s="219" t="str">
        <f t="shared" ref="J371" ca="1" si="4302">IF(OR($B371=0,I371=0),"",ROUNDDOWN((I371/$B371)*100,0))</f>
        <v/>
      </c>
      <c r="K371" s="218">
        <f>SUMIFS(Zeitliste!$M$14:$M$1999,Zeitliste!$A$14:$A$1999,$A371,Zeitliste!$N$14:$N$1999,K$16)</f>
        <v>0</v>
      </c>
      <c r="L371" s="219" t="str">
        <f t="shared" ref="L371" ca="1" si="4303">IF(OR($B371=0,K371=0),"",ROUNDDOWN((K371/$B371)*100,0))</f>
        <v/>
      </c>
      <c r="M371" s="218">
        <f>SUMIFS(Zeitliste!$M$14:$M$1999,Zeitliste!$A$14:$A$1999,$A371,Zeitliste!$N$14:$N$1999,M$16)</f>
        <v>0</v>
      </c>
      <c r="N371" s="219" t="str">
        <f t="shared" ref="N371" ca="1" si="4304">IF(OR($B371=0,M371=0),"",ROUNDDOWN((M371/$B371)*100,0))</f>
        <v/>
      </c>
      <c r="O371" s="218">
        <f>SUMIFS(Zeitliste!$M$14:$M$1999,Zeitliste!$A$14:$A$1999,$A371,Zeitliste!$N$14:$N$1999,O$16)</f>
        <v>0</v>
      </c>
      <c r="P371" s="219" t="str">
        <f t="shared" ref="P371" ca="1" si="4305">IF(OR($B371=0,O371=0),"",ROUNDDOWN((O371/$B371)*100,0))</f>
        <v/>
      </c>
      <c r="Q371" s="218">
        <f>SUMIFS(Zeitliste!$M$14:$M$1999,Zeitliste!$A$14:$A$1999,$A371,Zeitliste!$N$14:$N$1999,Q$16)</f>
        <v>0</v>
      </c>
      <c r="R371" s="219" t="str">
        <f t="shared" ref="R371" ca="1" si="4306">IF(OR($B371=0,Q371=0),"",ROUNDDOWN((Q371/$B371)*100,0))</f>
        <v/>
      </c>
      <c r="S371" s="218">
        <f>SUMIFS(Zeitliste!$M$14:$M$1999,Zeitliste!$A$14:$A$1999,$A371,Zeitliste!$N$14:$N$1999,S$16)</f>
        <v>0</v>
      </c>
      <c r="T371" s="219" t="str">
        <f t="shared" ref="T371" ca="1" si="4307">IF(OR($B371=0,S371=0),"",ROUNDDOWN((S371/$B371)*100,0))</f>
        <v/>
      </c>
      <c r="U371" s="218">
        <f>SUMIFS(Zeitliste!$M$14:$M$1999,Zeitliste!$A$14:$A$1999,$A371,Zeitliste!$N$14:$N$1999,U$16)</f>
        <v>0</v>
      </c>
      <c r="V371" s="219" t="str">
        <f t="shared" ref="V371" ca="1" si="4308">IF(OR($B371=0,U371=0),"",ROUNDDOWN((U371/$B371)*100,0))</f>
        <v/>
      </c>
      <c r="W371" s="218">
        <f>SUMIFS(Zeitliste!$M$14:$M$1999,Zeitliste!$A$14:$A$1999,$A371,Zeitliste!$N$14:$N$1999,W$16)</f>
        <v>0</v>
      </c>
      <c r="X371" s="219" t="str">
        <f t="shared" ref="X371" ca="1" si="4309">IF(OR($B371=0,W371=0),"",ROUNDDOWN((W371/$B371)*100,0))</f>
        <v/>
      </c>
      <c r="Y371" s="218">
        <f>SUMIFS(Zeitliste!$M$14:$M$1999,Zeitliste!$A$14:$A$1999,$A371,Zeitliste!$N$14:$N$1999,Y$16)</f>
        <v>0</v>
      </c>
      <c r="Z371" s="219" t="str">
        <f t="shared" ref="Z371" ca="1" si="4310">IF(OR($B371=0,Y371=0),"",ROUNDDOWN((Y371/$B371)*100,0))</f>
        <v/>
      </c>
      <c r="AA371" s="218">
        <f>SUMIFS(Zeitliste!$M$14:$M$1999,Zeitliste!$A$14:$A$1999,$A371,Zeitliste!$N$14:$N$1999,AA$16)</f>
        <v>0</v>
      </c>
      <c r="AB371" s="219" t="str">
        <f t="shared" ref="AB371" ca="1" si="4311">IF(OR($B371=0,AA371=0),"",ROUNDDOWN((AA371/$B371)*100,0))</f>
        <v/>
      </c>
      <c r="AC371" s="218">
        <f>SUMIFS(Zeitliste!$M$14:$M$1999,Zeitliste!$A$14:$A$1999,$A371,Zeitliste!$N$14:$N$1999,AC$16)</f>
        <v>0</v>
      </c>
      <c r="AD371" s="219" t="str">
        <f t="shared" ca="1" si="3936"/>
        <v/>
      </c>
      <c r="AE371" s="20"/>
      <c r="AF371" s="241">
        <f t="shared" ca="1" si="3949"/>
        <v>0</v>
      </c>
      <c r="AG371" s="241">
        <f t="shared" ca="1" si="3950"/>
        <v>0</v>
      </c>
      <c r="AH371" s="242" t="e">
        <f t="shared" si="3963"/>
        <v>#VALUE!</v>
      </c>
    </row>
    <row r="372" spans="1:34" x14ac:dyDescent="0.25">
      <c r="A372" s="216" t="str">
        <f t="shared" si="3898"/>
        <v/>
      </c>
      <c r="B372" s="217">
        <f ca="1">SUMIF(ZL_gesamt,Aufteilung!A372,ZL_dez)</f>
        <v>0</v>
      </c>
      <c r="C372" s="218">
        <f>SUMIFS(Zeitliste!$M$14:$M$1999,Zeitliste!$A$14:$A$1999,$A372,Zeitliste!$N$14:$N$1999,C$16)</f>
        <v>0</v>
      </c>
      <c r="D372" s="219" t="str">
        <f t="shared" ca="1" si="3899"/>
        <v/>
      </c>
      <c r="E372" s="218">
        <f>SUMIFS(Zeitliste!$M$14:$M$1999,Zeitliste!$A$14:$A$1999,$A372,Zeitliste!$N$14:$N$1999,E$16)</f>
        <v>0</v>
      </c>
      <c r="F372" s="219" t="str">
        <f t="shared" ref="F372" ca="1" si="4312">IF(OR($B372=0,E372=0),"",ROUNDDOWN((E372/$B372)*100,0))</f>
        <v/>
      </c>
      <c r="G372" s="218">
        <f>SUMIFS(Zeitliste!$M$14:$M$1999,Zeitliste!$A$14:$A$1999,$A372,Zeitliste!$N$14:$N$1999,G$16)</f>
        <v>0</v>
      </c>
      <c r="H372" s="219" t="str">
        <f t="shared" ref="H372" ca="1" si="4313">IF(OR($B372=0,G372=0),"",ROUNDDOWN((G372/$B372)*100,0))</f>
        <v/>
      </c>
      <c r="I372" s="218">
        <f>SUMIFS(Zeitliste!$M$14:$M$1999,Zeitliste!$A$14:$A$1999,$A372,Zeitliste!$N$14:$N$1999,I$16)</f>
        <v>0</v>
      </c>
      <c r="J372" s="219" t="str">
        <f t="shared" ref="J372" ca="1" si="4314">IF(OR($B372=0,I372=0),"",ROUNDDOWN((I372/$B372)*100,0))</f>
        <v/>
      </c>
      <c r="K372" s="218">
        <f>SUMIFS(Zeitliste!$M$14:$M$1999,Zeitliste!$A$14:$A$1999,$A372,Zeitliste!$N$14:$N$1999,K$16)</f>
        <v>0</v>
      </c>
      <c r="L372" s="219" t="str">
        <f t="shared" ref="L372" ca="1" si="4315">IF(OR($B372=0,K372=0),"",ROUNDDOWN((K372/$B372)*100,0))</f>
        <v/>
      </c>
      <c r="M372" s="218">
        <f>SUMIFS(Zeitliste!$M$14:$M$1999,Zeitliste!$A$14:$A$1999,$A372,Zeitliste!$N$14:$N$1999,M$16)</f>
        <v>0</v>
      </c>
      <c r="N372" s="219" t="str">
        <f t="shared" ref="N372" ca="1" si="4316">IF(OR($B372=0,M372=0),"",ROUNDDOWN((M372/$B372)*100,0))</f>
        <v/>
      </c>
      <c r="O372" s="218">
        <f>SUMIFS(Zeitliste!$M$14:$M$1999,Zeitliste!$A$14:$A$1999,$A372,Zeitliste!$N$14:$N$1999,O$16)</f>
        <v>0</v>
      </c>
      <c r="P372" s="219" t="str">
        <f t="shared" ref="P372" ca="1" si="4317">IF(OR($B372=0,O372=0),"",ROUNDDOWN((O372/$B372)*100,0))</f>
        <v/>
      </c>
      <c r="Q372" s="218">
        <f>SUMIFS(Zeitliste!$M$14:$M$1999,Zeitliste!$A$14:$A$1999,$A372,Zeitliste!$N$14:$N$1999,Q$16)</f>
        <v>0</v>
      </c>
      <c r="R372" s="219" t="str">
        <f t="shared" ref="R372" ca="1" si="4318">IF(OR($B372=0,Q372=0),"",ROUNDDOWN((Q372/$B372)*100,0))</f>
        <v/>
      </c>
      <c r="S372" s="218">
        <f>SUMIFS(Zeitliste!$M$14:$M$1999,Zeitliste!$A$14:$A$1999,$A372,Zeitliste!$N$14:$N$1999,S$16)</f>
        <v>0</v>
      </c>
      <c r="T372" s="219" t="str">
        <f t="shared" ref="T372" ca="1" si="4319">IF(OR($B372=0,S372=0),"",ROUNDDOWN((S372/$B372)*100,0))</f>
        <v/>
      </c>
      <c r="U372" s="218">
        <f>SUMIFS(Zeitliste!$M$14:$M$1999,Zeitliste!$A$14:$A$1999,$A372,Zeitliste!$N$14:$N$1999,U$16)</f>
        <v>0</v>
      </c>
      <c r="V372" s="219" t="str">
        <f t="shared" ref="V372" ca="1" si="4320">IF(OR($B372=0,U372=0),"",ROUNDDOWN((U372/$B372)*100,0))</f>
        <v/>
      </c>
      <c r="W372" s="218">
        <f>SUMIFS(Zeitliste!$M$14:$M$1999,Zeitliste!$A$14:$A$1999,$A372,Zeitliste!$N$14:$N$1999,W$16)</f>
        <v>0</v>
      </c>
      <c r="X372" s="219" t="str">
        <f t="shared" ref="X372" ca="1" si="4321">IF(OR($B372=0,W372=0),"",ROUNDDOWN((W372/$B372)*100,0))</f>
        <v/>
      </c>
      <c r="Y372" s="218">
        <f>SUMIFS(Zeitliste!$M$14:$M$1999,Zeitliste!$A$14:$A$1999,$A372,Zeitliste!$N$14:$N$1999,Y$16)</f>
        <v>0</v>
      </c>
      <c r="Z372" s="219" t="str">
        <f t="shared" ref="Z372" ca="1" si="4322">IF(OR($B372=0,Y372=0),"",ROUNDDOWN((Y372/$B372)*100,0))</f>
        <v/>
      </c>
      <c r="AA372" s="218">
        <f>SUMIFS(Zeitliste!$M$14:$M$1999,Zeitliste!$A$14:$A$1999,$A372,Zeitliste!$N$14:$N$1999,AA$16)</f>
        <v>0</v>
      </c>
      <c r="AB372" s="219" t="str">
        <f t="shared" ref="AB372" ca="1" si="4323">IF(OR($B372=0,AA372=0),"",ROUNDDOWN((AA372/$B372)*100,0))</f>
        <v/>
      </c>
      <c r="AC372" s="218">
        <f>SUMIFS(Zeitliste!$M$14:$M$1999,Zeitliste!$A$14:$A$1999,$A372,Zeitliste!$N$14:$N$1999,AC$16)</f>
        <v>0</v>
      </c>
      <c r="AD372" s="219" t="str">
        <f t="shared" ca="1" si="3936"/>
        <v/>
      </c>
      <c r="AE372" s="20"/>
      <c r="AF372" s="241">
        <f t="shared" ca="1" si="3949"/>
        <v>0</v>
      </c>
      <c r="AG372" s="241">
        <f t="shared" ca="1" si="3950"/>
        <v>0</v>
      </c>
      <c r="AH372" s="242" t="e">
        <f t="shared" si="3963"/>
        <v>#VALUE!</v>
      </c>
    </row>
    <row r="373" spans="1:34" x14ac:dyDescent="0.25">
      <c r="A373" s="216" t="str">
        <f t="shared" si="3898"/>
        <v/>
      </c>
      <c r="B373" s="217">
        <f ca="1">SUMIF(ZL_gesamt,Aufteilung!A373,ZL_dez)</f>
        <v>0</v>
      </c>
      <c r="C373" s="218">
        <f>SUMIFS(Zeitliste!$M$14:$M$1999,Zeitliste!$A$14:$A$1999,$A373,Zeitliste!$N$14:$N$1999,C$16)</f>
        <v>0</v>
      </c>
      <c r="D373" s="219" t="str">
        <f t="shared" ca="1" si="3899"/>
        <v/>
      </c>
      <c r="E373" s="218">
        <f>SUMIFS(Zeitliste!$M$14:$M$1999,Zeitliste!$A$14:$A$1999,$A373,Zeitliste!$N$14:$N$1999,E$16)</f>
        <v>0</v>
      </c>
      <c r="F373" s="219" t="str">
        <f t="shared" ref="F373" ca="1" si="4324">IF(OR($B373=0,E373=0),"",ROUNDDOWN((E373/$B373)*100,0))</f>
        <v/>
      </c>
      <c r="G373" s="218">
        <f>SUMIFS(Zeitliste!$M$14:$M$1999,Zeitliste!$A$14:$A$1999,$A373,Zeitliste!$N$14:$N$1999,G$16)</f>
        <v>0</v>
      </c>
      <c r="H373" s="219" t="str">
        <f t="shared" ref="H373" ca="1" si="4325">IF(OR($B373=0,G373=0),"",ROUNDDOWN((G373/$B373)*100,0))</f>
        <v/>
      </c>
      <c r="I373" s="218">
        <f>SUMIFS(Zeitliste!$M$14:$M$1999,Zeitliste!$A$14:$A$1999,$A373,Zeitliste!$N$14:$N$1999,I$16)</f>
        <v>0</v>
      </c>
      <c r="J373" s="219" t="str">
        <f t="shared" ref="J373" ca="1" si="4326">IF(OR($B373=0,I373=0),"",ROUNDDOWN((I373/$B373)*100,0))</f>
        <v/>
      </c>
      <c r="K373" s="218">
        <f>SUMIFS(Zeitliste!$M$14:$M$1999,Zeitliste!$A$14:$A$1999,$A373,Zeitliste!$N$14:$N$1999,K$16)</f>
        <v>0</v>
      </c>
      <c r="L373" s="219" t="str">
        <f t="shared" ref="L373" ca="1" si="4327">IF(OR($B373=0,K373=0),"",ROUNDDOWN((K373/$B373)*100,0))</f>
        <v/>
      </c>
      <c r="M373" s="218">
        <f>SUMIFS(Zeitliste!$M$14:$M$1999,Zeitliste!$A$14:$A$1999,$A373,Zeitliste!$N$14:$N$1999,M$16)</f>
        <v>0</v>
      </c>
      <c r="N373" s="219" t="str">
        <f t="shared" ref="N373" ca="1" si="4328">IF(OR($B373=0,M373=0),"",ROUNDDOWN((M373/$B373)*100,0))</f>
        <v/>
      </c>
      <c r="O373" s="218">
        <f>SUMIFS(Zeitliste!$M$14:$M$1999,Zeitliste!$A$14:$A$1999,$A373,Zeitliste!$N$14:$N$1999,O$16)</f>
        <v>0</v>
      </c>
      <c r="P373" s="219" t="str">
        <f t="shared" ref="P373" ca="1" si="4329">IF(OR($B373=0,O373=0),"",ROUNDDOWN((O373/$B373)*100,0))</f>
        <v/>
      </c>
      <c r="Q373" s="218">
        <f>SUMIFS(Zeitliste!$M$14:$M$1999,Zeitliste!$A$14:$A$1999,$A373,Zeitliste!$N$14:$N$1999,Q$16)</f>
        <v>0</v>
      </c>
      <c r="R373" s="219" t="str">
        <f t="shared" ref="R373" ca="1" si="4330">IF(OR($B373=0,Q373=0),"",ROUNDDOWN((Q373/$B373)*100,0))</f>
        <v/>
      </c>
      <c r="S373" s="218">
        <f>SUMIFS(Zeitliste!$M$14:$M$1999,Zeitliste!$A$14:$A$1999,$A373,Zeitliste!$N$14:$N$1999,S$16)</f>
        <v>0</v>
      </c>
      <c r="T373" s="219" t="str">
        <f t="shared" ref="T373" ca="1" si="4331">IF(OR($B373=0,S373=0),"",ROUNDDOWN((S373/$B373)*100,0))</f>
        <v/>
      </c>
      <c r="U373" s="218">
        <f>SUMIFS(Zeitliste!$M$14:$M$1999,Zeitliste!$A$14:$A$1999,$A373,Zeitliste!$N$14:$N$1999,U$16)</f>
        <v>0</v>
      </c>
      <c r="V373" s="219" t="str">
        <f t="shared" ref="V373" ca="1" si="4332">IF(OR($B373=0,U373=0),"",ROUNDDOWN((U373/$B373)*100,0))</f>
        <v/>
      </c>
      <c r="W373" s="218">
        <f>SUMIFS(Zeitliste!$M$14:$M$1999,Zeitliste!$A$14:$A$1999,$A373,Zeitliste!$N$14:$N$1999,W$16)</f>
        <v>0</v>
      </c>
      <c r="X373" s="219" t="str">
        <f t="shared" ref="X373" ca="1" si="4333">IF(OR($B373=0,W373=0),"",ROUNDDOWN((W373/$B373)*100,0))</f>
        <v/>
      </c>
      <c r="Y373" s="218">
        <f>SUMIFS(Zeitliste!$M$14:$M$1999,Zeitliste!$A$14:$A$1999,$A373,Zeitliste!$N$14:$N$1999,Y$16)</f>
        <v>0</v>
      </c>
      <c r="Z373" s="219" t="str">
        <f t="shared" ref="Z373" ca="1" si="4334">IF(OR($B373=0,Y373=0),"",ROUNDDOWN((Y373/$B373)*100,0))</f>
        <v/>
      </c>
      <c r="AA373" s="218">
        <f>SUMIFS(Zeitliste!$M$14:$M$1999,Zeitliste!$A$14:$A$1999,$A373,Zeitliste!$N$14:$N$1999,AA$16)</f>
        <v>0</v>
      </c>
      <c r="AB373" s="219" t="str">
        <f t="shared" ref="AB373" ca="1" si="4335">IF(OR($B373=0,AA373=0),"",ROUNDDOWN((AA373/$B373)*100,0))</f>
        <v/>
      </c>
      <c r="AC373" s="218">
        <f>SUMIFS(Zeitliste!$M$14:$M$1999,Zeitliste!$A$14:$A$1999,$A373,Zeitliste!$N$14:$N$1999,AC$16)</f>
        <v>0</v>
      </c>
      <c r="AD373" s="219" t="str">
        <f t="shared" ca="1" si="3936"/>
        <v/>
      </c>
      <c r="AE373" s="20"/>
      <c r="AF373" s="241">
        <f t="shared" ca="1" si="3949"/>
        <v>0</v>
      </c>
      <c r="AG373" s="241">
        <f t="shared" ca="1" si="3950"/>
        <v>0</v>
      </c>
      <c r="AH373" s="242" t="e">
        <f t="shared" si="3963"/>
        <v>#VALUE!</v>
      </c>
    </row>
    <row r="374" spans="1:34" x14ac:dyDescent="0.25">
      <c r="A374" s="216" t="str">
        <f t="shared" si="3898"/>
        <v/>
      </c>
      <c r="B374" s="217">
        <f ca="1">SUMIF(ZL_gesamt,Aufteilung!A374,ZL_dez)</f>
        <v>0</v>
      </c>
      <c r="C374" s="218">
        <f>SUMIFS(Zeitliste!$M$14:$M$1999,Zeitliste!$A$14:$A$1999,$A374,Zeitliste!$N$14:$N$1999,C$16)</f>
        <v>0</v>
      </c>
      <c r="D374" s="219" t="str">
        <f t="shared" ca="1" si="3899"/>
        <v/>
      </c>
      <c r="E374" s="218">
        <f>SUMIFS(Zeitliste!$M$14:$M$1999,Zeitliste!$A$14:$A$1999,$A374,Zeitliste!$N$14:$N$1999,E$16)</f>
        <v>0</v>
      </c>
      <c r="F374" s="219" t="str">
        <f t="shared" ref="F374" ca="1" si="4336">IF(OR($B374=0,E374=0),"",ROUNDDOWN((E374/$B374)*100,0))</f>
        <v/>
      </c>
      <c r="G374" s="218">
        <f>SUMIFS(Zeitliste!$M$14:$M$1999,Zeitliste!$A$14:$A$1999,$A374,Zeitliste!$N$14:$N$1999,G$16)</f>
        <v>0</v>
      </c>
      <c r="H374" s="219" t="str">
        <f t="shared" ref="H374" ca="1" si="4337">IF(OR($B374=0,G374=0),"",ROUNDDOWN((G374/$B374)*100,0))</f>
        <v/>
      </c>
      <c r="I374" s="218">
        <f>SUMIFS(Zeitliste!$M$14:$M$1999,Zeitliste!$A$14:$A$1999,$A374,Zeitliste!$N$14:$N$1999,I$16)</f>
        <v>0</v>
      </c>
      <c r="J374" s="219" t="str">
        <f t="shared" ref="J374" ca="1" si="4338">IF(OR($B374=0,I374=0),"",ROUNDDOWN((I374/$B374)*100,0))</f>
        <v/>
      </c>
      <c r="K374" s="218">
        <f>SUMIFS(Zeitliste!$M$14:$M$1999,Zeitliste!$A$14:$A$1999,$A374,Zeitliste!$N$14:$N$1999,K$16)</f>
        <v>0</v>
      </c>
      <c r="L374" s="219" t="str">
        <f t="shared" ref="L374" ca="1" si="4339">IF(OR($B374=0,K374=0),"",ROUNDDOWN((K374/$B374)*100,0))</f>
        <v/>
      </c>
      <c r="M374" s="218">
        <f>SUMIFS(Zeitliste!$M$14:$M$1999,Zeitliste!$A$14:$A$1999,$A374,Zeitliste!$N$14:$N$1999,M$16)</f>
        <v>0</v>
      </c>
      <c r="N374" s="219" t="str">
        <f t="shared" ref="N374" ca="1" si="4340">IF(OR($B374=0,M374=0),"",ROUNDDOWN((M374/$B374)*100,0))</f>
        <v/>
      </c>
      <c r="O374" s="218">
        <f>SUMIFS(Zeitliste!$M$14:$M$1999,Zeitliste!$A$14:$A$1999,$A374,Zeitliste!$N$14:$N$1999,O$16)</f>
        <v>0</v>
      </c>
      <c r="P374" s="219" t="str">
        <f t="shared" ref="P374" ca="1" si="4341">IF(OR($B374=0,O374=0),"",ROUNDDOWN((O374/$B374)*100,0))</f>
        <v/>
      </c>
      <c r="Q374" s="218">
        <f>SUMIFS(Zeitliste!$M$14:$M$1999,Zeitliste!$A$14:$A$1999,$A374,Zeitliste!$N$14:$N$1999,Q$16)</f>
        <v>0</v>
      </c>
      <c r="R374" s="219" t="str">
        <f t="shared" ref="R374" ca="1" si="4342">IF(OR($B374=0,Q374=0),"",ROUNDDOWN((Q374/$B374)*100,0))</f>
        <v/>
      </c>
      <c r="S374" s="218">
        <f>SUMIFS(Zeitliste!$M$14:$M$1999,Zeitliste!$A$14:$A$1999,$A374,Zeitliste!$N$14:$N$1999,S$16)</f>
        <v>0</v>
      </c>
      <c r="T374" s="219" t="str">
        <f t="shared" ref="T374" ca="1" si="4343">IF(OR($B374=0,S374=0),"",ROUNDDOWN((S374/$B374)*100,0))</f>
        <v/>
      </c>
      <c r="U374" s="218">
        <f>SUMIFS(Zeitliste!$M$14:$M$1999,Zeitliste!$A$14:$A$1999,$A374,Zeitliste!$N$14:$N$1999,U$16)</f>
        <v>0</v>
      </c>
      <c r="V374" s="219" t="str">
        <f t="shared" ref="V374" ca="1" si="4344">IF(OR($B374=0,U374=0),"",ROUNDDOWN((U374/$B374)*100,0))</f>
        <v/>
      </c>
      <c r="W374" s="218">
        <f>SUMIFS(Zeitliste!$M$14:$M$1999,Zeitliste!$A$14:$A$1999,$A374,Zeitliste!$N$14:$N$1999,W$16)</f>
        <v>0</v>
      </c>
      <c r="X374" s="219" t="str">
        <f t="shared" ref="X374" ca="1" si="4345">IF(OR($B374=0,W374=0),"",ROUNDDOWN((W374/$B374)*100,0))</f>
        <v/>
      </c>
      <c r="Y374" s="218">
        <f>SUMIFS(Zeitliste!$M$14:$M$1999,Zeitliste!$A$14:$A$1999,$A374,Zeitliste!$N$14:$N$1999,Y$16)</f>
        <v>0</v>
      </c>
      <c r="Z374" s="219" t="str">
        <f t="shared" ref="Z374" ca="1" si="4346">IF(OR($B374=0,Y374=0),"",ROUNDDOWN((Y374/$B374)*100,0))</f>
        <v/>
      </c>
      <c r="AA374" s="218">
        <f>SUMIFS(Zeitliste!$M$14:$M$1999,Zeitliste!$A$14:$A$1999,$A374,Zeitliste!$N$14:$N$1999,AA$16)</f>
        <v>0</v>
      </c>
      <c r="AB374" s="219" t="str">
        <f t="shared" ref="AB374" ca="1" si="4347">IF(OR($B374=0,AA374=0),"",ROUNDDOWN((AA374/$B374)*100,0))</f>
        <v/>
      </c>
      <c r="AC374" s="218">
        <f>SUMIFS(Zeitliste!$M$14:$M$1999,Zeitliste!$A$14:$A$1999,$A374,Zeitliste!$N$14:$N$1999,AC$16)</f>
        <v>0</v>
      </c>
      <c r="AD374" s="219" t="str">
        <f t="shared" ca="1" si="3936"/>
        <v/>
      </c>
      <c r="AE374" s="20"/>
      <c r="AF374" s="241">
        <f t="shared" ca="1" si="3949"/>
        <v>0</v>
      </c>
      <c r="AG374" s="241">
        <f t="shared" ca="1" si="3950"/>
        <v>0</v>
      </c>
      <c r="AH374" s="242" t="e">
        <f t="shared" si="3963"/>
        <v>#VALUE!</v>
      </c>
    </row>
    <row r="375" spans="1:34" x14ac:dyDescent="0.25">
      <c r="A375" s="216" t="str">
        <f t="shared" si="3898"/>
        <v/>
      </c>
      <c r="B375" s="217">
        <f ca="1">SUMIF(ZL_gesamt,Aufteilung!A375,ZL_dez)</f>
        <v>0</v>
      </c>
      <c r="C375" s="218">
        <f>SUMIFS(Zeitliste!$M$14:$M$1999,Zeitliste!$A$14:$A$1999,$A375,Zeitliste!$N$14:$N$1999,C$16)</f>
        <v>0</v>
      </c>
      <c r="D375" s="219" t="str">
        <f t="shared" ca="1" si="3899"/>
        <v/>
      </c>
      <c r="E375" s="218">
        <f>SUMIFS(Zeitliste!$M$14:$M$1999,Zeitliste!$A$14:$A$1999,$A375,Zeitliste!$N$14:$N$1999,E$16)</f>
        <v>0</v>
      </c>
      <c r="F375" s="219" t="str">
        <f t="shared" ref="F375" ca="1" si="4348">IF(OR($B375=0,E375=0),"",ROUNDDOWN((E375/$B375)*100,0))</f>
        <v/>
      </c>
      <c r="G375" s="218">
        <f>SUMIFS(Zeitliste!$M$14:$M$1999,Zeitliste!$A$14:$A$1999,$A375,Zeitliste!$N$14:$N$1999,G$16)</f>
        <v>0</v>
      </c>
      <c r="H375" s="219" t="str">
        <f t="shared" ref="H375" ca="1" si="4349">IF(OR($B375=0,G375=0),"",ROUNDDOWN((G375/$B375)*100,0))</f>
        <v/>
      </c>
      <c r="I375" s="218">
        <f>SUMIFS(Zeitliste!$M$14:$M$1999,Zeitliste!$A$14:$A$1999,$A375,Zeitliste!$N$14:$N$1999,I$16)</f>
        <v>0</v>
      </c>
      <c r="J375" s="219" t="str">
        <f t="shared" ref="J375" ca="1" si="4350">IF(OR($B375=0,I375=0),"",ROUNDDOWN((I375/$B375)*100,0))</f>
        <v/>
      </c>
      <c r="K375" s="218">
        <f>SUMIFS(Zeitliste!$M$14:$M$1999,Zeitliste!$A$14:$A$1999,$A375,Zeitliste!$N$14:$N$1999,K$16)</f>
        <v>0</v>
      </c>
      <c r="L375" s="219" t="str">
        <f t="shared" ref="L375" ca="1" si="4351">IF(OR($B375=0,K375=0),"",ROUNDDOWN((K375/$B375)*100,0))</f>
        <v/>
      </c>
      <c r="M375" s="218">
        <f>SUMIFS(Zeitliste!$M$14:$M$1999,Zeitliste!$A$14:$A$1999,$A375,Zeitliste!$N$14:$N$1999,M$16)</f>
        <v>0</v>
      </c>
      <c r="N375" s="219" t="str">
        <f t="shared" ref="N375" ca="1" si="4352">IF(OR($B375=0,M375=0),"",ROUNDDOWN((M375/$B375)*100,0))</f>
        <v/>
      </c>
      <c r="O375" s="218">
        <f>SUMIFS(Zeitliste!$M$14:$M$1999,Zeitliste!$A$14:$A$1999,$A375,Zeitliste!$N$14:$N$1999,O$16)</f>
        <v>0</v>
      </c>
      <c r="P375" s="219" t="str">
        <f t="shared" ref="P375" ca="1" si="4353">IF(OR($B375=0,O375=0),"",ROUNDDOWN((O375/$B375)*100,0))</f>
        <v/>
      </c>
      <c r="Q375" s="218">
        <f>SUMIFS(Zeitliste!$M$14:$M$1999,Zeitliste!$A$14:$A$1999,$A375,Zeitliste!$N$14:$N$1999,Q$16)</f>
        <v>0</v>
      </c>
      <c r="R375" s="219" t="str">
        <f t="shared" ref="R375" ca="1" si="4354">IF(OR($B375=0,Q375=0),"",ROUNDDOWN((Q375/$B375)*100,0))</f>
        <v/>
      </c>
      <c r="S375" s="218">
        <f>SUMIFS(Zeitliste!$M$14:$M$1999,Zeitliste!$A$14:$A$1999,$A375,Zeitliste!$N$14:$N$1999,S$16)</f>
        <v>0</v>
      </c>
      <c r="T375" s="219" t="str">
        <f t="shared" ref="T375" ca="1" si="4355">IF(OR($B375=0,S375=0),"",ROUNDDOWN((S375/$B375)*100,0))</f>
        <v/>
      </c>
      <c r="U375" s="218">
        <f>SUMIFS(Zeitliste!$M$14:$M$1999,Zeitliste!$A$14:$A$1999,$A375,Zeitliste!$N$14:$N$1999,U$16)</f>
        <v>0</v>
      </c>
      <c r="V375" s="219" t="str">
        <f t="shared" ref="V375" ca="1" si="4356">IF(OR($B375=0,U375=0),"",ROUNDDOWN((U375/$B375)*100,0))</f>
        <v/>
      </c>
      <c r="W375" s="218">
        <f>SUMIFS(Zeitliste!$M$14:$M$1999,Zeitliste!$A$14:$A$1999,$A375,Zeitliste!$N$14:$N$1999,W$16)</f>
        <v>0</v>
      </c>
      <c r="X375" s="219" t="str">
        <f t="shared" ref="X375" ca="1" si="4357">IF(OR($B375=0,W375=0),"",ROUNDDOWN((W375/$B375)*100,0))</f>
        <v/>
      </c>
      <c r="Y375" s="218">
        <f>SUMIFS(Zeitliste!$M$14:$M$1999,Zeitliste!$A$14:$A$1999,$A375,Zeitliste!$N$14:$N$1999,Y$16)</f>
        <v>0</v>
      </c>
      <c r="Z375" s="219" t="str">
        <f t="shared" ref="Z375" ca="1" si="4358">IF(OR($B375=0,Y375=0),"",ROUNDDOWN((Y375/$B375)*100,0))</f>
        <v/>
      </c>
      <c r="AA375" s="218">
        <f>SUMIFS(Zeitliste!$M$14:$M$1999,Zeitliste!$A$14:$A$1999,$A375,Zeitliste!$N$14:$N$1999,AA$16)</f>
        <v>0</v>
      </c>
      <c r="AB375" s="219" t="str">
        <f t="shared" ref="AB375" ca="1" si="4359">IF(OR($B375=0,AA375=0),"",ROUNDDOWN((AA375/$B375)*100,0))</f>
        <v/>
      </c>
      <c r="AC375" s="218">
        <f>SUMIFS(Zeitliste!$M$14:$M$1999,Zeitliste!$A$14:$A$1999,$A375,Zeitliste!$N$14:$N$1999,AC$16)</f>
        <v>0</v>
      </c>
      <c r="AD375" s="219" t="str">
        <f t="shared" ca="1" si="3936"/>
        <v/>
      </c>
      <c r="AE375" s="20"/>
      <c r="AF375" s="241">
        <f t="shared" ca="1" si="3949"/>
        <v>0</v>
      </c>
      <c r="AG375" s="241">
        <f t="shared" ca="1" si="3950"/>
        <v>0</v>
      </c>
      <c r="AH375" s="242" t="e">
        <f t="shared" si="3963"/>
        <v>#VALUE!</v>
      </c>
    </row>
    <row r="376" spans="1:34" x14ac:dyDescent="0.25">
      <c r="A376" s="216" t="str">
        <f t="shared" si="3898"/>
        <v/>
      </c>
      <c r="B376" s="217">
        <f ca="1">SUMIF(ZL_gesamt,Aufteilung!A376,ZL_dez)</f>
        <v>0</v>
      </c>
      <c r="C376" s="218">
        <f>SUMIFS(Zeitliste!$M$14:$M$1999,Zeitliste!$A$14:$A$1999,$A376,Zeitliste!$N$14:$N$1999,C$16)</f>
        <v>0</v>
      </c>
      <c r="D376" s="219" t="str">
        <f t="shared" ca="1" si="3899"/>
        <v/>
      </c>
      <c r="E376" s="218">
        <f>SUMIFS(Zeitliste!$M$14:$M$1999,Zeitliste!$A$14:$A$1999,$A376,Zeitliste!$N$14:$N$1999,E$16)</f>
        <v>0</v>
      </c>
      <c r="F376" s="219" t="str">
        <f t="shared" ref="F376" ca="1" si="4360">IF(OR($B376=0,E376=0),"",ROUNDDOWN((E376/$B376)*100,0))</f>
        <v/>
      </c>
      <c r="G376" s="218">
        <f>SUMIFS(Zeitliste!$M$14:$M$1999,Zeitliste!$A$14:$A$1999,$A376,Zeitliste!$N$14:$N$1999,G$16)</f>
        <v>0</v>
      </c>
      <c r="H376" s="219" t="str">
        <f t="shared" ref="H376" ca="1" si="4361">IF(OR($B376=0,G376=0),"",ROUNDDOWN((G376/$B376)*100,0))</f>
        <v/>
      </c>
      <c r="I376" s="218">
        <f>SUMIFS(Zeitliste!$M$14:$M$1999,Zeitliste!$A$14:$A$1999,$A376,Zeitliste!$N$14:$N$1999,I$16)</f>
        <v>0</v>
      </c>
      <c r="J376" s="219" t="str">
        <f t="shared" ref="J376" ca="1" si="4362">IF(OR($B376=0,I376=0),"",ROUNDDOWN((I376/$B376)*100,0))</f>
        <v/>
      </c>
      <c r="K376" s="218">
        <f>SUMIFS(Zeitliste!$M$14:$M$1999,Zeitliste!$A$14:$A$1999,$A376,Zeitliste!$N$14:$N$1999,K$16)</f>
        <v>0</v>
      </c>
      <c r="L376" s="219" t="str">
        <f t="shared" ref="L376" ca="1" si="4363">IF(OR($B376=0,K376=0),"",ROUNDDOWN((K376/$B376)*100,0))</f>
        <v/>
      </c>
      <c r="M376" s="218">
        <f>SUMIFS(Zeitliste!$M$14:$M$1999,Zeitliste!$A$14:$A$1999,$A376,Zeitliste!$N$14:$N$1999,M$16)</f>
        <v>0</v>
      </c>
      <c r="N376" s="219" t="str">
        <f t="shared" ref="N376" ca="1" si="4364">IF(OR($B376=0,M376=0),"",ROUNDDOWN((M376/$B376)*100,0))</f>
        <v/>
      </c>
      <c r="O376" s="218">
        <f>SUMIFS(Zeitliste!$M$14:$M$1999,Zeitliste!$A$14:$A$1999,$A376,Zeitliste!$N$14:$N$1999,O$16)</f>
        <v>0</v>
      </c>
      <c r="P376" s="219" t="str">
        <f t="shared" ref="P376" ca="1" si="4365">IF(OR($B376=0,O376=0),"",ROUNDDOWN((O376/$B376)*100,0))</f>
        <v/>
      </c>
      <c r="Q376" s="218">
        <f>SUMIFS(Zeitliste!$M$14:$M$1999,Zeitliste!$A$14:$A$1999,$A376,Zeitliste!$N$14:$N$1999,Q$16)</f>
        <v>0</v>
      </c>
      <c r="R376" s="219" t="str">
        <f t="shared" ref="R376" ca="1" si="4366">IF(OR($B376=0,Q376=0),"",ROUNDDOWN((Q376/$B376)*100,0))</f>
        <v/>
      </c>
      <c r="S376" s="218">
        <f>SUMIFS(Zeitliste!$M$14:$M$1999,Zeitliste!$A$14:$A$1999,$A376,Zeitliste!$N$14:$N$1999,S$16)</f>
        <v>0</v>
      </c>
      <c r="T376" s="219" t="str">
        <f t="shared" ref="T376" ca="1" si="4367">IF(OR($B376=0,S376=0),"",ROUNDDOWN((S376/$B376)*100,0))</f>
        <v/>
      </c>
      <c r="U376" s="218">
        <f>SUMIFS(Zeitliste!$M$14:$M$1999,Zeitliste!$A$14:$A$1999,$A376,Zeitliste!$N$14:$N$1999,U$16)</f>
        <v>0</v>
      </c>
      <c r="V376" s="219" t="str">
        <f t="shared" ref="V376" ca="1" si="4368">IF(OR($B376=0,U376=0),"",ROUNDDOWN((U376/$B376)*100,0))</f>
        <v/>
      </c>
      <c r="W376" s="218">
        <f>SUMIFS(Zeitliste!$M$14:$M$1999,Zeitliste!$A$14:$A$1999,$A376,Zeitliste!$N$14:$N$1999,W$16)</f>
        <v>0</v>
      </c>
      <c r="X376" s="219" t="str">
        <f t="shared" ref="X376" ca="1" si="4369">IF(OR($B376=0,W376=0),"",ROUNDDOWN((W376/$B376)*100,0))</f>
        <v/>
      </c>
      <c r="Y376" s="218">
        <f>SUMIFS(Zeitliste!$M$14:$M$1999,Zeitliste!$A$14:$A$1999,$A376,Zeitliste!$N$14:$N$1999,Y$16)</f>
        <v>0</v>
      </c>
      <c r="Z376" s="219" t="str">
        <f t="shared" ref="Z376" ca="1" si="4370">IF(OR($B376=0,Y376=0),"",ROUNDDOWN((Y376/$B376)*100,0))</f>
        <v/>
      </c>
      <c r="AA376" s="218">
        <f>SUMIFS(Zeitliste!$M$14:$M$1999,Zeitliste!$A$14:$A$1999,$A376,Zeitliste!$N$14:$N$1999,AA$16)</f>
        <v>0</v>
      </c>
      <c r="AB376" s="219" t="str">
        <f t="shared" ref="AB376" ca="1" si="4371">IF(OR($B376=0,AA376=0),"",ROUNDDOWN((AA376/$B376)*100,0))</f>
        <v/>
      </c>
      <c r="AC376" s="218">
        <f>SUMIFS(Zeitliste!$M$14:$M$1999,Zeitliste!$A$14:$A$1999,$A376,Zeitliste!$N$14:$N$1999,AC$16)</f>
        <v>0</v>
      </c>
      <c r="AD376" s="219" t="str">
        <f t="shared" ca="1" si="3936"/>
        <v/>
      </c>
      <c r="AE376" s="20"/>
      <c r="AF376" s="241">
        <f t="shared" ca="1" si="3949"/>
        <v>0</v>
      </c>
      <c r="AG376" s="241">
        <f t="shared" ca="1" si="3950"/>
        <v>0</v>
      </c>
      <c r="AH376" s="242" t="e">
        <f t="shared" si="3963"/>
        <v>#VALUE!</v>
      </c>
    </row>
    <row r="377" spans="1:34" x14ac:dyDescent="0.25">
      <c r="A377" s="216" t="str">
        <f t="shared" si="3898"/>
        <v/>
      </c>
      <c r="B377" s="217">
        <f ca="1">SUMIF(ZL_gesamt,Aufteilung!A377,ZL_dez)</f>
        <v>0</v>
      </c>
      <c r="C377" s="218">
        <f>SUMIFS(Zeitliste!$M$14:$M$1999,Zeitliste!$A$14:$A$1999,$A377,Zeitliste!$N$14:$N$1999,C$16)</f>
        <v>0</v>
      </c>
      <c r="D377" s="219" t="str">
        <f t="shared" ca="1" si="3899"/>
        <v/>
      </c>
      <c r="E377" s="218">
        <f>SUMIFS(Zeitliste!$M$14:$M$1999,Zeitliste!$A$14:$A$1999,$A377,Zeitliste!$N$14:$N$1999,E$16)</f>
        <v>0</v>
      </c>
      <c r="F377" s="219" t="str">
        <f t="shared" ref="F377" ca="1" si="4372">IF(OR($B377=0,E377=0),"",ROUNDDOWN((E377/$B377)*100,0))</f>
        <v/>
      </c>
      <c r="G377" s="218">
        <f>SUMIFS(Zeitliste!$M$14:$M$1999,Zeitliste!$A$14:$A$1999,$A377,Zeitliste!$N$14:$N$1999,G$16)</f>
        <v>0</v>
      </c>
      <c r="H377" s="219" t="str">
        <f t="shared" ref="H377" ca="1" si="4373">IF(OR($B377=0,G377=0),"",ROUNDDOWN((G377/$B377)*100,0))</f>
        <v/>
      </c>
      <c r="I377" s="218">
        <f>SUMIFS(Zeitliste!$M$14:$M$1999,Zeitliste!$A$14:$A$1999,$A377,Zeitliste!$N$14:$N$1999,I$16)</f>
        <v>0</v>
      </c>
      <c r="J377" s="219" t="str">
        <f t="shared" ref="J377" ca="1" si="4374">IF(OR($B377=0,I377=0),"",ROUNDDOWN((I377/$B377)*100,0))</f>
        <v/>
      </c>
      <c r="K377" s="218">
        <f>SUMIFS(Zeitliste!$M$14:$M$1999,Zeitliste!$A$14:$A$1999,$A377,Zeitliste!$N$14:$N$1999,K$16)</f>
        <v>0</v>
      </c>
      <c r="L377" s="219" t="str">
        <f t="shared" ref="L377" ca="1" si="4375">IF(OR($B377=0,K377=0),"",ROUNDDOWN((K377/$B377)*100,0))</f>
        <v/>
      </c>
      <c r="M377" s="218">
        <f>SUMIFS(Zeitliste!$M$14:$M$1999,Zeitliste!$A$14:$A$1999,$A377,Zeitliste!$N$14:$N$1999,M$16)</f>
        <v>0</v>
      </c>
      <c r="N377" s="219" t="str">
        <f t="shared" ref="N377" ca="1" si="4376">IF(OR($B377=0,M377=0),"",ROUNDDOWN((M377/$B377)*100,0))</f>
        <v/>
      </c>
      <c r="O377" s="218">
        <f>SUMIFS(Zeitliste!$M$14:$M$1999,Zeitliste!$A$14:$A$1999,$A377,Zeitliste!$N$14:$N$1999,O$16)</f>
        <v>0</v>
      </c>
      <c r="P377" s="219" t="str">
        <f t="shared" ref="P377" ca="1" si="4377">IF(OR($B377=0,O377=0),"",ROUNDDOWN((O377/$B377)*100,0))</f>
        <v/>
      </c>
      <c r="Q377" s="218">
        <f>SUMIFS(Zeitliste!$M$14:$M$1999,Zeitliste!$A$14:$A$1999,$A377,Zeitliste!$N$14:$N$1999,Q$16)</f>
        <v>0</v>
      </c>
      <c r="R377" s="219" t="str">
        <f t="shared" ref="R377" ca="1" si="4378">IF(OR($B377=0,Q377=0),"",ROUNDDOWN((Q377/$B377)*100,0))</f>
        <v/>
      </c>
      <c r="S377" s="218">
        <f>SUMIFS(Zeitliste!$M$14:$M$1999,Zeitliste!$A$14:$A$1999,$A377,Zeitliste!$N$14:$N$1999,S$16)</f>
        <v>0</v>
      </c>
      <c r="T377" s="219" t="str">
        <f t="shared" ref="T377" ca="1" si="4379">IF(OR($B377=0,S377=0),"",ROUNDDOWN((S377/$B377)*100,0))</f>
        <v/>
      </c>
      <c r="U377" s="218">
        <f>SUMIFS(Zeitliste!$M$14:$M$1999,Zeitliste!$A$14:$A$1999,$A377,Zeitliste!$N$14:$N$1999,U$16)</f>
        <v>0</v>
      </c>
      <c r="V377" s="219" t="str">
        <f t="shared" ref="V377" ca="1" si="4380">IF(OR($B377=0,U377=0),"",ROUNDDOWN((U377/$B377)*100,0))</f>
        <v/>
      </c>
      <c r="W377" s="218">
        <f>SUMIFS(Zeitliste!$M$14:$M$1999,Zeitliste!$A$14:$A$1999,$A377,Zeitliste!$N$14:$N$1999,W$16)</f>
        <v>0</v>
      </c>
      <c r="X377" s="219" t="str">
        <f t="shared" ref="X377" ca="1" si="4381">IF(OR($B377=0,W377=0),"",ROUNDDOWN((W377/$B377)*100,0))</f>
        <v/>
      </c>
      <c r="Y377" s="218">
        <f>SUMIFS(Zeitliste!$M$14:$M$1999,Zeitliste!$A$14:$A$1999,$A377,Zeitliste!$N$14:$N$1999,Y$16)</f>
        <v>0</v>
      </c>
      <c r="Z377" s="219" t="str">
        <f t="shared" ref="Z377" ca="1" si="4382">IF(OR($B377=0,Y377=0),"",ROUNDDOWN((Y377/$B377)*100,0))</f>
        <v/>
      </c>
      <c r="AA377" s="218">
        <f>SUMIFS(Zeitliste!$M$14:$M$1999,Zeitliste!$A$14:$A$1999,$A377,Zeitliste!$N$14:$N$1999,AA$16)</f>
        <v>0</v>
      </c>
      <c r="AB377" s="219" t="str">
        <f t="shared" ref="AB377" ca="1" si="4383">IF(OR($B377=0,AA377=0),"",ROUNDDOWN((AA377/$B377)*100,0))</f>
        <v/>
      </c>
      <c r="AC377" s="218">
        <f>SUMIFS(Zeitliste!$M$14:$M$1999,Zeitliste!$A$14:$A$1999,$A377,Zeitliste!$N$14:$N$1999,AC$16)</f>
        <v>0</v>
      </c>
      <c r="AD377" s="219" t="str">
        <f t="shared" ca="1" si="3936"/>
        <v/>
      </c>
      <c r="AE377" s="20"/>
      <c r="AF377" s="241">
        <f t="shared" ca="1" si="3949"/>
        <v>0</v>
      </c>
      <c r="AG377" s="241">
        <f t="shared" ca="1" si="3950"/>
        <v>0</v>
      </c>
      <c r="AH377" s="242" t="e">
        <f t="shared" si="3963"/>
        <v>#VALUE!</v>
      </c>
    </row>
    <row r="378" spans="1:34" x14ac:dyDescent="0.25">
      <c r="A378" s="216" t="str">
        <f t="shared" si="3898"/>
        <v/>
      </c>
      <c r="B378" s="217">
        <f ca="1">SUMIF(ZL_gesamt,Aufteilung!A378,ZL_dez)</f>
        <v>0</v>
      </c>
      <c r="C378" s="218">
        <f>SUMIFS(Zeitliste!$M$14:$M$1999,Zeitliste!$A$14:$A$1999,$A378,Zeitliste!$N$14:$N$1999,C$16)</f>
        <v>0</v>
      </c>
      <c r="D378" s="219" t="str">
        <f t="shared" ca="1" si="3899"/>
        <v/>
      </c>
      <c r="E378" s="218">
        <f>SUMIFS(Zeitliste!$M$14:$M$1999,Zeitliste!$A$14:$A$1999,$A378,Zeitliste!$N$14:$N$1999,E$16)</f>
        <v>0</v>
      </c>
      <c r="F378" s="219" t="str">
        <f t="shared" ref="F378" ca="1" si="4384">IF(OR($B378=0,E378=0),"",ROUNDDOWN((E378/$B378)*100,0))</f>
        <v/>
      </c>
      <c r="G378" s="218">
        <f>SUMIFS(Zeitliste!$M$14:$M$1999,Zeitliste!$A$14:$A$1999,$A378,Zeitliste!$N$14:$N$1999,G$16)</f>
        <v>0</v>
      </c>
      <c r="H378" s="219" t="str">
        <f t="shared" ref="H378" ca="1" si="4385">IF(OR($B378=0,G378=0),"",ROUNDDOWN((G378/$B378)*100,0))</f>
        <v/>
      </c>
      <c r="I378" s="218">
        <f>SUMIFS(Zeitliste!$M$14:$M$1999,Zeitliste!$A$14:$A$1999,$A378,Zeitliste!$N$14:$N$1999,I$16)</f>
        <v>0</v>
      </c>
      <c r="J378" s="219" t="str">
        <f t="shared" ref="J378" ca="1" si="4386">IF(OR($B378=0,I378=0),"",ROUNDDOWN((I378/$B378)*100,0))</f>
        <v/>
      </c>
      <c r="K378" s="218">
        <f>SUMIFS(Zeitliste!$M$14:$M$1999,Zeitliste!$A$14:$A$1999,$A378,Zeitliste!$N$14:$N$1999,K$16)</f>
        <v>0</v>
      </c>
      <c r="L378" s="219" t="str">
        <f t="shared" ref="L378" ca="1" si="4387">IF(OR($B378=0,K378=0),"",ROUNDDOWN((K378/$B378)*100,0))</f>
        <v/>
      </c>
      <c r="M378" s="218">
        <f>SUMIFS(Zeitliste!$M$14:$M$1999,Zeitliste!$A$14:$A$1999,$A378,Zeitliste!$N$14:$N$1999,M$16)</f>
        <v>0</v>
      </c>
      <c r="N378" s="219" t="str">
        <f t="shared" ref="N378" ca="1" si="4388">IF(OR($B378=0,M378=0),"",ROUNDDOWN((M378/$B378)*100,0))</f>
        <v/>
      </c>
      <c r="O378" s="218">
        <f>SUMIFS(Zeitliste!$M$14:$M$1999,Zeitliste!$A$14:$A$1999,$A378,Zeitliste!$N$14:$N$1999,O$16)</f>
        <v>0</v>
      </c>
      <c r="P378" s="219" t="str">
        <f t="shared" ref="P378" ca="1" si="4389">IF(OR($B378=0,O378=0),"",ROUNDDOWN((O378/$B378)*100,0))</f>
        <v/>
      </c>
      <c r="Q378" s="218">
        <f>SUMIFS(Zeitliste!$M$14:$M$1999,Zeitliste!$A$14:$A$1999,$A378,Zeitliste!$N$14:$N$1999,Q$16)</f>
        <v>0</v>
      </c>
      <c r="R378" s="219" t="str">
        <f t="shared" ref="R378" ca="1" si="4390">IF(OR($B378=0,Q378=0),"",ROUNDDOWN((Q378/$B378)*100,0))</f>
        <v/>
      </c>
      <c r="S378" s="218">
        <f>SUMIFS(Zeitliste!$M$14:$M$1999,Zeitliste!$A$14:$A$1999,$A378,Zeitliste!$N$14:$N$1999,S$16)</f>
        <v>0</v>
      </c>
      <c r="T378" s="219" t="str">
        <f t="shared" ref="T378" ca="1" si="4391">IF(OR($B378=0,S378=0),"",ROUNDDOWN((S378/$B378)*100,0))</f>
        <v/>
      </c>
      <c r="U378" s="218">
        <f>SUMIFS(Zeitliste!$M$14:$M$1999,Zeitliste!$A$14:$A$1999,$A378,Zeitliste!$N$14:$N$1999,U$16)</f>
        <v>0</v>
      </c>
      <c r="V378" s="219" t="str">
        <f t="shared" ref="V378" ca="1" si="4392">IF(OR($B378=0,U378=0),"",ROUNDDOWN((U378/$B378)*100,0))</f>
        <v/>
      </c>
      <c r="W378" s="218">
        <f>SUMIFS(Zeitliste!$M$14:$M$1999,Zeitliste!$A$14:$A$1999,$A378,Zeitliste!$N$14:$N$1999,W$16)</f>
        <v>0</v>
      </c>
      <c r="X378" s="219" t="str">
        <f t="shared" ref="X378" ca="1" si="4393">IF(OR($B378=0,W378=0),"",ROUNDDOWN((W378/$B378)*100,0))</f>
        <v/>
      </c>
      <c r="Y378" s="218">
        <f>SUMIFS(Zeitliste!$M$14:$M$1999,Zeitliste!$A$14:$A$1999,$A378,Zeitliste!$N$14:$N$1999,Y$16)</f>
        <v>0</v>
      </c>
      <c r="Z378" s="219" t="str">
        <f t="shared" ref="Z378" ca="1" si="4394">IF(OR($B378=0,Y378=0),"",ROUNDDOWN((Y378/$B378)*100,0))</f>
        <v/>
      </c>
      <c r="AA378" s="218">
        <f>SUMIFS(Zeitliste!$M$14:$M$1999,Zeitliste!$A$14:$A$1999,$A378,Zeitliste!$N$14:$N$1999,AA$16)</f>
        <v>0</v>
      </c>
      <c r="AB378" s="219" t="str">
        <f t="shared" ref="AB378" ca="1" si="4395">IF(OR($B378=0,AA378=0),"",ROUNDDOWN((AA378/$B378)*100,0))</f>
        <v/>
      </c>
      <c r="AC378" s="218">
        <f>SUMIFS(Zeitliste!$M$14:$M$1999,Zeitliste!$A$14:$A$1999,$A378,Zeitliste!$N$14:$N$1999,AC$16)</f>
        <v>0</v>
      </c>
      <c r="AD378" s="219" t="str">
        <f t="shared" ca="1" si="3936"/>
        <v/>
      </c>
      <c r="AE378" s="20"/>
      <c r="AF378" s="241">
        <f t="shared" ca="1" si="3949"/>
        <v>0</v>
      </c>
      <c r="AG378" s="241">
        <f t="shared" ca="1" si="3950"/>
        <v>0</v>
      </c>
      <c r="AH378" s="242" t="e">
        <f t="shared" si="3963"/>
        <v>#VALUE!</v>
      </c>
    </row>
    <row r="379" spans="1:34" x14ac:dyDescent="0.25">
      <c r="A379" s="216" t="str">
        <f t="shared" si="3898"/>
        <v/>
      </c>
      <c r="B379" s="217">
        <f ca="1">SUMIF(ZL_gesamt,Aufteilung!A379,ZL_dez)</f>
        <v>0</v>
      </c>
      <c r="C379" s="218">
        <f>SUMIFS(Zeitliste!$M$14:$M$1999,Zeitliste!$A$14:$A$1999,$A379,Zeitliste!$N$14:$N$1999,C$16)</f>
        <v>0</v>
      </c>
      <c r="D379" s="219" t="str">
        <f t="shared" ca="1" si="3899"/>
        <v/>
      </c>
      <c r="E379" s="218">
        <f>SUMIFS(Zeitliste!$M$14:$M$1999,Zeitliste!$A$14:$A$1999,$A379,Zeitliste!$N$14:$N$1999,E$16)</f>
        <v>0</v>
      </c>
      <c r="F379" s="219" t="str">
        <f t="shared" ref="F379" ca="1" si="4396">IF(OR($B379=0,E379=0),"",ROUNDDOWN((E379/$B379)*100,0))</f>
        <v/>
      </c>
      <c r="G379" s="218">
        <f>SUMIFS(Zeitliste!$M$14:$M$1999,Zeitliste!$A$14:$A$1999,$A379,Zeitliste!$N$14:$N$1999,G$16)</f>
        <v>0</v>
      </c>
      <c r="H379" s="219" t="str">
        <f t="shared" ref="H379" ca="1" si="4397">IF(OR($B379=0,G379=0),"",ROUNDDOWN((G379/$B379)*100,0))</f>
        <v/>
      </c>
      <c r="I379" s="218">
        <f>SUMIFS(Zeitliste!$M$14:$M$1999,Zeitliste!$A$14:$A$1999,$A379,Zeitliste!$N$14:$N$1999,I$16)</f>
        <v>0</v>
      </c>
      <c r="J379" s="219" t="str">
        <f t="shared" ref="J379" ca="1" si="4398">IF(OR($B379=0,I379=0),"",ROUNDDOWN((I379/$B379)*100,0))</f>
        <v/>
      </c>
      <c r="K379" s="218">
        <f>SUMIFS(Zeitliste!$M$14:$M$1999,Zeitliste!$A$14:$A$1999,$A379,Zeitliste!$N$14:$N$1999,K$16)</f>
        <v>0</v>
      </c>
      <c r="L379" s="219" t="str">
        <f t="shared" ref="L379" ca="1" si="4399">IF(OR($B379=0,K379=0),"",ROUNDDOWN((K379/$B379)*100,0))</f>
        <v/>
      </c>
      <c r="M379" s="218">
        <f>SUMIFS(Zeitliste!$M$14:$M$1999,Zeitliste!$A$14:$A$1999,$A379,Zeitliste!$N$14:$N$1999,M$16)</f>
        <v>0</v>
      </c>
      <c r="N379" s="219" t="str">
        <f t="shared" ref="N379" ca="1" si="4400">IF(OR($B379=0,M379=0),"",ROUNDDOWN((M379/$B379)*100,0))</f>
        <v/>
      </c>
      <c r="O379" s="218">
        <f>SUMIFS(Zeitliste!$M$14:$M$1999,Zeitliste!$A$14:$A$1999,$A379,Zeitliste!$N$14:$N$1999,O$16)</f>
        <v>0</v>
      </c>
      <c r="P379" s="219" t="str">
        <f t="shared" ref="P379" ca="1" si="4401">IF(OR($B379=0,O379=0),"",ROUNDDOWN((O379/$B379)*100,0))</f>
        <v/>
      </c>
      <c r="Q379" s="218">
        <f>SUMIFS(Zeitliste!$M$14:$M$1999,Zeitliste!$A$14:$A$1999,$A379,Zeitliste!$N$14:$N$1999,Q$16)</f>
        <v>0</v>
      </c>
      <c r="R379" s="219" t="str">
        <f t="shared" ref="R379" ca="1" si="4402">IF(OR($B379=0,Q379=0),"",ROUNDDOWN((Q379/$B379)*100,0))</f>
        <v/>
      </c>
      <c r="S379" s="218">
        <f>SUMIFS(Zeitliste!$M$14:$M$1999,Zeitliste!$A$14:$A$1999,$A379,Zeitliste!$N$14:$N$1999,S$16)</f>
        <v>0</v>
      </c>
      <c r="T379" s="219" t="str">
        <f t="shared" ref="T379" ca="1" si="4403">IF(OR($B379=0,S379=0),"",ROUNDDOWN((S379/$B379)*100,0))</f>
        <v/>
      </c>
      <c r="U379" s="218">
        <f>SUMIFS(Zeitliste!$M$14:$M$1999,Zeitliste!$A$14:$A$1999,$A379,Zeitliste!$N$14:$N$1999,U$16)</f>
        <v>0</v>
      </c>
      <c r="V379" s="219" t="str">
        <f t="shared" ref="V379" ca="1" si="4404">IF(OR($B379=0,U379=0),"",ROUNDDOWN((U379/$B379)*100,0))</f>
        <v/>
      </c>
      <c r="W379" s="218">
        <f>SUMIFS(Zeitliste!$M$14:$M$1999,Zeitliste!$A$14:$A$1999,$A379,Zeitliste!$N$14:$N$1999,W$16)</f>
        <v>0</v>
      </c>
      <c r="X379" s="219" t="str">
        <f t="shared" ref="X379" ca="1" si="4405">IF(OR($B379=0,W379=0),"",ROUNDDOWN((W379/$B379)*100,0))</f>
        <v/>
      </c>
      <c r="Y379" s="218">
        <f>SUMIFS(Zeitliste!$M$14:$M$1999,Zeitliste!$A$14:$A$1999,$A379,Zeitliste!$N$14:$N$1999,Y$16)</f>
        <v>0</v>
      </c>
      <c r="Z379" s="219" t="str">
        <f t="shared" ref="Z379" ca="1" si="4406">IF(OR($B379=0,Y379=0),"",ROUNDDOWN((Y379/$B379)*100,0))</f>
        <v/>
      </c>
      <c r="AA379" s="218">
        <f>SUMIFS(Zeitliste!$M$14:$M$1999,Zeitliste!$A$14:$A$1999,$A379,Zeitliste!$N$14:$N$1999,AA$16)</f>
        <v>0</v>
      </c>
      <c r="AB379" s="219" t="str">
        <f t="shared" ref="AB379" ca="1" si="4407">IF(OR($B379=0,AA379=0),"",ROUNDDOWN((AA379/$B379)*100,0))</f>
        <v/>
      </c>
      <c r="AC379" s="218">
        <f>SUMIFS(Zeitliste!$M$14:$M$1999,Zeitliste!$A$14:$A$1999,$A379,Zeitliste!$N$14:$N$1999,AC$16)</f>
        <v>0</v>
      </c>
      <c r="AD379" s="219" t="str">
        <f t="shared" ca="1" si="3936"/>
        <v/>
      </c>
      <c r="AE379" s="20"/>
      <c r="AF379" s="241">
        <f t="shared" ca="1" si="3949"/>
        <v>0</v>
      </c>
      <c r="AG379" s="241">
        <f t="shared" ca="1" si="3950"/>
        <v>0</v>
      </c>
      <c r="AH379" s="242" t="e">
        <f t="shared" si="3963"/>
        <v>#VALUE!</v>
      </c>
    </row>
    <row r="380" spans="1:34" x14ac:dyDescent="0.25">
      <c r="A380" s="216" t="str">
        <f t="shared" si="3898"/>
        <v/>
      </c>
      <c r="B380" s="217">
        <f ca="1">SUMIF(ZL_gesamt,Aufteilung!A380,ZL_dez)</f>
        <v>0</v>
      </c>
      <c r="C380" s="218">
        <f>SUMIFS(Zeitliste!$M$14:$M$1999,Zeitliste!$A$14:$A$1999,$A380,Zeitliste!$N$14:$N$1999,C$16)</f>
        <v>0</v>
      </c>
      <c r="D380" s="219" t="str">
        <f t="shared" ca="1" si="3899"/>
        <v/>
      </c>
      <c r="E380" s="218">
        <f>SUMIFS(Zeitliste!$M$14:$M$1999,Zeitliste!$A$14:$A$1999,$A380,Zeitliste!$N$14:$N$1999,E$16)</f>
        <v>0</v>
      </c>
      <c r="F380" s="219" t="str">
        <f t="shared" ref="F380" ca="1" si="4408">IF(OR($B380=0,E380=0),"",ROUNDDOWN((E380/$B380)*100,0))</f>
        <v/>
      </c>
      <c r="G380" s="218">
        <f>SUMIFS(Zeitliste!$M$14:$M$1999,Zeitliste!$A$14:$A$1999,$A380,Zeitliste!$N$14:$N$1999,G$16)</f>
        <v>0</v>
      </c>
      <c r="H380" s="219" t="str">
        <f t="shared" ref="H380" ca="1" si="4409">IF(OR($B380=0,G380=0),"",ROUNDDOWN((G380/$B380)*100,0))</f>
        <v/>
      </c>
      <c r="I380" s="218">
        <f>SUMIFS(Zeitliste!$M$14:$M$1999,Zeitliste!$A$14:$A$1999,$A380,Zeitliste!$N$14:$N$1999,I$16)</f>
        <v>0</v>
      </c>
      <c r="J380" s="219" t="str">
        <f t="shared" ref="J380" ca="1" si="4410">IF(OR($B380=0,I380=0),"",ROUNDDOWN((I380/$B380)*100,0))</f>
        <v/>
      </c>
      <c r="K380" s="218">
        <f>SUMIFS(Zeitliste!$M$14:$M$1999,Zeitliste!$A$14:$A$1999,$A380,Zeitliste!$N$14:$N$1999,K$16)</f>
        <v>0</v>
      </c>
      <c r="L380" s="219" t="str">
        <f t="shared" ref="L380" ca="1" si="4411">IF(OR($B380=0,K380=0),"",ROUNDDOWN((K380/$B380)*100,0))</f>
        <v/>
      </c>
      <c r="M380" s="218">
        <f>SUMIFS(Zeitliste!$M$14:$M$1999,Zeitliste!$A$14:$A$1999,$A380,Zeitliste!$N$14:$N$1999,M$16)</f>
        <v>0</v>
      </c>
      <c r="N380" s="219" t="str">
        <f t="shared" ref="N380" ca="1" si="4412">IF(OR($B380=0,M380=0),"",ROUNDDOWN((M380/$B380)*100,0))</f>
        <v/>
      </c>
      <c r="O380" s="218">
        <f>SUMIFS(Zeitliste!$M$14:$M$1999,Zeitliste!$A$14:$A$1999,$A380,Zeitliste!$N$14:$N$1999,O$16)</f>
        <v>0</v>
      </c>
      <c r="P380" s="219" t="str">
        <f t="shared" ref="P380" ca="1" si="4413">IF(OR($B380=0,O380=0),"",ROUNDDOWN((O380/$B380)*100,0))</f>
        <v/>
      </c>
      <c r="Q380" s="218">
        <f>SUMIFS(Zeitliste!$M$14:$M$1999,Zeitliste!$A$14:$A$1999,$A380,Zeitliste!$N$14:$N$1999,Q$16)</f>
        <v>0</v>
      </c>
      <c r="R380" s="219" t="str">
        <f t="shared" ref="R380" ca="1" si="4414">IF(OR($B380=0,Q380=0),"",ROUNDDOWN((Q380/$B380)*100,0))</f>
        <v/>
      </c>
      <c r="S380" s="218">
        <f>SUMIFS(Zeitliste!$M$14:$M$1999,Zeitliste!$A$14:$A$1999,$A380,Zeitliste!$N$14:$N$1999,S$16)</f>
        <v>0</v>
      </c>
      <c r="T380" s="219" t="str">
        <f t="shared" ref="T380" ca="1" si="4415">IF(OR($B380=0,S380=0),"",ROUNDDOWN((S380/$B380)*100,0))</f>
        <v/>
      </c>
      <c r="U380" s="218">
        <f>SUMIFS(Zeitliste!$M$14:$M$1999,Zeitliste!$A$14:$A$1999,$A380,Zeitliste!$N$14:$N$1999,U$16)</f>
        <v>0</v>
      </c>
      <c r="V380" s="219" t="str">
        <f t="shared" ref="V380" ca="1" si="4416">IF(OR($B380=0,U380=0),"",ROUNDDOWN((U380/$B380)*100,0))</f>
        <v/>
      </c>
      <c r="W380" s="218">
        <f>SUMIFS(Zeitliste!$M$14:$M$1999,Zeitliste!$A$14:$A$1999,$A380,Zeitliste!$N$14:$N$1999,W$16)</f>
        <v>0</v>
      </c>
      <c r="X380" s="219" t="str">
        <f t="shared" ref="X380" ca="1" si="4417">IF(OR($B380=0,W380=0),"",ROUNDDOWN((W380/$B380)*100,0))</f>
        <v/>
      </c>
      <c r="Y380" s="218">
        <f>SUMIFS(Zeitliste!$M$14:$M$1999,Zeitliste!$A$14:$A$1999,$A380,Zeitliste!$N$14:$N$1999,Y$16)</f>
        <v>0</v>
      </c>
      <c r="Z380" s="219" t="str">
        <f t="shared" ref="Z380" ca="1" si="4418">IF(OR($B380=0,Y380=0),"",ROUNDDOWN((Y380/$B380)*100,0))</f>
        <v/>
      </c>
      <c r="AA380" s="218">
        <f>SUMIFS(Zeitliste!$M$14:$M$1999,Zeitliste!$A$14:$A$1999,$A380,Zeitliste!$N$14:$N$1999,AA$16)</f>
        <v>0</v>
      </c>
      <c r="AB380" s="219" t="str">
        <f t="shared" ref="AB380" ca="1" si="4419">IF(OR($B380=0,AA380=0),"",ROUNDDOWN((AA380/$B380)*100,0))</f>
        <v/>
      </c>
      <c r="AC380" s="218">
        <f>SUMIFS(Zeitliste!$M$14:$M$1999,Zeitliste!$A$14:$A$1999,$A380,Zeitliste!$N$14:$N$1999,AC$16)</f>
        <v>0</v>
      </c>
      <c r="AD380" s="219" t="str">
        <f t="shared" ca="1" si="3936"/>
        <v/>
      </c>
      <c r="AE380" s="20"/>
      <c r="AF380" s="241">
        <f t="shared" ca="1" si="3949"/>
        <v>0</v>
      </c>
      <c r="AG380" s="241">
        <f t="shared" ca="1" si="3950"/>
        <v>0</v>
      </c>
      <c r="AH380" s="242" t="e">
        <f t="shared" si="3963"/>
        <v>#VALUE!</v>
      </c>
    </row>
    <row r="381" spans="1:34" x14ac:dyDescent="0.25">
      <c r="A381" s="216" t="str">
        <f t="shared" si="3898"/>
        <v/>
      </c>
      <c r="B381" s="217">
        <f ca="1">SUMIF(ZL_gesamt,Aufteilung!A381,ZL_dez)</f>
        <v>0</v>
      </c>
      <c r="C381" s="218">
        <f>SUMIFS(Zeitliste!$M$14:$M$1999,Zeitliste!$A$14:$A$1999,$A381,Zeitliste!$N$14:$N$1999,C$16)</f>
        <v>0</v>
      </c>
      <c r="D381" s="219" t="str">
        <f t="shared" ca="1" si="3899"/>
        <v/>
      </c>
      <c r="E381" s="218">
        <f>SUMIFS(Zeitliste!$M$14:$M$1999,Zeitliste!$A$14:$A$1999,$A381,Zeitliste!$N$14:$N$1999,E$16)</f>
        <v>0</v>
      </c>
      <c r="F381" s="219" t="str">
        <f t="shared" ref="F381" ca="1" si="4420">IF(OR($B381=0,E381=0),"",ROUNDDOWN((E381/$B381)*100,0))</f>
        <v/>
      </c>
      <c r="G381" s="218">
        <f>SUMIFS(Zeitliste!$M$14:$M$1999,Zeitliste!$A$14:$A$1999,$A381,Zeitliste!$N$14:$N$1999,G$16)</f>
        <v>0</v>
      </c>
      <c r="H381" s="219" t="str">
        <f t="shared" ref="H381" ca="1" si="4421">IF(OR($B381=0,G381=0),"",ROUNDDOWN((G381/$B381)*100,0))</f>
        <v/>
      </c>
      <c r="I381" s="218">
        <f>SUMIFS(Zeitliste!$M$14:$M$1999,Zeitliste!$A$14:$A$1999,$A381,Zeitliste!$N$14:$N$1999,I$16)</f>
        <v>0</v>
      </c>
      <c r="J381" s="219" t="str">
        <f t="shared" ref="J381" ca="1" si="4422">IF(OR($B381=0,I381=0),"",ROUNDDOWN((I381/$B381)*100,0))</f>
        <v/>
      </c>
      <c r="K381" s="218">
        <f>SUMIFS(Zeitliste!$M$14:$M$1999,Zeitliste!$A$14:$A$1999,$A381,Zeitliste!$N$14:$N$1999,K$16)</f>
        <v>0</v>
      </c>
      <c r="L381" s="219" t="str">
        <f t="shared" ref="L381" ca="1" si="4423">IF(OR($B381=0,K381=0),"",ROUNDDOWN((K381/$B381)*100,0))</f>
        <v/>
      </c>
      <c r="M381" s="218">
        <f>SUMIFS(Zeitliste!$M$14:$M$1999,Zeitliste!$A$14:$A$1999,$A381,Zeitliste!$N$14:$N$1999,M$16)</f>
        <v>0</v>
      </c>
      <c r="N381" s="219" t="str">
        <f t="shared" ref="N381" ca="1" si="4424">IF(OR($B381=0,M381=0),"",ROUNDDOWN((M381/$B381)*100,0))</f>
        <v/>
      </c>
      <c r="O381" s="218">
        <f>SUMIFS(Zeitliste!$M$14:$M$1999,Zeitliste!$A$14:$A$1999,$A381,Zeitliste!$N$14:$N$1999,O$16)</f>
        <v>0</v>
      </c>
      <c r="P381" s="219" t="str">
        <f t="shared" ref="P381" ca="1" si="4425">IF(OR($B381=0,O381=0),"",ROUNDDOWN((O381/$B381)*100,0))</f>
        <v/>
      </c>
      <c r="Q381" s="218">
        <f>SUMIFS(Zeitliste!$M$14:$M$1999,Zeitliste!$A$14:$A$1999,$A381,Zeitliste!$N$14:$N$1999,Q$16)</f>
        <v>0</v>
      </c>
      <c r="R381" s="219" t="str">
        <f t="shared" ref="R381" ca="1" si="4426">IF(OR($B381=0,Q381=0),"",ROUNDDOWN((Q381/$B381)*100,0))</f>
        <v/>
      </c>
      <c r="S381" s="218">
        <f>SUMIFS(Zeitliste!$M$14:$M$1999,Zeitliste!$A$14:$A$1999,$A381,Zeitliste!$N$14:$N$1999,S$16)</f>
        <v>0</v>
      </c>
      <c r="T381" s="219" t="str">
        <f t="shared" ref="T381" ca="1" si="4427">IF(OR($B381=0,S381=0),"",ROUNDDOWN((S381/$B381)*100,0))</f>
        <v/>
      </c>
      <c r="U381" s="218">
        <f>SUMIFS(Zeitliste!$M$14:$M$1999,Zeitliste!$A$14:$A$1999,$A381,Zeitliste!$N$14:$N$1999,U$16)</f>
        <v>0</v>
      </c>
      <c r="V381" s="219" t="str">
        <f t="shared" ref="V381" ca="1" si="4428">IF(OR($B381=0,U381=0),"",ROUNDDOWN((U381/$B381)*100,0))</f>
        <v/>
      </c>
      <c r="W381" s="218">
        <f>SUMIFS(Zeitliste!$M$14:$M$1999,Zeitliste!$A$14:$A$1999,$A381,Zeitliste!$N$14:$N$1999,W$16)</f>
        <v>0</v>
      </c>
      <c r="X381" s="219" t="str">
        <f t="shared" ref="X381" ca="1" si="4429">IF(OR($B381=0,W381=0),"",ROUNDDOWN((W381/$B381)*100,0))</f>
        <v/>
      </c>
      <c r="Y381" s="218">
        <f>SUMIFS(Zeitliste!$M$14:$M$1999,Zeitliste!$A$14:$A$1999,$A381,Zeitliste!$N$14:$N$1999,Y$16)</f>
        <v>0</v>
      </c>
      <c r="Z381" s="219" t="str">
        <f t="shared" ref="Z381" ca="1" si="4430">IF(OR($B381=0,Y381=0),"",ROUNDDOWN((Y381/$B381)*100,0))</f>
        <v/>
      </c>
      <c r="AA381" s="218">
        <f>SUMIFS(Zeitliste!$M$14:$M$1999,Zeitliste!$A$14:$A$1999,$A381,Zeitliste!$N$14:$N$1999,AA$16)</f>
        <v>0</v>
      </c>
      <c r="AB381" s="219" t="str">
        <f t="shared" ref="AB381" ca="1" si="4431">IF(OR($B381=0,AA381=0),"",ROUNDDOWN((AA381/$B381)*100,0))</f>
        <v/>
      </c>
      <c r="AC381" s="218">
        <f>SUMIFS(Zeitliste!$M$14:$M$1999,Zeitliste!$A$14:$A$1999,$A381,Zeitliste!$N$14:$N$1999,AC$16)</f>
        <v>0</v>
      </c>
      <c r="AD381" s="219" t="str">
        <f t="shared" ca="1" si="3936"/>
        <v/>
      </c>
      <c r="AE381" s="20"/>
      <c r="AF381" s="241">
        <f t="shared" ca="1" si="3949"/>
        <v>0</v>
      </c>
      <c r="AG381" s="241">
        <f t="shared" ca="1" si="3950"/>
        <v>0</v>
      </c>
      <c r="AH381" s="242" t="e">
        <f t="shared" si="3963"/>
        <v>#VALUE!</v>
      </c>
    </row>
    <row r="382" spans="1:34" x14ac:dyDescent="0.25">
      <c r="A382" s="216" t="b">
        <f>IF(ISNUMBER(ZU_Jahr),IF(YEAR(A381)=YEAR(A381+1),A381+1,""))</f>
        <v>0</v>
      </c>
      <c r="B382" s="217">
        <f ca="1">SUMIF(ZL_gesamt,Aufteilung!A382,ZL_dez)</f>
        <v>0</v>
      </c>
      <c r="C382" s="218">
        <f>SUMIFS(Zeitliste!$M$14:$M$1999,Zeitliste!$A$14:$A$1999,$A382,Zeitliste!$N$14:$N$1999,C$16)</f>
        <v>0</v>
      </c>
      <c r="D382" s="219" t="str">
        <f t="shared" ca="1" si="3899"/>
        <v/>
      </c>
      <c r="E382" s="218">
        <f>SUMIFS(Zeitliste!$M$14:$M$1999,Zeitliste!$A$14:$A$1999,$A382,Zeitliste!$N$14:$N$1999,E$16)</f>
        <v>0</v>
      </c>
      <c r="F382" s="219" t="str">
        <f t="shared" ref="F382" ca="1" si="4432">IF(OR($B382=0,E382=0),"",ROUNDDOWN((E382/$B382)*100,0))</f>
        <v/>
      </c>
      <c r="G382" s="218">
        <f>SUMIFS(Zeitliste!$M$14:$M$1999,Zeitliste!$A$14:$A$1999,$A382,Zeitliste!$N$14:$N$1999,G$16)</f>
        <v>0</v>
      </c>
      <c r="H382" s="219" t="str">
        <f t="shared" ref="H382" ca="1" si="4433">IF(OR($B382=0,G382=0),"",ROUNDDOWN((G382/$B382)*100,0))</f>
        <v/>
      </c>
      <c r="I382" s="218">
        <f>SUMIFS(Zeitliste!$M$14:$M$1999,Zeitliste!$A$14:$A$1999,$A382,Zeitliste!$N$14:$N$1999,I$16)</f>
        <v>0</v>
      </c>
      <c r="J382" s="219" t="str">
        <f t="shared" ref="J382" ca="1" si="4434">IF(OR($B382=0,I382=0),"",ROUNDDOWN((I382/$B382)*100,0))</f>
        <v/>
      </c>
      <c r="K382" s="218">
        <f>SUMIFS(Zeitliste!$M$14:$M$1999,Zeitliste!$A$14:$A$1999,$A382,Zeitliste!$N$14:$N$1999,K$16)</f>
        <v>0</v>
      </c>
      <c r="L382" s="219" t="str">
        <f t="shared" ref="L382" ca="1" si="4435">IF(OR($B382=0,K382=0),"",ROUNDDOWN((K382/$B382)*100,0))</f>
        <v/>
      </c>
      <c r="M382" s="218">
        <f>SUMIFS(Zeitliste!$M$14:$M$1999,Zeitliste!$A$14:$A$1999,$A382,Zeitliste!$N$14:$N$1999,M$16)</f>
        <v>0</v>
      </c>
      <c r="N382" s="219" t="str">
        <f t="shared" ref="N382" ca="1" si="4436">IF(OR($B382=0,M382=0),"",ROUNDDOWN((M382/$B382)*100,0))</f>
        <v/>
      </c>
      <c r="O382" s="218">
        <f>SUMIFS(Zeitliste!$M$14:$M$1999,Zeitliste!$A$14:$A$1999,$A382,Zeitliste!$N$14:$N$1999,O$16)</f>
        <v>0</v>
      </c>
      <c r="P382" s="219" t="str">
        <f t="shared" ref="P382" ca="1" si="4437">IF(OR($B382=0,O382=0),"",ROUNDDOWN((O382/$B382)*100,0))</f>
        <v/>
      </c>
      <c r="Q382" s="218">
        <f>SUMIFS(Zeitliste!$M$14:$M$1999,Zeitliste!$A$14:$A$1999,$A382,Zeitliste!$N$14:$N$1999,Q$16)</f>
        <v>0</v>
      </c>
      <c r="R382" s="219" t="str">
        <f t="shared" ref="R382" ca="1" si="4438">IF(OR($B382=0,Q382=0),"",ROUNDDOWN((Q382/$B382)*100,0))</f>
        <v/>
      </c>
      <c r="S382" s="218">
        <f>SUMIFS(Zeitliste!$M$14:$M$1999,Zeitliste!$A$14:$A$1999,$A382,Zeitliste!$N$14:$N$1999,S$16)</f>
        <v>0</v>
      </c>
      <c r="T382" s="219" t="str">
        <f t="shared" ref="T382" ca="1" si="4439">IF(OR($B382=0,S382=0),"",ROUNDDOWN((S382/$B382)*100,0))</f>
        <v/>
      </c>
      <c r="U382" s="218">
        <f>SUMIFS(Zeitliste!$M$14:$M$1999,Zeitliste!$A$14:$A$1999,$A382,Zeitliste!$N$14:$N$1999,U$16)</f>
        <v>0</v>
      </c>
      <c r="V382" s="219" t="str">
        <f t="shared" ref="V382" ca="1" si="4440">IF(OR($B382=0,U382=0),"",ROUNDDOWN((U382/$B382)*100,0))</f>
        <v/>
      </c>
      <c r="W382" s="218">
        <f>SUMIFS(Zeitliste!$M$14:$M$1999,Zeitliste!$A$14:$A$1999,$A382,Zeitliste!$N$14:$N$1999,W$16)</f>
        <v>0</v>
      </c>
      <c r="X382" s="219" t="str">
        <f t="shared" ref="X382" ca="1" si="4441">IF(OR($B382=0,W382=0),"",ROUNDDOWN((W382/$B382)*100,0))</f>
        <v/>
      </c>
      <c r="Y382" s="218">
        <f>SUMIFS(Zeitliste!$M$14:$M$1999,Zeitliste!$A$14:$A$1999,$A382,Zeitliste!$N$14:$N$1999,Y$16)</f>
        <v>0</v>
      </c>
      <c r="Z382" s="219" t="str">
        <f t="shared" ref="Z382" ca="1" si="4442">IF(OR($B382=0,Y382=0),"",ROUNDDOWN((Y382/$B382)*100,0))</f>
        <v/>
      </c>
      <c r="AA382" s="218">
        <f>SUMIFS(Zeitliste!$M$14:$M$1999,Zeitliste!$A$14:$A$1999,$A382,Zeitliste!$N$14:$N$1999,AA$16)</f>
        <v>0</v>
      </c>
      <c r="AB382" s="219" t="str">
        <f t="shared" ref="AB382" ca="1" si="4443">IF(OR($B382=0,AA382=0),"",ROUNDDOWN((AA382/$B382)*100,0))</f>
        <v/>
      </c>
      <c r="AC382" s="218">
        <f>SUMIFS(Zeitliste!$M$14:$M$1999,Zeitliste!$A$14:$A$1999,$A382,Zeitliste!$N$14:$N$1999,AC$16)</f>
        <v>0</v>
      </c>
      <c r="AD382" s="219" t="str">
        <f t="shared" ca="1" si="3936"/>
        <v/>
      </c>
      <c r="AE382" s="20"/>
      <c r="AF382" s="241">
        <f t="shared" ca="1" si="3949"/>
        <v>0</v>
      </c>
      <c r="AG382" s="241">
        <f t="shared" ca="1" si="3950"/>
        <v>0</v>
      </c>
      <c r="AH382" s="242">
        <f t="shared" si="3963"/>
        <v>7</v>
      </c>
    </row>
    <row r="383" spans="1:34" s="14" customFormat="1" x14ac:dyDescent="0.25">
      <c r="A383" s="19"/>
    </row>
    <row r="384" spans="1:34" hidden="1" x14ac:dyDescent="0.25"/>
    <row r="385" hidden="1" x14ac:dyDescent="0.25"/>
    <row r="386" x14ac:dyDescent="0.25"/>
  </sheetData>
  <sheetProtection autoFilter="0"/>
  <autoFilter ref="A16:B382" xr:uid="{00000000-0009-0000-0000-000005000000}"/>
  <conditionalFormatting sqref="A17:A382">
    <cfRule type="expression" dxfId="16" priority="22">
      <formula>IF(WEEKDAY(A17)=1,TRUE,FALSE)</formula>
    </cfRule>
  </conditionalFormatting>
  <conditionalFormatting sqref="AE20:AG20">
    <cfRule type="expression" dxfId="15" priority="7">
      <formula>OR($AH20=1,$AH20=7)</formula>
    </cfRule>
  </conditionalFormatting>
  <conditionalFormatting sqref="D17:D382 F17:F382 H17:H382 J17:J382 L17:L382 N17:N382 P17:P382 R17:R382 T17:T382 V17:V382 X17:X382 Z17:Z382 AB17:AB382 AD17:AD382">
    <cfRule type="expression" dxfId="14" priority="4">
      <formula>IF(ISNUMBER(D17),TRUE,FALSE)</formula>
    </cfRule>
  </conditionalFormatting>
  <conditionalFormatting sqref="AE18:AG19 C17:AG17 AD17:AD18 C18:AD382">
    <cfRule type="expression" dxfId="13" priority="3">
      <formula>OR($AH17=1,$AH17=7)</formula>
    </cfRule>
  </conditionalFormatting>
  <conditionalFormatting sqref="AE21:AG382">
    <cfRule type="expression" dxfId="12" priority="1">
      <formula>OR($AH21=1,$AH21=7)</formula>
    </cfRule>
  </conditionalFormatting>
  <printOptions horizontalCentered="1" gridLines="1"/>
  <pageMargins left="0.98425196850393704" right="0.39370078740157483" top="0.78740157480314965" bottom="0.78740157480314965" header="0.31496062992125984" footer="0.31496062992125984"/>
  <pageSetup paperSize="9" orientation="portrait" blackAndWhite="1" r:id="rId1"/>
  <headerFooter>
    <oddFooter>&amp;C&amp;F/&amp;A&amp;R&amp;P/&amp;N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AZ105"/>
  <sheetViews>
    <sheetView zoomScale="120" zoomScaleNormal="120" workbookViewId="0">
      <selection activeCell="A30" sqref="A30"/>
    </sheetView>
  </sheetViews>
  <sheetFormatPr baseColWidth="10" defaultColWidth="0" defaultRowHeight="13.8" zeroHeight="1" x14ac:dyDescent="0.25"/>
  <cols>
    <col min="1" max="1" width="95.6640625" style="147" customWidth="1"/>
    <col min="2" max="2" width="2.88671875" style="4" hidden="1"/>
    <col min="3" max="6" width="95.6640625" style="1" hidden="1"/>
    <col min="7" max="8" width="95.6640625" style="156" hidden="1"/>
    <col min="9" max="9" width="10.6640625" style="1" hidden="1"/>
    <col min="10" max="10" width="95.6640625" style="156" hidden="1"/>
    <col min="11" max="11" width="95.6640625" style="1" hidden="1"/>
    <col min="12" max="13" width="95.6640625" style="246" hidden="1"/>
    <col min="14" max="51" width="11.44140625" style="1" hidden="1"/>
    <col min="52" max="52" width="5.6640625" style="1" hidden="1"/>
    <col min="53" max="16384" width="11.44140625" style="1" hidden="1"/>
  </cols>
  <sheetData>
    <row r="1" spans="1:14" x14ac:dyDescent="0.25">
      <c r="A1" s="149"/>
      <c r="C1" s="1" t="s">
        <v>272</v>
      </c>
      <c r="D1" s="1" t="s">
        <v>273</v>
      </c>
      <c r="E1" s="1" t="s">
        <v>274</v>
      </c>
      <c r="F1" s="1" t="s">
        <v>275</v>
      </c>
      <c r="G1" s="160" t="s">
        <v>311</v>
      </c>
      <c r="H1" s="160" t="s">
        <v>320</v>
      </c>
      <c r="J1" s="160" t="s">
        <v>340</v>
      </c>
      <c r="K1" s="1" t="s">
        <v>355</v>
      </c>
      <c r="L1" s="246" t="s">
        <v>398</v>
      </c>
      <c r="M1" s="246" t="s">
        <v>410</v>
      </c>
    </row>
    <row r="2" spans="1:14" x14ac:dyDescent="0.25">
      <c r="A2" s="150" t="str">
        <f ca="1">IF(ISBLANK(ZU_Produktnummer),IF(ISTEXT(C2),C2,""),IF(ISTEXT(INDIRECT(VLOOKUP(SU_Aktionskennung,SU_Aktionstabelle[],4,FALSE)&amp;ROW())),INDIRECT(VLOOKUP(SU_Aktionskennung,SU_Aktionstabelle[],4,FALSE)&amp;ROW()),""))</f>
        <v>Bitte erfassen Sie Ihre Fördervertragsnummer  (Register "Zusammenfassung").</v>
      </c>
      <c r="C2" s="1" t="s">
        <v>279</v>
      </c>
      <c r="D2" s="84" t="s">
        <v>155</v>
      </c>
      <c r="E2" s="84" t="s">
        <v>155</v>
      </c>
      <c r="F2" s="84" t="s">
        <v>155</v>
      </c>
      <c r="G2" s="161" t="str">
        <f>IF(ISBLANK(D2),"",D2)</f>
        <v>Anleitung zur Erstellung der Zeitaufzeichnung</v>
      </c>
      <c r="H2" s="161" t="str">
        <f>IF(ISBLANK(D2),"",D2)</f>
        <v>Anleitung zur Erstellung der Zeitaufzeichnung</v>
      </c>
      <c r="J2" s="161" t="str">
        <f>IF(ISBLANK(D2),"",D2)</f>
        <v>Anleitung zur Erstellung der Zeitaufzeichnung</v>
      </c>
      <c r="K2" s="161" t="str">
        <f>E2</f>
        <v>Anleitung zur Erstellung der Zeitaufzeichnung</v>
      </c>
      <c r="L2" s="247" t="str">
        <f>F2</f>
        <v>Anleitung zur Erstellung der Zeitaufzeichnung</v>
      </c>
      <c r="M2" s="247" t="str">
        <f>G2</f>
        <v>Anleitung zur Erstellung der Zeitaufzeichnung</v>
      </c>
    </row>
    <row r="3" spans="1:14" x14ac:dyDescent="0.25">
      <c r="A3" s="151" t="str">
        <f ca="1">IF(ISBLANK(ZU_Produktnummer),IF(ISTEXT(C3),C3,""),IF(ISTEXT(INDIRECT(VLOOKUP(SU_Aktionskennung,SU_Aktionstabelle[],4,FALSE)&amp;ROW())),INDIRECT(VLOOKUP(SU_Aktionskennung,SU_Aktionstabelle[],4,FALSE)&amp;ROW()),""))</f>
        <v/>
      </c>
      <c r="C3" s="96"/>
      <c r="D3" s="96" t="str">
        <f>"Dateiversion: ProTZeit "&amp;TEXT(V_Version,"#,00")</f>
        <v>Dateiversion: ProTZeit 4,00</v>
      </c>
      <c r="E3" s="96" t="str">
        <f>"Dateiversion: ProTZeit "&amp;TEXT(V_Version,"#,00")</f>
        <v>Dateiversion: ProTZeit 4,00</v>
      </c>
      <c r="F3" s="96" t="str">
        <f>"Dateiversion: ProTZeit "&amp;TEXT(V_Version,"#,00")</f>
        <v>Dateiversion: ProTZeit 4,00</v>
      </c>
      <c r="G3" s="162" t="str">
        <f>IF(ISBLANK(D3),"",D3)</f>
        <v>Dateiversion: ProTZeit 4,00</v>
      </c>
      <c r="H3" s="162" t="str">
        <f t="shared" ref="H3:H66" si="0">IF(ISBLANK(D3),"",D3)</f>
        <v>Dateiversion: ProTZeit 4,00</v>
      </c>
      <c r="J3" s="162" t="str">
        <f t="shared" ref="J3:J66" si="1">IF(ISBLANK(D3),"",D3)</f>
        <v>Dateiversion: ProTZeit 4,00</v>
      </c>
      <c r="K3" s="162" t="str">
        <f t="shared" ref="K3:N66" si="2">E3</f>
        <v>Dateiversion: ProTZeit 4,00</v>
      </c>
      <c r="L3" s="248" t="str">
        <f t="shared" si="2"/>
        <v>Dateiversion: ProTZeit 4,00</v>
      </c>
      <c r="M3" s="248"/>
    </row>
    <row r="4" spans="1:14" x14ac:dyDescent="0.25">
      <c r="A4" s="152" t="str">
        <f ca="1">IF(ISBLANK(ZU_Produktnummer),IF(ISTEXT(C4),C4,""),IF(ISTEXT(INDIRECT(VLOOKUP(SU_Aktionskennung,SU_Aktionstabelle[],4,FALSE)&amp;ROW())),INDIRECT(VLOOKUP(SU_Aktionskennung,SU_Aktionstabelle[],4,FALSE)&amp;ROW()),""))</f>
        <v>Erst dann kann der Text korrekt angezeigt werden.</v>
      </c>
      <c r="C4" s="1" t="s">
        <v>280</v>
      </c>
      <c r="D4" s="84" t="s">
        <v>146</v>
      </c>
      <c r="E4" s="84" t="s">
        <v>146</v>
      </c>
      <c r="F4" s="84" t="s">
        <v>146</v>
      </c>
      <c r="G4" s="161" t="str">
        <f>IF(ISBLANK(D4),"",D4)</f>
        <v>Grundsätzliches:</v>
      </c>
      <c r="H4" s="161" t="str">
        <f t="shared" si="0"/>
        <v>Grundsätzliches:</v>
      </c>
      <c r="J4" s="161" t="str">
        <f t="shared" si="1"/>
        <v>Grundsätzliches:</v>
      </c>
      <c r="K4" s="161" t="str">
        <f t="shared" si="2"/>
        <v>Grundsätzliches:</v>
      </c>
      <c r="L4" s="247" t="str">
        <f t="shared" si="2"/>
        <v>Grundsätzliches:</v>
      </c>
      <c r="M4" s="247" t="str">
        <f t="shared" si="2"/>
        <v>Grundsätzliches:</v>
      </c>
    </row>
    <row r="5" spans="1:14" x14ac:dyDescent="0.25">
      <c r="A5" s="152" t="str">
        <f ca="1">IF(ISBLANK(ZU_Produktnummer),IF(ISTEXT(C5),C5,""),IF(ISTEXT(INDIRECT(VLOOKUP(SU_Aktionskennung,SU_Aktionstabelle[],4,FALSE)&amp;ROW())),INDIRECT(VLOOKUP(SU_Aktionskennung,SU_Aktionstabelle[],4,FALSE)&amp;ROW()),""))</f>
        <v/>
      </c>
      <c r="D5" s="83"/>
      <c r="E5" s="83"/>
      <c r="F5" s="83"/>
      <c r="G5" s="163" t="str">
        <f>IF(ISBLANK(D5),"",D5)</f>
        <v/>
      </c>
      <c r="H5" s="163" t="str">
        <f t="shared" si="0"/>
        <v/>
      </c>
      <c r="J5" s="163" t="str">
        <f t="shared" si="1"/>
        <v/>
      </c>
      <c r="K5" s="163"/>
      <c r="L5" s="249"/>
      <c r="M5" s="249"/>
    </row>
    <row r="6" spans="1:14" x14ac:dyDescent="0.25">
      <c r="A6" s="152" t="str">
        <f ca="1">IF(ISBLANK(ZU_Produktnummer),IF(ISTEXT(C6),C6,""),IF(ISTEXT(INDIRECT(VLOOKUP(SU_Aktionskennung,SU_Aktionstabelle[],4,FALSE)&amp;ROW())),INDIRECT(VLOOKUP(SU_Aktionskennung,SU_Aktionstabelle[],4,FALSE)&amp;ROW()),""))</f>
        <v/>
      </c>
      <c r="D6" s="83" t="s">
        <v>281</v>
      </c>
      <c r="E6" s="83" t="s">
        <v>184</v>
      </c>
      <c r="F6" s="83" t="s">
        <v>184</v>
      </c>
      <c r="G6" s="163" t="str">
        <f>IF(ISBLANK(D6),"",D6)</f>
        <v>Die Datei dient zur Erfassung der Projektarbeitszeiten im Rahmen Ihres Projektes.</v>
      </c>
      <c r="H6" s="163" t="str">
        <f t="shared" si="0"/>
        <v>Die Datei dient zur Erfassung der Projektarbeitszeiten im Rahmen Ihres Projektes.</v>
      </c>
      <c r="J6" s="163" t="str">
        <f t="shared" si="1"/>
        <v>Die Datei dient zur Erfassung der Projektarbeitszeiten im Rahmen Ihres Projektes.</v>
      </c>
      <c r="K6" s="163" t="str">
        <f t="shared" si="2"/>
        <v>Die Datei dient zur Erfassung der Projektarbeitszeiten im Rahmen Ihres ProTrans-Projektes.</v>
      </c>
      <c r="L6" s="249" t="str">
        <f t="shared" si="2"/>
        <v>Die Datei dient zur Erfassung der Projektarbeitszeiten im Rahmen Ihres ProTrans-Projektes.</v>
      </c>
      <c r="M6" s="249" t="str">
        <f t="shared" si="2"/>
        <v>Die Datei dient zur Erfassung der Projektarbeitszeiten im Rahmen Ihres Projektes.</v>
      </c>
    </row>
    <row r="7" spans="1:14" hidden="1" x14ac:dyDescent="0.25">
      <c r="A7" s="152" t="str">
        <f ca="1">IF(ISBLANK(ZU_Produktnummer),IF(ISTEXT(C7),C7,""),IF(ISTEXT(INDIRECT(VLOOKUP(SU_Aktionskennung,SU_Aktionstabelle[],4,FALSE)&amp;ROW())),INDIRECT(VLOOKUP(SU_Aktionskennung,SU_Aktionstabelle[],4,FALSE)&amp;ROW()),""))</f>
        <v/>
      </c>
      <c r="D7" s="83"/>
      <c r="E7" s="83"/>
      <c r="F7" s="83" t="s">
        <v>159</v>
      </c>
      <c r="G7" s="158" t="str">
        <f t="shared" ref="G7:G70" si="3">IF(ISBLANK(D7),"",D7)</f>
        <v/>
      </c>
      <c r="H7" s="158" t="str">
        <f t="shared" si="0"/>
        <v/>
      </c>
      <c r="J7" s="158" t="str">
        <f t="shared" si="1"/>
        <v/>
      </c>
      <c r="K7" s="158"/>
      <c r="L7" s="250"/>
      <c r="M7" s="250"/>
    </row>
    <row r="8" spans="1:14" x14ac:dyDescent="0.25">
      <c r="A8" s="152" t="str">
        <f ca="1">IF(ISBLANK(ZU_Produktnummer),IF(ISTEXT(C8),C8,""),IF(ISTEXT(INDIRECT(VLOOKUP(SU_Aktionskennung,SU_Aktionstabelle[],4,FALSE)&amp;ROW())),INDIRECT(VLOOKUP(SU_Aktionskennung,SU_Aktionstabelle[],4,FALSE)&amp;ROW()),""))</f>
        <v/>
      </c>
      <c r="D8" s="83"/>
      <c r="E8" s="83"/>
      <c r="F8" s="83"/>
      <c r="G8" s="158" t="str">
        <f t="shared" si="3"/>
        <v/>
      </c>
      <c r="H8" s="158" t="str">
        <f t="shared" si="0"/>
        <v/>
      </c>
      <c r="J8" s="158" t="str">
        <f t="shared" si="1"/>
        <v/>
      </c>
      <c r="K8" s="158"/>
      <c r="L8" s="250"/>
      <c r="M8" s="250"/>
    </row>
    <row r="9" spans="1:14" x14ac:dyDescent="0.25">
      <c r="A9" s="149" t="str">
        <f ca="1">IF(ISBLANK(ZU_Produktnummer),IF(ISTEXT(C9),C9,""),IF(ISTEXT(INDIRECT(VLOOKUP(SU_Aktionskennung,SU_Aktionstabelle[],4,FALSE)&amp;ROW())),INDIRECT(VLOOKUP(SU_Aktionskennung,SU_Aktionstabelle[],4,FALSE)&amp;ROW()),""))</f>
        <v/>
      </c>
      <c r="D9" s="83" t="s">
        <v>205</v>
      </c>
      <c r="E9" s="83" t="s">
        <v>205</v>
      </c>
      <c r="F9" s="83" t="s">
        <v>205</v>
      </c>
      <c r="G9" s="158" t="str">
        <f t="shared" si="3"/>
        <v>Für jeden Projektmitarbeiter bzw. -in ist eine Datei pro Kalenderjahr zu führen.</v>
      </c>
      <c r="H9" s="158" t="str">
        <f t="shared" si="0"/>
        <v>Für jeden Projektmitarbeiter bzw. -in ist eine Datei pro Kalenderjahr zu führen.</v>
      </c>
      <c r="J9" s="158" t="str">
        <f t="shared" si="1"/>
        <v>Für jeden Projektmitarbeiter bzw. -in ist eine Datei pro Kalenderjahr zu führen.</v>
      </c>
      <c r="K9" s="158" t="str">
        <f t="shared" si="2"/>
        <v>Für jeden Projektmitarbeiter bzw. -in ist eine Datei pro Kalenderjahr zu führen.</v>
      </c>
      <c r="L9" s="250" t="str">
        <f t="shared" si="2"/>
        <v>Für jeden Projektmitarbeiter bzw. -in ist eine Datei pro Kalenderjahr zu führen.</v>
      </c>
      <c r="M9" s="83" t="s">
        <v>414</v>
      </c>
    </row>
    <row r="10" spans="1:14" x14ac:dyDescent="0.25">
      <c r="A10" s="149" t="str">
        <f ca="1">IF(ISBLANK(ZU_Produktnummer),IF(ISTEXT(C10),C10,""),IF(ISTEXT(INDIRECT(VLOOKUP(SU_Aktionskennung,SU_Aktionstabelle[],4,FALSE)&amp;ROW())),INDIRECT(VLOOKUP(SU_Aktionskennung,SU_Aktionstabelle[],4,FALSE)&amp;ROW()),""))</f>
        <v/>
      </c>
      <c r="D10" s="83"/>
      <c r="E10" s="83"/>
      <c r="F10" s="83"/>
      <c r="G10" s="158" t="str">
        <f t="shared" si="3"/>
        <v/>
      </c>
      <c r="H10" s="158" t="str">
        <f t="shared" si="0"/>
        <v/>
      </c>
      <c r="J10" s="158" t="str">
        <f t="shared" si="1"/>
        <v/>
      </c>
      <c r="K10" s="158"/>
      <c r="L10" s="250"/>
      <c r="M10" s="250"/>
    </row>
    <row r="11" spans="1:14" x14ac:dyDescent="0.25">
      <c r="A11" s="149" t="str">
        <f ca="1">IF(ISBLANK(ZU_Produktnummer),IF(ISTEXT(C11),C11,""),IF(ISTEXT(INDIRECT(VLOOKUP(SU_Aktionskennung,SU_Aktionstabelle[],4,FALSE)&amp;ROW())),INDIRECT(VLOOKUP(SU_Aktionskennung,SU_Aktionstabelle[],4,FALSE)&amp;ROW()),""))</f>
        <v/>
      </c>
      <c r="D11" s="83" t="s">
        <v>148</v>
      </c>
      <c r="E11" s="83" t="s">
        <v>148</v>
      </c>
      <c r="F11" s="83" t="s">
        <v>148</v>
      </c>
      <c r="G11" s="158" t="str">
        <f t="shared" si="3"/>
        <v>Die Datei enthält keine Makros. Bitte fügen Sie auch keine hinzu.</v>
      </c>
      <c r="H11" s="158" t="str">
        <f t="shared" si="0"/>
        <v>Die Datei enthält keine Makros. Bitte fügen Sie auch keine hinzu.</v>
      </c>
      <c r="J11" s="158" t="str">
        <f t="shared" si="1"/>
        <v>Die Datei enthält keine Makros. Bitte fügen Sie auch keine hinzu.</v>
      </c>
      <c r="K11" s="158" t="str">
        <f t="shared" si="2"/>
        <v>Die Datei enthält keine Makros. Bitte fügen Sie auch keine hinzu.</v>
      </c>
      <c r="L11" s="250" t="str">
        <f t="shared" si="2"/>
        <v>Die Datei enthält keine Makros. Bitte fügen Sie auch keine hinzu.</v>
      </c>
      <c r="M11" s="250" t="str">
        <f t="shared" si="2"/>
        <v>Die Datei enthält keine Makros. Bitte fügen Sie auch keine hinzu.</v>
      </c>
    </row>
    <row r="12" spans="1:14" x14ac:dyDescent="0.25">
      <c r="A12" s="149" t="str">
        <f ca="1">IF(ISBLANK(ZU_Produktnummer),IF(ISTEXT(C12),C12,""),IF(ISTEXT(INDIRECT(VLOOKUP(SU_Aktionskennung,SU_Aktionstabelle[],4,FALSE)&amp;ROW())),INDIRECT(VLOOKUP(SU_Aktionskennung,SU_Aktionstabelle[],4,FALSE)&amp;ROW()),""))</f>
        <v/>
      </c>
      <c r="D12" s="83" t="s">
        <v>149</v>
      </c>
      <c r="E12" s="83" t="s">
        <v>149</v>
      </c>
      <c r="F12" s="83" t="s">
        <v>149</v>
      </c>
      <c r="G12" s="158" t="str">
        <f t="shared" si="3"/>
        <v>Bitte ändern Sie die Namen der Registerblätter nicht.</v>
      </c>
      <c r="H12" s="158" t="str">
        <f t="shared" si="0"/>
        <v>Bitte ändern Sie die Namen der Registerblätter nicht.</v>
      </c>
      <c r="J12" s="158" t="str">
        <f t="shared" si="1"/>
        <v>Bitte ändern Sie die Namen der Registerblätter nicht.</v>
      </c>
      <c r="K12" s="158" t="str">
        <f t="shared" si="2"/>
        <v>Bitte ändern Sie die Namen der Registerblätter nicht.</v>
      </c>
      <c r="L12" s="250" t="str">
        <f t="shared" si="2"/>
        <v>Bitte ändern Sie die Namen der Registerblätter nicht.</v>
      </c>
      <c r="M12" s="250" t="str">
        <f t="shared" si="2"/>
        <v>Bitte ändern Sie die Namen der Registerblätter nicht.</v>
      </c>
    </row>
    <row r="13" spans="1:14" ht="27.6" x14ac:dyDescent="0.25">
      <c r="A13" s="149" t="str">
        <f ca="1">IF(ISBLANK(ZU_Produktnummer),IF(ISTEXT(C13),C13,""),IF(ISTEXT(INDIRECT(VLOOKUP(SU_Aktionskennung,SU_Aktionstabelle[],4,FALSE)&amp;ROW())),INDIRECT(VLOOKUP(SU_Aktionskennung,SU_Aktionstabelle[],4,FALSE)&amp;ROW()),""))</f>
        <v/>
      </c>
      <c r="D13" s="83" t="s">
        <v>157</v>
      </c>
      <c r="E13" s="83" t="s">
        <v>157</v>
      </c>
      <c r="F13" s="83" t="s">
        <v>157</v>
      </c>
      <c r="G13" s="158" t="str">
        <f t="shared" si="3"/>
        <v>Wir bemühen uns, die Datei laufend zu verbessern. Laden Sie daher Ihre Datei erst zum 
spätest möglichen Zeitpunkt herunter.</v>
      </c>
      <c r="H13" s="158" t="str">
        <f t="shared" si="0"/>
        <v>Wir bemühen uns, die Datei laufend zu verbessern. Laden Sie daher Ihre Datei erst zum 
spätest möglichen Zeitpunkt herunter.</v>
      </c>
      <c r="J13" s="158" t="str">
        <f t="shared" si="1"/>
        <v>Wir bemühen uns, die Datei laufend zu verbessern. Laden Sie daher Ihre Datei erst zum 
spätest möglichen Zeitpunkt herunter.</v>
      </c>
      <c r="K13" s="158" t="str">
        <f t="shared" si="2"/>
        <v>Wir bemühen uns, die Datei laufend zu verbessern. Laden Sie daher Ihre Datei erst zum 
spätest möglichen Zeitpunkt herunter.</v>
      </c>
      <c r="L13" s="250" t="str">
        <f t="shared" si="2"/>
        <v>Wir bemühen uns, die Datei laufend zu verbessern. Laden Sie daher Ihre Datei erst zum 
spätest möglichen Zeitpunkt herunter.</v>
      </c>
      <c r="M13" s="250" t="str">
        <f t="shared" si="2"/>
        <v>Wir bemühen uns, die Datei laufend zu verbessern. Laden Sie daher Ihre Datei erst zum 
spätest möglichen Zeitpunkt herunter.</v>
      </c>
    </row>
    <row r="14" spans="1:14" x14ac:dyDescent="0.25">
      <c r="A14" s="149" t="str">
        <f ca="1">IF(ISBLANK(ZU_Produktnummer),IF(ISTEXT(C14),C14,""),IF(ISTEXT(INDIRECT(VLOOKUP(SU_Aktionskennung,SU_Aktionstabelle[],4,FALSE)&amp;ROW())),INDIRECT(VLOOKUP(SU_Aktionskennung,SU_Aktionstabelle[],4,FALSE)&amp;ROW()),""))</f>
        <v/>
      </c>
      <c r="D14" s="83"/>
      <c r="E14" s="83"/>
      <c r="F14" s="83"/>
      <c r="G14" s="158" t="str">
        <f t="shared" si="3"/>
        <v/>
      </c>
      <c r="H14" s="158" t="str">
        <f t="shared" si="0"/>
        <v/>
      </c>
      <c r="J14" s="158" t="str">
        <f t="shared" si="1"/>
        <v/>
      </c>
      <c r="K14" s="158"/>
      <c r="L14" s="250"/>
      <c r="M14" s="250"/>
    </row>
    <row r="15" spans="1:14" x14ac:dyDescent="0.25">
      <c r="A15" s="149" t="str">
        <f ca="1">IF(ISBLANK(ZU_Produktnummer),IF(ISTEXT(C15),C15,""),IF(ISTEXT(INDIRECT(VLOOKUP(SU_Aktionskennung,SU_Aktionstabelle[],4,FALSE)&amp;ROW())),INDIRECT(VLOOKUP(SU_Aktionskennung,SU_Aktionstabelle[],4,FALSE)&amp;ROW()),""))</f>
        <v/>
      </c>
      <c r="D15" s="83" t="s">
        <v>186</v>
      </c>
      <c r="E15" s="83" t="s">
        <v>186</v>
      </c>
      <c r="F15" s="83" t="s">
        <v>186</v>
      </c>
      <c r="G15" s="158" t="str">
        <f t="shared" si="3"/>
        <v>Für alle Registerblätter gilt:</v>
      </c>
      <c r="H15" s="158" t="str">
        <f t="shared" si="0"/>
        <v>Für alle Registerblätter gilt:</v>
      </c>
      <c r="J15" s="158" t="str">
        <f t="shared" si="1"/>
        <v>Für alle Registerblätter gilt:</v>
      </c>
      <c r="K15" s="158" t="str">
        <f t="shared" si="2"/>
        <v>Für alle Registerblätter gilt:</v>
      </c>
      <c r="L15" s="250" t="str">
        <f t="shared" si="2"/>
        <v>Für alle Registerblätter gilt:</v>
      </c>
      <c r="M15" s="250" t="str">
        <f t="shared" si="2"/>
        <v>Für alle Registerblätter gilt:</v>
      </c>
    </row>
    <row r="16" spans="1:14" x14ac:dyDescent="0.25">
      <c r="A16" s="149" t="str">
        <f ca="1">IF(ISBLANK(ZU_Produktnummer),IF(ISTEXT(C16),C16,""),IF(ISTEXT(INDIRECT(VLOOKUP(SU_Aktionskennung,SU_Aktionstabelle[],4,FALSE)&amp;ROW())),INDIRECT(VLOOKUP(SU_Aktionskennung,SU_Aktionstabelle[],4,FALSE)&amp;ROW()),""))</f>
        <v/>
      </c>
      <c r="D16" s="83" t="s">
        <v>152</v>
      </c>
      <c r="E16" s="83" t="s">
        <v>152</v>
      </c>
      <c r="F16" s="83" t="s">
        <v>152</v>
      </c>
      <c r="G16" s="158" t="str">
        <f t="shared" si="3"/>
        <v>Hellgelb unterlegte Felder bedeuten, daß hier eine Eingabe von Ihnen erwartet wird.</v>
      </c>
      <c r="H16" s="158" t="str">
        <f t="shared" si="0"/>
        <v>Hellgelb unterlegte Felder bedeuten, daß hier eine Eingabe von Ihnen erwartet wird.</v>
      </c>
      <c r="J16" s="158" t="str">
        <f t="shared" si="1"/>
        <v>Hellgelb unterlegte Felder bedeuten, daß hier eine Eingabe von Ihnen erwartet wird.</v>
      </c>
      <c r="K16" s="158" t="str">
        <f t="shared" si="2"/>
        <v>Hellgelb unterlegte Felder bedeuten, daß hier eine Eingabe von Ihnen erwartet wird.</v>
      </c>
      <c r="L16" s="250" t="str">
        <f t="shared" si="2"/>
        <v>Hellgelb unterlegte Felder bedeuten, daß hier eine Eingabe von Ihnen erwartet wird.</v>
      </c>
      <c r="M16" s="250" t="s">
        <v>415</v>
      </c>
      <c r="N16" s="250"/>
    </row>
    <row r="17" spans="1:14" x14ac:dyDescent="0.25">
      <c r="A17" s="149" t="str">
        <f ca="1">IF(ISBLANK(ZU_Produktnummer),IF(ISTEXT(C17),C17,""),IF(ISTEXT(INDIRECT(VLOOKUP(SU_Aktionskennung,SU_Aktionstabelle[],4,FALSE)&amp;ROW())),INDIRECT(VLOOKUP(SU_Aktionskennung,SU_Aktionstabelle[],4,FALSE)&amp;ROW()),""))</f>
        <v/>
      </c>
      <c r="D17" s="83" t="s">
        <v>164</v>
      </c>
      <c r="E17" s="83" t="s">
        <v>164</v>
      </c>
      <c r="F17" s="83" t="s">
        <v>164</v>
      </c>
      <c r="G17" s="158" t="str">
        <f t="shared" si="3"/>
        <v>Blaue Schrift bedeutet, daß der Zellinhalt duch eine Berechnung ermittelt wird.</v>
      </c>
      <c r="H17" s="158" t="str">
        <f t="shared" si="0"/>
        <v>Blaue Schrift bedeutet, daß der Zellinhalt duch eine Berechnung ermittelt wird.</v>
      </c>
      <c r="J17" s="158" t="str">
        <f t="shared" si="1"/>
        <v>Blaue Schrift bedeutet, daß der Zellinhalt duch eine Berechnung ermittelt wird.</v>
      </c>
      <c r="K17" s="158" t="str">
        <f t="shared" si="2"/>
        <v>Blaue Schrift bedeutet, daß der Zellinhalt duch eine Berechnung ermittelt wird.</v>
      </c>
      <c r="L17" s="250" t="str">
        <f t="shared" si="2"/>
        <v>Blaue Schrift bedeutet, daß der Zellinhalt duch eine Berechnung ermittelt wird.</v>
      </c>
      <c r="M17" s="250" t="s">
        <v>164</v>
      </c>
      <c r="N17" s="250"/>
    </row>
    <row r="18" spans="1:14" x14ac:dyDescent="0.25">
      <c r="A18" s="149" t="str">
        <f ca="1">IF(ISBLANK(ZU_Produktnummer),IF(ISTEXT(C18),C18,""),IF(ISTEXT(INDIRECT(VLOOKUP(SU_Aktionskennung,SU_Aktionstabelle[],4,FALSE)&amp;ROW())),INDIRECT(VLOOKUP(SU_Aktionskennung,SU_Aktionstabelle[],4,FALSE)&amp;ROW()),""))</f>
        <v/>
      </c>
      <c r="D18" s="83" t="s">
        <v>145</v>
      </c>
      <c r="E18" s="83" t="s">
        <v>145</v>
      </c>
      <c r="F18" s="83" t="s">
        <v>145</v>
      </c>
      <c r="G18" s="158" t="str">
        <f t="shared" si="3"/>
        <v/>
      </c>
      <c r="H18" s="158" t="str">
        <f t="shared" si="0"/>
        <v/>
      </c>
      <c r="J18" s="158" t="str">
        <f t="shared" si="1"/>
        <v/>
      </c>
      <c r="K18" s="158" t="str">
        <f t="shared" si="2"/>
        <v/>
      </c>
      <c r="L18" s="250" t="str">
        <f t="shared" si="2"/>
        <v/>
      </c>
      <c r="M18" s="250" t="str">
        <f t="shared" si="2"/>
        <v/>
      </c>
    </row>
    <row r="19" spans="1:14" ht="27.6" x14ac:dyDescent="0.25">
      <c r="A19" s="149" t="str">
        <f ca="1">IF(ISBLANK(ZU_Produktnummer),IF(ISTEXT(C19),C19,""),IF(ISTEXT(INDIRECT(VLOOKUP(SU_Aktionskennung,SU_Aktionstabelle[],4,FALSE)&amp;ROW())),INDIRECT(VLOOKUP(SU_Aktionskennung,SU_Aktionstabelle[],4,FALSE)&amp;ROW()),""))</f>
        <v/>
      </c>
      <c r="D19" s="83" t="s">
        <v>187</v>
      </c>
      <c r="E19" s="83" t="s">
        <v>187</v>
      </c>
      <c r="F19" s="83" t="s">
        <v>187</v>
      </c>
      <c r="G19" s="158" t="str">
        <f t="shared" si="3"/>
        <v xml:space="preserve">Sollten im Zuge der Erstellung Ihrer Zeitaufzeichnung Probleme oder Unklarheiten auftreten, setzen Sie sich bitte mit uns in Verbindung. </v>
      </c>
      <c r="H19" s="158" t="str">
        <f t="shared" si="0"/>
        <v xml:space="preserve">Sollten im Zuge der Erstellung Ihrer Zeitaufzeichnung Probleme oder Unklarheiten auftreten, setzen Sie sich bitte mit uns in Verbindung. </v>
      </c>
      <c r="J19" s="158" t="str">
        <f t="shared" si="1"/>
        <v xml:space="preserve">Sollten im Zuge der Erstellung Ihrer Zeitaufzeichnung Probleme oder Unklarheiten auftreten, setzen Sie sich bitte mit uns in Verbindung. </v>
      </c>
      <c r="K19" s="158" t="str">
        <f t="shared" si="2"/>
        <v xml:space="preserve">Sollten im Zuge der Erstellung Ihrer Zeitaufzeichnung Probleme oder Unklarheiten auftreten, setzen Sie sich bitte mit uns in Verbindung. </v>
      </c>
      <c r="L19" s="250" t="str">
        <f t="shared" si="2"/>
        <v xml:space="preserve">Sollten im Zuge der Erstellung Ihrer Zeitaufzeichnung Probleme oder Unklarheiten auftreten, setzen Sie sich bitte mit uns in Verbindung. </v>
      </c>
      <c r="M19" s="250" t="str">
        <f t="shared" si="2"/>
        <v xml:space="preserve">Sollten im Zuge der Erstellung Ihrer Zeitaufzeichnung Probleme oder Unklarheiten auftreten, setzen Sie sich bitte mit uns in Verbindung. </v>
      </c>
    </row>
    <row r="20" spans="1:14" x14ac:dyDescent="0.25">
      <c r="A20" s="149" t="str">
        <f ca="1">IF(ISBLANK(ZU_Produktnummer),IF(ISTEXT(C20),C20,""),IF(ISTEXT(INDIRECT(VLOOKUP(SU_Aktionskennung,SU_Aktionstabelle[],4,FALSE)&amp;ROW())),INDIRECT(VLOOKUP(SU_Aktionskennung,SU_Aktionstabelle[],4,FALSE)&amp;ROW()),""))</f>
        <v/>
      </c>
      <c r="D20" s="83" t="s">
        <v>185</v>
      </c>
      <c r="E20" s="83" t="s">
        <v>185</v>
      </c>
      <c r="F20" s="83" t="s">
        <v>185</v>
      </c>
      <c r="G20" s="158" t="str">
        <f t="shared" si="3"/>
        <v>Ansprechpartner sind (zusätzlich zu den Projektbetreuern und -innen):</v>
      </c>
      <c r="H20" s="158" t="str">
        <f t="shared" si="0"/>
        <v>Ansprechpartner sind (zusätzlich zu den Projektbetreuern und -innen):</v>
      </c>
      <c r="J20" s="158" t="str">
        <f t="shared" si="1"/>
        <v>Ansprechpartner sind (zusätzlich zu den Projektbetreuern und -innen):</v>
      </c>
      <c r="K20" s="193" t="s">
        <v>356</v>
      </c>
      <c r="L20" s="250" t="s">
        <v>356</v>
      </c>
      <c r="M20" s="250" t="s">
        <v>416</v>
      </c>
    </row>
    <row r="21" spans="1:14" x14ac:dyDescent="0.25">
      <c r="A21" s="153" t="str">
        <f ca="1">IF(ISBLANK(ZU_Produktnummer),IF(ISTEXT(C21),C21,""),IF(ISTEXT(INDIRECT(VLOOKUP(SU_Aktionskennung,SU_Aktionstabelle[],4,FALSE)&amp;ROW())),INDIRECT(VLOOKUP(SU_Aktionskennung,SU_Aktionstabelle[],4,FALSE)&amp;ROW()),""))</f>
        <v/>
      </c>
      <c r="D21" s="97" t="s">
        <v>282</v>
      </c>
      <c r="E21" s="97" t="s">
        <v>147</v>
      </c>
      <c r="F21" s="97" t="s">
        <v>286</v>
      </c>
      <c r="G21" s="159" t="s">
        <v>312</v>
      </c>
      <c r="H21" s="97" t="s">
        <v>286</v>
      </c>
      <c r="J21" s="97" t="s">
        <v>343</v>
      </c>
      <c r="K21" s="159" t="str">
        <f>H21</f>
        <v xml:space="preserve">Herr Michael Arbesser                     </v>
      </c>
      <c r="L21" s="159" t="s">
        <v>399</v>
      </c>
      <c r="M21" s="252" t="s">
        <v>431</v>
      </c>
    </row>
    <row r="22" spans="1:14" x14ac:dyDescent="0.25">
      <c r="A22" s="153" t="str">
        <f ca="1">IF(ISBLANK(ZU_Produktnummer),IF(ISTEXT(C22),C22,""),IF(ISTEXT(INDIRECT(VLOOKUP(SU_Aktionskennung,SU_Aktionstabelle[],4,FALSE)&amp;ROW())),INDIRECT(VLOOKUP(SU_Aktionskennung,SU_Aktionstabelle[],4,FALSE)&amp;ROW()),""))</f>
        <v/>
      </c>
      <c r="D22" s="97" t="s">
        <v>283</v>
      </c>
      <c r="E22" s="97" t="s">
        <v>156</v>
      </c>
      <c r="F22" s="97" t="s">
        <v>287</v>
      </c>
      <c r="G22" s="159" t="s">
        <v>313</v>
      </c>
      <c r="H22" s="97" t="s">
        <v>287</v>
      </c>
      <c r="J22" s="97" t="s">
        <v>341</v>
      </c>
      <c r="K22" s="159" t="str">
        <f>H22</f>
        <v xml:space="preserve">Telefon: 01-50175/416                      </v>
      </c>
      <c r="L22" s="159" t="s">
        <v>400</v>
      </c>
      <c r="M22" s="252" t="s">
        <v>429</v>
      </c>
    </row>
    <row r="23" spans="1:14" x14ac:dyDescent="0.25">
      <c r="A23" s="153" t="str">
        <f ca="1">IF(ISBLANK(ZU_Produktnummer),IF(ISTEXT(C23),C23,""),IF(ISTEXT(INDIRECT(VLOOKUP(SU_Aktionskennung,SU_Aktionstabelle[],4,FALSE)&amp;ROW())),INDIRECT(VLOOKUP(SU_Aktionskennung,SU_Aktionstabelle[],4,FALSE)&amp;ROW()),""))</f>
        <v/>
      </c>
      <c r="D23" s="97" t="s">
        <v>284</v>
      </c>
      <c r="E23" s="97" t="s">
        <v>285</v>
      </c>
      <c r="F23" s="97" t="s">
        <v>284</v>
      </c>
      <c r="G23" s="159" t="s">
        <v>314</v>
      </c>
      <c r="H23" s="97" t="s">
        <v>284</v>
      </c>
      <c r="J23" s="97" t="s">
        <v>342</v>
      </c>
      <c r="K23" s="159" t="str">
        <f>H23</f>
        <v xml:space="preserve">eMail:  m.arbesser@awsg.at          </v>
      </c>
      <c r="L23" s="159" t="s">
        <v>401</v>
      </c>
      <c r="M23" s="252" t="s">
        <v>430</v>
      </c>
    </row>
    <row r="24" spans="1:14" x14ac:dyDescent="0.25">
      <c r="A24" s="149" t="str">
        <f ca="1">IF(ISBLANK(ZU_Produktnummer),IF(ISTEXT(C24),C24,""),IF(ISTEXT(INDIRECT(VLOOKUP(SU_Aktionskennung,SU_Aktionstabelle[],4,FALSE)&amp;ROW())),INDIRECT(VLOOKUP(SU_Aktionskennung,SU_Aktionstabelle[],4,FALSE)&amp;ROW()),""))</f>
        <v/>
      </c>
      <c r="D24" s="83" t="s">
        <v>145</v>
      </c>
      <c r="E24" s="83" t="s">
        <v>145</v>
      </c>
      <c r="F24" s="83" t="s">
        <v>145</v>
      </c>
      <c r="G24" s="158" t="str">
        <f t="shared" si="3"/>
        <v/>
      </c>
      <c r="H24" s="158" t="str">
        <f t="shared" si="0"/>
        <v/>
      </c>
      <c r="J24" s="158" t="str">
        <f t="shared" si="1"/>
        <v/>
      </c>
      <c r="K24" s="158" t="str">
        <f t="shared" si="2"/>
        <v/>
      </c>
      <c r="L24" s="250" t="str">
        <f t="shared" si="2"/>
        <v/>
      </c>
      <c r="M24" s="250" t="str">
        <f t="shared" si="2"/>
        <v/>
      </c>
    </row>
    <row r="25" spans="1:14" x14ac:dyDescent="0.25">
      <c r="A25" s="152" t="str">
        <f ca="1">IF(ISBLANK(ZU_Produktnummer),IF(ISTEXT(C25),C25,""),IF(ISTEXT(INDIRECT(VLOOKUP(SU_Aktionskennung,SU_Aktionstabelle[],4,FALSE)&amp;ROW())),INDIRECT(VLOOKUP(SU_Aktionskennung,SU_Aktionstabelle[],4,FALSE)&amp;ROW()),""))</f>
        <v/>
      </c>
      <c r="D25" s="84" t="s">
        <v>150</v>
      </c>
      <c r="E25" s="84" t="s">
        <v>150</v>
      </c>
      <c r="F25" s="84" t="s">
        <v>150</v>
      </c>
      <c r="G25" s="157" t="str">
        <f t="shared" si="3"/>
        <v>Aufbau der Datei:</v>
      </c>
      <c r="H25" s="157" t="str">
        <f t="shared" si="0"/>
        <v>Aufbau der Datei:</v>
      </c>
      <c r="J25" s="157" t="str">
        <f t="shared" si="1"/>
        <v>Aufbau der Datei:</v>
      </c>
      <c r="K25" s="157" t="str">
        <f t="shared" si="2"/>
        <v>Aufbau der Datei:</v>
      </c>
      <c r="L25" s="251" t="str">
        <f t="shared" si="2"/>
        <v>Aufbau der Datei:</v>
      </c>
      <c r="M25" s="251" t="str">
        <f t="shared" si="2"/>
        <v>Aufbau der Datei:</v>
      </c>
    </row>
    <row r="26" spans="1:14" x14ac:dyDescent="0.25">
      <c r="A26" s="149" t="str">
        <f ca="1">IF(ISBLANK(ZU_Produktnummer),IF(ISTEXT(C26),C26,""),IF(ISTEXT(INDIRECT(VLOOKUP(SU_Aktionskennung,SU_Aktionstabelle[],4,FALSE)&amp;ROW())),INDIRECT(VLOOKUP(SU_Aktionskennung,SU_Aktionstabelle[],4,FALSE)&amp;ROW()),""))</f>
        <v/>
      </c>
      <c r="D26" s="83"/>
      <c r="E26" s="83"/>
      <c r="F26" s="83"/>
      <c r="G26" s="158" t="str">
        <f t="shared" si="3"/>
        <v/>
      </c>
      <c r="H26" s="158" t="str">
        <f t="shared" si="0"/>
        <v/>
      </c>
      <c r="J26" s="158" t="str">
        <f t="shared" si="1"/>
        <v/>
      </c>
      <c r="K26" s="158"/>
      <c r="L26" s="250"/>
      <c r="M26" s="250"/>
    </row>
    <row r="27" spans="1:14" x14ac:dyDescent="0.25">
      <c r="A27" s="149" t="str">
        <f ca="1">IF(ISBLANK(ZU_Produktnummer),IF(ISTEXT(C27),C27,""),IF(ISTEXT(INDIRECT(VLOOKUP(SU_Aktionskennung,SU_Aktionstabelle[],4,FALSE)&amp;ROW())),INDIRECT(VLOOKUP(SU_Aktionskennung,SU_Aktionstabelle[],4,FALSE)&amp;ROW()),""))</f>
        <v/>
      </c>
      <c r="D27" s="83" t="s">
        <v>151</v>
      </c>
      <c r="E27" s="83" t="s">
        <v>151</v>
      </c>
      <c r="F27" s="83" t="s">
        <v>151</v>
      </c>
      <c r="G27" s="158" t="str">
        <f t="shared" si="3"/>
        <v>Diese Datei enthält folgende Registerblätter (links beginnend):</v>
      </c>
      <c r="H27" s="158" t="str">
        <f t="shared" si="0"/>
        <v>Diese Datei enthält folgende Registerblätter (links beginnend):</v>
      </c>
      <c r="J27" s="158" t="str">
        <f t="shared" si="1"/>
        <v>Diese Datei enthält folgende Registerblätter (links beginnend):</v>
      </c>
      <c r="K27" s="158" t="str">
        <f t="shared" si="2"/>
        <v>Diese Datei enthält folgende Registerblätter (links beginnend):</v>
      </c>
      <c r="L27" s="250" t="str">
        <f t="shared" si="2"/>
        <v>Diese Datei enthält folgende Registerblätter (links beginnend):</v>
      </c>
      <c r="M27" s="250" t="str">
        <f t="shared" si="2"/>
        <v>Diese Datei enthält folgende Registerblätter (links beginnend):</v>
      </c>
    </row>
    <row r="28" spans="1:14" ht="27.6" x14ac:dyDescent="0.25">
      <c r="A28" s="149" t="str">
        <f ca="1">IF(ISBLANK(ZU_Produktnummer),IF(ISTEXT(C28),C28,""),IF(ISTEXT(INDIRECT(VLOOKUP(SU_Aktionskennung,SU_Aktionstabelle[],4,FALSE)&amp;ROW())),INDIRECT(VLOOKUP(SU_Aktionskennung,SU_Aktionstabelle[],4,FALSE)&amp;ROW()),""))</f>
        <v/>
      </c>
      <c r="D28" s="83" t="s">
        <v>189</v>
      </c>
      <c r="E28" s="83" t="s">
        <v>189</v>
      </c>
      <c r="F28" s="83" t="s">
        <v>189</v>
      </c>
      <c r="G28" s="158" t="str">
        <f t="shared" si="3"/>
        <v>Zusammenfassung (liefert das zusammenfassende Ergebenis und dient zur Erfassung der Angaben zu den Arbeitspaketen)</v>
      </c>
      <c r="H28" s="158" t="str">
        <f t="shared" si="0"/>
        <v>Zusammenfassung (liefert das zusammenfassende Ergebenis und dient zur Erfassung der Angaben zu den Arbeitspaketen)</v>
      </c>
      <c r="J28" s="158" t="str">
        <f t="shared" si="1"/>
        <v>Zusammenfassung (liefert das zusammenfassende Ergebenis und dient zur Erfassung der Angaben zu den Arbeitspaketen)</v>
      </c>
      <c r="K28" s="158" t="str">
        <f t="shared" si="2"/>
        <v>Zusammenfassung (liefert das zusammenfassende Ergebenis und dient zur Erfassung der Angaben zu den Arbeitspaketen)</v>
      </c>
      <c r="L28" s="250" t="str">
        <f t="shared" si="2"/>
        <v>Zusammenfassung (liefert das zusammenfassende Ergebenis und dient zur Erfassung der Angaben zu den Arbeitspaketen)</v>
      </c>
      <c r="M28" s="250" t="str">
        <f t="shared" si="2"/>
        <v>Zusammenfassung (liefert das zusammenfassende Ergebenis und dient zur Erfassung der Angaben zu den Arbeitspaketen)</v>
      </c>
    </row>
    <row r="29" spans="1:14" x14ac:dyDescent="0.25">
      <c r="A29" s="149" t="str">
        <f ca="1">IF(ISBLANK(ZU_Produktnummer),IF(ISTEXT(C29),C29,""),IF(ISTEXT(INDIRECT(VLOOKUP(SU_Aktionskennung,SU_Aktionstabelle[],4,FALSE)&amp;ROW())),INDIRECT(VLOOKUP(SU_Aktionskennung,SU_Aktionstabelle[],4,FALSE)&amp;ROW()),""))</f>
        <v/>
      </c>
      <c r="D29" s="83" t="s">
        <v>188</v>
      </c>
      <c r="E29" s="83" t="s">
        <v>188</v>
      </c>
      <c r="F29" s="83" t="s">
        <v>188</v>
      </c>
      <c r="G29" s="158" t="str">
        <f t="shared" si="3"/>
        <v>Zeitliste (zur Erfassung der einzelnen Zeitbuchungen)</v>
      </c>
      <c r="H29" s="158" t="str">
        <f t="shared" si="0"/>
        <v>Zeitliste (zur Erfassung der einzelnen Zeitbuchungen)</v>
      </c>
      <c r="J29" s="158" t="str">
        <f t="shared" si="1"/>
        <v>Zeitliste (zur Erfassung der einzelnen Zeitbuchungen)</v>
      </c>
      <c r="K29" s="158" t="str">
        <f t="shared" si="2"/>
        <v>Zeitliste (zur Erfassung der einzelnen Zeitbuchungen)</v>
      </c>
      <c r="L29" s="250" t="str">
        <f t="shared" si="2"/>
        <v>Zeitliste (zur Erfassung der einzelnen Zeitbuchungen)</v>
      </c>
      <c r="M29" s="250" t="str">
        <f t="shared" si="2"/>
        <v>Zeitliste (zur Erfassung der einzelnen Zeitbuchungen)</v>
      </c>
    </row>
    <row r="30" spans="1:14" ht="27.6" x14ac:dyDescent="0.25">
      <c r="A30" s="149" t="str">
        <f ca="1">IF(ISBLANK(ZU_Produktnummer),IF(ISTEXT(C30),C30,""),IF(ISTEXT(INDIRECT(VLOOKUP(SU_Aktionskennung,SU_Aktionstabelle[],4,FALSE)&amp;ROW())),INDIRECT(VLOOKUP(SU_Aktionskennung,SU_Aktionstabelle[],4,FALSE)&amp;ROW()),""))</f>
        <v/>
      </c>
      <c r="D30" s="83" t="s">
        <v>317</v>
      </c>
      <c r="E30" s="83" t="s">
        <v>317</v>
      </c>
      <c r="F30" s="83" t="s">
        <v>317</v>
      </c>
      <c r="G30" s="158" t="str">
        <f t="shared" si="3"/>
        <v>Tagessummen (liefert Informationen zum Arbeitstag und dient zur Erfassung der Zeiterfassungsdaten). Dieses Registerblatt ist möglicherweie für Ihre Abrechnung nicht erforderlich und daher ausgeblendet.</v>
      </c>
      <c r="H30" s="158" t="str">
        <f t="shared" si="0"/>
        <v>Tagessummen (liefert Informationen zum Arbeitstag und dient zur Erfassung der Zeiterfassungsdaten). Dieses Registerblatt ist möglicherweie für Ihre Abrechnung nicht erforderlich und daher ausgeblendet.</v>
      </c>
      <c r="J30" s="189" t="s">
        <v>344</v>
      </c>
      <c r="K30" s="158" t="str">
        <f t="shared" si="2"/>
        <v>Tagessummen (liefert Informationen zum Arbeitstag und dient zur Erfassung der Zeiterfassungsdaten). Dieses Registerblatt ist möglicherweie für Ihre Abrechnung nicht erforderlich und daher ausgeblendet.</v>
      </c>
      <c r="L30" s="250" t="str">
        <f t="shared" si="2"/>
        <v>Tagessummen (liefert Informationen zum Arbeitstag und dient zur Erfassung der Zeiterfassungsdaten). Dieses Registerblatt ist möglicherweie für Ihre Abrechnung nicht erforderlich und daher ausgeblendet.</v>
      </c>
      <c r="M30" s="250"/>
    </row>
    <row r="31" spans="1:14" x14ac:dyDescent="0.25">
      <c r="A31" s="149" t="str">
        <f ca="1">IF(ISBLANK(ZU_Produktnummer),IF(ISTEXT(C31),C31,""),IF(ISTEXT(INDIRECT(VLOOKUP(SU_Aktionskennung,SU_Aktionstabelle[],4,FALSE)&amp;ROW())),INDIRECT(VLOOKUP(SU_Aktionskennung,SU_Aktionstabelle[],4,FALSE)&amp;ROW()),""))</f>
        <v/>
      </c>
      <c r="D31" s="83" t="s">
        <v>158</v>
      </c>
      <c r="E31" s="83" t="s">
        <v>158</v>
      </c>
      <c r="F31" s="83" t="s">
        <v>158</v>
      </c>
      <c r="G31" s="158" t="str">
        <f t="shared" si="3"/>
        <v>Anleitung (sinnvolle und nützliche Hinweise zur Erstellung der Zeitaufzeichnung)</v>
      </c>
      <c r="H31" s="158" t="str">
        <f t="shared" si="0"/>
        <v>Anleitung (sinnvolle und nützliche Hinweise zur Erstellung der Zeitaufzeichnung)</v>
      </c>
      <c r="J31" s="158" t="str">
        <f t="shared" si="1"/>
        <v>Anleitung (sinnvolle und nützliche Hinweise zur Erstellung der Zeitaufzeichnung)</v>
      </c>
      <c r="K31" s="158" t="str">
        <f t="shared" si="2"/>
        <v>Anleitung (sinnvolle und nützliche Hinweise zur Erstellung der Zeitaufzeichnung)</v>
      </c>
      <c r="L31" s="250" t="str">
        <f t="shared" si="2"/>
        <v>Anleitung (sinnvolle und nützliche Hinweise zur Erstellung der Zeitaufzeichnung)</v>
      </c>
      <c r="M31" s="250" t="str">
        <f t="shared" si="2"/>
        <v>Anleitung (sinnvolle und nützliche Hinweise zur Erstellung der Zeitaufzeichnung)</v>
      </c>
    </row>
    <row r="32" spans="1:14" x14ac:dyDescent="0.25">
      <c r="A32" s="149" t="str">
        <f ca="1">IF(ISBLANK(ZU_Produktnummer),IF(ISTEXT(C32),C32,""),IF(ISTEXT(INDIRECT(VLOOKUP(SU_Aktionskennung,SU_Aktionstabelle[],4,FALSE)&amp;ROW())),INDIRECT(VLOOKUP(SU_Aktionskennung,SU_Aktionstabelle[],4,FALSE)&amp;ROW()),""))</f>
        <v/>
      </c>
      <c r="D32" s="83"/>
      <c r="E32" s="83"/>
      <c r="F32" s="83"/>
      <c r="G32" s="158" t="str">
        <f t="shared" si="3"/>
        <v/>
      </c>
      <c r="H32" s="158" t="str">
        <f t="shared" si="0"/>
        <v/>
      </c>
      <c r="J32" s="158" t="str">
        <f t="shared" si="1"/>
        <v/>
      </c>
      <c r="K32" s="158"/>
      <c r="L32" s="250"/>
      <c r="M32" s="250"/>
    </row>
    <row r="33" spans="1:13" x14ac:dyDescent="0.25">
      <c r="A33" s="152" t="str">
        <f ca="1">IF(ISBLANK(ZU_Produktnummer),IF(ISTEXT(C33),C33,""),IF(ISTEXT(INDIRECT(VLOOKUP(SU_Aktionskennung,SU_Aktionstabelle[],4,FALSE)&amp;ROW())),INDIRECT(VLOOKUP(SU_Aktionskennung,SU_Aktionstabelle[],4,FALSE)&amp;ROW()),""))</f>
        <v/>
      </c>
      <c r="D33" s="84" t="s">
        <v>153</v>
      </c>
      <c r="E33" s="84" t="s">
        <v>153</v>
      </c>
      <c r="F33" s="84" t="s">
        <v>153</v>
      </c>
      <c r="G33" s="157" t="str">
        <f t="shared" si="3"/>
        <v>Spezielle Hinweise zu den einzelnen Registerblättern</v>
      </c>
      <c r="H33" s="157" t="str">
        <f t="shared" si="0"/>
        <v>Spezielle Hinweise zu den einzelnen Registerblättern</v>
      </c>
      <c r="J33" s="157" t="str">
        <f t="shared" si="1"/>
        <v>Spezielle Hinweise zu den einzelnen Registerblättern</v>
      </c>
      <c r="K33" s="157" t="str">
        <f t="shared" si="2"/>
        <v>Spezielle Hinweise zu den einzelnen Registerblättern</v>
      </c>
      <c r="L33" s="251" t="str">
        <f t="shared" si="2"/>
        <v>Spezielle Hinweise zu den einzelnen Registerblättern</v>
      </c>
      <c r="M33" s="251" t="s">
        <v>417</v>
      </c>
    </row>
    <row r="34" spans="1:13" x14ac:dyDescent="0.25">
      <c r="A34" s="149" t="str">
        <f ca="1">IF(ISBLANK(ZU_Produktnummer),IF(ISTEXT(C34),C34,""),IF(ISTEXT(INDIRECT(VLOOKUP(SU_Aktionskennung,SU_Aktionstabelle[],4,FALSE)&amp;ROW())),INDIRECT(VLOOKUP(SU_Aktionskennung,SU_Aktionstabelle[],4,FALSE)&amp;ROW()),""))</f>
        <v/>
      </c>
      <c r="D34" s="83"/>
      <c r="E34" s="83"/>
      <c r="F34" s="83"/>
      <c r="G34" s="158" t="str">
        <f t="shared" si="3"/>
        <v/>
      </c>
      <c r="H34" s="158" t="str">
        <f t="shared" si="0"/>
        <v/>
      </c>
      <c r="J34" s="158" t="str">
        <f t="shared" si="1"/>
        <v/>
      </c>
      <c r="K34" s="158"/>
      <c r="L34" s="250"/>
      <c r="M34" s="250"/>
    </row>
    <row r="35" spans="1:13" x14ac:dyDescent="0.25">
      <c r="A35" s="152" t="str">
        <f ca="1">IF(ISBLANK(ZU_Produktnummer),IF(ISTEXT(C35),C35,""),IF(ISTEXT(INDIRECT(VLOOKUP(SU_Aktionskennung,SU_Aktionstabelle[],4,FALSE)&amp;ROW())),INDIRECT(VLOOKUP(SU_Aktionskennung,SU_Aktionstabelle[],4,FALSE)&amp;ROW()),""))</f>
        <v/>
      </c>
      <c r="D35" s="84" t="s">
        <v>161</v>
      </c>
      <c r="E35" s="84" t="s">
        <v>161</v>
      </c>
      <c r="F35" s="84" t="s">
        <v>161</v>
      </c>
      <c r="G35" s="157" t="str">
        <f t="shared" si="3"/>
        <v>Zusammenfassung</v>
      </c>
      <c r="H35" s="157" t="str">
        <f t="shared" si="0"/>
        <v>Zusammenfassung</v>
      </c>
      <c r="J35" s="157" t="str">
        <f t="shared" si="1"/>
        <v>Zusammenfassung</v>
      </c>
      <c r="K35" s="157" t="str">
        <f t="shared" si="2"/>
        <v>Zusammenfassung</v>
      </c>
      <c r="L35" s="251" t="str">
        <f t="shared" si="2"/>
        <v>Zusammenfassung</v>
      </c>
      <c r="M35" s="251" t="str">
        <f t="shared" si="2"/>
        <v>Zusammenfassung</v>
      </c>
    </row>
    <row r="36" spans="1:13" x14ac:dyDescent="0.25">
      <c r="A36" s="149" t="str">
        <f ca="1">IF(ISBLANK(ZU_Produktnummer),IF(ISTEXT(C36),C36,""),IF(ISTEXT(INDIRECT(VLOOKUP(SU_Aktionskennung,SU_Aktionstabelle[],4,FALSE)&amp;ROW())),INDIRECT(VLOOKUP(SU_Aktionskennung,SU_Aktionstabelle[],4,FALSE)&amp;ROW()),""))</f>
        <v/>
      </c>
      <c r="D36" s="83"/>
      <c r="E36" s="83"/>
      <c r="F36" s="83"/>
      <c r="G36" s="158" t="str">
        <f t="shared" si="3"/>
        <v/>
      </c>
      <c r="H36" s="158" t="str">
        <f t="shared" si="0"/>
        <v/>
      </c>
      <c r="J36" s="158" t="str">
        <f t="shared" si="1"/>
        <v/>
      </c>
      <c r="K36" s="158"/>
      <c r="L36" s="250"/>
      <c r="M36" s="250"/>
    </row>
    <row r="37" spans="1:13" x14ac:dyDescent="0.25">
      <c r="A37" s="149" t="str">
        <f ca="1">IF(ISBLANK(ZU_Produktnummer),IF(ISTEXT(C37),C37,""),IF(ISTEXT(INDIRECT(VLOOKUP(SU_Aktionskennung,SU_Aktionstabelle[],4,FALSE)&amp;ROW())),INDIRECT(VLOOKUP(SU_Aktionskennung,SU_Aktionstabelle[],4,FALSE)&amp;ROW()),""))</f>
        <v/>
      </c>
      <c r="D37" s="83" t="s">
        <v>288</v>
      </c>
      <c r="E37" s="83" t="s">
        <v>181</v>
      </c>
      <c r="F37" s="83" t="s">
        <v>181</v>
      </c>
      <c r="G37" s="158" t="str">
        <f t="shared" si="3"/>
        <v>Dieses Register nimmt die zentralen Informationen zum Projekt auf.</v>
      </c>
      <c r="H37" s="158" t="str">
        <f t="shared" si="0"/>
        <v>Dieses Register nimmt die zentralen Informationen zum Projekt auf.</v>
      </c>
      <c r="J37" s="158" t="str">
        <f t="shared" si="1"/>
        <v>Dieses Register nimmt die zentralen Informationen zum Projekt auf.</v>
      </c>
      <c r="K37" s="158" t="str">
        <f t="shared" si="2"/>
        <v>Dieses Register nimmt die zentralen Informationen zum Projekt und zu den Arbeitspakten auf.</v>
      </c>
      <c r="L37" s="250" t="str">
        <f t="shared" si="2"/>
        <v>Dieses Register nimmt die zentralen Informationen zum Projekt und zu den Arbeitspakten auf.</v>
      </c>
      <c r="M37" s="250" t="str">
        <f t="shared" si="2"/>
        <v>Dieses Register nimmt die zentralen Informationen zum Projekt auf.</v>
      </c>
    </row>
    <row r="38" spans="1:13" ht="27.6" x14ac:dyDescent="0.25">
      <c r="A38" s="149" t="str">
        <f ca="1">IF(ISBLANK(ZU_Produktnummer),IF(ISTEXT(C38),C38,""),IF(ISTEXT(INDIRECT(VLOOKUP(SU_Aktionskennung,SU_Aktionstabelle[],4,FALSE)&amp;ROW())),INDIRECT(VLOOKUP(SU_Aktionskennung,SU_Aktionstabelle[],4,FALSE)&amp;ROW()),""))</f>
        <v/>
      </c>
      <c r="D38" s="83" t="s">
        <v>289</v>
      </c>
      <c r="E38" s="83" t="s">
        <v>290</v>
      </c>
      <c r="F38" s="83" t="s">
        <v>190</v>
      </c>
      <c r="G38" s="158" t="str">
        <f t="shared" si="3"/>
        <v>Dieses Register liefert die Zusammenfassung der Arbeitstunden nach Monaten als Basis für Ihre Projektabrechnung.</v>
      </c>
      <c r="H38" s="158" t="str">
        <f t="shared" si="0"/>
        <v>Dieses Register liefert die Zusammenfassung der Arbeitstunden nach Monaten als Basis für Ihre Projektabrechnung.</v>
      </c>
      <c r="J38" s="158" t="str">
        <f t="shared" si="1"/>
        <v>Dieses Register liefert die Zusammenfassung der Arbeitstunden nach Monaten als Basis für Ihre Projektabrechnung.</v>
      </c>
      <c r="K38" s="158" t="str">
        <f t="shared" si="2"/>
        <v>Dieses Register liefert die Zusammenfassung der Arbeitstunden nach Monaten und Arbeitspaketen als Basis für Ihre Projektabrechnung.</v>
      </c>
      <c r="L38" s="250" t="str">
        <f t="shared" si="2"/>
        <v>Dieses Register liefert die Zusammenfassung der Arbeitstunden nach Monaten und Arbeitspaket(gruppen) als Basis für Ihre Projektabrechnung.</v>
      </c>
      <c r="M38" s="250" t="str">
        <f t="shared" si="2"/>
        <v>Dieses Register liefert die Zusammenfassung der Arbeitstunden nach Monaten als Basis für Ihre Projektabrechnung.</v>
      </c>
    </row>
    <row r="39" spans="1:13" x14ac:dyDescent="0.25">
      <c r="A39" s="149" t="str">
        <f ca="1">IF(ISBLANK(ZU_Produktnummer),IF(ISTEXT(C39),C39,""),IF(ISTEXT(INDIRECT(VLOOKUP(SU_Aktionskennung,SU_Aktionstabelle[],4,FALSE)&amp;ROW())),INDIRECT(VLOOKUP(SU_Aktionskennung,SU_Aktionstabelle[],4,FALSE)&amp;ROW()),""))</f>
        <v/>
      </c>
      <c r="D39" s="83"/>
      <c r="E39" s="83"/>
      <c r="F39" s="83"/>
      <c r="G39" s="158" t="str">
        <f t="shared" si="3"/>
        <v/>
      </c>
      <c r="H39" s="158" t="str">
        <f t="shared" si="0"/>
        <v/>
      </c>
      <c r="J39" s="158" t="str">
        <f t="shared" si="1"/>
        <v/>
      </c>
      <c r="K39" s="193" t="str">
        <f>E40</f>
        <v>Bitte erfassen Sie die Angaben im oberen Bereich der Spalte C.</v>
      </c>
      <c r="L39" s="250" t="str">
        <f>F40</f>
        <v>Bitte erfassen Sie die Angaben im oberen Bereich der Spalte C.</v>
      </c>
      <c r="M39" s="250" t="str">
        <f>G40</f>
        <v>Bitte erfassen Sie die Angaben im oberen Bereich der Spalte C.</v>
      </c>
    </row>
    <row r="40" spans="1:13" x14ac:dyDescent="0.25">
      <c r="A40" s="149" t="str">
        <f ca="1">IF(ISBLANK(ZU_Produktnummer),IF(ISTEXT(C40),C40,""),IF(ISTEXT(INDIRECT(VLOOKUP(SU_Aktionskennung,SU_Aktionstabelle[],4,FALSE)&amp;ROW())),INDIRECT(VLOOKUP(SU_Aktionskennung,SU_Aktionstabelle[],4,FALSE)&amp;ROW()),""))</f>
        <v/>
      </c>
      <c r="D40" s="83" t="s">
        <v>162</v>
      </c>
      <c r="E40" s="83" t="s">
        <v>162</v>
      </c>
      <c r="F40" s="83" t="s">
        <v>162</v>
      </c>
      <c r="G40" s="158" t="str">
        <f t="shared" si="3"/>
        <v>Bitte erfassen Sie die Angaben im oberen Bereich der Spalte C.</v>
      </c>
      <c r="H40" s="158" t="str">
        <f t="shared" si="0"/>
        <v>Bitte erfassen Sie die Angaben im oberen Bereich der Spalte C.</v>
      </c>
      <c r="J40" s="158" t="str">
        <f t="shared" si="1"/>
        <v>Bitte erfassen Sie die Angaben im oberen Bereich der Spalte C.</v>
      </c>
      <c r="K40" s="193" t="s">
        <v>357</v>
      </c>
      <c r="L40" s="250" t="s">
        <v>402</v>
      </c>
      <c r="M40" s="253" t="s">
        <v>411</v>
      </c>
    </row>
    <row r="41" spans="1:13" ht="27.6" x14ac:dyDescent="0.25">
      <c r="A41" s="149" t="str">
        <f ca="1">IF(ISBLANK(ZU_Produktnummer),IF(ISTEXT(C41),C41,""),IF(ISTEXT(INDIRECT(VLOOKUP(SU_Aktionskennung,SU_Aktionstabelle[],4,FALSE)&amp;ROW())),INDIRECT(VLOOKUP(SU_Aktionskennung,SU_Aktionstabelle[],4,FALSE)&amp;ROW()),""))</f>
        <v/>
      </c>
      <c r="D41" s="83"/>
      <c r="E41" s="83" t="s">
        <v>291</v>
      </c>
      <c r="F41" s="83" t="s">
        <v>291</v>
      </c>
      <c r="G41" s="158" t="str">
        <f t="shared" si="3"/>
        <v/>
      </c>
      <c r="H41" s="158" t="str">
        <f t="shared" si="0"/>
        <v/>
      </c>
      <c r="J41" s="158" t="str">
        <f t="shared" si="1"/>
        <v/>
      </c>
      <c r="K41" s="158" t="str">
        <f t="shared" si="2"/>
        <v>Erfassens Sie die Anzahl der Arbeitspakete (I3).</v>
      </c>
      <c r="L41" s="250" t="str">
        <f t="shared" si="2"/>
        <v>Erfassens Sie die Anzahl der Arbeitspakete (I3).</v>
      </c>
      <c r="M41" s="250" t="s">
        <v>418</v>
      </c>
    </row>
    <row r="42" spans="1:13" x14ac:dyDescent="0.25">
      <c r="A42" s="149" t="str">
        <f ca="1">IF(ISBLANK(ZU_Produktnummer),IF(ISTEXT(C42),C42,""),IF(ISTEXT(INDIRECT(VLOOKUP(SU_Aktionskennung,SU_Aktionstabelle[],4,FALSE)&amp;ROW())),INDIRECT(VLOOKUP(SU_Aktionskennung,SU_Aktionstabelle[],4,FALSE)&amp;ROW()),""))</f>
        <v/>
      </c>
      <c r="D42" s="83"/>
      <c r="E42" s="83"/>
      <c r="F42" s="83" t="s">
        <v>191</v>
      </c>
      <c r="G42" s="158" t="str">
        <f t="shared" si="3"/>
        <v/>
      </c>
      <c r="H42" s="158" t="str">
        <f t="shared" si="0"/>
        <v/>
      </c>
      <c r="J42" s="158" t="str">
        <f t="shared" si="1"/>
        <v/>
      </c>
      <c r="K42" s="158"/>
      <c r="L42" s="250"/>
      <c r="M42" s="250"/>
    </row>
    <row r="43" spans="1:13" x14ac:dyDescent="0.25">
      <c r="A43" s="149" t="str">
        <f ca="1">IF(ISBLANK(ZU_Produktnummer),IF(ISTEXT(C43),C43,""),IF(ISTEXT(INDIRECT(VLOOKUP(SU_Aktionskennung,SU_Aktionstabelle[],4,FALSE)&amp;ROW())),INDIRECT(VLOOKUP(SU_Aktionskennung,SU_Aktionstabelle[],4,FALSE)&amp;ROW()),""))</f>
        <v/>
      </c>
      <c r="D43" s="83" t="s">
        <v>292</v>
      </c>
      <c r="E43" s="83" t="s">
        <v>163</v>
      </c>
      <c r="F43" s="83" t="s">
        <v>163</v>
      </c>
      <c r="G43" s="158" t="str">
        <f t="shared" si="3"/>
        <v>Eine Darstellung von Arbeitspaketen ist nicht vogesehen.</v>
      </c>
      <c r="H43" s="158" t="str">
        <f t="shared" si="0"/>
        <v>Eine Darstellung von Arbeitspaketen ist nicht vogesehen.</v>
      </c>
      <c r="J43" s="158" t="str">
        <f t="shared" si="1"/>
        <v>Eine Darstellung von Arbeitspaketen ist nicht vogesehen.</v>
      </c>
      <c r="K43" s="158" t="str">
        <f t="shared" si="2"/>
        <v>Ergänzen Sie die Arbeitspakte um eine Kurzbezeichnung.</v>
      </c>
      <c r="L43" s="250" t="str">
        <f t="shared" si="2"/>
        <v>Ergänzen Sie die Arbeitspakte um eine Kurzbezeichnung.</v>
      </c>
      <c r="M43" s="253" t="str">
        <f t="shared" si="2"/>
        <v>Eine Darstellung von Arbeitspaketen ist nicht vogesehen.</v>
      </c>
    </row>
    <row r="44" spans="1:13" x14ac:dyDescent="0.25">
      <c r="A44" s="149" t="str">
        <f ca="1">IF(ISBLANK(ZU_Produktnummer),IF(ISTEXT(C44),C44,""),IF(ISTEXT(INDIRECT(VLOOKUP(SU_Aktionskennung,SU_Aktionstabelle[],4,FALSE)&amp;ROW())),INDIRECT(VLOOKUP(SU_Aktionskennung,SU_Aktionstabelle[],4,FALSE)&amp;ROW()),""))</f>
        <v/>
      </c>
      <c r="D44" s="83"/>
      <c r="E44" s="83"/>
      <c r="F44" s="83"/>
      <c r="G44" s="158" t="str">
        <f t="shared" si="3"/>
        <v/>
      </c>
      <c r="H44" s="158" t="str">
        <f t="shared" si="0"/>
        <v/>
      </c>
      <c r="J44" s="158" t="str">
        <f t="shared" si="1"/>
        <v/>
      </c>
      <c r="K44" s="158"/>
      <c r="L44" s="250"/>
      <c r="M44" s="250"/>
    </row>
    <row r="45" spans="1:13" ht="27.6" x14ac:dyDescent="0.25">
      <c r="A45" s="149" t="str">
        <f ca="1">IF(ISBLANK(ZU_Produktnummer),IF(ISTEXT(C45),C45,""),IF(ISTEXT(INDIRECT(VLOOKUP(SU_Aktionskennung,SU_Aktionstabelle[],4,FALSE)&amp;ROW())),INDIRECT(VLOOKUP(SU_Aktionskennung,SU_Aktionstabelle[],4,FALSE)&amp;ROW()),""))</f>
        <v/>
      </c>
      <c r="D45" s="83" t="s">
        <v>182</v>
      </c>
      <c r="E45" s="83" t="s">
        <v>182</v>
      </c>
      <c r="F45" s="83" t="s">
        <v>182</v>
      </c>
      <c r="G45" s="158" t="str">
        <f t="shared" si="3"/>
        <v>Jetzt können Sie (z.B. als Projektleiter)  die Datei vervielfältigen und an die Projektmitarbeiter verteilen.</v>
      </c>
      <c r="H45" s="158" t="str">
        <f t="shared" si="0"/>
        <v>Jetzt können Sie (z.B. als Projektleiter)  die Datei vervielfältigen und an die Projektmitarbeiter verteilen.</v>
      </c>
      <c r="J45" s="158" t="str">
        <f t="shared" si="1"/>
        <v>Jetzt können Sie (z.B. als Projektleiter)  die Datei vervielfältigen und an die Projektmitarbeiter verteilen.</v>
      </c>
      <c r="K45" s="158" t="str">
        <f t="shared" si="2"/>
        <v>Jetzt können Sie (z.B. als Projektleiter)  die Datei vervielfältigen und an die Projektmitarbeiter verteilen.</v>
      </c>
      <c r="L45" s="250" t="str">
        <f t="shared" si="2"/>
        <v>Jetzt können Sie (z.B. als Projektleiter)  die Datei vervielfältigen und an die Projektmitarbeiter verteilen.</v>
      </c>
      <c r="M45" s="250" t="s">
        <v>419</v>
      </c>
    </row>
    <row r="46" spans="1:13" x14ac:dyDescent="0.25">
      <c r="A46" s="149" t="str">
        <f ca="1">IF(ISBLANK(ZU_Produktnummer),IF(ISTEXT(C46),C46,""),IF(ISTEXT(INDIRECT(VLOOKUP(SU_Aktionskennung,SU_Aktionstabelle[],4,FALSE)&amp;ROW())),INDIRECT(VLOOKUP(SU_Aktionskennung,SU_Aktionstabelle[],4,FALSE)&amp;ROW()),""))</f>
        <v/>
      </c>
      <c r="D46" s="83"/>
      <c r="E46" s="83"/>
      <c r="F46" s="83"/>
      <c r="G46" s="158" t="str">
        <f t="shared" si="3"/>
        <v/>
      </c>
      <c r="H46" s="158" t="str">
        <f t="shared" si="0"/>
        <v/>
      </c>
      <c r="J46" s="158" t="str">
        <f t="shared" si="1"/>
        <v/>
      </c>
      <c r="K46" s="158"/>
      <c r="L46" s="250"/>
      <c r="M46" s="250"/>
    </row>
    <row r="47" spans="1:13" x14ac:dyDescent="0.25">
      <c r="A47" s="149" t="str">
        <f ca="1">IF(ISBLANK(ZU_Produktnummer),IF(ISTEXT(C47),C47,""),IF(ISTEXT(INDIRECT(VLOOKUP(SU_Aktionskennung,SU_Aktionstabelle[],4,FALSE)&amp;ROW())),INDIRECT(VLOOKUP(SU_Aktionskennung,SU_Aktionstabelle[],4,FALSE)&amp;ROW()),""))</f>
        <v/>
      </c>
      <c r="D47" s="83" t="s">
        <v>192</v>
      </c>
      <c r="E47" s="83" t="s">
        <v>192</v>
      </c>
      <c r="F47" s="83" t="s">
        <v>192</v>
      </c>
      <c r="G47" s="158" t="str">
        <f t="shared" si="3"/>
        <v>Bitte ergänzen Sie die Mitarbeiterdaten in der Spalte C (Name etc.)</v>
      </c>
      <c r="H47" s="158" t="str">
        <f t="shared" si="0"/>
        <v>Bitte ergänzen Sie die Mitarbeiterdaten in der Spalte C (Name etc.)</v>
      </c>
      <c r="J47" s="158" t="str">
        <f t="shared" si="1"/>
        <v>Bitte ergänzen Sie die Mitarbeiterdaten in der Spalte C (Name etc.)</v>
      </c>
      <c r="K47" s="158" t="str">
        <f t="shared" si="2"/>
        <v>Bitte ergänzen Sie die Mitarbeiterdaten in der Spalte C (Name etc.)</v>
      </c>
      <c r="L47" s="250" t="str">
        <f t="shared" si="2"/>
        <v>Bitte ergänzen Sie die Mitarbeiterdaten in der Spalte C (Name etc.)</v>
      </c>
      <c r="M47" s="253" t="s">
        <v>192</v>
      </c>
    </row>
    <row r="48" spans="1:13" ht="27.6" x14ac:dyDescent="0.25">
      <c r="A48" s="149" t="str">
        <f ca="1">IF(ISBLANK(ZU_Produktnummer),IF(ISTEXT(C48),C48,""),IF(ISTEXT(INDIRECT(VLOOKUP(SU_Aktionskennung,SU_Aktionstabelle[],4,FALSE)&amp;ROW())),INDIRECT(VLOOKUP(SU_Aktionskennung,SU_Aktionstabelle[],4,FALSE)&amp;ROW()),""))</f>
        <v/>
      </c>
      <c r="D48" s="83" t="s">
        <v>293</v>
      </c>
      <c r="E48" s="83" t="s">
        <v>193</v>
      </c>
      <c r="F48" s="83" t="s">
        <v>193</v>
      </c>
      <c r="G48" s="158" t="str">
        <f t="shared" si="3"/>
        <v>Sie erhalten eine Tabelle, in der die in der Zeitliste erfassten Zeiten  für die einzelnen Monate summiert werden.</v>
      </c>
      <c r="H48" s="158" t="str">
        <f t="shared" si="0"/>
        <v>Sie erhalten eine Tabelle, in der die in der Zeitliste erfassten Zeiten  für die einzelnen Monate summiert werden.</v>
      </c>
      <c r="J48" s="158" t="str">
        <f t="shared" si="1"/>
        <v>Sie erhalten eine Tabelle, in der die in der Zeitliste erfassten Zeiten  für die einzelnen Monate summiert werden.</v>
      </c>
      <c r="K48" s="158" t="str">
        <f t="shared" si="2"/>
        <v>Sie erhalten eine Tabelle, in der die in der Zeitliste erfassten Zeiten aufgrund Ihrer Zweisung zu den Arbeitspaketen für die einzelnen Monate summiert werden.</v>
      </c>
      <c r="L48" s="250" t="str">
        <f t="shared" si="2"/>
        <v>Sie erhalten eine Tabelle, in der die in der Zeitliste erfassten Zeiten aufgrund Ihrer Zweisung zu den Arbeitspaketen für die einzelnen Monate summiert werden.</v>
      </c>
      <c r="M48" s="250" t="s">
        <v>420</v>
      </c>
    </row>
    <row r="49" spans="1:13" ht="27.6" hidden="1" x14ac:dyDescent="0.25">
      <c r="A49" s="149" t="str">
        <f ca="1">IF(ISBLANK(ZU_Produktnummer),IF(ISTEXT(C49),C49,""),IF(ISTEXT(INDIRECT(VLOOKUP(SU_Aktionskennung,SU_Aktionstabelle[],4,FALSE)&amp;ROW())),INDIRECT(VLOOKUP(SU_Aktionskennung,SU_Aktionstabelle[],4,FALSE)&amp;ROW()),""))</f>
        <v/>
      </c>
      <c r="D49" s="83"/>
      <c r="E49" s="83"/>
      <c r="F49" s="83" t="s">
        <v>194</v>
      </c>
      <c r="G49" s="158" t="str">
        <f t="shared" si="3"/>
        <v/>
      </c>
      <c r="H49" s="158" t="str">
        <f t="shared" si="0"/>
        <v/>
      </c>
      <c r="J49" s="158" t="str">
        <f t="shared" si="1"/>
        <v/>
      </c>
      <c r="K49" s="158"/>
      <c r="L49" s="250"/>
      <c r="M49" s="250"/>
    </row>
    <row r="50" spans="1:13" x14ac:dyDescent="0.25">
      <c r="A50" s="149" t="str">
        <f ca="1">IF(ISBLANK(ZU_Produktnummer),IF(ISTEXT(C50),C50,""),IF(ISTEXT(INDIRECT(VLOOKUP(SU_Aktionskennung,SU_Aktionstabelle[],4,FALSE)&amp;ROW())),INDIRECT(VLOOKUP(SU_Aktionskennung,SU_Aktionstabelle[],4,FALSE)&amp;ROW()),""))</f>
        <v/>
      </c>
      <c r="D50" s="83"/>
      <c r="E50" s="83"/>
      <c r="F50" s="83"/>
      <c r="G50" s="158" t="str">
        <f t="shared" si="3"/>
        <v/>
      </c>
      <c r="H50" s="158" t="str">
        <f t="shared" si="0"/>
        <v/>
      </c>
      <c r="J50" s="158" t="str">
        <f t="shared" si="1"/>
        <v/>
      </c>
      <c r="K50" s="158"/>
      <c r="L50" s="250"/>
      <c r="M50" s="250"/>
    </row>
    <row r="51" spans="1:13" x14ac:dyDescent="0.25">
      <c r="A51" s="152" t="str">
        <f ca="1">IF(ISBLANK(ZU_Produktnummer),IF(ISTEXT(C51),C51,""),IF(ISTEXT(INDIRECT(VLOOKUP(SU_Aktionskennung,SU_Aktionstabelle[],4,FALSE)&amp;ROW())),INDIRECT(VLOOKUP(SU_Aktionskennung,SU_Aktionstabelle[],4,FALSE)&amp;ROW()),""))</f>
        <v/>
      </c>
      <c r="D51" s="84" t="s">
        <v>165</v>
      </c>
      <c r="E51" s="84" t="s">
        <v>165</v>
      </c>
      <c r="F51" s="84" t="s">
        <v>165</v>
      </c>
      <c r="G51" s="157" t="str">
        <f t="shared" si="3"/>
        <v>Zeitliste</v>
      </c>
      <c r="H51" s="157" t="str">
        <f t="shared" si="0"/>
        <v>Zeitliste</v>
      </c>
      <c r="J51" s="157" t="str">
        <f t="shared" si="1"/>
        <v>Zeitliste</v>
      </c>
      <c r="K51" s="157" t="str">
        <f t="shared" si="2"/>
        <v>Zeitliste</v>
      </c>
      <c r="L51" s="251" t="str">
        <f t="shared" si="2"/>
        <v>Zeitliste</v>
      </c>
      <c r="M51" s="251" t="str">
        <f t="shared" si="2"/>
        <v>Zeitliste</v>
      </c>
    </row>
    <row r="52" spans="1:13" x14ac:dyDescent="0.25">
      <c r="A52" s="149" t="str">
        <f ca="1">IF(ISBLANK(ZU_Produktnummer),IF(ISTEXT(C52),C52,""),IF(ISTEXT(INDIRECT(VLOOKUP(SU_Aktionskennung,SU_Aktionstabelle[],4,FALSE)&amp;ROW())),INDIRECT(VLOOKUP(SU_Aktionskennung,SU_Aktionstabelle[],4,FALSE)&amp;ROW()),""))</f>
        <v/>
      </c>
      <c r="D52" s="83"/>
      <c r="E52" s="83"/>
      <c r="F52" s="83"/>
      <c r="G52" s="158" t="str">
        <f t="shared" si="3"/>
        <v/>
      </c>
      <c r="H52" s="158" t="str">
        <f t="shared" si="0"/>
        <v/>
      </c>
      <c r="J52" s="158" t="str">
        <f t="shared" si="1"/>
        <v/>
      </c>
      <c r="K52" s="158"/>
      <c r="L52" s="250"/>
      <c r="M52" s="250"/>
    </row>
    <row r="53" spans="1:13" ht="27.6" x14ac:dyDescent="0.25">
      <c r="A53" s="149" t="str">
        <f ca="1">IF(ISBLANK(ZU_Produktnummer),IF(ISTEXT(C53),C53,""),IF(ISTEXT(INDIRECT(VLOOKUP(SU_Aktionskennung,SU_Aktionstabelle[],4,FALSE)&amp;ROW())),INDIRECT(VLOOKUP(SU_Aktionskennung,SU_Aktionstabelle[],4,FALSE)&amp;ROW()),""))</f>
        <v/>
      </c>
      <c r="D53" s="83" t="s">
        <v>195</v>
      </c>
      <c r="E53" s="83" t="s">
        <v>195</v>
      </c>
      <c r="F53" s="83" t="s">
        <v>195</v>
      </c>
      <c r="G53" s="158" t="str">
        <f t="shared" si="3"/>
        <v>Das Register Zeitliste dient zur Erfassung der Projektarbeitszeiten des jeweiligen Mitarbeiters.</v>
      </c>
      <c r="H53" s="158" t="str">
        <f t="shared" si="0"/>
        <v>Das Register Zeitliste dient zur Erfassung der Projektarbeitszeiten des jeweiligen Mitarbeiters.</v>
      </c>
      <c r="J53" s="158" t="str">
        <f t="shared" si="1"/>
        <v>Das Register Zeitliste dient zur Erfassung der Projektarbeitszeiten des jeweiligen Mitarbeiters.</v>
      </c>
      <c r="K53" s="158" t="str">
        <f t="shared" si="2"/>
        <v>Das Register Zeitliste dient zur Erfassung der Projektarbeitszeiten des jeweiligen Mitarbeiters.</v>
      </c>
      <c r="L53" s="250" t="str">
        <f t="shared" si="2"/>
        <v>Das Register Zeitliste dient zur Erfassung der Projektarbeitszeiten des jeweiligen Mitarbeiters.</v>
      </c>
      <c r="M53" s="250" t="s">
        <v>421</v>
      </c>
    </row>
    <row r="54" spans="1:13" x14ac:dyDescent="0.25">
      <c r="A54" s="149" t="str">
        <f ca="1">IF(ISBLANK(ZU_Produktnummer),IF(ISTEXT(C54),C54,""),IF(ISTEXT(INDIRECT(VLOOKUP(SU_Aktionskennung,SU_Aktionstabelle[],4,FALSE)&amp;ROW())),INDIRECT(VLOOKUP(SU_Aktionskennung,SU_Aktionstabelle[],4,FALSE)&amp;ROW()),""))</f>
        <v/>
      </c>
      <c r="D54" s="83" t="s">
        <v>196</v>
      </c>
      <c r="E54" s="83" t="s">
        <v>196</v>
      </c>
      <c r="F54" s="83" t="s">
        <v>196</v>
      </c>
      <c r="G54" s="158" t="str">
        <f t="shared" si="3"/>
        <v>Der Tabellenkopf wird entsprechend den Angaben auf "Zusammenfassung" befüllt.</v>
      </c>
      <c r="H54" s="158" t="str">
        <f t="shared" si="0"/>
        <v>Der Tabellenkopf wird entsprechend den Angaben auf "Zusammenfassung" befüllt.</v>
      </c>
      <c r="J54" s="158" t="str">
        <f t="shared" si="1"/>
        <v>Der Tabellenkopf wird entsprechend den Angaben auf "Zusammenfassung" befüllt.</v>
      </c>
      <c r="K54" s="158" t="str">
        <f t="shared" si="2"/>
        <v>Der Tabellenkopf wird entsprechend den Angaben auf "Zusammenfassung" befüllt.</v>
      </c>
      <c r="L54" s="250" t="str">
        <f t="shared" si="2"/>
        <v>Der Tabellenkopf wird entsprechend den Angaben auf "Zusammenfassung" befüllt.</v>
      </c>
      <c r="M54" s="250" t="s">
        <v>422</v>
      </c>
    </row>
    <row r="55" spans="1:13" hidden="1" x14ac:dyDescent="0.25">
      <c r="A55" s="149" t="str">
        <f ca="1">IF(ISBLANK(ZU_Produktnummer),IF(ISTEXT(C55),C55,""),IF(ISTEXT(INDIRECT(VLOOKUP(SU_Aktionskennung,SU_Aktionstabelle[],4,FALSE)&amp;ROW())),INDIRECT(VLOOKUP(SU_Aktionskennung,SU_Aktionstabelle[],4,FALSE)&amp;ROW()),""))</f>
        <v/>
      </c>
      <c r="D55" s="83"/>
      <c r="E55" s="83" t="s">
        <v>166</v>
      </c>
      <c r="F55" s="83" t="s">
        <v>166</v>
      </c>
      <c r="G55" s="158" t="str">
        <f t="shared" si="3"/>
        <v/>
      </c>
      <c r="H55" s="158" t="str">
        <f t="shared" si="0"/>
        <v/>
      </c>
      <c r="J55" s="158" t="str">
        <f t="shared" si="1"/>
        <v/>
      </c>
      <c r="K55" s="158" t="str">
        <f t="shared" si="2"/>
        <v>Der Block rechts oben gibt Informationen zu den definierten Arbeitspaketen.</v>
      </c>
      <c r="L55" s="250" t="str">
        <f t="shared" si="2"/>
        <v>Der Block rechts oben gibt Informationen zu den definierten Arbeitspaketen.</v>
      </c>
      <c r="M55" s="250" t="str">
        <f t="shared" si="2"/>
        <v/>
      </c>
    </row>
    <row r="56" spans="1:13" x14ac:dyDescent="0.25">
      <c r="A56" s="149" t="str">
        <f ca="1">IF(ISBLANK(ZU_Produktnummer),IF(ISTEXT(C56),C56,""),IF(ISTEXT(INDIRECT(VLOOKUP(SU_Aktionskennung,SU_Aktionstabelle[],4,FALSE)&amp;ROW())),INDIRECT(VLOOKUP(SU_Aktionskennung,SU_Aktionstabelle[],4,FALSE)&amp;ROW()),""))</f>
        <v/>
      </c>
      <c r="D56" s="83"/>
      <c r="E56" s="83"/>
      <c r="F56" s="83"/>
      <c r="G56" s="158" t="str">
        <f t="shared" si="3"/>
        <v/>
      </c>
      <c r="H56" s="158" t="str">
        <f t="shared" si="0"/>
        <v/>
      </c>
      <c r="J56" s="158" t="str">
        <f t="shared" si="1"/>
        <v/>
      </c>
      <c r="K56" s="158"/>
      <c r="L56" s="250"/>
      <c r="M56" s="250"/>
    </row>
    <row r="57" spans="1:13" x14ac:dyDescent="0.25">
      <c r="A57" s="149" t="str">
        <f ca="1">IF(ISBLANK(ZU_Produktnummer),IF(ISTEXT(C57),C57,""),IF(ISTEXT(INDIRECT(VLOOKUP(SU_Aktionskennung,SU_Aktionstabelle[],4,FALSE)&amp;ROW())),INDIRECT(VLOOKUP(SU_Aktionskennung,SU_Aktionstabelle[],4,FALSE)&amp;ROW()),""))</f>
        <v/>
      </c>
      <c r="D57" s="83" t="s">
        <v>183</v>
      </c>
      <c r="E57" s="83" t="s">
        <v>183</v>
      </c>
      <c r="F57" s="83" t="s">
        <v>183</v>
      </c>
      <c r="G57" s="158" t="str">
        <f t="shared" si="3"/>
        <v>Erfassen Sie die den Tag in der Spalte "Datum".</v>
      </c>
      <c r="H57" s="158" t="str">
        <f t="shared" si="0"/>
        <v>Erfassen Sie die den Tag in der Spalte "Datum".</v>
      </c>
      <c r="J57" s="158" t="str">
        <f t="shared" si="1"/>
        <v>Erfassen Sie die den Tag in der Spalte "Datum".</v>
      </c>
      <c r="K57" s="158" t="str">
        <f t="shared" si="2"/>
        <v>Erfassen Sie die den Tag in der Spalte "Datum".</v>
      </c>
      <c r="L57" s="250" t="str">
        <f t="shared" si="2"/>
        <v>Erfassen Sie die den Tag in der Spalte "Datum".</v>
      </c>
      <c r="M57" s="250" t="s">
        <v>423</v>
      </c>
    </row>
    <row r="58" spans="1:13" x14ac:dyDescent="0.25">
      <c r="A58" s="149" t="str">
        <f ca="1">IF(ISBLANK(ZU_Produktnummer),IF(ISTEXT(C58),C58,""),IF(ISTEXT(INDIRECT(VLOOKUP(SU_Aktionskennung,SU_Aktionstabelle[],4,FALSE)&amp;ROW())),INDIRECT(VLOOKUP(SU_Aktionskennung,SU_Aktionstabelle[],4,FALSE)&amp;ROW()),""))</f>
        <v/>
      </c>
      <c r="D58" s="83" t="s">
        <v>294</v>
      </c>
      <c r="E58" s="83" t="s">
        <v>170</v>
      </c>
      <c r="F58" s="83" t="s">
        <v>170</v>
      </c>
      <c r="G58" s="158" t="str">
        <f t="shared" si="3"/>
        <v>Erfassen Sie Beginn- und Endzeit Ihrer Projektarbeitszeit.</v>
      </c>
      <c r="H58" s="158" t="str">
        <f t="shared" si="0"/>
        <v>Erfassen Sie Beginn- und Endzeit Ihrer Projektarbeitszeit.</v>
      </c>
      <c r="J58" s="158" t="str">
        <f t="shared" si="1"/>
        <v>Erfassen Sie Beginn- und Endzeit Ihrer Projektarbeitszeit.</v>
      </c>
      <c r="K58" s="158" t="str">
        <f t="shared" si="2"/>
        <v>Erfassen Sie Beginn- und Endzeit Ihrer Projektarbeitszeit pro Arbeitspaket.</v>
      </c>
      <c r="L58" s="250" t="str">
        <f t="shared" si="2"/>
        <v>Erfassen Sie Beginn- und Endzeit Ihrer Projektarbeitszeit pro Arbeitspaket.</v>
      </c>
      <c r="M58" s="250" t="s">
        <v>294</v>
      </c>
    </row>
    <row r="59" spans="1:13" x14ac:dyDescent="0.25">
      <c r="A59" s="149" t="str">
        <f ca="1">IF(ISBLANK(ZU_Produktnummer),IF(ISTEXT(C59),C59,""),IF(ISTEXT(INDIRECT(VLOOKUP(SU_Aktionskennung,SU_Aktionstabelle[],4,FALSE)&amp;ROW())),INDIRECT(VLOOKUP(SU_Aktionskennung,SU_Aktionstabelle[],4,FALSE)&amp;ROW()),""))</f>
        <v/>
      </c>
      <c r="D59" s="83" t="s">
        <v>169</v>
      </c>
      <c r="E59" s="83" t="s">
        <v>169</v>
      </c>
      <c r="F59" s="83" t="s">
        <v>169</v>
      </c>
      <c r="G59" s="158" t="str">
        <f t="shared" si="3"/>
        <v>Es sind beliebig viele Zeitbuchungen pro Tag und somit auch pro Jahr möglich.</v>
      </c>
      <c r="H59" s="158" t="str">
        <f t="shared" si="0"/>
        <v>Es sind beliebig viele Zeitbuchungen pro Tag und somit auch pro Jahr möglich.</v>
      </c>
      <c r="J59" s="158" t="str">
        <f t="shared" si="1"/>
        <v>Es sind beliebig viele Zeitbuchungen pro Tag und somit auch pro Jahr möglich.</v>
      </c>
      <c r="K59" s="158" t="str">
        <f t="shared" si="2"/>
        <v>Es sind beliebig viele Zeitbuchungen pro Tag und somit auch pro Jahr möglich.</v>
      </c>
      <c r="L59" s="250" t="str">
        <f t="shared" si="2"/>
        <v>Es sind beliebig viele Zeitbuchungen pro Tag und somit auch pro Jahr möglich.</v>
      </c>
      <c r="M59" s="250" t="s">
        <v>169</v>
      </c>
    </row>
    <row r="60" spans="1:13" x14ac:dyDescent="0.25">
      <c r="A60" s="149" t="str">
        <f ca="1">IF(ISBLANK(ZU_Produktnummer),IF(ISTEXT(C60),C60,""),IF(ISTEXT(INDIRECT(VLOOKUP(SU_Aktionskennung,SU_Aktionstabelle[],4,FALSE)&amp;ROW())),INDIRECT(VLOOKUP(SU_Aktionskennung,SU_Aktionstabelle[],4,FALSE)&amp;ROW()),""))</f>
        <v/>
      </c>
      <c r="D60" s="83" t="s">
        <v>295</v>
      </c>
      <c r="E60" s="83" t="s">
        <v>295</v>
      </c>
      <c r="F60" s="83" t="s">
        <v>295</v>
      </c>
      <c r="G60" s="158" t="str">
        <f t="shared" si="3"/>
        <v>Tagesübergreifende Zeitbuchungen sind nicht zulässig (Beginn 00:00;Ende 23:59)</v>
      </c>
      <c r="H60" s="158" t="str">
        <f t="shared" si="0"/>
        <v>Tagesübergreifende Zeitbuchungen sind nicht zulässig (Beginn 00:00;Ende 23:59)</v>
      </c>
      <c r="J60" s="158" t="str">
        <f t="shared" si="1"/>
        <v>Tagesübergreifende Zeitbuchungen sind nicht zulässig (Beginn 00:00;Ende 23:59)</v>
      </c>
      <c r="K60" s="158" t="str">
        <f t="shared" si="2"/>
        <v>Tagesübergreifende Zeitbuchungen sind nicht zulässig (Beginn 00:00;Ende 23:59)</v>
      </c>
      <c r="L60" s="250" t="str">
        <f t="shared" si="2"/>
        <v>Tagesübergreifende Zeitbuchungen sind nicht zulässig (Beginn 00:00;Ende 23:59)</v>
      </c>
      <c r="M60" s="250" t="s">
        <v>295</v>
      </c>
    </row>
    <row r="61" spans="1:13" x14ac:dyDescent="0.25">
      <c r="A61" s="149" t="str">
        <f ca="1">IF(ISBLANK(ZU_Produktnummer),IF(ISTEXT(C61),C61,""),IF(ISTEXT(INDIRECT(VLOOKUP(SU_Aktionskennung,SU_Aktionstabelle[],4,FALSE)&amp;ROW())),INDIRECT(VLOOKUP(SU_Aktionskennung,SU_Aktionstabelle[],4,FALSE)&amp;ROW()),""))</f>
        <v/>
      </c>
      <c r="D61" s="83" t="s">
        <v>167</v>
      </c>
      <c r="E61" s="83" t="s">
        <v>167</v>
      </c>
      <c r="F61" s="83" t="s">
        <v>167</v>
      </c>
      <c r="G61" s="158" t="str">
        <f t="shared" si="3"/>
        <v>Die Einträge für Stunden und Minuten erfolgen in getrennten Spalten.</v>
      </c>
      <c r="H61" s="158" t="str">
        <f t="shared" si="0"/>
        <v>Die Einträge für Stunden und Minuten erfolgen in getrennten Spalten.</v>
      </c>
      <c r="J61" s="158" t="str">
        <f t="shared" si="1"/>
        <v>Die Einträge für Stunden und Minuten erfolgen in getrennten Spalten.</v>
      </c>
      <c r="K61" s="158" t="str">
        <f t="shared" si="2"/>
        <v>Die Einträge für Stunden und Minuten erfolgen in getrennten Spalten.</v>
      </c>
      <c r="L61" s="250" t="str">
        <f t="shared" si="2"/>
        <v>Die Einträge für Stunden und Minuten erfolgen in getrennten Spalten.</v>
      </c>
      <c r="M61" s="250" t="s">
        <v>167</v>
      </c>
    </row>
    <row r="62" spans="1:13" x14ac:dyDescent="0.25">
      <c r="A62" s="149" t="str">
        <f ca="1">IF(ISBLANK(ZU_Produktnummer),IF(ISTEXT(C62),C62,""),IF(ISTEXT(INDIRECT(VLOOKUP(SU_Aktionskennung,SU_Aktionstabelle[],4,FALSE)&amp;ROW())),INDIRECT(VLOOKUP(SU_Aktionskennung,SU_Aktionstabelle[],4,FALSE)&amp;ROW()),""))</f>
        <v/>
      </c>
      <c r="D62" s="83" t="s">
        <v>168</v>
      </c>
      <c r="E62" s="83" t="s">
        <v>168</v>
      </c>
      <c r="F62" s="83" t="s">
        <v>168</v>
      </c>
      <c r="G62" s="158" t="str">
        <f t="shared" si="3"/>
        <v>Die Arbeitszeit wird automatisch berechnet (als Stunden und Minuten bzw. dezimal).</v>
      </c>
      <c r="H62" s="158" t="str">
        <f t="shared" si="0"/>
        <v>Die Arbeitszeit wird automatisch berechnet (als Stunden und Minuten bzw. dezimal).</v>
      </c>
      <c r="J62" s="158" t="str">
        <f t="shared" si="1"/>
        <v>Die Arbeitszeit wird automatisch berechnet (als Stunden und Minuten bzw. dezimal).</v>
      </c>
      <c r="K62" s="158" t="str">
        <f t="shared" si="2"/>
        <v>Die Arbeitszeit wird automatisch berechnet (als Stunden und Minuten bzw. dezimal).</v>
      </c>
      <c r="L62" s="250" t="str">
        <f t="shared" si="2"/>
        <v>Die Arbeitszeit wird automatisch berechnet (als Stunden und Minuten bzw. dezimal).</v>
      </c>
      <c r="M62" s="250" t="s">
        <v>168</v>
      </c>
    </row>
    <row r="63" spans="1:13" x14ac:dyDescent="0.25">
      <c r="A63" s="149" t="str">
        <f ca="1">IF(ISBLANK(ZU_Produktnummer),IF(ISTEXT(C63),C63,""),IF(ISTEXT(INDIRECT(VLOOKUP(SU_Aktionskennung,SU_Aktionstabelle[],4,FALSE)&amp;ROW())),INDIRECT(VLOOKUP(SU_Aktionskennung,SU_Aktionstabelle[],4,FALSE)&amp;ROW()),""))</f>
        <v/>
      </c>
      <c r="D63" s="83"/>
      <c r="E63" s="83" t="s">
        <v>175</v>
      </c>
      <c r="F63" s="83" t="s">
        <v>175</v>
      </c>
      <c r="G63" s="158" t="str">
        <f t="shared" si="3"/>
        <v/>
      </c>
      <c r="H63" s="158" t="str">
        <f t="shared" si="0"/>
        <v/>
      </c>
      <c r="J63" s="158" t="str">
        <f t="shared" si="1"/>
        <v/>
      </c>
      <c r="K63" s="158" t="str">
        <f t="shared" si="2"/>
        <v>Weisen Sie diesen Zeitblock einem Arbeitspakt zu (mittels drop down Liste).</v>
      </c>
      <c r="L63" s="250" t="str">
        <f t="shared" si="2"/>
        <v>Weisen Sie diesen Zeitblock einem Arbeitspakt zu (mittels drop down Liste).</v>
      </c>
      <c r="M63" s="250" t="str">
        <f t="shared" si="2"/>
        <v/>
      </c>
    </row>
    <row r="64" spans="1:13" x14ac:dyDescent="0.25">
      <c r="A64" s="149" t="str">
        <f ca="1">IF(ISBLANK(ZU_Produktnummer),IF(ISTEXT(C64),C64,""),IF(ISTEXT(INDIRECT(VLOOKUP(SU_Aktionskennung,SU_Aktionstabelle[],4,FALSE)&amp;ROW())),INDIRECT(VLOOKUP(SU_Aktionskennung,SU_Aktionstabelle[],4,FALSE)&amp;ROW()),""))</f>
        <v/>
      </c>
      <c r="D64" s="83"/>
      <c r="E64" s="83" t="s">
        <v>197</v>
      </c>
      <c r="F64" s="83" t="s">
        <v>197</v>
      </c>
      <c r="G64" s="158" t="str">
        <f t="shared" si="3"/>
        <v/>
      </c>
      <c r="H64" s="158" t="str">
        <f t="shared" si="0"/>
        <v/>
      </c>
      <c r="J64" s="158" t="str">
        <f t="shared" si="1"/>
        <v/>
      </c>
      <c r="K64" s="158" t="str">
        <f t="shared" si="2"/>
        <v>Es werden nur die Daten ausgewertet, die einen eindeutigen Bezug zu einem Arbeitspaket aufweisen.</v>
      </c>
      <c r="L64" s="250" t="str">
        <f t="shared" si="2"/>
        <v>Es werden nur die Daten ausgewertet, die einen eindeutigen Bezug zu einem Arbeitspaket aufweisen.</v>
      </c>
      <c r="M64" s="250" t="str">
        <f t="shared" si="2"/>
        <v/>
      </c>
    </row>
    <row r="65" spans="1:13" x14ac:dyDescent="0.25">
      <c r="A65" s="149" t="str">
        <f ca="1">IF(ISBLANK(ZU_Produktnummer),IF(ISTEXT(C65),C65,""),IF(ISTEXT(INDIRECT(VLOOKUP(SU_Aktionskennung,SU_Aktionstabelle[],4,FALSE)&amp;ROW())),INDIRECT(VLOOKUP(SU_Aktionskennung,SU_Aktionstabelle[],4,FALSE)&amp;ROW()),""))</f>
        <v/>
      </c>
      <c r="D65" s="83" t="s">
        <v>173</v>
      </c>
      <c r="E65" s="83" t="s">
        <v>173</v>
      </c>
      <c r="F65" s="83" t="s">
        <v>173</v>
      </c>
      <c r="G65" s="158" t="str">
        <f t="shared" si="3"/>
        <v>Erfassen sie eine sinnvolle und aussagefähige Beschreibung der durchgeführten Tätigkeiten.</v>
      </c>
      <c r="H65" s="158" t="str">
        <f t="shared" si="0"/>
        <v>Erfassen sie eine sinnvolle und aussagefähige Beschreibung der durchgeführten Tätigkeiten.</v>
      </c>
      <c r="J65" s="158" t="str">
        <f t="shared" si="1"/>
        <v>Erfassen sie eine sinnvolle und aussagefähige Beschreibung der durchgeführten Tätigkeiten.</v>
      </c>
      <c r="K65" s="158" t="str">
        <f t="shared" si="2"/>
        <v>Erfassen sie eine sinnvolle und aussagefähige Beschreibung der durchgeführten Tätigkeiten.</v>
      </c>
      <c r="L65" s="250" t="str">
        <f t="shared" si="2"/>
        <v>Erfassen sie eine sinnvolle und aussagefähige Beschreibung der durchgeführten Tätigkeiten.</v>
      </c>
      <c r="M65" s="250" t="s">
        <v>424</v>
      </c>
    </row>
    <row r="66" spans="1:13" x14ac:dyDescent="0.25">
      <c r="A66" s="149" t="str">
        <f ca="1">IF(ISBLANK(ZU_Produktnummer),IF(ISTEXT(C66),C66,""),IF(ISTEXT(INDIRECT(VLOOKUP(SU_Aktionskennung,SU_Aktionstabelle[],4,FALSE)&amp;ROW())),INDIRECT(VLOOKUP(SU_Aktionskennung,SU_Aktionstabelle[],4,FALSE)&amp;ROW()),""))</f>
        <v/>
      </c>
      <c r="D66" s="83" t="s">
        <v>174</v>
      </c>
      <c r="E66" s="83" t="s">
        <v>174</v>
      </c>
      <c r="F66" s="83" t="s">
        <v>174</v>
      </c>
      <c r="G66" s="158" t="str">
        <f t="shared" si="3"/>
        <v>Der ausschließliche Verweis auf ein Arbeitspakte ist jedenfalls keine sinnvolle Bezeichnung.</v>
      </c>
      <c r="H66" s="158" t="str">
        <f t="shared" si="0"/>
        <v>Der ausschließliche Verweis auf ein Arbeitspakte ist jedenfalls keine sinnvolle Bezeichnung.</v>
      </c>
      <c r="J66" s="158" t="str">
        <f t="shared" si="1"/>
        <v>Der ausschließliche Verweis auf ein Arbeitspakte ist jedenfalls keine sinnvolle Bezeichnung.</v>
      </c>
      <c r="K66" s="158" t="str">
        <f t="shared" si="2"/>
        <v>Der ausschließliche Verweis auf ein Arbeitspakte ist jedenfalls keine sinnvolle Bezeichnung.</v>
      </c>
      <c r="L66" s="250" t="str">
        <f t="shared" si="2"/>
        <v>Der ausschließliche Verweis auf ein Arbeitspakte ist jedenfalls keine sinnvolle Bezeichnung.</v>
      </c>
      <c r="M66" s="250" t="s">
        <v>174</v>
      </c>
    </row>
    <row r="67" spans="1:13" x14ac:dyDescent="0.25">
      <c r="A67" s="149" t="str">
        <f ca="1">IF(ISBLANK(ZU_Produktnummer),IF(ISTEXT(C67),C67,""),IF(ISTEXT(INDIRECT(VLOOKUP(SU_Aktionskennung,SU_Aktionstabelle[],4,FALSE)&amp;ROW())),INDIRECT(VLOOKUP(SU_Aktionskennung,SU_Aktionstabelle[],4,FALSE)&amp;ROW()),""))</f>
        <v/>
      </c>
      <c r="D67" s="83" t="s">
        <v>176</v>
      </c>
      <c r="E67" s="83" t="s">
        <v>176</v>
      </c>
      <c r="F67" s="83" t="s">
        <v>176</v>
      </c>
      <c r="G67" s="158" t="str">
        <f t="shared" si="3"/>
        <v>Die Spalte "automatische Hinweise" bietet Ihnen unterstützende Informationen.</v>
      </c>
      <c r="H67" s="158" t="str">
        <f t="shared" ref="H67:H97" si="4">IF(ISBLANK(D67),"",D67)</f>
        <v>Die Spalte "automatische Hinweise" bietet Ihnen unterstützende Informationen.</v>
      </c>
      <c r="J67" s="158" t="str">
        <f t="shared" ref="J67:J97" si="5">IF(ISBLANK(D67),"",D67)</f>
        <v>Die Spalte "automatische Hinweise" bietet Ihnen unterstützende Informationen.</v>
      </c>
      <c r="K67" s="158" t="str">
        <f t="shared" ref="K67:M97" si="6">E67</f>
        <v>Die Spalte "automatische Hinweise" bietet Ihnen unterstützende Informationen.</v>
      </c>
      <c r="L67" s="250" t="str">
        <f t="shared" si="6"/>
        <v>Die Spalte "automatische Hinweise" bietet Ihnen unterstützende Informationen.</v>
      </c>
      <c r="M67" s="250" t="s">
        <v>176</v>
      </c>
    </row>
    <row r="68" spans="1:13" x14ac:dyDescent="0.25">
      <c r="A68" s="149" t="str">
        <f ca="1">IF(ISBLANK(ZU_Produktnummer),IF(ISTEXT(C68),C68,""),IF(ISTEXT(INDIRECT(VLOOKUP(SU_Aktionskennung,SU_Aktionstabelle[],4,FALSE)&amp;ROW())),INDIRECT(VLOOKUP(SU_Aktionskennung,SU_Aktionstabelle[],4,FALSE)&amp;ROW()),""))</f>
        <v/>
      </c>
      <c r="D68" s="83"/>
      <c r="E68" s="83"/>
      <c r="F68" s="83"/>
      <c r="G68" s="158" t="str">
        <f t="shared" si="3"/>
        <v/>
      </c>
      <c r="H68" s="158" t="str">
        <f t="shared" si="4"/>
        <v/>
      </c>
      <c r="J68" s="158" t="str">
        <f t="shared" si="5"/>
        <v/>
      </c>
      <c r="K68" s="158"/>
      <c r="L68" s="250"/>
      <c r="M68" s="250"/>
    </row>
    <row r="69" spans="1:13" x14ac:dyDescent="0.25">
      <c r="A69" s="149" t="str">
        <f ca="1">IF(ISBLANK(ZU_Produktnummer),IF(ISTEXT(C69),C69,""),IF(ISTEXT(INDIRECT(VLOOKUP(SU_Aktionskennung,SU_Aktionstabelle[],4,FALSE)&amp;ROW())),INDIRECT(VLOOKUP(SU_Aktionskennung,SU_Aktionstabelle[],4,FALSE)&amp;ROW()),""))</f>
        <v/>
      </c>
      <c r="D69" s="83" t="s">
        <v>198</v>
      </c>
      <c r="E69" s="83" t="s">
        <v>198</v>
      </c>
      <c r="F69" s="83" t="s">
        <v>198</v>
      </c>
      <c r="G69" s="158" t="str">
        <f t="shared" si="3"/>
        <v>Verzichten Sie auf das Einfügen bzw. Löschen von Zeilen und Zellen.</v>
      </c>
      <c r="H69" s="158" t="str">
        <f t="shared" si="4"/>
        <v>Verzichten Sie auf das Einfügen bzw. Löschen von Zeilen und Zellen.</v>
      </c>
      <c r="J69" s="158" t="str">
        <f t="shared" si="5"/>
        <v>Verzichten Sie auf das Einfügen bzw. Löschen von Zeilen und Zellen.</v>
      </c>
      <c r="K69" s="158" t="str">
        <f t="shared" si="6"/>
        <v>Verzichten Sie auf das Einfügen bzw. Löschen von Zeilen und Zellen.</v>
      </c>
      <c r="L69" s="250" t="str">
        <f t="shared" si="6"/>
        <v>Verzichten Sie auf das Einfügen bzw. Löschen von Zeilen und Zellen.</v>
      </c>
      <c r="M69" s="250" t="s">
        <v>198</v>
      </c>
    </row>
    <row r="70" spans="1:13" x14ac:dyDescent="0.25">
      <c r="A70" s="149" t="str">
        <f ca="1">IF(ISBLANK(ZU_Produktnummer),IF(ISTEXT(C70),C70,""),IF(ISTEXT(INDIRECT(VLOOKUP(SU_Aktionskennung,SU_Aktionstabelle[],4,FALSE)&amp;ROW())),INDIRECT(VLOOKUP(SU_Aktionskennung,SU_Aktionstabelle[],4,FALSE)&amp;ROW()),""))</f>
        <v/>
      </c>
      <c r="D70" s="83" t="s">
        <v>172</v>
      </c>
      <c r="E70" s="83" t="s">
        <v>172</v>
      </c>
      <c r="F70" s="83" t="s">
        <v>172</v>
      </c>
      <c r="G70" s="158" t="str">
        <f t="shared" si="3"/>
        <v>Verzichten Sie auf das Verschieben von Inhalten mittels drag'n drop.</v>
      </c>
      <c r="H70" s="158" t="str">
        <f t="shared" si="4"/>
        <v>Verzichten Sie auf das Verschieben von Inhalten mittels drag'n drop.</v>
      </c>
      <c r="J70" s="158" t="str">
        <f t="shared" si="5"/>
        <v>Verzichten Sie auf das Verschieben von Inhalten mittels drag'n drop.</v>
      </c>
      <c r="K70" s="158" t="str">
        <f t="shared" si="6"/>
        <v>Verzichten Sie auf das Verschieben von Inhalten mittels drag'n drop.</v>
      </c>
      <c r="L70" s="250" t="str">
        <f t="shared" si="6"/>
        <v>Verzichten Sie auf das Verschieben von Inhalten mittels drag'n drop.</v>
      </c>
      <c r="M70" s="250" t="s">
        <v>425</v>
      </c>
    </row>
    <row r="71" spans="1:13" x14ac:dyDescent="0.25">
      <c r="A71" s="149" t="str">
        <f ca="1">IF(ISBLANK(ZU_Produktnummer),IF(ISTEXT(C71),C71,""),IF(ISTEXT(INDIRECT(VLOOKUP(SU_Aktionskennung,SU_Aktionstabelle[],4,FALSE)&amp;ROW())),INDIRECT(VLOOKUP(SU_Aktionskennung,SU_Aktionstabelle[],4,FALSE)&amp;ROW()),""))</f>
        <v/>
      </c>
      <c r="D71" s="83" t="s">
        <v>296</v>
      </c>
      <c r="E71" s="83" t="s">
        <v>171</v>
      </c>
      <c r="F71" s="83" t="s">
        <v>171</v>
      </c>
      <c r="G71" s="158" t="str">
        <f t="shared" ref="G71:G97" si="7">IF(ISBLANK(D71),"",D71)</f>
        <v>Bitte füllen Sie die Zeilen vollständig aus. Vermeiden Sie Leerzeilen</v>
      </c>
      <c r="H71" s="158" t="str">
        <f t="shared" si="4"/>
        <v>Bitte füllen Sie die Zeilen vollständig aus. Vermeiden Sie Leerzeilen</v>
      </c>
      <c r="J71" s="158" t="str">
        <f t="shared" si="5"/>
        <v>Bitte füllen Sie die Zeilen vollständig aus. Vermeiden Sie Leerzeilen</v>
      </c>
      <c r="K71" s="158" t="str">
        <f t="shared" si="6"/>
        <v>Es können Zeilen frei gelassen werden.</v>
      </c>
      <c r="L71" s="250" t="str">
        <f t="shared" si="6"/>
        <v>Es können Zeilen frei gelassen werden.</v>
      </c>
      <c r="M71" s="250" t="s">
        <v>296</v>
      </c>
    </row>
    <row r="72" spans="1:13" ht="27.6" x14ac:dyDescent="0.25">
      <c r="A72" s="149" t="str">
        <f ca="1">IF(ISBLANK(ZU_Produktnummer),IF(ISTEXT(C72),C72,""),IF(ISTEXT(INDIRECT(VLOOKUP(SU_Aktionskennung,SU_Aktionstabelle[],4,FALSE)&amp;ROW())),INDIRECT(VLOOKUP(SU_Aktionskennung,SU_Aktionstabelle[],4,FALSE)&amp;ROW()),""))</f>
        <v/>
      </c>
      <c r="D72" s="83" t="s">
        <v>177</v>
      </c>
      <c r="E72" s="83" t="s">
        <v>177</v>
      </c>
      <c r="F72" s="83" t="s">
        <v>177</v>
      </c>
      <c r="G72" s="158" t="str">
        <f t="shared" si="7"/>
        <v>Der Zellbereich ist bis zur Zeile 1999 vorbereitet. Sollten Sie mehr Zeilen benötigen, teilen Sie uns dies bitte mit.</v>
      </c>
      <c r="H72" s="158" t="str">
        <f t="shared" si="4"/>
        <v>Der Zellbereich ist bis zur Zeile 1999 vorbereitet. Sollten Sie mehr Zeilen benötigen, teilen Sie uns dies bitte mit.</v>
      </c>
      <c r="J72" s="158" t="str">
        <f t="shared" si="5"/>
        <v>Der Zellbereich ist bis zur Zeile 1999 vorbereitet. Sollten Sie mehr Zeilen benötigen, teilen Sie uns dies bitte mit.</v>
      </c>
      <c r="K72" s="158" t="str">
        <f t="shared" si="6"/>
        <v>Der Zellbereich ist bis zur Zeile 1999 vorbereitet. Sollten Sie mehr Zeilen benötigen, teilen Sie uns dies bitte mit.</v>
      </c>
      <c r="L72" s="250" t="str">
        <f t="shared" si="6"/>
        <v>Der Zellbereich ist bis zur Zeile 1999 vorbereitet. Sollten Sie mehr Zeilen benötigen, teilen Sie uns dies bitte mit.</v>
      </c>
      <c r="M72" s="250" t="s">
        <v>177</v>
      </c>
    </row>
    <row r="73" spans="1:13" x14ac:dyDescent="0.25">
      <c r="A73" s="149" t="str">
        <f ca="1">IF(ISBLANK(ZU_Produktnummer),IF(ISTEXT(C73),C73,""),IF(ISTEXT(INDIRECT(VLOOKUP(SU_Aktionskennung,SU_Aktionstabelle[],4,FALSE)&amp;ROW())),INDIRECT(VLOOKUP(SU_Aktionskennung,SU_Aktionstabelle[],4,FALSE)&amp;ROW()),""))</f>
        <v/>
      </c>
      <c r="D73" s="83"/>
      <c r="E73" s="83"/>
      <c r="F73" s="83"/>
      <c r="G73" s="158" t="str">
        <f t="shared" si="7"/>
        <v/>
      </c>
      <c r="H73" s="158" t="str">
        <f t="shared" si="4"/>
        <v/>
      </c>
      <c r="J73" s="158" t="str">
        <f t="shared" si="5"/>
        <v/>
      </c>
      <c r="K73" s="158"/>
      <c r="L73" s="250"/>
      <c r="M73" s="250"/>
    </row>
    <row r="74" spans="1:13" x14ac:dyDescent="0.25">
      <c r="A74" s="152" t="str">
        <f ca="1">IF(ISBLANK(ZU_Produktnummer),IF(ISTEXT(C74),C74,""),IF(ISTEXT(INDIRECT(VLOOKUP(SU_Aktionskennung,SU_Aktionstabelle[],4,FALSE)&amp;ROW())),INDIRECT(VLOOKUP(SU_Aktionskennung,SU_Aktionstabelle[],4,FALSE)&amp;ROW()),""))</f>
        <v/>
      </c>
      <c r="D74" s="84" t="s">
        <v>178</v>
      </c>
      <c r="E74" s="84" t="s">
        <v>178</v>
      </c>
      <c r="F74" s="84" t="s">
        <v>178</v>
      </c>
      <c r="G74" s="157" t="str">
        <f t="shared" si="7"/>
        <v>Tagessummen</v>
      </c>
      <c r="H74" s="157" t="str">
        <f t="shared" si="4"/>
        <v>Tagessummen</v>
      </c>
      <c r="J74" s="157" t="str">
        <f t="shared" si="5"/>
        <v>Tagessummen</v>
      </c>
      <c r="K74" s="157" t="str">
        <f t="shared" si="6"/>
        <v>Tagessummen</v>
      </c>
      <c r="L74" s="251" t="str">
        <f t="shared" si="6"/>
        <v>Tagessummen</v>
      </c>
      <c r="M74" s="251" t="str">
        <f t="shared" si="6"/>
        <v>Tagessummen</v>
      </c>
    </row>
    <row r="75" spans="1:13" x14ac:dyDescent="0.25">
      <c r="A75" s="152" t="str">
        <f ca="1">IF(ISBLANK(ZU_Produktnummer),IF(ISTEXT(C75),C75,""),IF(ISTEXT(INDIRECT(VLOOKUP(SU_Aktionskennung,SU_Aktionstabelle[],4,FALSE)&amp;ROW())),INDIRECT(VLOOKUP(SU_Aktionskennung,SU_Aktionstabelle[],4,FALSE)&amp;ROW()),""))</f>
        <v/>
      </c>
      <c r="D75" s="84"/>
      <c r="E75" s="84"/>
      <c r="F75" s="84"/>
      <c r="G75" s="157" t="str">
        <f t="shared" si="7"/>
        <v/>
      </c>
      <c r="H75" s="157" t="str">
        <f t="shared" si="4"/>
        <v/>
      </c>
      <c r="J75" s="157" t="str">
        <f t="shared" si="5"/>
        <v/>
      </c>
      <c r="K75" s="157"/>
      <c r="L75" s="251"/>
      <c r="M75" s="251"/>
    </row>
    <row r="76" spans="1:13" ht="27.6" x14ac:dyDescent="0.25">
      <c r="A76" s="149" t="str">
        <f ca="1">IF(ISBLANK(ZU_Produktnummer),IF(ISTEXT(C76),C76,""),IF(ISTEXT(INDIRECT(VLOOKUP(SU_Aktionskennung,SU_Aktionstabelle[],4,FALSE)&amp;ROW())),INDIRECT(VLOOKUP(SU_Aktionskennung,SU_Aktionstabelle[],4,FALSE)&amp;ROW()),""))</f>
        <v/>
      </c>
      <c r="D76" s="83" t="s">
        <v>316</v>
      </c>
      <c r="E76" s="83" t="s">
        <v>316</v>
      </c>
      <c r="F76" s="83" t="s">
        <v>316</v>
      </c>
      <c r="G76" s="158" t="str">
        <f t="shared" si="7"/>
        <v>Das Register Tagessummen liefert Informationen zu den Arbeittagen, an denen Projektarbeitszeiten im Register Zeitliste erfasst wurden.</v>
      </c>
      <c r="H76" s="158" t="str">
        <f t="shared" si="4"/>
        <v>Das Register Tagessummen liefert Informationen zu den Arbeittagen, an denen Projektarbeitszeiten im Register Zeitliste erfasst wurden.</v>
      </c>
      <c r="J76" s="158" t="str">
        <f t="shared" si="5"/>
        <v>Das Register Tagessummen liefert Informationen zu den Arbeittagen, an denen Projektarbeitszeiten im Register Zeitliste erfasst wurden.</v>
      </c>
      <c r="K76" s="158" t="str">
        <f t="shared" si="6"/>
        <v>Das Register Tagessummen liefert Informationen zu den Arbeittagen, an denen Projektarbeitszeiten im Register Zeitliste erfasst wurden.</v>
      </c>
      <c r="L76" s="250" t="str">
        <f t="shared" si="6"/>
        <v>Das Register Tagessummen liefert Informationen zu den Arbeittagen, an denen Projektarbeitszeiten im Register Zeitliste erfasst wurden.</v>
      </c>
      <c r="M76" s="250" t="s">
        <v>426</v>
      </c>
    </row>
    <row r="77" spans="1:13" x14ac:dyDescent="0.25">
      <c r="A77" s="149" t="str">
        <f ca="1">IF(ISBLANK(ZU_Produktnummer),IF(ISTEXT(C77),C77,""),IF(ISTEXT(INDIRECT(VLOOKUP(SU_Aktionskennung,SU_Aktionstabelle[],4,FALSE)&amp;ROW())),INDIRECT(VLOOKUP(SU_Aktionskennung,SU_Aktionstabelle[],4,FALSE)&amp;ROW()),""))</f>
        <v/>
      </c>
      <c r="D77" s="83" t="s">
        <v>196</v>
      </c>
      <c r="E77" s="83" t="s">
        <v>196</v>
      </c>
      <c r="F77" s="83" t="s">
        <v>196</v>
      </c>
      <c r="G77" s="158" t="str">
        <f t="shared" si="7"/>
        <v>Der Tabellenkopf wird entsprechend den Angaben auf "Zusammenfassung" befüllt.</v>
      </c>
      <c r="H77" s="158" t="str">
        <f t="shared" si="4"/>
        <v>Der Tabellenkopf wird entsprechend den Angaben auf "Zusammenfassung" befüllt.</v>
      </c>
      <c r="J77" s="158" t="str">
        <f t="shared" si="5"/>
        <v>Der Tabellenkopf wird entsprechend den Angaben auf "Zusammenfassung" befüllt.</v>
      </c>
      <c r="K77" s="158" t="str">
        <f t="shared" si="6"/>
        <v>Der Tabellenkopf wird entsprechend den Angaben auf "Zusammenfassung" befüllt.</v>
      </c>
      <c r="L77" s="250" t="str">
        <f t="shared" si="6"/>
        <v>Der Tabellenkopf wird entsprechend den Angaben auf "Zusammenfassung" befüllt.</v>
      </c>
      <c r="M77" s="250" t="s">
        <v>422</v>
      </c>
    </row>
    <row r="78" spans="1:13" x14ac:dyDescent="0.25">
      <c r="A78" s="149" t="str">
        <f ca="1">IF(ISBLANK(ZU_Produktnummer),IF(ISTEXT(C78),C78,""),IF(ISTEXT(INDIRECT(VLOOKUP(SU_Aktionskennung,SU_Aktionstabelle[],4,FALSE)&amp;ROW())),INDIRECT(VLOOKUP(SU_Aktionskennung,SU_Aktionstabelle[],4,FALSE)&amp;ROW()),""))</f>
        <v/>
      </c>
      <c r="D78" s="83" t="s">
        <v>180</v>
      </c>
      <c r="E78" s="83" t="s">
        <v>180</v>
      </c>
      <c r="F78" s="83" t="s">
        <v>180</v>
      </c>
      <c r="G78" s="158" t="str">
        <f t="shared" si="7"/>
        <v>Auf dem Register Tagessummen werden die einzelnen Einträge tageweise zusammengefasst.</v>
      </c>
      <c r="H78" s="158" t="str">
        <f t="shared" si="4"/>
        <v>Auf dem Register Tagessummen werden die einzelnen Einträge tageweise zusammengefasst.</v>
      </c>
      <c r="J78" s="158" t="str">
        <f t="shared" si="5"/>
        <v>Auf dem Register Tagessummen werden die einzelnen Einträge tageweise zusammengefasst.</v>
      </c>
      <c r="K78" s="158" t="str">
        <f t="shared" si="6"/>
        <v>Auf dem Register Tagessummen werden die einzelnen Einträge tageweise zusammengefasst.</v>
      </c>
      <c r="L78" s="250" t="str">
        <f t="shared" si="6"/>
        <v>Auf dem Register Tagessummen werden die einzelnen Einträge tageweise zusammengefasst.</v>
      </c>
      <c r="M78" s="250" t="s">
        <v>180</v>
      </c>
    </row>
    <row r="79" spans="1:13" ht="41.4" x14ac:dyDescent="0.25">
      <c r="A79" s="149" t="str">
        <f ca="1">IF(ISBLANK(ZU_Produktnummer),IF(ISTEXT(C79),C79,""),IF(ISTEXT(INDIRECT(VLOOKUP(SU_Aktionskennung,SU_Aktionstabelle[],4,FALSE)&amp;ROW())),INDIRECT(VLOOKUP(SU_Aktionskennung,SU_Aktionstabelle[],4,FALSE)&amp;ROW()),""))</f>
        <v/>
      </c>
      <c r="D79" s="83" t="s">
        <v>199</v>
      </c>
      <c r="E79" s="83" t="s">
        <v>199</v>
      </c>
      <c r="F79" s="83" t="s">
        <v>199</v>
      </c>
      <c r="G79" s="158" t="str">
        <f t="shared" si="7"/>
        <v>Bitte ergänzen Sie an den entsprechenden Tagen Beginn und Ende Ihrer Arbeiszeit um die entsprechenden Informationen Ihres betreiblichen Zeiterfassungssystemes bzw. Ihrer vorhandenen Zeitaufzeichnungen.</v>
      </c>
      <c r="H79" s="158" t="str">
        <f t="shared" si="4"/>
        <v>Bitte ergänzen Sie an den entsprechenden Tagen Beginn und Ende Ihrer Arbeiszeit um die entsprechenden Informationen Ihres betreiblichen Zeiterfassungssystemes bzw. Ihrer vorhandenen Zeitaufzeichnungen.</v>
      </c>
      <c r="J79" s="158" t="str">
        <f t="shared" si="5"/>
        <v>Bitte ergänzen Sie an den entsprechenden Tagen Beginn und Ende Ihrer Arbeiszeit um die entsprechenden Informationen Ihres betreiblichen Zeiterfassungssystemes bzw. Ihrer vorhandenen Zeitaufzeichnungen.</v>
      </c>
      <c r="K79" s="158" t="str">
        <f t="shared" si="6"/>
        <v>Bitte ergänzen Sie an den entsprechenden Tagen Beginn und Ende Ihrer Arbeiszeit um die entsprechenden Informationen Ihres betreiblichen Zeiterfassungssystemes bzw. Ihrer vorhandenen Zeitaufzeichnungen.</v>
      </c>
      <c r="L79" s="250" t="str">
        <f t="shared" si="6"/>
        <v>Bitte ergänzen Sie an den entsprechenden Tagen Beginn und Ende Ihrer Arbeiszeit um die entsprechenden Informationen Ihres betreiblichen Zeiterfassungssystemes bzw. Ihrer vorhandenen Zeitaufzeichnungen.</v>
      </c>
      <c r="M79" s="250" t="s">
        <v>427</v>
      </c>
    </row>
    <row r="80" spans="1:13" x14ac:dyDescent="0.25">
      <c r="A80" s="149" t="str">
        <f ca="1">IF(ISBLANK(ZU_Produktnummer),IF(ISTEXT(C80),C80,""),IF(ISTEXT(INDIRECT(VLOOKUP(SU_Aktionskennung,SU_Aktionstabelle[],4,FALSE)&amp;ROW())),INDIRECT(VLOOKUP(SU_Aktionskennung,SU_Aktionstabelle[],4,FALSE)&amp;ROW()),""))</f>
        <v/>
      </c>
      <c r="D80" s="83" t="s">
        <v>176</v>
      </c>
      <c r="E80" s="83" t="s">
        <v>176</v>
      </c>
      <c r="F80" s="83" t="s">
        <v>176</v>
      </c>
      <c r="G80" s="158" t="str">
        <f t="shared" si="7"/>
        <v>Die Spalte "automatische Hinweise" bietet Ihnen unterstützende Informationen.</v>
      </c>
      <c r="H80" s="158" t="str">
        <f t="shared" si="4"/>
        <v>Die Spalte "automatische Hinweise" bietet Ihnen unterstützende Informationen.</v>
      </c>
      <c r="J80" s="158" t="str">
        <f t="shared" si="5"/>
        <v>Die Spalte "automatische Hinweise" bietet Ihnen unterstützende Informationen.</v>
      </c>
      <c r="K80" s="158" t="str">
        <f t="shared" si="6"/>
        <v>Die Spalte "automatische Hinweise" bietet Ihnen unterstützende Informationen.</v>
      </c>
      <c r="L80" s="250" t="str">
        <f t="shared" si="6"/>
        <v>Die Spalte "automatische Hinweise" bietet Ihnen unterstützende Informationen.</v>
      </c>
      <c r="M80" s="250" t="s">
        <v>176</v>
      </c>
    </row>
    <row r="81" spans="1:13" ht="27.6" x14ac:dyDescent="0.25">
      <c r="A81" s="149" t="str">
        <f ca="1">IF(ISBLANK(ZU_Produktnummer),IF(ISTEXT(C81),C81,""),IF(ISTEXT(INDIRECT(VLOOKUP(SU_Aktionskennung,SU_Aktionstabelle[],4,FALSE)&amp;ROW())),INDIRECT(VLOOKUP(SU_Aktionskennung,SU_Aktionstabelle[],4,FALSE)&amp;ROW()),""))</f>
        <v/>
      </c>
      <c r="D81" s="83" t="s">
        <v>179</v>
      </c>
      <c r="E81" s="83" t="s">
        <v>179</v>
      </c>
      <c r="F81" s="83" t="s">
        <v>179</v>
      </c>
      <c r="G81" s="158" t="str">
        <f t="shared" si="7"/>
        <v>Wenn Sie uns Informationen zu einem bestimmten Arbeitstag übermitteln möchten, können Sie die Spalte "Anmerkung [optional]" verwenden.</v>
      </c>
      <c r="H81" s="158" t="str">
        <f t="shared" si="4"/>
        <v>Wenn Sie uns Informationen zu einem bestimmten Arbeitstag übermitteln möchten, können Sie die Spalte "Anmerkung [optional]" verwenden.</v>
      </c>
      <c r="J81" s="158" t="str">
        <f t="shared" si="5"/>
        <v>Wenn Sie uns Informationen zu einem bestimmten Arbeitstag übermitteln möchten, können Sie die Spalte "Anmerkung [optional]" verwenden.</v>
      </c>
      <c r="K81" s="158" t="str">
        <f t="shared" si="6"/>
        <v>Wenn Sie uns Informationen zu einem bestimmten Arbeitstag übermitteln möchten, können Sie die Spalte "Anmerkung [optional]" verwenden.</v>
      </c>
      <c r="L81" s="250" t="str">
        <f t="shared" si="6"/>
        <v>Wenn Sie uns Informationen zu einem bestimmten Arbeitstag übermitteln möchten, können Sie die Spalte "Anmerkung [optional]" verwenden.</v>
      </c>
      <c r="M81" s="250" t="s">
        <v>179</v>
      </c>
    </row>
    <row r="82" spans="1:13" ht="27.6" x14ac:dyDescent="0.25">
      <c r="A82" s="149" t="str">
        <f ca="1">IF(ISBLANK(ZU_Produktnummer),IF(ISTEXT(C82),C82,""),IF(ISTEXT(INDIRECT(VLOOKUP(SU_Aktionskennung,SU_Aktionstabelle[],4,FALSE)&amp;ROW())),INDIRECT(VLOOKUP(SU_Aktionskennung,SU_Aktionstabelle[],4,FALSE)&amp;ROW()),""))</f>
        <v/>
      </c>
      <c r="D82" s="83" t="s">
        <v>80</v>
      </c>
      <c r="E82" s="83" t="s">
        <v>80</v>
      </c>
      <c r="F82" s="83" t="s">
        <v>80</v>
      </c>
      <c r="G82" s="158" t="str">
        <f t="shared" si="7"/>
        <v>Es erscheinen alle Tage des jeweiligen Jahres in dieser Liste, unabhängig davon, ob Zeiten nachgewiesen wurden (wie Kalender).</v>
      </c>
      <c r="H82" s="158" t="str">
        <f t="shared" si="4"/>
        <v>Es erscheinen alle Tage des jeweiligen Jahres in dieser Liste, unabhängig davon, ob Zeiten nachgewiesen wurden (wie Kalender).</v>
      </c>
      <c r="J82" s="158" t="str">
        <f t="shared" si="5"/>
        <v>Es erscheinen alle Tage des jeweiligen Jahres in dieser Liste, unabhängig davon, ob Zeiten nachgewiesen wurden (wie Kalender).</v>
      </c>
      <c r="K82" s="158" t="str">
        <f t="shared" si="6"/>
        <v>Es erscheinen alle Tage des jeweiligen Jahres in dieser Liste, unabhängig davon, ob Zeiten nachgewiesen wurden (wie Kalender).</v>
      </c>
      <c r="L82" s="250" t="str">
        <f t="shared" si="6"/>
        <v>Es erscheinen alle Tage des jeweiligen Jahres in dieser Liste, unabhängig davon, ob Zeiten nachgewiesen wurden (wie Kalender).</v>
      </c>
      <c r="M82" s="250" t="s">
        <v>428</v>
      </c>
    </row>
    <row r="83" spans="1:13" x14ac:dyDescent="0.25">
      <c r="A83" s="149" t="str">
        <f ca="1">IF(ISBLANK(ZU_Produktnummer),IF(ISTEXT(C83),C83,""),IF(ISTEXT(INDIRECT(VLOOKUP(SU_Aktionskennung,SU_Aktionstabelle[],4,FALSE)&amp;ROW())),INDIRECT(VLOOKUP(SU_Aktionskennung,SU_Aktionstabelle[],4,FALSE)&amp;ROW()),""))</f>
        <v/>
      </c>
      <c r="D83" s="83" t="s">
        <v>200</v>
      </c>
      <c r="E83" s="83" t="s">
        <v>200</v>
      </c>
      <c r="F83" s="83" t="s">
        <v>200</v>
      </c>
      <c r="G83" s="158" t="str">
        <f t="shared" si="7"/>
        <v>Sie können durch Einsatz der vorbereiteten Standardfilter die Liste verdichten.</v>
      </c>
      <c r="H83" s="158" t="str">
        <f t="shared" si="4"/>
        <v>Sie können durch Einsatz der vorbereiteten Standardfilter die Liste verdichten.</v>
      </c>
      <c r="J83" s="158" t="str">
        <f t="shared" si="5"/>
        <v>Sie können durch Einsatz der vorbereiteten Standardfilter die Liste verdichten.</v>
      </c>
      <c r="K83" s="158" t="str">
        <f t="shared" si="6"/>
        <v>Sie können durch Einsatz der vorbereiteten Standardfilter die Liste verdichten.</v>
      </c>
      <c r="L83" s="250" t="str">
        <f t="shared" si="6"/>
        <v>Sie können durch Einsatz der vorbereiteten Standardfilter die Liste verdichten.</v>
      </c>
      <c r="M83" s="250" t="s">
        <v>200</v>
      </c>
    </row>
    <row r="84" spans="1:13" ht="27.6" x14ac:dyDescent="0.25">
      <c r="A84" s="149" t="str">
        <f ca="1">IF(ISBLANK(ZU_Produktnummer),IF(ISTEXT(C84),C84,""),IF(ISTEXT(INDIRECT(VLOOKUP(SU_Aktionskennung,SU_Aktionstabelle[],4,FALSE)&amp;ROW())),INDIRECT(VLOOKUP(SU_Aktionskennung,SU_Aktionstabelle[],4,FALSE)&amp;ROW()),""))</f>
        <v/>
      </c>
      <c r="D84" s="83" t="s">
        <v>318</v>
      </c>
      <c r="E84" s="83" t="s">
        <v>318</v>
      </c>
      <c r="F84" s="83" t="s">
        <v>318</v>
      </c>
      <c r="G84" s="158" t="str">
        <f t="shared" si="7"/>
        <v>Die Daten sind jedenfalls zu erfassen, wenn für die Person ein "Gesamtstundennachweis" verpflichtend vorzulegen ist. Diese Verpflichtung ist im Förderungsvertrag festgelegt.</v>
      </c>
      <c r="H84" s="158" t="str">
        <f t="shared" si="4"/>
        <v>Die Daten sind jedenfalls zu erfassen, wenn für die Person ein "Gesamtstundennachweis" verpflichtend vorzulegen ist. Diese Verpflichtung ist im Förderungsvertrag festgelegt.</v>
      </c>
      <c r="J84" s="190"/>
      <c r="K84" s="158" t="str">
        <f t="shared" si="6"/>
        <v>Die Daten sind jedenfalls zu erfassen, wenn für die Person ein "Gesamtstundennachweis" verpflichtend vorzulegen ist. Diese Verpflichtung ist im Förderungsvertrag festgelegt.</v>
      </c>
      <c r="L84" s="250" t="str">
        <f t="shared" si="6"/>
        <v>Die Daten sind jedenfalls zu erfassen, wenn für die Person ein "Gesamtstundennachweis" verpflichtend vorzulegen ist. Diese Verpflichtung ist im Förderungsvertrag festgelegt.</v>
      </c>
      <c r="M84" s="250" t="s">
        <v>318</v>
      </c>
    </row>
    <row r="85" spans="1:13" x14ac:dyDescent="0.25">
      <c r="A85" s="149" t="str">
        <f ca="1">IF(ISBLANK(ZU_Produktnummer),IF(ISTEXT(C85),C85,""),IF(ISTEXT(INDIRECT(VLOOKUP(SU_Aktionskennung,SU_Aktionstabelle[],4,FALSE)&amp;ROW())),INDIRECT(VLOOKUP(SU_Aktionskennung,SU_Aktionstabelle[],4,FALSE)&amp;ROW()),""))</f>
        <v/>
      </c>
      <c r="D85" s="83"/>
      <c r="E85" s="83"/>
      <c r="F85" s="83"/>
      <c r="G85" s="158" t="str">
        <f t="shared" si="7"/>
        <v/>
      </c>
      <c r="H85" s="158" t="str">
        <f t="shared" si="4"/>
        <v/>
      </c>
      <c r="J85" s="158" t="str">
        <f t="shared" si="5"/>
        <v/>
      </c>
      <c r="K85" s="158"/>
      <c r="L85" s="250"/>
      <c r="M85" s="250"/>
    </row>
    <row r="86" spans="1:13" hidden="1" x14ac:dyDescent="0.25">
      <c r="A86" s="152" t="str">
        <f ca="1">IF(ISBLANK(ZU_Produktnummer),IF(ISTEXT(C86),C86,""),IF(ISTEXT(INDIRECT(VLOOKUP(SU_Aktionskennung,SU_Aktionstabelle[],4,FALSE)&amp;ROW())),INDIRECT(VLOOKUP(SU_Aktionskennung,SU_Aktionstabelle[],4,FALSE)&amp;ROW()),""))</f>
        <v/>
      </c>
      <c r="D86" s="84" t="s">
        <v>160</v>
      </c>
      <c r="E86" s="84" t="s">
        <v>160</v>
      </c>
      <c r="F86" s="84" t="s">
        <v>160</v>
      </c>
      <c r="G86" s="157" t="str">
        <f t="shared" si="7"/>
        <v>Hinweise zur Abrechnung</v>
      </c>
      <c r="H86" s="157" t="str">
        <f t="shared" si="4"/>
        <v>Hinweise zur Abrechnung</v>
      </c>
      <c r="J86" s="157" t="str">
        <f t="shared" si="5"/>
        <v>Hinweise zur Abrechnung</v>
      </c>
      <c r="K86" s="194" t="s">
        <v>358</v>
      </c>
      <c r="L86" s="251" t="s">
        <v>358</v>
      </c>
      <c r="M86" s="251" t="s">
        <v>358</v>
      </c>
    </row>
    <row r="87" spans="1:13" hidden="1" x14ac:dyDescent="0.25">
      <c r="A87" s="152" t="str">
        <f ca="1">IF(ISBLANK(ZU_Produktnummer),IF(ISTEXT(C87),C87,""),IF(ISTEXT(INDIRECT(VLOOKUP(SU_Aktionskennung,SU_Aktionstabelle[],4,FALSE)&amp;ROW())),INDIRECT(VLOOKUP(SU_Aktionskennung,SU_Aktionstabelle[],4,FALSE)&amp;ROW()),""))</f>
        <v/>
      </c>
      <c r="D87" s="84"/>
      <c r="E87" s="84"/>
      <c r="F87" s="84"/>
      <c r="G87" s="157" t="str">
        <f t="shared" si="7"/>
        <v/>
      </c>
      <c r="H87" s="157" t="str">
        <f t="shared" si="4"/>
        <v/>
      </c>
      <c r="J87" s="157" t="str">
        <f t="shared" si="5"/>
        <v/>
      </c>
      <c r="K87" s="157"/>
      <c r="L87" s="251"/>
      <c r="M87" s="251"/>
    </row>
    <row r="88" spans="1:13" ht="27.6" hidden="1" x14ac:dyDescent="0.25">
      <c r="A88" s="149" t="str">
        <f ca="1">IF(ISBLANK(ZU_Produktnummer),IF(ISTEXT(C88),C88,""),IF(ISTEXT(INDIRECT(VLOOKUP(SU_Aktionskennung,SU_Aktionstabelle[],4,FALSE)&amp;ROW())),INDIRECT(VLOOKUP(SU_Aktionskennung,SU_Aktionstabelle[],4,FALSE)&amp;ROW()),""))</f>
        <v/>
      </c>
      <c r="D88" s="83" t="s">
        <v>315</v>
      </c>
      <c r="E88" s="83" t="s">
        <v>315</v>
      </c>
      <c r="F88" s="83" t="s">
        <v>315</v>
      </c>
      <c r="G88" s="158" t="str">
        <f t="shared" si="7"/>
        <v>Die Abrechnungsdatei (z.B. Ablasz.xlsx, zu finden im Downloadbereich von awsg.at) hat keine automatische Schnittstelle zu dieser Zeitaufzeichnung.</v>
      </c>
      <c r="H88" s="158" t="str">
        <f t="shared" si="4"/>
        <v>Die Abrechnungsdatei (z.B. Ablasz.xlsx, zu finden im Downloadbereich von awsg.at) hat keine automatische Schnittstelle zu dieser Zeitaufzeichnung.</v>
      </c>
      <c r="J88" s="189" t="s">
        <v>345</v>
      </c>
      <c r="K88" s="158"/>
      <c r="L88" s="250"/>
      <c r="M88" s="250"/>
    </row>
    <row r="89" spans="1:13" ht="27.6" hidden="1" x14ac:dyDescent="0.25">
      <c r="A89" s="149" t="str">
        <f ca="1">IF(ISBLANK(ZU_Produktnummer),IF(ISTEXT(C89),C89,""),IF(ISTEXT(INDIRECT(VLOOKUP(SU_Aktionskennung,SU_Aktionstabelle[],4,FALSE)&amp;ROW())),INDIRECT(VLOOKUP(SU_Aktionskennung,SU_Aktionstabelle[],4,FALSE)&amp;ROW()),""))</f>
        <v/>
      </c>
      <c r="D89" s="83"/>
      <c r="E89" s="83"/>
      <c r="F89" s="83" t="s">
        <v>201</v>
      </c>
      <c r="G89" s="158" t="str">
        <f t="shared" si="7"/>
        <v/>
      </c>
      <c r="H89" s="158" t="str">
        <f t="shared" si="4"/>
        <v/>
      </c>
      <c r="J89" s="158" t="str">
        <f t="shared" si="5"/>
        <v/>
      </c>
      <c r="K89" s="158"/>
      <c r="L89" s="250"/>
      <c r="M89" s="250"/>
    </row>
    <row r="90" spans="1:13" ht="27.6" hidden="1" x14ac:dyDescent="0.25">
      <c r="A90" s="149" t="str">
        <f ca="1">IF(ISBLANK(ZU_Produktnummer),IF(ISTEXT(C90),C90,""),IF(ISTEXT(INDIRECT(VLOOKUP(SU_Aktionskennung,SU_Aktionstabelle[],4,FALSE)&amp;ROW())),INDIRECT(VLOOKUP(SU_Aktionskennung,SU_Aktionstabelle[],4,FALSE)&amp;ROW()),""))</f>
        <v/>
      </c>
      <c r="D90" s="83" t="s">
        <v>297</v>
      </c>
      <c r="E90" s="83" t="s">
        <v>297</v>
      </c>
      <c r="F90" s="83" t="s">
        <v>202</v>
      </c>
      <c r="G90" s="158" t="str">
        <f t="shared" si="7"/>
        <v>Eine Zusammenfassung von Monatssummen ist zulässig, wenn der Stundensatz innerhalb der zusammengefassten Perioden ident ist.</v>
      </c>
      <c r="H90" s="158" t="str">
        <f t="shared" si="4"/>
        <v>Eine Zusammenfassung von Monatssummen ist zulässig, wenn der Stundensatz innerhalb der zusammengefassten Perioden ident ist.</v>
      </c>
      <c r="J90" s="158" t="s">
        <v>346</v>
      </c>
      <c r="K90" s="158"/>
      <c r="L90" s="250"/>
      <c r="M90" s="250"/>
    </row>
    <row r="91" spans="1:13" ht="41.4" hidden="1" x14ac:dyDescent="0.25">
      <c r="A91" s="149" t="str">
        <f ca="1">IF(ISBLANK(ZU_Produktnummer),IF(ISTEXT(C91),C91,""),IF(ISTEXT(INDIRECT(VLOOKUP(SU_Aktionskennung,SU_Aktionstabelle[],4,FALSE)&amp;ROW())),INDIRECT(VLOOKUP(SU_Aktionskennung,SU_Aktionstabelle[],4,FALSE)&amp;ROW()),""))</f>
        <v/>
      </c>
      <c r="D91" s="83"/>
      <c r="E91" s="83"/>
      <c r="F91" s="83" t="s">
        <v>203</v>
      </c>
      <c r="G91" s="158" t="str">
        <f t="shared" si="7"/>
        <v/>
      </c>
      <c r="H91" s="158" t="str">
        <f t="shared" si="4"/>
        <v/>
      </c>
      <c r="J91" s="158" t="str">
        <f t="shared" si="5"/>
        <v/>
      </c>
      <c r="K91" s="158"/>
      <c r="L91" s="250"/>
      <c r="M91" s="250"/>
    </row>
    <row r="92" spans="1:13" ht="27.6" hidden="1" x14ac:dyDescent="0.25">
      <c r="A92" s="149" t="str">
        <f ca="1">IF(ISBLANK(ZU_Produktnummer),IF(ISTEXT(C92),C92,""),IF(ISTEXT(INDIRECT(VLOOKUP(SU_Aktionskennung,SU_Aktionstabelle[],4,FALSE)&amp;ROW())),INDIRECT(VLOOKUP(SU_Aktionskennung,SU_Aktionstabelle[],4,FALSE)&amp;ROW()),""))</f>
        <v/>
      </c>
      <c r="D92" s="83" t="s">
        <v>204</v>
      </c>
      <c r="E92" s="83" t="s">
        <v>204</v>
      </c>
      <c r="F92" s="83" t="s">
        <v>204</v>
      </c>
      <c r="G92" s="158" t="str">
        <f t="shared" si="7"/>
        <v>Werden Daten zusammengefasst, deren Stundensatz nicht ident ist, wird der kleinste in diesem Zeitraum nachweisbare Stundensatz zur Anwendung gebracht.</v>
      </c>
      <c r="H92" s="158" t="str">
        <f t="shared" si="4"/>
        <v>Werden Daten zusammengefasst, deren Stundensatz nicht ident ist, wird der kleinste in diesem Zeitraum nachweisbare Stundensatz zur Anwendung gebracht.</v>
      </c>
      <c r="J92" s="189" t="s">
        <v>347</v>
      </c>
      <c r="K92" s="158"/>
      <c r="L92" s="250"/>
      <c r="M92" s="250"/>
    </row>
    <row r="93" spans="1:13" ht="27.6" hidden="1" x14ac:dyDescent="0.25">
      <c r="A93" s="149" t="str">
        <f ca="1">IF(ISBLANK(ZU_Produktnummer),IF(ISTEXT(C93),C93,""),IF(ISTEXT(INDIRECT(VLOOKUP(SU_Aktionskennung,SU_Aktionstabelle[],4,FALSE)&amp;ROW())),INDIRECT(VLOOKUP(SU_Aktionskennung,SU_Aktionstabelle[],4,FALSE)&amp;ROW()),""))</f>
        <v/>
      </c>
      <c r="D93" s="83" t="s">
        <v>326</v>
      </c>
      <c r="E93" s="83" t="s">
        <v>326</v>
      </c>
      <c r="F93" s="83" t="s">
        <v>326</v>
      </c>
      <c r="G93" s="158" t="str">
        <f t="shared" si="7"/>
        <v>Bitte übermitteln Sie uns auch die Zeitaufzeichnungsdateien im Format ".xls[x]" im Rahmen Ihren Projektabrechnung. Die Dateinamen sollen zumindest das Jahr und den Mitarbeiter bezeichnen.</v>
      </c>
      <c r="H93" s="158" t="str">
        <f t="shared" si="4"/>
        <v>Bitte übermitteln Sie uns auch die Zeitaufzeichnungsdateien im Format ".xls[x]" im Rahmen Ihren Projektabrechnung. Die Dateinamen sollen zumindest das Jahr und den Mitarbeiter bezeichnen.</v>
      </c>
      <c r="J93" s="158" t="str">
        <f t="shared" si="5"/>
        <v>Bitte übermitteln Sie uns auch die Zeitaufzeichnungsdateien im Format ".xls[x]" im Rahmen Ihren Projektabrechnung. Die Dateinamen sollen zumindest das Jahr und den Mitarbeiter bezeichnen.</v>
      </c>
      <c r="K93" s="158"/>
      <c r="L93" s="250"/>
      <c r="M93" s="250"/>
    </row>
    <row r="94" spans="1:13" hidden="1" x14ac:dyDescent="0.25">
      <c r="A94" s="154" t="str">
        <f ca="1">IF(ISBLANK(ZU_Produktnummer),IF(ISTEXT(C94),C94,""),IF(ISTEXT(INDIRECT(VLOOKUP(SU_Aktionskennung,SU_Aktionstabelle[],4,FALSE)&amp;ROW())),INDIRECT(VLOOKUP(SU_Aktionskennung,SU_Aktionstabelle[],4,FALSE)&amp;ROW()),""))</f>
        <v/>
      </c>
      <c r="G94" s="156" t="str">
        <f t="shared" si="7"/>
        <v/>
      </c>
      <c r="H94" s="156" t="str">
        <f t="shared" si="4"/>
        <v/>
      </c>
      <c r="J94" s="156" t="str">
        <f t="shared" si="5"/>
        <v/>
      </c>
      <c r="K94" s="156"/>
      <c r="L94" s="160"/>
      <c r="M94" s="160"/>
    </row>
    <row r="95" spans="1:13" x14ac:dyDescent="0.25">
      <c r="A95" s="152" t="str">
        <f ca="1">IF(ISBLANK(ZU_Produktnummer),IF(ISTEXT(C95),C95,""),IF(ISTEXT(INDIRECT(VLOOKUP(SU_Aktionskennung,SU_Aktionstabelle[],4,FALSE)&amp;ROW())),INDIRECT(VLOOKUP(SU_Aktionskennung,SU_Aktionstabelle[],4,FALSE)&amp;ROW()),""))</f>
        <v/>
      </c>
      <c r="D95" s="84" t="s">
        <v>154</v>
      </c>
      <c r="E95" s="84" t="s">
        <v>154</v>
      </c>
      <c r="F95" s="84" t="s">
        <v>154</v>
      </c>
      <c r="G95" s="157" t="str">
        <f t="shared" si="7"/>
        <v>Rückfragen/Verbesserungsvorschläge:</v>
      </c>
      <c r="H95" s="157" t="str">
        <f t="shared" si="4"/>
        <v>Rückfragen/Verbesserungsvorschläge:</v>
      </c>
      <c r="J95" s="157" t="str">
        <f t="shared" si="5"/>
        <v>Rückfragen/Verbesserungsvorschläge:</v>
      </c>
      <c r="K95" s="157" t="str">
        <f t="shared" si="6"/>
        <v>Rückfragen/Verbesserungsvorschläge:</v>
      </c>
      <c r="L95" s="251" t="str">
        <f t="shared" si="6"/>
        <v>Rückfragen/Verbesserungsvorschläge:</v>
      </c>
      <c r="M95" s="251" t="str">
        <f t="shared" si="6"/>
        <v>Rückfragen/Verbesserungsvorschläge:</v>
      </c>
    </row>
    <row r="96" spans="1:13" x14ac:dyDescent="0.25">
      <c r="A96" s="149" t="str">
        <f ca="1">IF(ISBLANK(ZU_Produktnummer),IF(ISTEXT(C96),C96,""),IF(ISTEXT(INDIRECT(VLOOKUP(SU_Aktionskennung,SU_Aktionstabelle[],4,FALSE)&amp;ROW())),INDIRECT(VLOOKUP(SU_Aktionskennung,SU_Aktionstabelle[],4,FALSE)&amp;ROW()),""))</f>
        <v/>
      </c>
      <c r="D96" s="83" t="s">
        <v>145</v>
      </c>
      <c r="E96" s="83" t="s">
        <v>145</v>
      </c>
      <c r="F96" s="83" t="s">
        <v>145</v>
      </c>
      <c r="G96" s="158" t="str">
        <f t="shared" si="7"/>
        <v/>
      </c>
      <c r="H96" s="158" t="str">
        <f t="shared" si="4"/>
        <v/>
      </c>
      <c r="J96" s="158" t="str">
        <f t="shared" si="5"/>
        <v/>
      </c>
      <c r="K96" s="158" t="str">
        <f t="shared" si="6"/>
        <v/>
      </c>
      <c r="L96" s="250" t="str">
        <f t="shared" si="6"/>
        <v/>
      </c>
      <c r="M96" s="250" t="str">
        <f t="shared" si="6"/>
        <v/>
      </c>
    </row>
    <row r="97" spans="1:13" ht="27.6" x14ac:dyDescent="0.25">
      <c r="A97" s="149" t="str">
        <f ca="1">IF(ISBLANK(ZU_Produktnummer),IF(ISTEXT(C97),C97,""),IF(ISTEXT(INDIRECT(VLOOKUP(SU_Aktionskennung,SU_Aktionstabelle[],4,FALSE)&amp;ROW())),INDIRECT(VLOOKUP(SU_Aktionskennung,SU_Aktionstabelle[],4,FALSE)&amp;ROW()),""))</f>
        <v/>
      </c>
      <c r="D97" s="83" t="s">
        <v>255</v>
      </c>
      <c r="E97" s="83" t="s">
        <v>255</v>
      </c>
      <c r="F97" s="83" t="s">
        <v>255</v>
      </c>
      <c r="G97" s="158" t="str">
        <f t="shared" si="7"/>
        <v>Für Rückfragen oder Verbesserungsvorschläge zu dieser Datei steht Ihnen Hr. Arbesser  per eMail unter m.arbesser@awsg.at zur Verfügung.</v>
      </c>
      <c r="H97" s="158" t="str">
        <f t="shared" si="4"/>
        <v>Für Rückfragen oder Verbesserungsvorschläge zu dieser Datei steht Ihnen Hr. Arbesser  per eMail unter m.arbesser@awsg.at zur Verfügung.</v>
      </c>
      <c r="J97" s="158" t="str">
        <f t="shared" si="5"/>
        <v>Für Rückfragen oder Verbesserungsvorschläge zu dieser Datei steht Ihnen Hr. Arbesser  per eMail unter m.arbesser@awsg.at zur Verfügung.</v>
      </c>
      <c r="K97" s="158" t="str">
        <f t="shared" si="6"/>
        <v>Für Rückfragen oder Verbesserungsvorschläge zu dieser Datei steht Ihnen Hr. Arbesser  per eMail unter m.arbesser@awsg.at zur Verfügung.</v>
      </c>
      <c r="L97" s="83" t="s">
        <v>404</v>
      </c>
      <c r="M97" s="83" t="s">
        <v>404</v>
      </c>
    </row>
    <row r="98" spans="1:13" x14ac:dyDescent="0.25">
      <c r="A98" s="149" t="str">
        <f ca="1">IF(ISBLANK(ZU_Produktnummer),IF(ISTEXT(C98),C98,""),IF(ISTEXT(INDIRECT(VLOOKUP(SU_Aktionskennung,SU_Aktionstabelle[],4,FALSE)&amp;ROW())),INDIRECT(VLOOKUP(SU_Aktionskennung,SU_Aktionstabelle[],4,FALSE)&amp;ROW()),""))</f>
        <v/>
      </c>
      <c r="D98" s="83"/>
      <c r="E98" s="83"/>
      <c r="F98" s="83"/>
      <c r="G98" s="158"/>
      <c r="H98" s="158"/>
      <c r="K98" s="192"/>
    </row>
    <row r="99" spans="1:13" x14ac:dyDescent="0.25">
      <c r="A99" s="147" t="str">
        <f ca="1">IF(ISBLANK(ZU_Produktnummer),IF(ISTEXT(C99),C99,""),IF(ISTEXT(INDIRECT(VLOOKUP(SU_Aktionskennung,SU_Aktionstabelle[],4,FALSE)&amp;ROW())),INDIRECT(VLOOKUP(SU_Aktionskennung,SU_Aktionstabelle[],4,FALSE)&amp;ROW()),""))</f>
        <v/>
      </c>
      <c r="D99" s="83"/>
      <c r="E99" s="83"/>
      <c r="F99" s="83"/>
      <c r="G99" s="158"/>
      <c r="H99" s="158"/>
      <c r="K99" s="192"/>
    </row>
    <row r="100" spans="1:13" ht="24" customHeight="1" x14ac:dyDescent="0.25">
      <c r="A100" s="144" t="b">
        <v>0</v>
      </c>
      <c r="K100" s="192"/>
    </row>
    <row r="101" spans="1:13" x14ac:dyDescent="0.25">
      <c r="K101" s="192"/>
    </row>
    <row r="102" spans="1:13" ht="14.4" x14ac:dyDescent="0.3">
      <c r="A102" s="148" t="s">
        <v>210</v>
      </c>
      <c r="K102" s="192"/>
    </row>
    <row r="103" spans="1:13" x14ac:dyDescent="0.25">
      <c r="K103" s="192"/>
    </row>
    <row r="104" spans="1:13" x14ac:dyDescent="0.25"/>
    <row r="105" spans="1:13" x14ac:dyDescent="0.25"/>
  </sheetData>
  <sheetProtection algorithmName="SHA-512" hashValue="isF9Hj+6MMTXK4rQ9+WQDKiko4hebaQHp4fkL0vq3+vW4VM39PL6GlU57uY8atQuc3VnL8OzVral5KZ6dP+6XQ==" saltValue="kpP0F5EE8xhWFVX6dkQnhQ==" spinCount="100000" sheet="1" objects="1" scenarios="1"/>
  <hyperlinks>
    <hyperlink ref="A102" location="Zusammenfassung!C11" tooltip="Zurück zur Zusammenfassung" display="Zusammenfassung!C11" xr:uid="{00000000-0004-0000-0600-000000000000}"/>
  </hyperlinks>
  <pageMargins left="0.7" right="0.7" top="0.78740157499999996" bottom="0.78740157499999996" header="0.3" footer="0.3"/>
  <pageSetup paperSize="9" orientation="portrait" r:id="rId1"/>
  <rowBreaks count="1" manualBreakCount="1">
    <brk id="8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99</xdr:row>
                    <xdr:rowOff>0</xdr:rowOff>
                  </from>
                  <to>
                    <xdr:col>0</xdr:col>
                    <xdr:colOff>6164580</xdr:colOff>
                    <xdr:row>100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/>
  <dimension ref="A1:D27"/>
  <sheetViews>
    <sheetView workbookViewId="0">
      <selection activeCell="C11" sqref="C11"/>
    </sheetView>
  </sheetViews>
  <sheetFormatPr baseColWidth="10" defaultColWidth="11.44140625" defaultRowHeight="13.8" x14ac:dyDescent="0.25"/>
  <cols>
    <col min="1" max="1" width="5.88671875" style="1" customWidth="1"/>
    <col min="2" max="2" width="11.44140625" style="1"/>
    <col min="3" max="3" width="92.6640625" style="1" customWidth="1"/>
    <col min="4" max="16384" width="11.44140625" style="1"/>
  </cols>
  <sheetData>
    <row r="1" spans="1:4" ht="14.4" x14ac:dyDescent="0.3">
      <c r="A1" s="70">
        <f>MAX(A2:A32)</f>
        <v>4</v>
      </c>
      <c r="B1" s="75" t="s">
        <v>143</v>
      </c>
      <c r="C1" s="71" t="s">
        <v>144</v>
      </c>
    </row>
    <row r="2" spans="1:4" ht="14.4" x14ac:dyDescent="0.3">
      <c r="A2" s="72">
        <v>1</v>
      </c>
      <c r="B2" s="73">
        <v>42309</v>
      </c>
      <c r="C2" t="s">
        <v>211</v>
      </c>
    </row>
    <row r="3" spans="1:4" ht="14.4" x14ac:dyDescent="0.3">
      <c r="A3" s="72">
        <v>2</v>
      </c>
      <c r="B3" s="74">
        <v>42502</v>
      </c>
      <c r="C3" t="s">
        <v>308</v>
      </c>
    </row>
    <row r="4" spans="1:4" ht="14.4" x14ac:dyDescent="0.3">
      <c r="A4" s="72">
        <v>3</v>
      </c>
      <c r="B4" s="74">
        <v>42579</v>
      </c>
      <c r="C4" t="s">
        <v>310</v>
      </c>
    </row>
    <row r="5" spans="1:4" ht="14.4" x14ac:dyDescent="0.3">
      <c r="A5" s="72">
        <v>3.1</v>
      </c>
      <c r="B5" s="74">
        <v>42649</v>
      </c>
      <c r="C5" t="s">
        <v>351</v>
      </c>
    </row>
    <row r="6" spans="1:4" ht="14.4" x14ac:dyDescent="0.3">
      <c r="A6" s="72">
        <v>3.2</v>
      </c>
      <c r="B6" s="74">
        <v>43388</v>
      </c>
      <c r="C6" t="s">
        <v>361</v>
      </c>
    </row>
    <row r="7" spans="1:4" ht="14.4" x14ac:dyDescent="0.3">
      <c r="A7" s="72">
        <v>4</v>
      </c>
      <c r="B7" s="74">
        <v>43864</v>
      </c>
      <c r="C7" t="s">
        <v>386</v>
      </c>
    </row>
    <row r="8" spans="1:4" ht="14.4" x14ac:dyDescent="0.3">
      <c r="A8" s="72"/>
      <c r="B8" s="74"/>
      <c r="C8" s="1" t="s">
        <v>395</v>
      </c>
    </row>
    <row r="9" spans="1:4" ht="14.4" x14ac:dyDescent="0.3">
      <c r="A9" s="72"/>
      <c r="B9" s="74"/>
    </row>
    <row r="10" spans="1:4" ht="14.4" x14ac:dyDescent="0.3">
      <c r="A10" s="72"/>
      <c r="B10" s="74">
        <v>44309</v>
      </c>
      <c r="C10" s="1" t="s">
        <v>413</v>
      </c>
    </row>
    <row r="11" spans="1:4" ht="14.4" x14ac:dyDescent="0.3">
      <c r="A11" s="72"/>
      <c r="B11"/>
      <c r="D11" s="215"/>
    </row>
    <row r="15" spans="1:4" x14ac:dyDescent="0.25">
      <c r="C15" s="1" t="s">
        <v>332</v>
      </c>
    </row>
    <row r="16" spans="1:4" ht="14.4" x14ac:dyDescent="0.3">
      <c r="C16" t="s">
        <v>327</v>
      </c>
    </row>
    <row r="17" spans="3:3" ht="14.4" x14ac:dyDescent="0.3">
      <c r="C17" t="s">
        <v>328</v>
      </c>
    </row>
    <row r="18" spans="3:3" x14ac:dyDescent="0.25">
      <c r="C18" s="1" t="s">
        <v>329</v>
      </c>
    </row>
    <row r="19" spans="3:3" x14ac:dyDescent="0.25">
      <c r="C19" s="1" t="s">
        <v>330</v>
      </c>
    </row>
    <row r="20" spans="3:3" x14ac:dyDescent="0.25">
      <c r="C20" s="1" t="s">
        <v>331</v>
      </c>
    </row>
    <row r="22" spans="3:3" x14ac:dyDescent="0.25">
      <c r="C22" s="1" t="s">
        <v>333</v>
      </c>
    </row>
    <row r="23" spans="3:3" x14ac:dyDescent="0.25">
      <c r="C23" s="1" t="s">
        <v>334</v>
      </c>
    </row>
    <row r="24" spans="3:3" x14ac:dyDescent="0.25">
      <c r="C24" s="1" t="s">
        <v>335</v>
      </c>
    </row>
    <row r="26" spans="3:3" x14ac:dyDescent="0.25">
      <c r="C26" s="1" t="s">
        <v>336</v>
      </c>
    </row>
    <row r="27" spans="3:3" x14ac:dyDescent="0.25">
      <c r="C27" s="1" t="s">
        <v>350</v>
      </c>
    </row>
  </sheetData>
  <sheetProtection selectLockedCell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/>
  <dimension ref="A1:B131"/>
  <sheetViews>
    <sheetView workbookViewId="0">
      <selection activeCell="A131" sqref="A131"/>
    </sheetView>
  </sheetViews>
  <sheetFormatPr baseColWidth="10" defaultColWidth="11.44140625" defaultRowHeight="13.8" x14ac:dyDescent="0.25"/>
  <cols>
    <col min="1" max="1" width="173" style="1" bestFit="1" customWidth="1"/>
    <col min="2" max="16384" width="11.44140625" style="1"/>
  </cols>
  <sheetData>
    <row r="1" spans="1:1" x14ac:dyDescent="0.25">
      <c r="A1" s="2" t="s">
        <v>22</v>
      </c>
    </row>
    <row r="2" spans="1:1" x14ac:dyDescent="0.25">
      <c r="A2" s="1" t="s">
        <v>23</v>
      </c>
    </row>
    <row r="3" spans="1:1" x14ac:dyDescent="0.25">
      <c r="A3" s="1" t="s">
        <v>59</v>
      </c>
    </row>
    <row r="4" spans="1:1" x14ac:dyDescent="0.25">
      <c r="A4" s="1" t="s">
        <v>63</v>
      </c>
    </row>
    <row r="5" spans="1:1" x14ac:dyDescent="0.25">
      <c r="A5" s="1" t="s">
        <v>10</v>
      </c>
    </row>
    <row r="6" spans="1:1" x14ac:dyDescent="0.25">
      <c r="A6" s="1" t="s">
        <v>60</v>
      </c>
    </row>
    <row r="8" spans="1:1" x14ac:dyDescent="0.25">
      <c r="A8" s="2" t="s">
        <v>9</v>
      </c>
    </row>
    <row r="9" spans="1:1" x14ac:dyDescent="0.25">
      <c r="A9" s="1" t="s">
        <v>24</v>
      </c>
    </row>
    <row r="10" spans="1:1" x14ac:dyDescent="0.25">
      <c r="A10" s="1" t="s">
        <v>25</v>
      </c>
    </row>
    <row r="11" spans="1:1" x14ac:dyDescent="0.25">
      <c r="A11" s="1" t="s">
        <v>57</v>
      </c>
    </row>
    <row r="12" spans="1:1" x14ac:dyDescent="0.25">
      <c r="A12" s="1" t="s">
        <v>5</v>
      </c>
    </row>
    <row r="13" spans="1:1" x14ac:dyDescent="0.25">
      <c r="A13" s="1" t="s">
        <v>2</v>
      </c>
    </row>
    <row r="14" spans="1:1" x14ac:dyDescent="0.25">
      <c r="A14" s="1" t="s">
        <v>1</v>
      </c>
    </row>
    <row r="15" spans="1:1" x14ac:dyDescent="0.25">
      <c r="A15" s="1" t="s">
        <v>27</v>
      </c>
    </row>
    <row r="16" spans="1:1" x14ac:dyDescent="0.25">
      <c r="A16" s="1" t="s">
        <v>26</v>
      </c>
    </row>
    <row r="17" spans="1:1" x14ac:dyDescent="0.25">
      <c r="A17" s="1" t="s">
        <v>61</v>
      </c>
    </row>
    <row r="18" spans="1:1" x14ac:dyDescent="0.25">
      <c r="A18" s="1" t="s">
        <v>62</v>
      </c>
    </row>
    <row r="19" spans="1:1" x14ac:dyDescent="0.25">
      <c r="A19" s="1" t="s">
        <v>28</v>
      </c>
    </row>
    <row r="20" spans="1:1" x14ac:dyDescent="0.25">
      <c r="A20" s="1" t="s">
        <v>13</v>
      </c>
    </row>
    <row r="21" spans="1:1" x14ac:dyDescent="0.25">
      <c r="A21" s="21" t="s">
        <v>212</v>
      </c>
    </row>
    <row r="23" spans="1:1" x14ac:dyDescent="0.25">
      <c r="A23" s="2" t="s">
        <v>6</v>
      </c>
    </row>
    <row r="24" spans="1:1" s="3" customFormat="1" x14ac:dyDescent="0.25">
      <c r="A24" s="3" t="s">
        <v>29</v>
      </c>
    </row>
    <row r="25" spans="1:1" s="3" customFormat="1" x14ac:dyDescent="0.25">
      <c r="A25" s="3" t="s">
        <v>30</v>
      </c>
    </row>
    <row r="26" spans="1:1" x14ac:dyDescent="0.25">
      <c r="A26" s="3" t="s">
        <v>31</v>
      </c>
    </row>
    <row r="27" spans="1:1" x14ac:dyDescent="0.25">
      <c r="A27" s="1" t="s">
        <v>64</v>
      </c>
    </row>
    <row r="28" spans="1:1" x14ac:dyDescent="0.25">
      <c r="A28" s="1" t="s">
        <v>136</v>
      </c>
    </row>
    <row r="29" spans="1:1" x14ac:dyDescent="0.25">
      <c r="A29" s="1" t="s">
        <v>65</v>
      </c>
    </row>
    <row r="30" spans="1:1" x14ac:dyDescent="0.25">
      <c r="A30" s="1" t="s">
        <v>66</v>
      </c>
    </row>
    <row r="31" spans="1:1" x14ac:dyDescent="0.25">
      <c r="A31" s="1" t="s">
        <v>12</v>
      </c>
    </row>
    <row r="32" spans="1:1" x14ac:dyDescent="0.25">
      <c r="A32" s="1" t="s">
        <v>67</v>
      </c>
    </row>
    <row r="33" spans="1:1" x14ac:dyDescent="0.25">
      <c r="A33" s="1" t="s">
        <v>68</v>
      </c>
    </row>
    <row r="34" spans="1:1" x14ac:dyDescent="0.25">
      <c r="A34" s="1" t="s">
        <v>11</v>
      </c>
    </row>
    <row r="35" spans="1:1" x14ac:dyDescent="0.25">
      <c r="A35" s="1" t="s">
        <v>32</v>
      </c>
    </row>
    <row r="36" spans="1:1" x14ac:dyDescent="0.25">
      <c r="A36" s="1" t="s">
        <v>69</v>
      </c>
    </row>
    <row r="37" spans="1:1" x14ac:dyDescent="0.25">
      <c r="A37" s="1" t="s">
        <v>70</v>
      </c>
    </row>
    <row r="38" spans="1:1" x14ac:dyDescent="0.25">
      <c r="A38" s="1" t="s">
        <v>71</v>
      </c>
    </row>
    <row r="39" spans="1:1" x14ac:dyDescent="0.25">
      <c r="A39" s="1" t="s">
        <v>72</v>
      </c>
    </row>
    <row r="40" spans="1:1" x14ac:dyDescent="0.25">
      <c r="A40" s="1" t="s">
        <v>56</v>
      </c>
    </row>
    <row r="41" spans="1:1" x14ac:dyDescent="0.25">
      <c r="A41" s="1" t="s">
        <v>73</v>
      </c>
    </row>
    <row r="42" spans="1:1" x14ac:dyDescent="0.25">
      <c r="A42" s="1" t="s">
        <v>50</v>
      </c>
    </row>
    <row r="43" spans="1:1" x14ac:dyDescent="0.25">
      <c r="A43" s="1" t="s">
        <v>51</v>
      </c>
    </row>
    <row r="44" spans="1:1" x14ac:dyDescent="0.25">
      <c r="A44" s="1" t="s">
        <v>74</v>
      </c>
    </row>
    <row r="45" spans="1:1" x14ac:dyDescent="0.25">
      <c r="A45" s="1" t="s">
        <v>139</v>
      </c>
    </row>
    <row r="46" spans="1:1" x14ac:dyDescent="0.25">
      <c r="A46" s="1" t="s">
        <v>140</v>
      </c>
    </row>
    <row r="47" spans="1:1" x14ac:dyDescent="0.25">
      <c r="A47" s="1" t="s">
        <v>141</v>
      </c>
    </row>
    <row r="50" spans="1:1" x14ac:dyDescent="0.25">
      <c r="A50" s="2" t="s">
        <v>7</v>
      </c>
    </row>
    <row r="51" spans="1:1" x14ac:dyDescent="0.25">
      <c r="A51" s="1" t="s">
        <v>75</v>
      </c>
    </row>
    <row r="52" spans="1:1" x14ac:dyDescent="0.25">
      <c r="A52" s="1" t="s">
        <v>0</v>
      </c>
    </row>
    <row r="53" spans="1:1" x14ac:dyDescent="0.25">
      <c r="A53" s="1" t="s">
        <v>76</v>
      </c>
    </row>
    <row r="54" spans="1:1" x14ac:dyDescent="0.25">
      <c r="A54" s="1" t="s">
        <v>33</v>
      </c>
    </row>
    <row r="55" spans="1:1" x14ac:dyDescent="0.25">
      <c r="A55" s="1" t="s">
        <v>77</v>
      </c>
    </row>
    <row r="56" spans="1:1" x14ac:dyDescent="0.25">
      <c r="A56" s="1" t="s">
        <v>78</v>
      </c>
    </row>
    <row r="57" spans="1:1" x14ac:dyDescent="0.25">
      <c r="A57" s="1" t="s">
        <v>4</v>
      </c>
    </row>
    <row r="58" spans="1:1" x14ac:dyDescent="0.25">
      <c r="A58" s="1" t="s">
        <v>37</v>
      </c>
    </row>
    <row r="59" spans="1:1" x14ac:dyDescent="0.25">
      <c r="A59" s="1" t="s">
        <v>79</v>
      </c>
    </row>
    <row r="60" spans="1:1" x14ac:dyDescent="0.25">
      <c r="A60" s="1" t="s">
        <v>80</v>
      </c>
    </row>
    <row r="61" spans="1:1" x14ac:dyDescent="0.25">
      <c r="A61" s="1" t="s">
        <v>81</v>
      </c>
    </row>
    <row r="62" spans="1:1" x14ac:dyDescent="0.25">
      <c r="A62" s="1" t="s">
        <v>141</v>
      </c>
    </row>
    <row r="64" spans="1:1" x14ac:dyDescent="0.25">
      <c r="A64" s="2" t="s">
        <v>34</v>
      </c>
    </row>
    <row r="65" spans="1:2" x14ac:dyDescent="0.25">
      <c r="A65" s="1" t="s">
        <v>213</v>
      </c>
    </row>
    <row r="66" spans="1:2" x14ac:dyDescent="0.25">
      <c r="A66" s="1" t="s">
        <v>35</v>
      </c>
    </row>
    <row r="67" spans="1:2" x14ac:dyDescent="0.25">
      <c r="A67" s="1" t="s">
        <v>132</v>
      </c>
    </row>
    <row r="68" spans="1:2" x14ac:dyDescent="0.25">
      <c r="A68" s="1" t="s">
        <v>135</v>
      </c>
    </row>
    <row r="69" spans="1:2" x14ac:dyDescent="0.25">
      <c r="A69" s="1" t="s">
        <v>137</v>
      </c>
      <c r="B69" s="21"/>
    </row>
    <row r="70" spans="1:2" x14ac:dyDescent="0.25">
      <c r="A70" s="1" t="s">
        <v>133</v>
      </c>
    </row>
    <row r="71" spans="1:2" x14ac:dyDescent="0.25">
      <c r="A71" s="1" t="s">
        <v>134</v>
      </c>
    </row>
    <row r="72" spans="1:2" x14ac:dyDescent="0.25">
      <c r="A72" s="1" t="s">
        <v>3</v>
      </c>
    </row>
    <row r="73" spans="1:2" x14ac:dyDescent="0.25">
      <c r="A73" s="1" t="s">
        <v>8</v>
      </c>
    </row>
    <row r="74" spans="1:2" x14ac:dyDescent="0.25">
      <c r="A74" s="1" t="s">
        <v>82</v>
      </c>
    </row>
    <row r="75" spans="1:2" x14ac:dyDescent="0.25">
      <c r="A75" s="1" t="s">
        <v>14</v>
      </c>
    </row>
    <row r="76" spans="1:2" x14ac:dyDescent="0.25">
      <c r="A76" s="1" t="s">
        <v>138</v>
      </c>
    </row>
    <row r="78" spans="1:2" x14ac:dyDescent="0.25">
      <c r="A78" s="2" t="s">
        <v>15</v>
      </c>
    </row>
    <row r="79" spans="1:2" x14ac:dyDescent="0.25">
      <c r="A79" s="1" t="s">
        <v>16</v>
      </c>
    </row>
    <row r="80" spans="1:2" x14ac:dyDescent="0.25">
      <c r="A80" s="1" t="s">
        <v>17</v>
      </c>
    </row>
    <row r="81" spans="1:2" x14ac:dyDescent="0.25">
      <c r="A81" s="1" t="s">
        <v>36</v>
      </c>
    </row>
    <row r="82" spans="1:2" x14ac:dyDescent="0.25">
      <c r="A82" s="1" t="s">
        <v>58</v>
      </c>
    </row>
    <row r="84" spans="1:2" x14ac:dyDescent="0.25">
      <c r="A84" s="2" t="s">
        <v>18</v>
      </c>
    </row>
    <row r="85" spans="1:2" x14ac:dyDescent="0.25">
      <c r="A85" s="1" t="s">
        <v>19</v>
      </c>
    </row>
    <row r="86" spans="1:2" x14ac:dyDescent="0.25">
      <c r="A86" s="1" t="s">
        <v>20</v>
      </c>
    </row>
    <row r="87" spans="1:2" x14ac:dyDescent="0.25">
      <c r="A87" s="1" t="s">
        <v>83</v>
      </c>
    </row>
    <row r="89" spans="1:2" x14ac:dyDescent="0.25">
      <c r="A89" s="2" t="s">
        <v>21</v>
      </c>
    </row>
    <row r="90" spans="1:2" x14ac:dyDescent="0.25">
      <c r="A90" s="1" t="s">
        <v>84</v>
      </c>
    </row>
    <row r="92" spans="1:2" x14ac:dyDescent="0.25">
      <c r="A92" s="102" t="s">
        <v>224</v>
      </c>
    </row>
    <row r="94" spans="1:2" x14ac:dyDescent="0.25">
      <c r="A94" s="2" t="s">
        <v>9</v>
      </c>
    </row>
    <row r="95" spans="1:2" x14ac:dyDescent="0.25">
      <c r="A95" s="1" t="s">
        <v>214</v>
      </c>
      <c r="B95" s="1" t="s">
        <v>223</v>
      </c>
    </row>
    <row r="96" spans="1:2" x14ac:dyDescent="0.25">
      <c r="A96" s="1" t="s">
        <v>219</v>
      </c>
      <c r="B96" s="1" t="s">
        <v>298</v>
      </c>
    </row>
    <row r="98" spans="1:2" x14ac:dyDescent="0.25">
      <c r="A98" s="2" t="s">
        <v>304</v>
      </c>
    </row>
    <row r="99" spans="1:2" x14ac:dyDescent="0.25">
      <c r="A99" s="1" t="s">
        <v>299</v>
      </c>
      <c r="B99" s="1" t="s">
        <v>223</v>
      </c>
    </row>
    <row r="100" spans="1:2" x14ac:dyDescent="0.25">
      <c r="A100" s="1" t="s">
        <v>300</v>
      </c>
      <c r="B100" s="1" t="s">
        <v>223</v>
      </c>
    </row>
    <row r="101" spans="1:2" x14ac:dyDescent="0.25">
      <c r="A101" s="1" t="s">
        <v>301</v>
      </c>
      <c r="B101" s="1" t="s">
        <v>223</v>
      </c>
    </row>
    <row r="102" spans="1:2" x14ac:dyDescent="0.25">
      <c r="A102" s="1" t="s">
        <v>302</v>
      </c>
      <c r="B102" s="1" t="s">
        <v>223</v>
      </c>
    </row>
    <row r="103" spans="1:2" x14ac:dyDescent="0.25">
      <c r="A103" s="1" t="s">
        <v>303</v>
      </c>
      <c r="B103" s="1" t="s">
        <v>223</v>
      </c>
    </row>
    <row r="105" spans="1:2" x14ac:dyDescent="0.25">
      <c r="A105" s="2" t="s">
        <v>34</v>
      </c>
    </row>
    <row r="106" spans="1:2" x14ac:dyDescent="0.25">
      <c r="A106" s="1" t="s">
        <v>215</v>
      </c>
      <c r="B106" s="1" t="s">
        <v>223</v>
      </c>
    </row>
    <row r="107" spans="1:2" x14ac:dyDescent="0.25">
      <c r="A107" s="146" t="s">
        <v>305</v>
      </c>
      <c r="B107" s="1" t="s">
        <v>223</v>
      </c>
    </row>
    <row r="108" spans="1:2" x14ac:dyDescent="0.25">
      <c r="A108" s="146" t="s">
        <v>221</v>
      </c>
      <c r="B108" s="1" t="s">
        <v>223</v>
      </c>
    </row>
    <row r="109" spans="1:2" x14ac:dyDescent="0.25">
      <c r="A109" s="146" t="s">
        <v>222</v>
      </c>
      <c r="B109" s="1" t="s">
        <v>223</v>
      </c>
    </row>
    <row r="110" spans="1:2" x14ac:dyDescent="0.25">
      <c r="A110" s="1" t="s">
        <v>216</v>
      </c>
      <c r="B110" s="1" t="s">
        <v>223</v>
      </c>
    </row>
    <row r="111" spans="1:2" x14ac:dyDescent="0.25">
      <c r="A111" s="1" t="s">
        <v>217</v>
      </c>
      <c r="B111" s="1" t="s">
        <v>223</v>
      </c>
    </row>
    <row r="112" spans="1:2" x14ac:dyDescent="0.25">
      <c r="A112" s="1" t="s">
        <v>218</v>
      </c>
      <c r="B112" s="1" t="s">
        <v>223</v>
      </c>
    </row>
    <row r="113" spans="1:2" x14ac:dyDescent="0.25">
      <c r="A113" s="1" t="s">
        <v>306</v>
      </c>
      <c r="B113" s="1" t="s">
        <v>223</v>
      </c>
    </row>
    <row r="114" spans="1:2" x14ac:dyDescent="0.25">
      <c r="A114" s="1" t="s">
        <v>256</v>
      </c>
      <c r="B114" s="1" t="s">
        <v>223</v>
      </c>
    </row>
    <row r="115" spans="1:2" x14ac:dyDescent="0.25">
      <c r="A115" s="1" t="s">
        <v>254</v>
      </c>
      <c r="B115" s="1" t="s">
        <v>223</v>
      </c>
    </row>
    <row r="116" spans="1:2" x14ac:dyDescent="0.25">
      <c r="A116" s="1" t="s">
        <v>259</v>
      </c>
      <c r="B116" s="1" t="s">
        <v>223</v>
      </c>
    </row>
    <row r="119" spans="1:2" x14ac:dyDescent="0.25">
      <c r="A119" s="2" t="s">
        <v>260</v>
      </c>
    </row>
    <row r="120" spans="1:2" x14ac:dyDescent="0.25">
      <c r="A120" s="1" t="s">
        <v>261</v>
      </c>
      <c r="B120" s="1" t="s">
        <v>223</v>
      </c>
    </row>
    <row r="121" spans="1:2" x14ac:dyDescent="0.25">
      <c r="A121" s="1" t="s">
        <v>268</v>
      </c>
      <c r="B121" s="1" t="s">
        <v>223</v>
      </c>
    </row>
    <row r="122" spans="1:2" x14ac:dyDescent="0.25">
      <c r="A122" s="1" t="s">
        <v>264</v>
      </c>
      <c r="B122" s="1" t="s">
        <v>223</v>
      </c>
    </row>
    <row r="124" spans="1:2" x14ac:dyDescent="0.25">
      <c r="A124" s="2" t="s">
        <v>15</v>
      </c>
    </row>
    <row r="125" spans="1:2" x14ac:dyDescent="0.25">
      <c r="A125" s="1" t="s">
        <v>307</v>
      </c>
      <c r="B125" s="1" t="s">
        <v>223</v>
      </c>
    </row>
    <row r="128" spans="1:2" x14ac:dyDescent="0.25">
      <c r="A128" s="1" t="s">
        <v>142</v>
      </c>
    </row>
    <row r="129" spans="1:1" x14ac:dyDescent="0.25">
      <c r="A129" s="1" t="s">
        <v>113</v>
      </c>
    </row>
    <row r="130" spans="1:1" x14ac:dyDescent="0.25">
      <c r="A130" s="1" t="s">
        <v>129</v>
      </c>
    </row>
    <row r="131" spans="1:1" x14ac:dyDescent="0.25">
      <c r="A131" s="1" t="s">
        <v>309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O21"/>
  <sheetViews>
    <sheetView workbookViewId="0">
      <selection activeCell="H19" sqref="H19"/>
    </sheetView>
  </sheetViews>
  <sheetFormatPr baseColWidth="10" defaultRowHeight="14.4" x14ac:dyDescent="0.3"/>
  <cols>
    <col min="2" max="2" width="45.6640625" customWidth="1"/>
    <col min="3" max="3" width="8" bestFit="1" customWidth="1"/>
    <col min="4" max="4" width="12.88671875" bestFit="1" customWidth="1"/>
    <col min="5" max="6" width="9" bestFit="1" customWidth="1"/>
    <col min="7" max="7" width="9.88671875" bestFit="1" customWidth="1"/>
    <col min="8" max="8" width="13.6640625" customWidth="1"/>
    <col min="9" max="9" width="13" customWidth="1"/>
    <col min="15" max="15" width="19.6640625" bestFit="1" customWidth="1"/>
  </cols>
  <sheetData>
    <row r="1" spans="1:15" x14ac:dyDescent="0.3">
      <c r="A1" t="s">
        <v>249</v>
      </c>
      <c r="H1" s="143" t="s">
        <v>267</v>
      </c>
      <c r="I1" s="143"/>
      <c r="J1" s="143"/>
      <c r="K1" s="143"/>
      <c r="L1" s="143"/>
      <c r="O1" t="s">
        <v>243</v>
      </c>
    </row>
    <row r="2" spans="1:15" x14ac:dyDescent="0.3">
      <c r="A2" s="107" t="str">
        <f>TEXT(MID(Zusammenfassung!C3,10,3),"@")</f>
        <v/>
      </c>
      <c r="B2" t="s">
        <v>245</v>
      </c>
      <c r="H2" s="141" t="s">
        <v>207</v>
      </c>
      <c r="I2" t="s">
        <v>263</v>
      </c>
      <c r="O2" t="s">
        <v>225</v>
      </c>
    </row>
    <row r="3" spans="1:15" x14ac:dyDescent="0.3">
      <c r="H3" s="142" t="s">
        <v>208</v>
      </c>
      <c r="I3" t="s">
        <v>262</v>
      </c>
      <c r="O3" t="s">
        <v>226</v>
      </c>
    </row>
    <row r="4" spans="1:15" x14ac:dyDescent="0.3">
      <c r="B4" t="s">
        <v>252</v>
      </c>
      <c r="H4" s="142" t="s">
        <v>265</v>
      </c>
      <c r="I4" t="s">
        <v>266</v>
      </c>
      <c r="O4" t="s">
        <v>227</v>
      </c>
    </row>
    <row r="5" spans="1:15" x14ac:dyDescent="0.3">
      <c r="H5" s="142" t="s">
        <v>269</v>
      </c>
      <c r="I5" t="s">
        <v>348</v>
      </c>
      <c r="O5" t="s">
        <v>228</v>
      </c>
    </row>
    <row r="6" spans="1:15" x14ac:dyDescent="0.3">
      <c r="A6" s="107" t="e">
        <f>MATCH(SU_Aktionskennung,SU_Aktionstabelle[Kennung],0)</f>
        <v>#N/A</v>
      </c>
      <c r="B6" t="s">
        <v>250</v>
      </c>
      <c r="H6" s="142" t="s">
        <v>349</v>
      </c>
      <c r="I6" t="s">
        <v>407</v>
      </c>
      <c r="O6" t="s">
        <v>229</v>
      </c>
    </row>
    <row r="7" spans="1:15" x14ac:dyDescent="0.3">
      <c r="B7" t="s">
        <v>251</v>
      </c>
      <c r="O7" t="s">
        <v>230</v>
      </c>
    </row>
    <row r="8" spans="1:15" x14ac:dyDescent="0.3">
      <c r="O8" t="s">
        <v>231</v>
      </c>
    </row>
    <row r="9" spans="1:15" x14ac:dyDescent="0.3">
      <c r="A9" s="104" t="s">
        <v>246</v>
      </c>
      <c r="B9" s="104" t="s">
        <v>232</v>
      </c>
      <c r="C9" s="105" t="s">
        <v>247</v>
      </c>
      <c r="D9" s="105" t="s">
        <v>248</v>
      </c>
      <c r="E9" s="105" t="s">
        <v>207</v>
      </c>
      <c r="F9" s="140" t="s">
        <v>208</v>
      </c>
      <c r="G9" s="140" t="s">
        <v>265</v>
      </c>
      <c r="H9" s="140" t="s">
        <v>269</v>
      </c>
      <c r="I9" s="140" t="s">
        <v>349</v>
      </c>
      <c r="O9" t="s">
        <v>244</v>
      </c>
    </row>
    <row r="10" spans="1:15" x14ac:dyDescent="0.3">
      <c r="A10" s="103" t="s">
        <v>396</v>
      </c>
      <c r="B10" s="103" t="s">
        <v>397</v>
      </c>
      <c r="C10" s="103">
        <v>10</v>
      </c>
      <c r="D10" s="106" t="s">
        <v>403</v>
      </c>
      <c r="E10" s="103"/>
      <c r="F10" s="103"/>
      <c r="G10" s="103"/>
      <c r="H10" s="103"/>
      <c r="I10" s="103"/>
    </row>
    <row r="11" spans="1:15" x14ac:dyDescent="0.3">
      <c r="A11" s="103" t="s">
        <v>324</v>
      </c>
      <c r="B11" s="103" t="s">
        <v>319</v>
      </c>
      <c r="C11" s="103">
        <v>10</v>
      </c>
      <c r="D11" s="106" t="s">
        <v>325</v>
      </c>
      <c r="E11" s="103">
        <v>8</v>
      </c>
      <c r="F11" s="103">
        <v>15</v>
      </c>
      <c r="G11" s="103">
        <v>12</v>
      </c>
      <c r="H11" s="103" t="s">
        <v>271</v>
      </c>
      <c r="I11" s="103" t="s">
        <v>270</v>
      </c>
    </row>
    <row r="12" spans="1:15" x14ac:dyDescent="0.3">
      <c r="A12" s="103" t="s">
        <v>353</v>
      </c>
      <c r="B12" s="103" t="s">
        <v>354</v>
      </c>
      <c r="C12" s="103">
        <v>20</v>
      </c>
      <c r="D12" s="106" t="s">
        <v>359</v>
      </c>
      <c r="E12" s="103">
        <v>6</v>
      </c>
      <c r="F12" s="103">
        <v>8</v>
      </c>
      <c r="G12" s="103">
        <v>13</v>
      </c>
      <c r="H12" s="103" t="s">
        <v>270</v>
      </c>
      <c r="I12" s="103" t="s">
        <v>270</v>
      </c>
    </row>
    <row r="13" spans="1:15" x14ac:dyDescent="0.3">
      <c r="A13" s="103" t="s">
        <v>337</v>
      </c>
      <c r="B13" s="103" t="s">
        <v>339</v>
      </c>
      <c r="C13" s="103">
        <v>10</v>
      </c>
      <c r="D13" s="106" t="s">
        <v>338</v>
      </c>
      <c r="E13" s="103">
        <v>8</v>
      </c>
      <c r="F13" s="103">
        <v>15</v>
      </c>
      <c r="G13" s="103">
        <v>12</v>
      </c>
      <c r="H13" s="103" t="s">
        <v>271</v>
      </c>
      <c r="I13" s="103" t="s">
        <v>271</v>
      </c>
    </row>
    <row r="14" spans="1:15" x14ac:dyDescent="0.3">
      <c r="A14" s="103" t="s">
        <v>321</v>
      </c>
      <c r="B14" s="103" t="s">
        <v>322</v>
      </c>
      <c r="C14" s="103">
        <v>10</v>
      </c>
      <c r="D14" s="106" t="s">
        <v>323</v>
      </c>
      <c r="E14" s="103">
        <v>8</v>
      </c>
      <c r="F14" s="103">
        <v>15</v>
      </c>
      <c r="G14" s="103">
        <v>12</v>
      </c>
      <c r="H14" s="103" t="s">
        <v>270</v>
      </c>
      <c r="I14" s="103" t="s">
        <v>270</v>
      </c>
    </row>
    <row r="15" spans="1:15" x14ac:dyDescent="0.3">
      <c r="A15" s="103" t="s">
        <v>233</v>
      </c>
      <c r="B15" s="103" t="s">
        <v>234</v>
      </c>
      <c r="C15" s="103">
        <v>10</v>
      </c>
      <c r="D15" s="106" t="s">
        <v>276</v>
      </c>
      <c r="E15" s="103">
        <v>8</v>
      </c>
      <c r="F15" s="103">
        <v>15</v>
      </c>
      <c r="G15" s="103">
        <v>10</v>
      </c>
      <c r="H15" s="103" t="s">
        <v>271</v>
      </c>
      <c r="I15" s="103" t="s">
        <v>270</v>
      </c>
    </row>
    <row r="16" spans="1:15" x14ac:dyDescent="0.3">
      <c r="A16" s="103" t="s">
        <v>406</v>
      </c>
      <c r="B16" s="103" t="s">
        <v>408</v>
      </c>
      <c r="C16" s="103">
        <v>10</v>
      </c>
      <c r="D16" s="106" t="s">
        <v>412</v>
      </c>
      <c r="E16" s="103">
        <v>8</v>
      </c>
      <c r="F16" s="103">
        <v>15</v>
      </c>
      <c r="G16" s="103">
        <v>12</v>
      </c>
      <c r="H16" s="103" t="s">
        <v>270</v>
      </c>
      <c r="I16" s="103" t="s">
        <v>270</v>
      </c>
    </row>
    <row r="17" spans="1:9" x14ac:dyDescent="0.3">
      <c r="A17" s="103" t="s">
        <v>405</v>
      </c>
      <c r="B17" s="103" t="s">
        <v>409</v>
      </c>
      <c r="C17" s="103">
        <v>10</v>
      </c>
      <c r="D17" s="106" t="s">
        <v>412</v>
      </c>
      <c r="E17" s="103">
        <v>8</v>
      </c>
      <c r="F17" s="103">
        <v>15</v>
      </c>
      <c r="G17" s="103">
        <v>12</v>
      </c>
      <c r="H17" s="103" t="s">
        <v>270</v>
      </c>
      <c r="I17" s="103" t="s">
        <v>270</v>
      </c>
    </row>
    <row r="18" spans="1:9" x14ac:dyDescent="0.3">
      <c r="A18" s="103" t="s">
        <v>235</v>
      </c>
      <c r="B18" s="103" t="s">
        <v>236</v>
      </c>
      <c r="C18" s="103">
        <v>20</v>
      </c>
      <c r="D18" s="106" t="s">
        <v>277</v>
      </c>
      <c r="E18" s="103">
        <v>8</v>
      </c>
      <c r="F18" s="103">
        <v>15</v>
      </c>
      <c r="G18" s="103">
        <v>10</v>
      </c>
      <c r="H18" s="103" t="s">
        <v>270</v>
      </c>
      <c r="I18" s="103" t="s">
        <v>270</v>
      </c>
    </row>
    <row r="19" spans="1:9" x14ac:dyDescent="0.3">
      <c r="A19" s="103" t="s">
        <v>237</v>
      </c>
      <c r="B19" s="103" t="s">
        <v>238</v>
      </c>
      <c r="C19" s="103">
        <v>30</v>
      </c>
      <c r="D19" s="106" t="s">
        <v>278</v>
      </c>
      <c r="E19" s="188">
        <v>8</v>
      </c>
      <c r="F19" s="188">
        <v>15</v>
      </c>
      <c r="G19" s="188">
        <v>10</v>
      </c>
      <c r="H19" s="103" t="s">
        <v>270</v>
      </c>
      <c r="I19" s="103" t="s">
        <v>270</v>
      </c>
    </row>
    <row r="20" spans="1:9" x14ac:dyDescent="0.3">
      <c r="A20" s="103" t="s">
        <v>239</v>
      </c>
      <c r="B20" s="103" t="s">
        <v>240</v>
      </c>
      <c r="C20" s="103">
        <v>20</v>
      </c>
      <c r="D20" s="106" t="s">
        <v>277</v>
      </c>
      <c r="E20" s="103">
        <v>8</v>
      </c>
      <c r="F20" s="245">
        <v>15</v>
      </c>
      <c r="G20" s="245">
        <v>10</v>
      </c>
      <c r="H20" s="103" t="s">
        <v>270</v>
      </c>
      <c r="I20" s="103" t="s">
        <v>270</v>
      </c>
    </row>
    <row r="21" spans="1:9" x14ac:dyDescent="0.3">
      <c r="A21" s="103" t="s">
        <v>241</v>
      </c>
      <c r="B21" s="103" t="s">
        <v>242</v>
      </c>
      <c r="C21" s="103">
        <v>10</v>
      </c>
      <c r="D21" s="106" t="s">
        <v>276</v>
      </c>
      <c r="E21" s="103">
        <v>8</v>
      </c>
      <c r="F21" s="245">
        <v>15</v>
      </c>
      <c r="G21" s="245">
        <v>12</v>
      </c>
      <c r="H21" s="103" t="s">
        <v>270</v>
      </c>
      <c r="I21" s="103" t="s">
        <v>270</v>
      </c>
    </row>
  </sheetData>
  <sheetProtection algorithmName="SHA-512" hashValue="9HzkHTD74wcFuxqomL8IapaYnxc8FRNQfd46zCiROea0kHhdrR+9Cq9/d3rmlmHH4560+mDkSkkJCWoSSQKMgw==" saltValue="OwHzyWYEjZ6cK+zo9Jh9dw==" spinCount="100000" sheet="1" objects="1" scenarios="1"/>
  <dataValidations count="1">
    <dataValidation type="list" allowBlank="1" showInputMessage="1" showErrorMessage="1" sqref="H10:H21" xr:uid="{00000000-0002-0000-0900-000000000000}">
      <formula1>"ja,nein"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7"/>
  <dimension ref="A1:E14"/>
  <sheetViews>
    <sheetView workbookViewId="0">
      <selection activeCell="C1" sqref="C1"/>
    </sheetView>
  </sheetViews>
  <sheetFormatPr baseColWidth="10" defaultRowHeight="14.4" x14ac:dyDescent="0.3"/>
  <cols>
    <col min="5" max="5" width="46" customWidth="1"/>
  </cols>
  <sheetData>
    <row r="1" spans="1:5" ht="15" thickBot="1" x14ac:dyDescent="0.35">
      <c r="A1" t="s">
        <v>48</v>
      </c>
      <c r="B1" t="str">
        <f>IF(ISTEXT(Zusammenfassung!J6),Zusammenfassung!J6,"")</f>
        <v/>
      </c>
      <c r="C1" t="str">
        <f>IF(ISTEXT(Zusammenfassung!K6),Zusammenfassung!K6,"")</f>
        <v/>
      </c>
      <c r="E1" s="26" t="str">
        <f>IF(AND(ISTEXT(A1),C1&lt;&gt;""),A1,"")&amp;IF(AND(C1&lt;&gt;""),IF(LEN(A1)=4,"   - "," - ")&amp;C1,"")</f>
        <v/>
      </c>
    </row>
    <row r="2" spans="1:5" ht="15" thickBot="1" x14ac:dyDescent="0.35">
      <c r="A2" t="s">
        <v>86</v>
      </c>
      <c r="B2" t="str">
        <f>IF(ISTEXT(Zusammenfassung!J7),Zusammenfassung!J7,"")</f>
        <v/>
      </c>
      <c r="C2" t="str">
        <f>IF(ISTEXT(Zusammenfassung!K7),Zusammenfassung!K7,"")</f>
        <v/>
      </c>
      <c r="E2" s="25" t="str">
        <f t="shared" ref="E2:E14" si="0">IF(AND(ISTEXT(A2),C2&lt;&gt;""),A2,"")&amp;IF(AND(C2&lt;&gt;""),IF(LEN(A2)=4,"   - "," - ")&amp;C2,"")</f>
        <v/>
      </c>
    </row>
    <row r="3" spans="1:5" ht="15" thickBot="1" x14ac:dyDescent="0.35">
      <c r="A3" t="s">
        <v>49</v>
      </c>
      <c r="B3" t="str">
        <f>IF(ISTEXT(Zusammenfassung!J8),Zusammenfassung!J8,"")</f>
        <v/>
      </c>
      <c r="C3" t="str">
        <f>IF(ISTEXT(Zusammenfassung!K8),Zusammenfassung!K8,"")</f>
        <v/>
      </c>
      <c r="E3" s="27" t="str">
        <f t="shared" si="0"/>
        <v/>
      </c>
    </row>
    <row r="4" spans="1:5" ht="15" thickBot="1" x14ac:dyDescent="0.35">
      <c r="A4" t="s">
        <v>55</v>
      </c>
      <c r="B4" t="str">
        <f>IF(ISTEXT(Zusammenfassung!J9),Zusammenfassung!J9,"")</f>
        <v/>
      </c>
      <c r="C4" t="str">
        <f>IF(ISTEXT(Zusammenfassung!K9),Zusammenfassung!K9,"")</f>
        <v/>
      </c>
      <c r="E4" s="25" t="str">
        <f t="shared" si="0"/>
        <v/>
      </c>
    </row>
    <row r="5" spans="1:5" ht="15" thickBot="1" x14ac:dyDescent="0.35">
      <c r="A5" t="s">
        <v>87</v>
      </c>
      <c r="B5" t="str">
        <f>IF(ISTEXT(Zusammenfassung!J10),Zusammenfassung!J10,"")</f>
        <v/>
      </c>
      <c r="C5" t="str">
        <f>IF(ISTEXT(Zusammenfassung!K10),Zusammenfassung!K10,"")</f>
        <v/>
      </c>
      <c r="E5" s="27" t="str">
        <f t="shared" si="0"/>
        <v/>
      </c>
    </row>
    <row r="6" spans="1:5" ht="15" thickBot="1" x14ac:dyDescent="0.35">
      <c r="A6" t="s">
        <v>88</v>
      </c>
      <c r="B6" t="str">
        <f>IF(ISTEXT(Zusammenfassung!J11),Zusammenfassung!J11,"")</f>
        <v/>
      </c>
      <c r="C6" t="str">
        <f>IF(ISTEXT(Zusammenfassung!K11),Zusammenfassung!K11,"")</f>
        <v/>
      </c>
      <c r="E6" s="25" t="str">
        <f t="shared" si="0"/>
        <v/>
      </c>
    </row>
    <row r="7" spans="1:5" ht="15" thickBot="1" x14ac:dyDescent="0.35">
      <c r="A7" t="s">
        <v>89</v>
      </c>
      <c r="B7" t="str">
        <f>IF(ISTEXT(Zusammenfassung!J12),Zusammenfassung!J12,"")</f>
        <v/>
      </c>
      <c r="C7" t="str">
        <f>IF(ISTEXT(Zusammenfassung!K12),Zusammenfassung!K12,"")</f>
        <v/>
      </c>
      <c r="E7" s="27" t="str">
        <f t="shared" si="0"/>
        <v/>
      </c>
    </row>
    <row r="8" spans="1:5" ht="15" thickBot="1" x14ac:dyDescent="0.35">
      <c r="A8" t="s">
        <v>90</v>
      </c>
      <c r="B8" t="str">
        <f>IF(ISTEXT(Zusammenfassung!O6),Zusammenfassung!O6,"")</f>
        <v/>
      </c>
      <c r="C8" t="str">
        <f>IF(ISTEXT(Zusammenfassung!P6),Zusammenfassung!P6,"")</f>
        <v/>
      </c>
      <c r="E8" s="25" t="str">
        <f t="shared" si="0"/>
        <v/>
      </c>
    </row>
    <row r="9" spans="1:5" ht="15" thickBot="1" x14ac:dyDescent="0.35">
      <c r="A9" t="s">
        <v>91</v>
      </c>
      <c r="B9" t="str">
        <f>IF(ISTEXT(Zusammenfassung!O7),Zusammenfassung!O7,"")</f>
        <v/>
      </c>
      <c r="C9" t="str">
        <f>IF(ISTEXT(Zusammenfassung!P7),Zusammenfassung!P7,"")</f>
        <v/>
      </c>
      <c r="E9" s="27" t="str">
        <f t="shared" si="0"/>
        <v/>
      </c>
    </row>
    <row r="10" spans="1:5" ht="15" thickBot="1" x14ac:dyDescent="0.35">
      <c r="A10" t="s">
        <v>92</v>
      </c>
      <c r="B10" t="str">
        <f>IF(ISTEXT(Zusammenfassung!O8),Zusammenfassung!O8,"")</f>
        <v/>
      </c>
      <c r="C10" t="str">
        <f>IF(ISTEXT(Zusammenfassung!P8),Zusammenfassung!P8,"")</f>
        <v/>
      </c>
      <c r="E10" s="25" t="str">
        <f t="shared" si="0"/>
        <v/>
      </c>
    </row>
    <row r="11" spans="1:5" ht="15" thickBot="1" x14ac:dyDescent="0.35">
      <c r="A11" t="s">
        <v>93</v>
      </c>
      <c r="B11" t="str">
        <f>IF(ISTEXT(Zusammenfassung!O9),Zusammenfassung!O9,"")</f>
        <v/>
      </c>
      <c r="C11" t="str">
        <f>IF(ISTEXT(Zusammenfassung!P9),Zusammenfassung!P9,"")</f>
        <v/>
      </c>
      <c r="E11" s="27" t="str">
        <f t="shared" si="0"/>
        <v/>
      </c>
    </row>
    <row r="12" spans="1:5" ht="15" thickBot="1" x14ac:dyDescent="0.35">
      <c r="A12" t="s">
        <v>94</v>
      </c>
      <c r="B12" t="str">
        <f>IF(ISTEXT(Zusammenfassung!O10),Zusammenfassung!O10,"")</f>
        <v/>
      </c>
      <c r="C12" t="str">
        <f>IF(ISTEXT(Zusammenfassung!P10),Zusammenfassung!P10,"")</f>
        <v/>
      </c>
      <c r="E12" s="25" t="str">
        <f t="shared" si="0"/>
        <v/>
      </c>
    </row>
    <row r="13" spans="1:5" ht="15" thickBot="1" x14ac:dyDescent="0.35">
      <c r="A13" t="s">
        <v>95</v>
      </c>
      <c r="B13" t="str">
        <f>IF(ISTEXT(Zusammenfassung!O11),Zusammenfassung!O11,"")</f>
        <v/>
      </c>
      <c r="C13" t="str">
        <f>IF(ISTEXT(Zusammenfassung!P11),Zusammenfassung!P11,"")</f>
        <v/>
      </c>
      <c r="E13" s="27" t="str">
        <f t="shared" si="0"/>
        <v/>
      </c>
    </row>
    <row r="14" spans="1:5" ht="15" thickBot="1" x14ac:dyDescent="0.35">
      <c r="A14" t="s">
        <v>96</v>
      </c>
      <c r="B14" t="str">
        <f>IF(ISTEXT(Zusammenfassung!O12),Zusammenfassung!O12,"")</f>
        <v/>
      </c>
      <c r="C14" t="str">
        <f>IF(ISTEXT(Zusammenfassung!P12),Zusammenfassung!P12,"")</f>
        <v/>
      </c>
      <c r="E14" s="25" t="str">
        <f t="shared" si="0"/>
        <v/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44</vt:i4>
      </vt:variant>
    </vt:vector>
  </HeadingPairs>
  <TitlesOfParts>
    <vt:vector size="47" baseType="lpstr">
      <vt:lpstr>Zusammenfassung</vt:lpstr>
      <vt:lpstr>Zeitliste</vt:lpstr>
      <vt:lpstr>Anleitung</vt:lpstr>
      <vt:lpstr>AN_YN</vt:lpstr>
      <vt:lpstr>Anleitung!Druckbereich</vt:lpstr>
      <vt:lpstr>Aufteilung!Druckbereich</vt:lpstr>
      <vt:lpstr>coplan_Auswertung!Druckbereich</vt:lpstr>
      <vt:lpstr>Tagessummen!Druckbereich</vt:lpstr>
      <vt:lpstr>Zeitliste!Druckbereich</vt:lpstr>
      <vt:lpstr>Aufteilung!Drucktitel</vt:lpstr>
      <vt:lpstr>Tagessummen!Drucktitel</vt:lpstr>
      <vt:lpstr>Zeitliste!Drucktitel</vt:lpstr>
      <vt:lpstr>SU_Aktionskennung</vt:lpstr>
      <vt:lpstr>SU_Aktionskennung_Pruefung</vt:lpstr>
      <vt:lpstr>V_Version</vt:lpstr>
      <vt:lpstr>ZL_AP_Start</vt:lpstr>
      <vt:lpstr>ZL_bis_Start</vt:lpstr>
      <vt:lpstr>ZL_Datum_Start</vt:lpstr>
      <vt:lpstr>ZL_dez_Start</vt:lpstr>
      <vt:lpstr>ZL_Maxi_Spalte</vt:lpstr>
      <vt:lpstr>ZL_Maxi_Zeile</vt:lpstr>
      <vt:lpstr>ZL_Mon_Start</vt:lpstr>
      <vt:lpstr>ZL_von_Start</vt:lpstr>
      <vt:lpstr>coplan_Auswertung!ZU_AP_ANZ</vt:lpstr>
      <vt:lpstr>ZU_AP_ANZ</vt:lpstr>
      <vt:lpstr>coplan_Auswertung!ZU_AP_Start</vt:lpstr>
      <vt:lpstr>ZU_AP_Start</vt:lpstr>
      <vt:lpstr>coplan_Auswertung!ZU_Firma</vt:lpstr>
      <vt:lpstr>ZU_Firma</vt:lpstr>
      <vt:lpstr>coplan_Auswertung!ZU_Jahr</vt:lpstr>
      <vt:lpstr>ZU_Jahr</vt:lpstr>
      <vt:lpstr>coplan_Auswertung!ZU_Kuerzel</vt:lpstr>
      <vt:lpstr>ZU_Kuerzel</vt:lpstr>
      <vt:lpstr>coplan_Auswertung!ZU_Max_Spalte</vt:lpstr>
      <vt:lpstr>ZU_Max_Spalte</vt:lpstr>
      <vt:lpstr>coplan_Auswertung!ZU_Nachname</vt:lpstr>
      <vt:lpstr>ZU_Nachname</vt:lpstr>
      <vt:lpstr>coplan_Auswertung!ZU_Personennummer</vt:lpstr>
      <vt:lpstr>ZU_Personennummer</vt:lpstr>
      <vt:lpstr>coplan_Auswertung!ZU_Produktnummer</vt:lpstr>
      <vt:lpstr>ZU_Produktnummer</vt:lpstr>
      <vt:lpstr>coplan_Auswertung!ZU_Projektbezeichnung</vt:lpstr>
      <vt:lpstr>ZU_Projektbezeichnung</vt:lpstr>
      <vt:lpstr>coplan_Auswertung!ZU_Stellenbezeichnung</vt:lpstr>
      <vt:lpstr>ZU_Stellenbezeichnung</vt:lpstr>
      <vt:lpstr>coplan_Auswertung!ZU_Vorname</vt:lpstr>
      <vt:lpstr>ZU_Vorname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Arbesser Michael</dc:creator>
  <cp:lastModifiedBy>Mikl Lorena Maria</cp:lastModifiedBy>
  <cp:lastPrinted>2019-05-20T13:59:33Z</cp:lastPrinted>
  <dcterms:created xsi:type="dcterms:W3CDTF">2015-09-03T14:29:11Z</dcterms:created>
  <dcterms:modified xsi:type="dcterms:W3CDTF">2021-04-26T15:13:46Z</dcterms:modified>
</cp:coreProperties>
</file>