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DieseArbeitsmappe" defaultThemeVersion="124226"/>
  <mc:AlternateContent xmlns:mc="http://schemas.openxmlformats.org/markup-compatibility/2006">
    <mc:Choice Requires="x15">
      <x15ac:absPath xmlns:x15ac="http://schemas.microsoft.com/office/spreadsheetml/2010/11/ac" url="G:\OE\ESS\KE\h) Creative Impact (CSC)\Unterlagen (PD, Kurzinfo,...)\Antragsunterlagen\"/>
    </mc:Choice>
  </mc:AlternateContent>
  <xr:revisionPtr revIDLastSave="0" documentId="13_ncr:1_{770F1C47-81BA-43C1-A89D-500B9C945AC4}" xr6:coauthVersionLast="41" xr6:coauthVersionMax="41" xr10:uidLastSave="{00000000-0000-0000-0000-000000000000}"/>
  <bookViews>
    <workbookView xWindow="-120" yWindow="-120" windowWidth="29040" windowHeight="15840" tabRatio="683" xr2:uid="{00000000-000D-0000-FFFF-FFFF00000000}"/>
  </bookViews>
  <sheets>
    <sheet name="Rules on costs" sheetId="15" r:id="rId1"/>
    <sheet name="Costs and financing plan" sheetId="12" r:id="rId2"/>
  </sheets>
  <definedNames>
    <definedName name="_xlnm.Print_Area" localSheetId="1">'Costs and financing plan'!$A$1:$L$56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3" i="12" l="1"/>
  <c r="J33" i="12"/>
  <c r="J21" i="12"/>
  <c r="B60" i="12" l="1"/>
  <c r="I37" i="12" l="1"/>
  <c r="N39" i="12"/>
  <c r="N40" i="12"/>
  <c r="N41" i="12"/>
  <c r="N42" i="12"/>
  <c r="N43" i="12"/>
  <c r="N44" i="12"/>
  <c r="N45" i="12"/>
  <c r="N46" i="12"/>
  <c r="N47" i="12"/>
  <c r="N48" i="12"/>
  <c r="N49" i="12"/>
  <c r="N50" i="12"/>
  <c r="N51" i="12"/>
  <c r="I40" i="12"/>
  <c r="I41" i="12"/>
  <c r="I42" i="12"/>
  <c r="I43" i="12"/>
  <c r="I44" i="12"/>
  <c r="I45" i="12"/>
  <c r="I46" i="12"/>
  <c r="I47" i="12"/>
  <c r="I48" i="12"/>
  <c r="I49" i="12"/>
  <c r="I50" i="12"/>
  <c r="I51" i="12"/>
  <c r="I38" i="12"/>
  <c r="I39" i="12"/>
  <c r="I25" i="12"/>
  <c r="I26" i="12"/>
  <c r="I27" i="12"/>
  <c r="I28" i="12"/>
  <c r="I29" i="12"/>
  <c r="I30" i="12"/>
  <c r="I31" i="12"/>
  <c r="J1" i="12"/>
  <c r="I52" i="12" l="1"/>
  <c r="I6" i="12"/>
  <c r="J6" i="12" s="1"/>
  <c r="I7" i="12"/>
  <c r="J7" i="12" s="1"/>
  <c r="I8" i="12"/>
  <c r="J8" i="12" s="1"/>
  <c r="I9" i="12"/>
  <c r="J9" i="12" s="1"/>
  <c r="I10" i="12"/>
  <c r="J10" i="12" s="1"/>
  <c r="I11" i="12"/>
  <c r="J11" i="12" s="1"/>
  <c r="I12" i="12"/>
  <c r="J12" i="12" s="1"/>
  <c r="I13" i="12"/>
  <c r="J13" i="12" s="1"/>
  <c r="I14" i="12"/>
  <c r="J14" i="12" s="1"/>
  <c r="I15" i="12"/>
  <c r="J15" i="12" s="1"/>
  <c r="I16" i="12"/>
  <c r="J16" i="12" s="1"/>
  <c r="I17" i="12"/>
  <c r="J17" i="12" s="1"/>
  <c r="I18" i="12"/>
  <c r="J18" i="12" s="1"/>
  <c r="I19" i="12"/>
  <c r="J19" i="12" s="1"/>
  <c r="G7" i="12"/>
  <c r="G8" i="12"/>
  <c r="G9" i="12"/>
  <c r="G10" i="12"/>
  <c r="G11" i="12"/>
  <c r="G12" i="12"/>
  <c r="G13" i="12"/>
  <c r="G14" i="12"/>
  <c r="N38" i="12"/>
  <c r="K52" i="12"/>
  <c r="N12" i="12"/>
  <c r="I5" i="12"/>
  <c r="G5" i="12"/>
  <c r="H32" i="12"/>
  <c r="K32" i="12" l="1"/>
  <c r="J5" i="12"/>
  <c r="K20" i="12" s="1"/>
  <c r="K56" i="12" l="1"/>
  <c r="H7" i="12"/>
  <c r="H8" i="12"/>
  <c r="H9" i="12"/>
  <c r="H10" i="12"/>
  <c r="H11" i="12"/>
  <c r="H12" i="12"/>
  <c r="H13" i="12"/>
  <c r="H14" i="12"/>
  <c r="G6" i="12" l="1"/>
  <c r="G15" i="12"/>
  <c r="G16" i="12"/>
  <c r="G17" i="12"/>
  <c r="G18" i="12"/>
  <c r="G19" i="12"/>
  <c r="I24" i="12" l="1"/>
  <c r="H15" i="12"/>
  <c r="H16" i="12"/>
  <c r="H17" i="12"/>
  <c r="H18" i="12"/>
  <c r="I32" i="12" l="1"/>
  <c r="I20" i="12"/>
  <c r="H5" i="12"/>
  <c r="H6" i="12"/>
  <c r="D20" i="12"/>
  <c r="H19" i="12"/>
  <c r="H20" i="12" l="1"/>
  <c r="H52" i="12" l="1"/>
  <c r="B63" i="12" l="1"/>
</calcChain>
</file>

<file path=xl/sharedStrings.xml><?xml version="1.0" encoding="utf-8"?>
<sst xmlns="http://schemas.openxmlformats.org/spreadsheetml/2006/main" count="93" uniqueCount="81">
  <si>
    <t>Name</t>
  </si>
  <si>
    <t>angestellte(r) MitarbeiterIn</t>
  </si>
  <si>
    <t>Pauschalstundensatz</t>
  </si>
  <si>
    <t>p1</t>
  </si>
  <si>
    <t>p2</t>
  </si>
  <si>
    <t>p3</t>
  </si>
  <si>
    <t>p4</t>
  </si>
  <si>
    <t>p5</t>
  </si>
  <si>
    <t>p6</t>
  </si>
  <si>
    <t>p7</t>
  </si>
  <si>
    <t>p8</t>
  </si>
  <si>
    <t>p9</t>
  </si>
  <si>
    <t>p10</t>
  </si>
  <si>
    <t>p11</t>
  </si>
  <si>
    <t>p12</t>
  </si>
  <si>
    <t>p13</t>
  </si>
  <si>
    <t>p14</t>
  </si>
  <si>
    <t>p15</t>
  </si>
  <si>
    <t>s1</t>
  </si>
  <si>
    <t>s2</t>
  </si>
  <si>
    <t>s3</t>
  </si>
  <si>
    <t>s4</t>
  </si>
  <si>
    <t>s5</t>
  </si>
  <si>
    <t>s6</t>
  </si>
  <si>
    <t>s7</t>
  </si>
  <si>
    <t>s8</t>
  </si>
  <si>
    <t>Höchstbeitragsgrundlage (monatlich) 2019</t>
  </si>
  <si>
    <t>Lohnnebenkosten (in %)</t>
  </si>
  <si>
    <t>maximaler Stundensatz für Drittkosten (EUR/h)</t>
  </si>
  <si>
    <t>maximaler Tagsatz für drittkosten (EUR/Tag)</t>
  </si>
  <si>
    <t>d1</t>
  </si>
  <si>
    <t>d2</t>
  </si>
  <si>
    <t>d3</t>
  </si>
  <si>
    <t>d4</t>
  </si>
  <si>
    <t>d5</t>
  </si>
  <si>
    <t>d6</t>
  </si>
  <si>
    <t>d7</t>
  </si>
  <si>
    <t>d8</t>
  </si>
  <si>
    <t>d9</t>
  </si>
  <si>
    <t>d10</t>
  </si>
  <si>
    <t>d11</t>
  </si>
  <si>
    <t>d12</t>
  </si>
  <si>
    <t>d13</t>
  </si>
  <si>
    <t>d14</t>
  </si>
  <si>
    <t>d15</t>
  </si>
  <si>
    <t>aws Creative Impact</t>
  </si>
  <si>
    <t>Please note the following regulations for the application and accounting of your project:</t>
  </si>
  <si>
    <t>In the worksheet "Costs and financing plan", the cells highlighted in blue must be filled in.</t>
  </si>
  <si>
    <t>When applying to the grant manager, only the subtotals of the cost blocks (personnel, non-personnel and third-party costs) should be entered in the costs according to this table.</t>
  </si>
  <si>
    <r>
      <rPr>
        <u/>
        <sz val="14"/>
        <color theme="1"/>
        <rFont val="Calibri"/>
        <family val="2"/>
        <scheme val="minor"/>
      </rPr>
      <t>Material costs</t>
    </r>
    <r>
      <rPr>
        <sz val="14"/>
        <color theme="1"/>
        <rFont val="Calibri"/>
        <family val="2"/>
        <scheme val="minor"/>
      </rPr>
      <t>, such as equipment, consumables, literature</t>
    </r>
  </si>
  <si>
    <r>
      <rPr>
        <u/>
        <sz val="14"/>
        <color theme="1"/>
        <rFont val="Calibri"/>
        <family val="2"/>
      </rPr>
      <t>Personnel costs</t>
    </r>
    <r>
      <rPr>
        <sz val="14"/>
        <color theme="1"/>
        <rFont val="Calibri"/>
        <family val="2"/>
      </rPr>
      <t>, e.g. consulting services, costs for contract research
Third-party costs are in principle eligible for funding if they are incurred directly, actually (i.e. through invoicing and payment during the project period) and in addition (to conventional operating expenses) for the duration of the funded activity (i.e. during the project period) and can be proven to be directly related to the funded service. 
A maximum hourly rate of EUR 150,- or a maximum daily rate of EUR 1.200,- applies to third-party costs.
Third party costs must also account for more than 50% of the total eligible project costs. In the event that the third party costs fall short of the total costs, the submitted internal personnel costs and material costs shall be reduced proportionally.</t>
    </r>
  </si>
  <si>
    <r>
      <rPr>
        <u/>
        <sz val="14"/>
        <color theme="1"/>
        <rFont val="Calibri"/>
        <family val="2"/>
        <scheme val="minor"/>
      </rPr>
      <t>Third-party costs</t>
    </r>
    <r>
      <rPr>
        <sz val="14"/>
        <color theme="1"/>
        <rFont val="Calibri"/>
        <family val="2"/>
        <scheme val="minor"/>
      </rPr>
      <t>, e.g. consulting services, costs for contract research
Third-party costs are in principle eligible for funding if they are incurred directly, actually (i.e. through invoicing and payment during the project period) and in addition (to conventional operating expenses) for the duration of the funded activity (i.e. during the project period) and can be proven to be directly related to the funded service. 
A maximum hourly rate of EUR 150,- or a maximum daily rate of EUR 1.200,- applies to third-party costs.
Third-party costs must also account for more than 50% of the total eligible project costs. In the event that the third-party costs fall short of the total costs, the submitted internal personnel costs and material costs shall be reduced proportionally.</t>
    </r>
  </si>
  <si>
    <t>In general, the costs are reasonable, comprehensible, justified and to be planned within the framework of the principles of proper accounting and commercial diligence, and can only be recognised in accordance with these requirements.
For all types of costs listed in the grant agreement, only the costs actually incurred and proven as per invoice and payment voucher, excluding overheads, will be accepted.
Only those eligible costs can be recognised which have been incurred after aws has received the grant application. Only costs incurred within the contractually agreed period of eligibility, i.e. costs whose performance period, invoice and payment date fall within the period of eligibility and which fall within the specified cost categories, will be accepted.
The voucher amount as well as the payment amount for third-party and material costs must be at least EUR 150.</t>
  </si>
  <si>
    <t>Personnel costs</t>
  </si>
  <si>
    <t>Material costs</t>
  </si>
  <si>
    <t>Third-party costs</t>
  </si>
  <si>
    <t>Subtotal</t>
  </si>
  <si>
    <t>Employment, calculation of the hourly rate</t>
  </si>
  <si>
    <t>hours in project</t>
  </si>
  <si>
    <t>hours / week 
acc. ec</t>
  </si>
  <si>
    <t>Gross pay /month
acc. Ec</t>
  </si>
  <si>
    <t>Hourly rate (EUR/h)</t>
  </si>
  <si>
    <t>Project costs 
(EUR)</t>
  </si>
  <si>
    <t xml:space="preserve">Hourly rate (EUR/h) for the application </t>
  </si>
  <si>
    <t>requested costs (EUR)</t>
  </si>
  <si>
    <t>eligible costs (EUR)</t>
  </si>
  <si>
    <t>Comment</t>
  </si>
  <si>
    <t xml:space="preserve">Total internal project working time (h)	</t>
  </si>
  <si>
    <t>Service description</t>
  </si>
  <si>
    <t>Service provider</t>
  </si>
  <si>
    <t>Hourly rate (EUR/h</t>
  </si>
  <si>
    <t>Daily rate 
(EUR/day)</t>
  </si>
  <si>
    <t>or</t>
  </si>
  <si>
    <t>Total project costs (EUR) (EUR)</t>
  </si>
  <si>
    <t>Total requested costs (EUR)</t>
  </si>
  <si>
    <t>Total eligible costs (EUR)</t>
  </si>
  <si>
    <t>Financial plan</t>
  </si>
  <si>
    <t>grant applied for (EUR)</t>
  </si>
  <si>
    <t>Equity (EUR)</t>
  </si>
  <si>
    <t>External capital (EUR)</t>
  </si>
  <si>
    <t>Condition "Enter into cooperations"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</si>
</sst>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rgb="FF00377A"/>
      <name val="Arial"/>
      <family val="2"/>
    </font>
    <font>
      <sz val="8"/>
      <color rgb="FF00377A"/>
      <name val="Arial Black"/>
      <family val="2"/>
    </font>
    <font>
      <sz val="8"/>
      <color rgb="FF00B0F0"/>
      <name val="Arial Black"/>
      <family val="2"/>
    </font>
    <font>
      <sz val="18"/>
      <color rgb="FF00377A"/>
      <name val="Arial Black"/>
      <family val="2"/>
    </font>
    <font>
      <b/>
      <sz val="14"/>
      <color theme="1"/>
      <name val="Calibri"/>
      <family val="2"/>
      <scheme val="minor"/>
    </font>
    <font>
      <sz val="14"/>
      <color theme="1"/>
      <name val="Calibri"/>
      <family val="2"/>
      <scheme val="minor"/>
    </font>
    <font>
      <b/>
      <sz val="8"/>
      <color rgb="FF00377A"/>
      <name val="Arial Black"/>
      <family val="2"/>
    </font>
    <font>
      <sz val="14"/>
      <color rgb="FF00B0F0"/>
      <name val="Arial Black"/>
      <family val="2"/>
    </font>
    <font>
      <sz val="14"/>
      <color theme="1"/>
      <name val="Calibri"/>
      <family val="2"/>
    </font>
    <font>
      <u/>
      <sz val="14"/>
      <color theme="1"/>
      <name val="Calibri"/>
      <family val="2"/>
    </font>
    <font>
      <u/>
      <sz val="14"/>
      <color theme="1"/>
      <name val="Calibri"/>
      <family val="2"/>
      <scheme val="minor"/>
    </font>
  </fonts>
  <fills count="4">
    <fill>
      <patternFill patternType="none"/>
    </fill>
    <fill>
      <patternFill patternType="gray125"/>
    </fill>
    <fill>
      <patternFill patternType="solid">
        <fgColor rgb="FFC8EEFF"/>
        <bgColor indexed="64"/>
      </patternFill>
    </fill>
    <fill>
      <patternFill patternType="solid">
        <fgColor theme="4" tint="0.79998168889431442"/>
        <bgColor indexed="64"/>
      </patternFill>
    </fill>
  </fills>
  <borders count="56">
    <border>
      <left/>
      <right/>
      <top/>
      <bottom/>
      <diagonal/>
    </border>
    <border>
      <left/>
      <right/>
      <top/>
      <bottom style="thin">
        <color rgb="FF00B0F0"/>
      </bottom>
      <diagonal/>
    </border>
    <border>
      <left/>
      <right/>
      <top style="thin">
        <color rgb="FF00B0F0"/>
      </top>
      <bottom style="thin">
        <color rgb="FF00B0F0"/>
      </bottom>
      <diagonal/>
    </border>
    <border>
      <left/>
      <right/>
      <top style="thin">
        <color rgb="FF00B0F0"/>
      </top>
      <bottom style="double">
        <color rgb="FF00B0F0"/>
      </bottom>
      <diagonal/>
    </border>
    <border>
      <left/>
      <right/>
      <top style="double">
        <color rgb="FF00B0F0"/>
      </top>
      <bottom/>
      <diagonal/>
    </border>
    <border>
      <left/>
      <right/>
      <top/>
      <bottom style="double">
        <color rgb="FF0099F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B0F0"/>
      </top>
      <bottom style="double">
        <color rgb="FF0099FF"/>
      </bottom>
      <diagonal/>
    </border>
    <border>
      <left/>
      <right/>
      <top/>
      <bottom style="thin">
        <color rgb="FF0099FF"/>
      </bottom>
      <diagonal/>
    </border>
    <border>
      <left/>
      <right/>
      <top style="thin">
        <color rgb="FF0099FF"/>
      </top>
      <bottom style="double">
        <color rgb="FF0099FF"/>
      </bottom>
      <diagonal/>
    </border>
    <border>
      <left style="medium">
        <color rgb="FFFFFF00"/>
      </left>
      <right/>
      <top style="medium">
        <color rgb="FFFFFF00"/>
      </top>
      <bottom/>
      <diagonal/>
    </border>
    <border>
      <left/>
      <right style="medium">
        <color rgb="FFFFFF00"/>
      </right>
      <top style="medium">
        <color rgb="FFFFFF00"/>
      </top>
      <bottom/>
      <diagonal/>
    </border>
    <border>
      <left/>
      <right style="medium">
        <color rgb="FFFFFF00"/>
      </right>
      <top/>
      <bottom/>
      <diagonal/>
    </border>
    <border>
      <left style="medium">
        <color rgb="FFFFFF00"/>
      </left>
      <right/>
      <top/>
      <bottom style="thin">
        <color rgb="FF0099FF"/>
      </bottom>
      <diagonal/>
    </border>
    <border>
      <left style="medium">
        <color rgb="FFFFFF00"/>
      </left>
      <right/>
      <top style="thin">
        <color rgb="FF0099FF"/>
      </top>
      <bottom style="medium">
        <color rgb="FFFFFF00"/>
      </bottom>
      <diagonal/>
    </border>
    <border>
      <left/>
      <right style="medium">
        <color rgb="FFFFFF00"/>
      </right>
      <top/>
      <bottom style="medium">
        <color rgb="FFFFFF00"/>
      </bottom>
      <diagonal/>
    </border>
    <border>
      <left style="medium">
        <color rgb="FFFFFF00"/>
      </left>
      <right/>
      <top style="medium">
        <color rgb="FFFFFF00"/>
      </top>
      <bottom style="thin">
        <color rgb="FF0099FF"/>
      </bottom>
      <diagonal/>
    </border>
    <border>
      <left/>
      <right style="medium">
        <color rgb="FFFFFF00"/>
      </right>
      <top style="medium">
        <color rgb="FFFFFF00"/>
      </top>
      <bottom style="thin">
        <color rgb="FF0099FF"/>
      </bottom>
      <diagonal/>
    </border>
    <border>
      <left/>
      <right style="medium">
        <color rgb="FFFFFF00"/>
      </right>
      <top/>
      <bottom style="thin">
        <color rgb="FF0099FF"/>
      </bottom>
      <diagonal/>
    </border>
    <border>
      <left style="medium">
        <color rgb="FFFFFF00"/>
      </left>
      <right/>
      <top/>
      <bottom style="medium">
        <color rgb="FFFFFF00"/>
      </bottom>
      <diagonal/>
    </border>
    <border>
      <left style="medium">
        <color rgb="FFFFFF00"/>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style="thin">
        <color rgb="FF0099FF"/>
      </right>
      <top/>
      <bottom/>
      <diagonal/>
    </border>
    <border>
      <left/>
      <right style="thin">
        <color rgb="FF0099FF"/>
      </right>
      <top/>
      <bottom style="thin">
        <color rgb="FF00B0F0"/>
      </bottom>
      <diagonal/>
    </border>
    <border>
      <left/>
      <right style="thin">
        <color rgb="FF0099FF"/>
      </right>
      <top style="thin">
        <color rgb="FF00B0F0"/>
      </top>
      <bottom style="thin">
        <color rgb="FF00B0F0"/>
      </bottom>
      <diagonal/>
    </border>
    <border>
      <left/>
      <right style="thin">
        <color rgb="FF0099FF"/>
      </right>
      <top style="thin">
        <color rgb="FF00B0F0"/>
      </top>
      <bottom style="double">
        <color rgb="FF00B0F0"/>
      </bottom>
      <diagonal/>
    </border>
    <border>
      <left style="thin">
        <color rgb="FF0099FF"/>
      </left>
      <right style="thin">
        <color rgb="FF0099FF"/>
      </right>
      <top/>
      <bottom/>
      <diagonal/>
    </border>
    <border>
      <left style="thin">
        <color rgb="FF0099FF"/>
      </left>
      <right style="thin">
        <color rgb="FF0099FF"/>
      </right>
      <top/>
      <bottom style="thin">
        <color rgb="FF00B0F0"/>
      </bottom>
      <diagonal/>
    </border>
    <border>
      <left style="thin">
        <color rgb="FF0099FF"/>
      </left>
      <right style="thin">
        <color rgb="FF0099FF"/>
      </right>
      <top style="thin">
        <color rgb="FF00B0F0"/>
      </top>
      <bottom style="thin">
        <color rgb="FF00B0F0"/>
      </bottom>
      <diagonal/>
    </border>
    <border>
      <left style="thin">
        <color rgb="FF0099FF"/>
      </left>
      <right style="thin">
        <color rgb="FF0099FF"/>
      </right>
      <top style="thin">
        <color rgb="FF00B0F0"/>
      </top>
      <bottom style="double">
        <color rgb="FF0099FF"/>
      </bottom>
      <diagonal/>
    </border>
    <border>
      <left style="thin">
        <color rgb="FF0099FF"/>
      </left>
      <right style="thin">
        <color rgb="FF0099FF"/>
      </right>
      <top/>
      <bottom style="thin">
        <color rgb="FF0099FF"/>
      </bottom>
      <diagonal/>
    </border>
    <border>
      <left/>
      <right style="thin">
        <color rgb="FF0099FF"/>
      </right>
      <top style="thin">
        <color rgb="FF00B0F0"/>
      </top>
      <bottom style="double">
        <color rgb="FF0099FF"/>
      </bottom>
      <diagonal/>
    </border>
    <border>
      <left/>
      <right/>
      <top style="thin">
        <color rgb="FF00B0F0"/>
      </top>
      <bottom style="thin">
        <color rgb="FF0099FF"/>
      </bottom>
      <diagonal/>
    </border>
    <border>
      <left/>
      <right style="thin">
        <color rgb="FF0099FF"/>
      </right>
      <top/>
      <bottom style="double">
        <color rgb="FF0099FF"/>
      </bottom>
      <diagonal/>
    </border>
    <border>
      <left/>
      <right style="thin">
        <color rgb="FF0099FF"/>
      </right>
      <top style="thin">
        <color rgb="FF00B0F0"/>
      </top>
      <bottom style="thin">
        <color rgb="FF0099FF"/>
      </bottom>
      <diagonal/>
    </border>
    <border>
      <left/>
      <right style="thin">
        <color rgb="FF0099FF"/>
      </right>
      <top/>
      <bottom style="thin">
        <color rgb="FF0099FF"/>
      </bottom>
      <diagonal/>
    </border>
    <border>
      <left style="thin">
        <color rgb="FF0099FF"/>
      </left>
      <right/>
      <top/>
      <bottom style="double">
        <color rgb="FF0099FF"/>
      </bottom>
      <diagonal/>
    </border>
    <border>
      <left/>
      <right style="medium">
        <color rgb="FFFFFF00"/>
      </right>
      <top style="thin">
        <color rgb="FF0099FF"/>
      </top>
      <bottom style="double">
        <color rgb="FF0099FF"/>
      </bottom>
      <diagonal/>
    </border>
    <border>
      <left style="medium">
        <color rgb="FFFFFF00"/>
      </left>
      <right/>
      <top style="thin">
        <color rgb="FF0099FF"/>
      </top>
      <bottom style="thin">
        <color rgb="FF0099FF"/>
      </bottom>
      <diagonal/>
    </border>
    <border>
      <left/>
      <right/>
      <top style="thin">
        <color rgb="FF0099FF"/>
      </top>
      <bottom style="thin">
        <color rgb="FF0099FF"/>
      </bottom>
      <diagonal/>
    </border>
    <border>
      <left/>
      <right style="medium">
        <color rgb="FFFFFF00"/>
      </right>
      <top style="thin">
        <color rgb="FF0099FF"/>
      </top>
      <bottom style="thin">
        <color rgb="FF0099FF"/>
      </bottom>
      <diagonal/>
    </border>
    <border>
      <left style="thin">
        <color rgb="FF0099FF"/>
      </left>
      <right/>
      <top style="thin">
        <color rgb="FF0099FF"/>
      </top>
      <bottom style="thin">
        <color rgb="FF0099FF"/>
      </bottom>
      <diagonal/>
    </border>
    <border>
      <left style="thin">
        <color rgb="FF0099FF"/>
      </left>
      <right/>
      <top style="thin">
        <color rgb="FF0099FF"/>
      </top>
      <bottom style="double">
        <color rgb="FF0099FF"/>
      </bottom>
      <diagonal/>
    </border>
    <border>
      <left style="thin">
        <color rgb="FF0099FF"/>
      </left>
      <right/>
      <top style="thin">
        <color rgb="FF0099FF"/>
      </top>
      <bottom style="thin">
        <color rgb="FF00B0F0"/>
      </bottom>
      <diagonal/>
    </border>
    <border>
      <left/>
      <right style="thin">
        <color rgb="FF0099FF"/>
      </right>
      <top style="thin">
        <color rgb="FF0099FF"/>
      </top>
      <bottom style="thin">
        <color rgb="FF00B0F0"/>
      </bottom>
      <diagonal/>
    </border>
    <border>
      <left style="thin">
        <color rgb="FF0099FF"/>
      </left>
      <right/>
      <top/>
      <bottom style="thin">
        <color rgb="FF0099FF"/>
      </bottom>
      <diagonal/>
    </border>
    <border>
      <left/>
      <right style="thin">
        <color rgb="FF0099FF"/>
      </right>
      <top style="thin">
        <color rgb="FF0099FF"/>
      </top>
      <bottom style="double">
        <color rgb="FF0099FF"/>
      </bottom>
      <diagonal/>
    </border>
    <border>
      <left/>
      <right/>
      <top style="thin">
        <color rgb="FF0099FF"/>
      </top>
      <bottom style="thin">
        <color rgb="FF00B0F0"/>
      </bottom>
      <diagonal/>
    </border>
    <border>
      <left/>
      <right/>
      <top style="double">
        <color rgb="FF0099FF"/>
      </top>
      <bottom/>
      <diagonal/>
    </border>
  </borders>
  <cellStyleXfs count="1">
    <xf numFmtId="0" fontId="0" fillId="0" borderId="0"/>
  </cellStyleXfs>
  <cellXfs count="158">
    <xf numFmtId="0" fontId="0" fillId="0" borderId="0" xfId="0"/>
    <xf numFmtId="4" fontId="1" fillId="2" borderId="1" xfId="0" applyNumberFormat="1" applyFont="1" applyFill="1" applyBorder="1" applyAlignment="1" applyProtection="1">
      <alignment vertical="top" wrapText="1"/>
      <protection locked="0"/>
    </xf>
    <xf numFmtId="0" fontId="1" fillId="0" borderId="0" xfId="0" applyFont="1" applyAlignment="1" applyProtection="1">
      <alignment vertical="top" wrapText="1"/>
    </xf>
    <xf numFmtId="0" fontId="1" fillId="0" borderId="0" xfId="0" applyFont="1" applyAlignment="1" applyProtection="1">
      <alignment horizontal="right" vertical="top" wrapText="1"/>
    </xf>
    <xf numFmtId="0" fontId="4" fillId="0" borderId="0" xfId="0" applyFont="1" applyAlignment="1" applyProtection="1">
      <alignment vertical="top" wrapText="1"/>
    </xf>
    <xf numFmtId="0" fontId="1" fillId="0" borderId="0" xfId="0" applyFont="1" applyAlignment="1" applyProtection="1">
      <alignment vertical="top"/>
    </xf>
    <xf numFmtId="0" fontId="3" fillId="0" borderId="0" xfId="0" applyFont="1" applyAlignment="1" applyProtection="1">
      <alignment vertical="top" wrapText="1"/>
    </xf>
    <xf numFmtId="0" fontId="1" fillId="0" borderId="0" xfId="0" applyFont="1" applyBorder="1" applyAlignment="1" applyProtection="1">
      <alignment vertical="top" wrapText="1"/>
    </xf>
    <xf numFmtId="0" fontId="1" fillId="0" borderId="5" xfId="0" applyFont="1" applyBorder="1" applyAlignment="1" applyProtection="1">
      <alignment vertical="top" wrapText="1"/>
    </xf>
    <xf numFmtId="0" fontId="0" fillId="3" borderId="11" xfId="0" applyFill="1" applyBorder="1"/>
    <xf numFmtId="0" fontId="0" fillId="3" borderId="12" xfId="0" applyFill="1" applyBorder="1"/>
    <xf numFmtId="0" fontId="0" fillId="3" borderId="13" xfId="0" applyFill="1" applyBorder="1"/>
    <xf numFmtId="0" fontId="5" fillId="3" borderId="6" xfId="0" applyFont="1" applyFill="1" applyBorder="1"/>
    <xf numFmtId="0" fontId="6" fillId="3" borderId="7" xfId="0" applyFont="1" applyFill="1" applyBorder="1"/>
    <xf numFmtId="0" fontId="6" fillId="3" borderId="8" xfId="0" applyFont="1" applyFill="1" applyBorder="1"/>
    <xf numFmtId="0" fontId="6" fillId="3" borderId="0" xfId="0" applyFont="1" applyFill="1" applyBorder="1"/>
    <xf numFmtId="0" fontId="6" fillId="3" borderId="10" xfId="0" applyFont="1" applyFill="1" applyBorder="1"/>
    <xf numFmtId="3" fontId="1" fillId="0" borderId="1" xfId="0" applyNumberFormat="1" applyFont="1" applyBorder="1" applyAlignment="1" applyProtection="1">
      <alignment vertical="top" wrapText="1"/>
    </xf>
    <xf numFmtId="3" fontId="2" fillId="0" borderId="0" xfId="0" applyNumberFormat="1" applyFont="1" applyAlignment="1" applyProtection="1">
      <alignment vertical="top" wrapText="1"/>
    </xf>
    <xf numFmtId="0" fontId="5" fillId="3" borderId="9" xfId="0" applyFont="1" applyFill="1" applyBorder="1"/>
    <xf numFmtId="3" fontId="1" fillId="2" borderId="1" xfId="0" applyNumberFormat="1" applyFont="1" applyFill="1" applyBorder="1" applyAlignment="1" applyProtection="1">
      <alignment vertical="top" wrapText="1"/>
      <protection locked="0"/>
    </xf>
    <xf numFmtId="3" fontId="1" fillId="2" borderId="2" xfId="0" applyNumberFormat="1" applyFont="1" applyFill="1" applyBorder="1" applyAlignment="1" applyProtection="1">
      <alignment vertical="top" wrapText="1"/>
      <protection locked="0"/>
    </xf>
    <xf numFmtId="0" fontId="1" fillId="0" borderId="0" xfId="0" applyFont="1" applyAlignment="1" applyProtection="1">
      <alignment horizontal="left" vertical="top"/>
    </xf>
    <xf numFmtId="4" fontId="1" fillId="0" borderId="1" xfId="0" applyNumberFormat="1" applyFont="1" applyBorder="1" applyAlignment="1" applyProtection="1">
      <alignment horizontal="right" vertical="top" wrapText="1"/>
    </xf>
    <xf numFmtId="3" fontId="1" fillId="0" borderId="5" xfId="0" applyNumberFormat="1" applyFont="1" applyBorder="1" applyAlignment="1" applyProtection="1">
      <alignment vertical="top" wrapText="1"/>
    </xf>
    <xf numFmtId="3" fontId="1" fillId="0" borderId="14" xfId="0" applyNumberFormat="1" applyFont="1" applyBorder="1" applyAlignment="1" applyProtection="1">
      <alignment vertical="top" wrapText="1"/>
    </xf>
    <xf numFmtId="3" fontId="1" fillId="2" borderId="14" xfId="0" applyNumberFormat="1" applyFont="1" applyFill="1" applyBorder="1" applyAlignment="1" applyProtection="1">
      <alignment vertical="top" wrapText="1"/>
      <protection locked="0"/>
    </xf>
    <xf numFmtId="0" fontId="2" fillId="0" borderId="0" xfId="0" applyFont="1" applyBorder="1" applyAlignment="1" applyProtection="1">
      <alignment vertical="top"/>
    </xf>
    <xf numFmtId="3" fontId="1" fillId="0" borderId="0" xfId="0" applyNumberFormat="1" applyFont="1" applyAlignment="1" applyProtection="1">
      <alignment vertical="top" wrapText="1"/>
    </xf>
    <xf numFmtId="3" fontId="4" fillId="0" borderId="0" xfId="0" applyNumberFormat="1" applyFont="1" applyAlignment="1" applyProtection="1">
      <alignment vertical="top" wrapText="1"/>
    </xf>
    <xf numFmtId="0" fontId="1" fillId="0" borderId="15" xfId="0" applyFont="1" applyBorder="1" applyAlignment="1" applyProtection="1">
      <alignment vertical="top" wrapText="1"/>
    </xf>
    <xf numFmtId="3" fontId="1" fillId="0" borderId="15" xfId="0" applyNumberFormat="1" applyFont="1" applyBorder="1" applyAlignment="1" applyProtection="1">
      <alignment vertical="top" wrapText="1"/>
    </xf>
    <xf numFmtId="0" fontId="3" fillId="0" borderId="5" xfId="0" applyFont="1" applyBorder="1" applyAlignment="1" applyProtection="1">
      <alignment vertical="top" wrapText="1"/>
    </xf>
    <xf numFmtId="2" fontId="1" fillId="0" borderId="15" xfId="0" applyNumberFormat="1" applyFont="1" applyBorder="1" applyAlignment="1" applyProtection="1">
      <alignment vertical="top" wrapText="1"/>
    </xf>
    <xf numFmtId="3" fontId="2" fillId="0" borderId="0" xfId="0" applyNumberFormat="1" applyFont="1" applyBorder="1" applyAlignment="1" applyProtection="1">
      <alignment horizontal="center" vertical="top"/>
    </xf>
    <xf numFmtId="0" fontId="1" fillId="0" borderId="0" xfId="0" applyFont="1" applyAlignment="1" applyProtection="1">
      <alignment horizontal="left" vertical="top" wrapText="1"/>
    </xf>
    <xf numFmtId="0" fontId="1" fillId="0" borderId="0" xfId="0" applyFont="1" applyBorder="1" applyAlignment="1" applyProtection="1">
      <alignment horizontal="right" vertical="top" wrapText="1"/>
    </xf>
    <xf numFmtId="3" fontId="2" fillId="0" borderId="0" xfId="0" applyNumberFormat="1" applyFont="1" applyBorder="1" applyAlignment="1" applyProtection="1">
      <alignment vertical="top" wrapText="1"/>
    </xf>
    <xf numFmtId="3" fontId="1" fillId="0" borderId="0" xfId="0" applyNumberFormat="1" applyFont="1" applyBorder="1" applyAlignment="1" applyProtection="1">
      <alignment vertical="top" wrapText="1"/>
    </xf>
    <xf numFmtId="3" fontId="1" fillId="2" borderId="34" xfId="0" applyNumberFormat="1" applyFont="1" applyFill="1" applyBorder="1" applyAlignment="1" applyProtection="1">
      <alignment vertical="top" wrapText="1"/>
      <protection locked="0"/>
    </xf>
    <xf numFmtId="3" fontId="1" fillId="2" borderId="35" xfId="0" applyNumberFormat="1" applyFont="1" applyFill="1" applyBorder="1" applyAlignment="1" applyProtection="1">
      <alignment vertical="top" wrapText="1"/>
      <protection locked="0"/>
    </xf>
    <xf numFmtId="3" fontId="1" fillId="2" borderId="36" xfId="0" applyNumberFormat="1" applyFont="1" applyFill="1" applyBorder="1" applyAlignment="1" applyProtection="1">
      <alignment vertical="top" wrapText="1"/>
      <protection locked="0"/>
    </xf>
    <xf numFmtId="0" fontId="1" fillId="2" borderId="34" xfId="0" applyFont="1" applyFill="1" applyBorder="1" applyAlignment="1" applyProtection="1">
      <alignment horizontal="left" vertical="top" wrapText="1"/>
      <protection locked="0"/>
    </xf>
    <xf numFmtId="3" fontId="1" fillId="2" borderId="34" xfId="0" applyNumberFormat="1" applyFont="1" applyFill="1" applyBorder="1" applyAlignment="1" applyProtection="1">
      <alignment horizontal="center" vertical="top" wrapText="1"/>
      <protection locked="0"/>
    </xf>
    <xf numFmtId="3" fontId="1" fillId="2" borderId="36" xfId="0" applyNumberFormat="1" applyFont="1" applyFill="1" applyBorder="1" applyAlignment="1" applyProtection="1">
      <alignment horizontal="center" vertical="top" wrapText="1"/>
      <protection locked="0"/>
    </xf>
    <xf numFmtId="4" fontId="1" fillId="2" borderId="37" xfId="0" applyNumberFormat="1" applyFont="1" applyFill="1" applyBorder="1" applyAlignment="1" applyProtection="1">
      <alignment horizontal="center" vertical="top" wrapText="1"/>
      <protection locked="0"/>
    </xf>
    <xf numFmtId="4" fontId="1" fillId="2" borderId="36" xfId="0" applyNumberFormat="1" applyFont="1" applyFill="1" applyBorder="1" applyAlignment="1" applyProtection="1">
      <alignment vertical="top" wrapText="1"/>
      <protection locked="0"/>
    </xf>
    <xf numFmtId="4" fontId="1" fillId="2" borderId="34" xfId="0" applyNumberFormat="1" applyFont="1" applyFill="1" applyBorder="1" applyAlignment="1" applyProtection="1">
      <alignment vertical="top" wrapText="1"/>
      <protection locked="0"/>
    </xf>
    <xf numFmtId="2" fontId="1" fillId="0" borderId="0" xfId="0" applyNumberFormat="1" applyFont="1" applyAlignment="1" applyProtection="1">
      <alignment vertical="top" wrapText="1"/>
    </xf>
    <xf numFmtId="4" fontId="1" fillId="2" borderId="30" xfId="0" applyNumberFormat="1" applyFont="1" applyFill="1" applyBorder="1" applyAlignment="1" applyProtection="1">
      <alignment horizontal="center" vertical="top" wrapText="1"/>
      <protection locked="0"/>
    </xf>
    <xf numFmtId="4" fontId="1" fillId="2" borderId="1" xfId="0" applyNumberFormat="1" applyFont="1" applyFill="1" applyBorder="1" applyAlignment="1" applyProtection="1">
      <alignment horizontal="left" vertical="top" wrapText="1"/>
      <protection locked="0"/>
    </xf>
    <xf numFmtId="4" fontId="1" fillId="2" borderId="31"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vertical="top" wrapText="1"/>
      <protection locked="0"/>
    </xf>
    <xf numFmtId="4" fontId="1" fillId="2" borderId="3" xfId="0" applyNumberFormat="1" applyFont="1" applyFill="1" applyBorder="1" applyAlignment="1" applyProtection="1">
      <alignment vertical="top" wrapText="1"/>
      <protection locked="0"/>
    </xf>
    <xf numFmtId="4" fontId="1" fillId="2" borderId="38" xfId="0" applyNumberFormat="1" applyFont="1" applyFill="1" applyBorder="1" applyAlignment="1" applyProtection="1">
      <alignment horizontal="center" vertical="top" wrapText="1"/>
      <protection locked="0"/>
    </xf>
    <xf numFmtId="0" fontId="1" fillId="0" borderId="0" xfId="0" applyFont="1" applyAlignment="1" applyProtection="1">
      <alignment wrapText="1"/>
    </xf>
    <xf numFmtId="0" fontId="4" fillId="0" borderId="0" xfId="0" applyFont="1" applyBorder="1" applyAlignment="1" applyProtection="1">
      <alignment horizontal="center" vertical="top" wrapText="1"/>
    </xf>
    <xf numFmtId="0" fontId="1" fillId="0" borderId="37" xfId="0" applyFont="1" applyBorder="1" applyAlignment="1" applyProtection="1">
      <alignment horizontal="left" wrapText="1"/>
    </xf>
    <xf numFmtId="0" fontId="1" fillId="0" borderId="15" xfId="0" applyFont="1" applyBorder="1" applyAlignment="1" applyProtection="1">
      <alignment horizontal="right" wrapText="1"/>
    </xf>
    <xf numFmtId="3" fontId="1" fillId="0" borderId="15" xfId="0" applyNumberFormat="1" applyFont="1" applyBorder="1" applyAlignment="1" applyProtection="1">
      <alignment horizontal="right" wrapText="1"/>
    </xf>
    <xf numFmtId="0" fontId="1" fillId="0" borderId="23" xfId="0" applyFont="1" applyBorder="1" applyAlignment="1" applyProtection="1">
      <alignment wrapText="1"/>
    </xf>
    <xf numFmtId="0" fontId="1" fillId="0" borderId="24" xfId="0" applyFont="1" applyBorder="1" applyAlignment="1" applyProtection="1">
      <alignment wrapText="1"/>
    </xf>
    <xf numFmtId="0" fontId="1" fillId="0" borderId="15" xfId="0" applyFont="1" applyBorder="1" applyAlignment="1" applyProtection="1">
      <alignment wrapText="1"/>
    </xf>
    <xf numFmtId="0" fontId="1" fillId="0" borderId="0" xfId="0" applyFont="1" applyBorder="1" applyAlignment="1" applyProtection="1">
      <alignment wrapText="1"/>
    </xf>
    <xf numFmtId="0" fontId="2" fillId="0" borderId="0" xfId="0" applyFont="1" applyBorder="1" applyAlignment="1" applyProtection="1">
      <alignment horizontal="left" vertical="top"/>
    </xf>
    <xf numFmtId="0" fontId="7" fillId="0" borderId="0" xfId="0" applyFont="1" applyBorder="1" applyAlignment="1" applyProtection="1">
      <alignment vertical="top"/>
    </xf>
    <xf numFmtId="0" fontId="7" fillId="0" borderId="0" xfId="0" applyFont="1" applyBorder="1" applyAlignment="1" applyProtection="1">
      <alignment horizontal="left" vertical="top"/>
    </xf>
    <xf numFmtId="3" fontId="7" fillId="0" borderId="0" xfId="0" applyNumberFormat="1" applyFont="1" applyAlignment="1" applyProtection="1">
      <alignment vertical="top" wrapText="1"/>
    </xf>
    <xf numFmtId="3" fontId="7" fillId="2" borderId="0" xfId="0" applyNumberFormat="1" applyFont="1" applyFill="1" applyBorder="1" applyAlignment="1" applyProtection="1">
      <alignment vertical="top" wrapText="1"/>
      <protection locked="0"/>
    </xf>
    <xf numFmtId="3" fontId="7" fillId="2" borderId="5" xfId="0" applyNumberFormat="1" applyFont="1" applyFill="1" applyBorder="1" applyAlignment="1" applyProtection="1">
      <alignment vertical="top" wrapText="1"/>
      <protection locked="0"/>
    </xf>
    <xf numFmtId="3" fontId="7" fillId="0" borderId="0" xfId="0" applyNumberFormat="1" applyFont="1" applyBorder="1" applyAlignment="1" applyProtection="1">
      <alignment vertical="top" wrapText="1"/>
    </xf>
    <xf numFmtId="0" fontId="8" fillId="0" borderId="0" xfId="0" applyFont="1" applyAlignment="1" applyProtection="1">
      <alignment vertical="top"/>
    </xf>
    <xf numFmtId="4" fontId="1" fillId="0" borderId="43" xfId="0" applyNumberFormat="1" applyFont="1" applyBorder="1" applyAlignment="1" applyProtection="1">
      <alignment horizontal="right" vertical="top" wrapText="1"/>
    </xf>
    <xf numFmtId="2" fontId="1" fillId="0" borderId="5" xfId="0" applyNumberFormat="1" applyFont="1" applyBorder="1" applyAlignment="1" applyProtection="1">
      <alignment vertical="top" wrapText="1"/>
    </xf>
    <xf numFmtId="3" fontId="1" fillId="0" borderId="44" xfId="0" applyNumberFormat="1" applyFont="1" applyBorder="1" applyAlignment="1" applyProtection="1">
      <alignment vertical="top" wrapText="1"/>
    </xf>
    <xf numFmtId="0" fontId="1" fillId="0" borderId="29"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37" xfId="0" applyFont="1" applyBorder="1" applyAlignment="1" applyProtection="1">
      <alignment horizontal="center" wrapText="1"/>
    </xf>
    <xf numFmtId="0" fontId="1" fillId="0" borderId="15" xfId="0" applyFont="1" applyBorder="1" applyAlignment="1" applyProtection="1">
      <alignment horizontal="left" wrapText="1"/>
    </xf>
    <xf numFmtId="0" fontId="1" fillId="0" borderId="42" xfId="0" applyFont="1" applyBorder="1" applyAlignment="1" applyProtection="1">
      <alignment horizontal="left" wrapText="1"/>
    </xf>
    <xf numFmtId="0" fontId="2" fillId="0" borderId="0" xfId="0" applyFont="1" applyBorder="1" applyAlignment="1" applyProtection="1">
      <alignment horizontal="right" vertical="top"/>
    </xf>
    <xf numFmtId="0" fontId="1" fillId="2" borderId="2"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xf>
    <xf numFmtId="0" fontId="1" fillId="2" borderId="30" xfId="0" applyFont="1" applyFill="1" applyBorder="1" applyAlignment="1" applyProtection="1">
      <alignment horizontal="left" vertical="top" wrapText="1"/>
      <protection locked="0"/>
    </xf>
    <xf numFmtId="0" fontId="1" fillId="2" borderId="32" xfId="0" applyFont="1" applyFill="1" applyBorder="1" applyAlignment="1" applyProtection="1">
      <alignment horizontal="left" vertical="top" wrapText="1"/>
      <protection locked="0"/>
    </xf>
    <xf numFmtId="3" fontId="2" fillId="0" borderId="0" xfId="0" applyNumberFormat="1" applyFont="1" applyAlignment="1" applyProtection="1">
      <alignment horizontal="center" vertical="center" wrapText="1"/>
    </xf>
    <xf numFmtId="3" fontId="1" fillId="0" borderId="20" xfId="0" applyNumberFormat="1"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3" fontId="1" fillId="0" borderId="21" xfId="0" applyNumberFormat="1" applyFont="1" applyBorder="1" applyAlignment="1" applyProtection="1">
      <alignment vertical="top" wrapText="1"/>
      <protection locked="0"/>
    </xf>
    <xf numFmtId="0" fontId="1" fillId="0" borderId="22" xfId="0" applyFont="1" applyBorder="1" applyAlignment="1" applyProtection="1">
      <alignment vertical="top" wrapText="1"/>
      <protection locked="0"/>
    </xf>
    <xf numFmtId="3" fontId="1" fillId="0" borderId="45" xfId="0" applyNumberFormat="1" applyFont="1" applyBorder="1" applyAlignment="1" applyProtection="1">
      <alignment vertical="top" wrapText="1"/>
      <protection locked="0"/>
    </xf>
    <xf numFmtId="3" fontId="1" fillId="0" borderId="26" xfId="0" applyNumberFormat="1" applyFont="1" applyBorder="1" applyAlignment="1" applyProtection="1">
      <alignment vertical="top" wrapText="1"/>
      <protection locked="0"/>
    </xf>
    <xf numFmtId="0" fontId="2" fillId="0" borderId="0" xfId="0" applyFont="1" applyBorder="1" applyAlignment="1" applyProtection="1">
      <alignment horizontal="right" vertical="top"/>
    </xf>
    <xf numFmtId="0" fontId="1" fillId="0" borderId="0" xfId="0" applyFont="1" applyBorder="1" applyAlignment="1" applyProtection="1">
      <alignment horizontal="center" wrapText="1"/>
    </xf>
    <xf numFmtId="0" fontId="6" fillId="3" borderId="9" xfId="0" applyFont="1" applyFill="1" applyBorder="1" applyAlignment="1">
      <alignment horizontal="left" wrapText="1"/>
    </xf>
    <xf numFmtId="0" fontId="6" fillId="3" borderId="0" xfId="0" applyFont="1" applyFill="1" applyBorder="1" applyAlignment="1">
      <alignment horizontal="left" wrapText="1"/>
    </xf>
    <xf numFmtId="0" fontId="6" fillId="3" borderId="10" xfId="0" applyFont="1" applyFill="1" applyBorder="1" applyAlignment="1">
      <alignment horizontal="left" wrapText="1"/>
    </xf>
    <xf numFmtId="0" fontId="9" fillId="3" borderId="9" xfId="0" applyFont="1" applyFill="1" applyBorder="1" applyAlignment="1">
      <alignment horizontal="left" vertical="top"/>
    </xf>
    <xf numFmtId="0" fontId="5" fillId="3" borderId="0" xfId="0" applyFont="1" applyFill="1" applyBorder="1" applyAlignment="1">
      <alignment horizontal="left" vertical="top"/>
    </xf>
    <xf numFmtId="0" fontId="5" fillId="3" borderId="10" xfId="0" applyFont="1" applyFill="1" applyBorder="1" applyAlignment="1">
      <alignment horizontal="left" vertical="top"/>
    </xf>
    <xf numFmtId="0" fontId="9" fillId="3" borderId="9"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0" xfId="0" applyFont="1" applyFill="1" applyBorder="1" applyAlignment="1">
      <alignment horizontal="left" vertical="top" wrapText="1"/>
    </xf>
    <xf numFmtId="0" fontId="2" fillId="0" borderId="0" xfId="0" applyFont="1" applyBorder="1" applyAlignment="1" applyProtection="1">
      <alignment horizontal="left" vertical="top"/>
    </xf>
    <xf numFmtId="0" fontId="1" fillId="2" borderId="1"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1" fillId="2" borderId="50" xfId="0" applyFont="1" applyFill="1" applyBorder="1" applyAlignment="1" applyProtection="1">
      <alignment horizontal="left" vertical="top" wrapText="1"/>
      <protection locked="0"/>
    </xf>
    <xf numFmtId="0" fontId="1" fillId="2" borderId="51" xfId="0" applyFont="1" applyFill="1" applyBorder="1" applyAlignment="1" applyProtection="1">
      <alignment horizontal="left" vertical="top" wrapText="1"/>
      <protection locked="0"/>
    </xf>
    <xf numFmtId="0" fontId="1" fillId="2" borderId="49" xfId="0"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1" fillId="2" borderId="40" xfId="0" applyFont="1" applyFill="1" applyBorder="1" applyAlignment="1" applyProtection="1">
      <alignment horizontal="left" vertical="top" wrapText="1"/>
      <protection locked="0"/>
    </xf>
    <xf numFmtId="0" fontId="2" fillId="0" borderId="0" xfId="0" applyFont="1" applyBorder="1" applyAlignment="1" applyProtection="1">
      <alignment horizontal="right" vertical="top"/>
    </xf>
    <xf numFmtId="0" fontId="2" fillId="0" borderId="0" xfId="0" applyFont="1" applyBorder="1" applyAlignment="1" applyProtection="1">
      <alignment horizontal="right" vertical="top" wrapText="1"/>
    </xf>
    <xf numFmtId="3" fontId="2" fillId="0" borderId="0" xfId="0" applyNumberFormat="1" applyFont="1" applyAlignment="1" applyProtection="1">
      <alignment horizontal="right" vertical="top" wrapText="1"/>
    </xf>
    <xf numFmtId="0" fontId="4" fillId="0" borderId="0" xfId="0" applyFont="1" applyAlignment="1" applyProtection="1">
      <alignment horizontal="left" vertical="top" wrapText="1"/>
    </xf>
    <xf numFmtId="0" fontId="2" fillId="0" borderId="2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 fillId="0" borderId="0"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42" xfId="0" applyFont="1" applyBorder="1" applyAlignment="1" applyProtection="1">
      <alignment horizontal="center" wrapText="1"/>
    </xf>
    <xf numFmtId="0" fontId="1" fillId="0" borderId="15"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33" xfId="0" applyFont="1" applyBorder="1" applyAlignment="1" applyProtection="1">
      <alignment horizontal="right" wrapText="1"/>
    </xf>
    <xf numFmtId="0" fontId="1" fillId="0" borderId="37" xfId="0" applyFont="1" applyBorder="1" applyAlignment="1" applyProtection="1">
      <alignment horizontal="right" wrapText="1"/>
    </xf>
    <xf numFmtId="0" fontId="1" fillId="0" borderId="0" xfId="0" applyFont="1" applyBorder="1" applyAlignment="1" applyProtection="1">
      <alignment horizontal="left" wrapText="1"/>
    </xf>
    <xf numFmtId="0" fontId="1" fillId="0" borderId="29" xfId="0" applyFont="1" applyBorder="1" applyAlignment="1" applyProtection="1">
      <alignment horizontal="left" wrapText="1"/>
    </xf>
    <xf numFmtId="0" fontId="1" fillId="0" borderId="15" xfId="0" applyFont="1" applyBorder="1" applyAlignment="1" applyProtection="1">
      <alignment horizontal="left" wrapText="1"/>
    </xf>
    <xf numFmtId="0" fontId="1" fillId="0" borderId="42" xfId="0" applyFont="1" applyBorder="1" applyAlignment="1" applyProtection="1">
      <alignment horizontal="left" wrapText="1"/>
    </xf>
    <xf numFmtId="0" fontId="1" fillId="2" borderId="39" xfId="0" applyFont="1" applyFill="1" applyBorder="1" applyAlignment="1" applyProtection="1">
      <alignment horizontal="left" vertical="top" wrapText="1"/>
      <protection locked="0"/>
    </xf>
    <xf numFmtId="0" fontId="1" fillId="2" borderId="41" xfId="0" applyFont="1" applyFill="1" applyBorder="1" applyAlignment="1" applyProtection="1">
      <alignment horizontal="left" vertical="top" wrapText="1"/>
      <protection locked="0"/>
    </xf>
    <xf numFmtId="0" fontId="1" fillId="2" borderId="2"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xf>
    <xf numFmtId="0" fontId="2" fillId="0" borderId="4" xfId="0" applyFont="1" applyBorder="1" applyAlignment="1" applyProtection="1">
      <alignment horizontal="right" vertical="top"/>
    </xf>
    <xf numFmtId="3" fontId="2" fillId="0" borderId="0" xfId="0" applyNumberFormat="1" applyFont="1" applyBorder="1" applyAlignment="1" applyProtection="1">
      <alignment horizontal="right" vertical="top" wrapText="1"/>
    </xf>
    <xf numFmtId="3" fontId="2" fillId="0" borderId="55" xfId="0" applyNumberFormat="1" applyFont="1" applyBorder="1" applyAlignment="1" applyProtection="1">
      <alignment horizontal="right" vertical="top" wrapText="1"/>
    </xf>
    <xf numFmtId="3" fontId="1" fillId="0" borderId="48" xfId="0" applyNumberFormat="1" applyFont="1" applyBorder="1" applyAlignment="1" applyProtection="1">
      <alignment horizontal="right" vertical="top" wrapText="1"/>
    </xf>
    <xf numFmtId="3" fontId="1" fillId="0" borderId="47" xfId="0" applyNumberFormat="1" applyFont="1" applyBorder="1" applyAlignment="1" applyProtection="1">
      <alignment horizontal="right" vertical="top" wrapText="1"/>
    </xf>
    <xf numFmtId="3" fontId="1" fillId="0" borderId="46" xfId="0" applyNumberFormat="1" applyFont="1" applyBorder="1" applyAlignment="1" applyProtection="1">
      <alignment horizontal="right" vertical="top" wrapText="1"/>
    </xf>
    <xf numFmtId="3" fontId="1" fillId="0" borderId="49" xfId="0" applyNumberFormat="1" applyFont="1" applyBorder="1" applyAlignment="1" applyProtection="1">
      <alignment horizontal="right" vertical="top" wrapText="1"/>
    </xf>
    <xf numFmtId="3" fontId="1" fillId="0" borderId="44" xfId="0" applyNumberFormat="1" applyFont="1" applyBorder="1" applyAlignment="1" applyProtection="1">
      <alignment horizontal="right" vertical="top" wrapText="1"/>
    </xf>
    <xf numFmtId="3" fontId="1" fillId="0" borderId="15" xfId="0" applyNumberFormat="1" applyFont="1" applyBorder="1" applyAlignment="1" applyProtection="1">
      <alignment horizontal="right" wrapText="1"/>
    </xf>
    <xf numFmtId="3" fontId="1" fillId="0" borderId="25" xfId="0" applyNumberFormat="1" applyFont="1" applyBorder="1" applyAlignment="1" applyProtection="1">
      <alignment horizontal="right" wrapText="1"/>
    </xf>
    <xf numFmtId="0" fontId="1" fillId="2" borderId="16" xfId="0" applyFont="1" applyFill="1" applyBorder="1" applyAlignment="1" applyProtection="1">
      <alignment horizontal="left" vertical="top" wrapText="1"/>
      <protection locked="0"/>
    </xf>
    <xf numFmtId="3" fontId="1" fillId="0" borderId="16" xfId="0" applyNumberFormat="1" applyFont="1" applyBorder="1" applyAlignment="1" applyProtection="1">
      <alignment horizontal="right" vertical="top" wrapText="1"/>
    </xf>
    <xf numFmtId="0" fontId="1" fillId="0" borderId="52" xfId="0" applyFont="1" applyBorder="1" applyAlignment="1" applyProtection="1">
      <alignment horizontal="center"/>
    </xf>
    <xf numFmtId="0" fontId="1" fillId="0" borderId="15" xfId="0" applyFont="1" applyBorder="1" applyAlignment="1" applyProtection="1">
      <alignment horizontal="center"/>
    </xf>
    <xf numFmtId="0" fontId="1" fillId="0" borderId="42" xfId="0" applyFont="1" applyBorder="1" applyAlignment="1" applyProtection="1">
      <alignment horizontal="center"/>
    </xf>
    <xf numFmtId="0" fontId="9" fillId="3" borderId="9" xfId="0" applyFont="1" applyFill="1" applyBorder="1" applyAlignment="1">
      <alignment horizontal="left" wrapText="1"/>
    </xf>
    <xf numFmtId="3" fontId="1" fillId="0" borderId="19" xfId="0" applyNumberFormat="1" applyFont="1" applyBorder="1" applyAlignment="1" applyProtection="1">
      <alignment horizontal="right" wrapText="1"/>
    </xf>
    <xf numFmtId="0" fontId="1" fillId="0" borderId="17" xfId="0" applyFont="1" applyBorder="1" applyAlignment="1" applyProtection="1">
      <alignment horizontal="left" wrapText="1"/>
    </xf>
    <xf numFmtId="0" fontId="1" fillId="0" borderId="20" xfId="0" applyFont="1" applyBorder="1" applyAlignment="1" applyProtection="1">
      <alignment horizontal="left" wrapText="1"/>
    </xf>
    <xf numFmtId="0" fontId="1" fillId="0" borderId="18" xfId="0" applyFont="1" applyBorder="1" applyAlignment="1" applyProtection="1">
      <alignment horizontal="left" wrapText="1"/>
    </xf>
    <xf numFmtId="0" fontId="1" fillId="0" borderId="25" xfId="0" applyFont="1" applyBorder="1" applyAlignment="1" applyProtection="1">
      <alignment horizontal="left" wrapText="1"/>
    </xf>
  </cellXfs>
  <cellStyles count="1">
    <cellStyle name="Standard" xfId="0" builtinId="0"/>
  </cellStyles>
  <dxfs count="3">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99FF"/>
      <color rgb="FFCCFFFF"/>
      <color rgb="FF00377A"/>
      <color rgb="FFC8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B2:N11"/>
  <sheetViews>
    <sheetView tabSelected="1" zoomScaleNormal="100" workbookViewId="0">
      <selection activeCell="B9" sqref="B9:N9"/>
    </sheetView>
  </sheetViews>
  <sheetFormatPr baseColWidth="10" defaultRowHeight="14.5" x14ac:dyDescent="0.35"/>
  <cols>
    <col min="1" max="1" width="6.7265625" customWidth="1"/>
    <col min="14" max="14" width="29.26953125" customWidth="1"/>
    <col min="19" max="19" width="11.453125" customWidth="1"/>
  </cols>
  <sheetData>
    <row r="2" spans="2:14" ht="18.5" x14ac:dyDescent="0.45">
      <c r="B2" s="12" t="s">
        <v>46</v>
      </c>
      <c r="C2" s="13"/>
      <c r="D2" s="13"/>
      <c r="E2" s="13"/>
      <c r="F2" s="13"/>
      <c r="G2" s="13"/>
      <c r="H2" s="13"/>
      <c r="I2" s="13"/>
      <c r="J2" s="13"/>
      <c r="K2" s="13"/>
      <c r="L2" s="13"/>
      <c r="M2" s="13"/>
      <c r="N2" s="14"/>
    </row>
    <row r="3" spans="2:14" ht="18.5" x14ac:dyDescent="0.45">
      <c r="B3" s="19"/>
      <c r="C3" s="15"/>
      <c r="D3" s="15"/>
      <c r="E3" s="15"/>
      <c r="F3" s="15"/>
      <c r="G3" s="15"/>
      <c r="H3" s="15"/>
      <c r="I3" s="15"/>
      <c r="J3" s="15"/>
      <c r="K3" s="15"/>
      <c r="L3" s="15"/>
      <c r="M3" s="15"/>
      <c r="N3" s="16"/>
    </row>
    <row r="4" spans="2:14" ht="18.5" x14ac:dyDescent="0.35">
      <c r="B4" s="98" t="s">
        <v>47</v>
      </c>
      <c r="C4" s="99"/>
      <c r="D4" s="99"/>
      <c r="E4" s="99"/>
      <c r="F4" s="99"/>
      <c r="G4" s="99"/>
      <c r="H4" s="99"/>
      <c r="I4" s="99"/>
      <c r="J4" s="99"/>
      <c r="K4" s="99"/>
      <c r="L4" s="99"/>
      <c r="M4" s="99"/>
      <c r="N4" s="100"/>
    </row>
    <row r="5" spans="2:14" ht="37.5" customHeight="1" x14ac:dyDescent="0.35">
      <c r="B5" s="101" t="s">
        <v>48</v>
      </c>
      <c r="C5" s="102"/>
      <c r="D5" s="102"/>
      <c r="E5" s="102"/>
      <c r="F5" s="102"/>
      <c r="G5" s="102"/>
      <c r="H5" s="102"/>
      <c r="I5" s="102"/>
      <c r="J5" s="102"/>
      <c r="K5" s="102"/>
      <c r="L5" s="102"/>
      <c r="M5" s="102"/>
      <c r="N5" s="103"/>
    </row>
    <row r="6" spans="2:14" ht="18.5" x14ac:dyDescent="0.45">
      <c r="B6" s="19"/>
      <c r="C6" s="15"/>
      <c r="D6" s="15"/>
      <c r="E6" s="15"/>
      <c r="F6" s="15"/>
      <c r="G6" s="15"/>
      <c r="H6" s="15"/>
      <c r="I6" s="15"/>
      <c r="J6" s="15"/>
      <c r="K6" s="15"/>
      <c r="L6" s="15"/>
      <c r="M6" s="15"/>
      <c r="N6" s="16"/>
    </row>
    <row r="7" spans="2:14" ht="131.5" customHeight="1" x14ac:dyDescent="0.45">
      <c r="B7" s="152" t="s">
        <v>50</v>
      </c>
      <c r="C7" s="96"/>
      <c r="D7" s="96"/>
      <c r="E7" s="96"/>
      <c r="F7" s="96"/>
      <c r="G7" s="96"/>
      <c r="H7" s="96"/>
      <c r="I7" s="96"/>
      <c r="J7" s="96"/>
      <c r="K7" s="96"/>
      <c r="L7" s="96"/>
      <c r="M7" s="96"/>
      <c r="N7" s="97"/>
    </row>
    <row r="8" spans="2:14" ht="18.5" x14ac:dyDescent="0.45">
      <c r="B8" s="95" t="s">
        <v>49</v>
      </c>
      <c r="C8" s="96"/>
      <c r="D8" s="96"/>
      <c r="E8" s="96"/>
      <c r="F8" s="96"/>
      <c r="G8" s="96"/>
      <c r="H8" s="96"/>
      <c r="I8" s="96"/>
      <c r="J8" s="96"/>
      <c r="K8" s="96"/>
      <c r="L8" s="96"/>
      <c r="M8" s="96"/>
      <c r="N8" s="97"/>
    </row>
    <row r="9" spans="2:14" ht="130.5" customHeight="1" x14ac:dyDescent="0.45">
      <c r="B9" s="95" t="s">
        <v>51</v>
      </c>
      <c r="C9" s="96"/>
      <c r="D9" s="96"/>
      <c r="E9" s="96"/>
      <c r="F9" s="96"/>
      <c r="G9" s="96"/>
      <c r="H9" s="96"/>
      <c r="I9" s="96"/>
      <c r="J9" s="96"/>
      <c r="K9" s="96"/>
      <c r="L9" s="96"/>
      <c r="M9" s="96"/>
      <c r="N9" s="97"/>
    </row>
    <row r="10" spans="2:14" ht="165.5" customHeight="1" x14ac:dyDescent="0.45">
      <c r="B10" s="95" t="s">
        <v>52</v>
      </c>
      <c r="C10" s="96"/>
      <c r="D10" s="96"/>
      <c r="E10" s="96"/>
      <c r="F10" s="96"/>
      <c r="G10" s="96"/>
      <c r="H10" s="96"/>
      <c r="I10" s="96"/>
      <c r="J10" s="96"/>
      <c r="K10" s="96"/>
      <c r="L10" s="96"/>
      <c r="M10" s="96"/>
      <c r="N10" s="97"/>
    </row>
    <row r="11" spans="2:14" ht="10.5" customHeight="1" x14ac:dyDescent="0.35">
      <c r="B11" s="9"/>
      <c r="C11" s="10"/>
      <c r="D11" s="10"/>
      <c r="E11" s="10"/>
      <c r="F11" s="10"/>
      <c r="G11" s="10"/>
      <c r="H11" s="10"/>
      <c r="I11" s="10"/>
      <c r="J11" s="10"/>
      <c r="K11" s="10"/>
      <c r="L11" s="10"/>
      <c r="M11" s="10"/>
      <c r="N11" s="11"/>
    </row>
  </sheetData>
  <sheetProtection algorithmName="SHA-512" hashValue="kwg571lhLwvuPPNg51dSG51IbVKLycNroa5nHoBMhMXQxi8sYf4Tetz3/iMWYZFpvWB0aXcQxdDwhZY1p1CXxQ==" saltValue="sZVr8RDHpiioaESQw3IQOQ==" spinCount="100000" sheet="1" objects="1" scenarios="1" selectLockedCells="1"/>
  <sortState xmlns:xlrd2="http://schemas.microsoft.com/office/spreadsheetml/2017/richdata2" ref="B20:N20">
    <sortCondition sortBy="icon" ref="B20"/>
  </sortState>
  <mergeCells count="6">
    <mergeCell ref="B8:N8"/>
    <mergeCell ref="B7:N7"/>
    <mergeCell ref="B9:N9"/>
    <mergeCell ref="B10:N10"/>
    <mergeCell ref="B4:N4"/>
    <mergeCell ref="B5:N5"/>
  </mergeCells>
  <pageMargins left="0.7" right="0.7" top="0.78740157499999996" bottom="0.78740157499999996"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P63"/>
  <sheetViews>
    <sheetView showGridLines="0" zoomScale="120" zoomScaleNormal="120" workbookViewId="0">
      <selection activeCell="B5" sqref="B5"/>
    </sheetView>
  </sheetViews>
  <sheetFormatPr baseColWidth="10" defaultColWidth="11.453125" defaultRowHeight="10" x14ac:dyDescent="0.35"/>
  <cols>
    <col min="1" max="1" width="3.54296875" style="2" bestFit="1" customWidth="1"/>
    <col min="2" max="2" width="22.1796875" style="2" customWidth="1"/>
    <col min="3" max="3" width="19.26953125" style="2" customWidth="1"/>
    <col min="4" max="4" width="7" style="2" customWidth="1"/>
    <col min="5" max="5" width="7.54296875" style="2" bestFit="1" customWidth="1"/>
    <col min="6" max="7" width="7.81640625" style="2" customWidth="1"/>
    <col min="8" max="8" width="10.453125" style="2" bestFit="1" customWidth="1"/>
    <col min="9" max="9" width="11.453125" style="2"/>
    <col min="10" max="10" width="11.453125" style="28"/>
    <col min="11" max="11" width="11.453125" style="2"/>
    <col min="12" max="12" width="54" style="2" customWidth="1"/>
    <col min="13" max="13" width="11.453125" style="2" customWidth="1"/>
    <col min="14" max="15" width="11.453125" style="2" hidden="1" customWidth="1"/>
    <col min="16" max="17" width="11.453125" style="2" customWidth="1"/>
    <col min="18" max="16384" width="11.453125" style="2"/>
  </cols>
  <sheetData>
    <row r="1" spans="1:16" s="4" customFormat="1" ht="28.5" thickBot="1" x14ac:dyDescent="0.4">
      <c r="B1" s="117" t="s">
        <v>45</v>
      </c>
      <c r="C1" s="117"/>
      <c r="D1" s="117"/>
      <c r="G1" s="118"/>
      <c r="H1" s="119"/>
      <c r="J1" s="86" t="str">
        <f>IF(G1="","","Beilage 1")</f>
        <v/>
      </c>
      <c r="N1" s="2"/>
    </row>
    <row r="2" spans="1:16" s="4" customFormat="1" ht="15" customHeight="1" x14ac:dyDescent="0.35">
      <c r="A2" s="83"/>
      <c r="B2" s="104" t="s">
        <v>80</v>
      </c>
      <c r="C2" s="104"/>
      <c r="D2" s="83"/>
      <c r="E2" s="83"/>
      <c r="F2" s="83"/>
      <c r="G2" s="83"/>
      <c r="H2" s="56"/>
      <c r="J2" s="29"/>
      <c r="N2" s="2"/>
    </row>
    <row r="3" spans="1:16" ht="13.5" thickBot="1" x14ac:dyDescent="0.4">
      <c r="B3" s="136" t="s">
        <v>53</v>
      </c>
      <c r="C3" s="136"/>
      <c r="D3" s="136"/>
      <c r="E3" s="136"/>
      <c r="F3" s="136"/>
      <c r="G3" s="136"/>
      <c r="H3" s="136"/>
      <c r="N3" s="5" t="s">
        <v>1</v>
      </c>
    </row>
    <row r="4" spans="1:16" ht="30" x14ac:dyDescent="0.2">
      <c r="A4" s="30"/>
      <c r="B4" s="79" t="s">
        <v>0</v>
      </c>
      <c r="C4" s="57" t="s">
        <v>57</v>
      </c>
      <c r="D4" s="77" t="s">
        <v>58</v>
      </c>
      <c r="E4" s="77" t="s">
        <v>59</v>
      </c>
      <c r="F4" s="77" t="s">
        <v>60</v>
      </c>
      <c r="G4" s="76" t="s">
        <v>61</v>
      </c>
      <c r="H4" s="58" t="s">
        <v>62</v>
      </c>
      <c r="I4" s="58" t="s">
        <v>63</v>
      </c>
      <c r="J4" s="59" t="s">
        <v>64</v>
      </c>
      <c r="K4" s="60" t="s">
        <v>65</v>
      </c>
      <c r="L4" s="61" t="s">
        <v>66</v>
      </c>
      <c r="N4" s="5" t="s">
        <v>2</v>
      </c>
    </row>
    <row r="5" spans="1:16" x14ac:dyDescent="0.35">
      <c r="A5" s="2" t="s">
        <v>3</v>
      </c>
      <c r="B5" s="84"/>
      <c r="C5" s="42"/>
      <c r="D5" s="43"/>
      <c r="E5" s="45"/>
      <c r="F5" s="47"/>
      <c r="G5" s="23">
        <f>IF(C5="Pauschalstundensatz","40",ROUNDDOWN(IF(AND(ISNUMBER(E5),ISNUMBER(F5)),(F5*12*(1+$N$10))/(E5*52.25),0),2))</f>
        <v>0</v>
      </c>
      <c r="H5" s="17">
        <f t="shared" ref="H5:H19" si="0">ROUNDDOWN(D5*G5,0)</f>
        <v>0</v>
      </c>
      <c r="I5" s="33" t="str">
        <f>IF(ISNUMBER(D5),IF(C5="Pauschalstundensatz",40,ROUNDDOWN(MIN(5220,F5*40/E5)*(1+$N$10)*12/(40*52.25),2)),"")</f>
        <v/>
      </c>
      <c r="J5" s="31" t="str">
        <f>IF(AND(ISNUMBER(D5),D5&gt;=40,ISNUMBER(I5)),ROUNDDOWN(D5*I5,0),"")</f>
        <v/>
      </c>
      <c r="K5" s="87"/>
      <c r="L5" s="88"/>
      <c r="M5" s="5"/>
      <c r="N5" s="5"/>
    </row>
    <row r="6" spans="1:16" x14ac:dyDescent="0.35">
      <c r="A6" s="2" t="s">
        <v>4</v>
      </c>
      <c r="B6" s="84"/>
      <c r="C6" s="42"/>
      <c r="D6" s="43"/>
      <c r="E6" s="45"/>
      <c r="F6" s="47"/>
      <c r="G6" s="23">
        <f t="shared" ref="G6:G19" si="1">IF(C6="Pauschalstundensatz","40",ROUNDDOWN(IF(AND(ISNUMBER(E6),ISNUMBER(F6)),(F6*12*(1+$N$10))/(E6*52.25),0),2))</f>
        <v>0</v>
      </c>
      <c r="H6" s="17">
        <f t="shared" si="0"/>
        <v>0</v>
      </c>
      <c r="I6" s="33" t="str">
        <f t="shared" ref="I6:I19" si="2">IF(ISNUMBER(D6),IF(C6="Pauschalstundensatz",40,ROUNDDOWN(MIN(5220,F6*40/E6)*(1+$N$10)*12/(40*52.25),2)),"")</f>
        <v/>
      </c>
      <c r="J6" s="31" t="str">
        <f t="shared" ref="J6:J19" si="3">IF(AND(ISNUMBER(D6),D6&gt;=40,ISNUMBER(I6)),ROUNDDOWN(D6*I6,0),"")</f>
        <v/>
      </c>
      <c r="K6" s="87"/>
      <c r="L6" s="88"/>
    </row>
    <row r="7" spans="1:16" x14ac:dyDescent="0.35">
      <c r="A7" s="2" t="s">
        <v>5</v>
      </c>
      <c r="B7" s="84"/>
      <c r="C7" s="42"/>
      <c r="D7" s="43"/>
      <c r="E7" s="45"/>
      <c r="F7" s="47"/>
      <c r="G7" s="23">
        <f t="shared" si="1"/>
        <v>0</v>
      </c>
      <c r="H7" s="17">
        <f t="shared" si="0"/>
        <v>0</v>
      </c>
      <c r="I7" s="33" t="str">
        <f t="shared" si="2"/>
        <v/>
      </c>
      <c r="J7" s="31" t="str">
        <f t="shared" si="3"/>
        <v/>
      </c>
      <c r="K7" s="87"/>
      <c r="L7" s="88"/>
    </row>
    <row r="8" spans="1:16" x14ac:dyDescent="0.35">
      <c r="A8" s="2" t="s">
        <v>6</v>
      </c>
      <c r="B8" s="84"/>
      <c r="C8" s="42"/>
      <c r="D8" s="43"/>
      <c r="E8" s="45"/>
      <c r="F8" s="47"/>
      <c r="G8" s="23">
        <f t="shared" si="1"/>
        <v>0</v>
      </c>
      <c r="H8" s="17">
        <f t="shared" si="0"/>
        <v>0</v>
      </c>
      <c r="I8" s="33" t="str">
        <f t="shared" si="2"/>
        <v/>
      </c>
      <c r="J8" s="31" t="str">
        <f t="shared" si="3"/>
        <v/>
      </c>
      <c r="K8" s="87"/>
      <c r="L8" s="88"/>
    </row>
    <row r="9" spans="1:16" ht="11.25" customHeight="1" x14ac:dyDescent="0.35">
      <c r="A9" s="2" t="s">
        <v>7</v>
      </c>
      <c r="B9" s="84"/>
      <c r="C9" s="42"/>
      <c r="D9" s="43"/>
      <c r="E9" s="45"/>
      <c r="F9" s="47"/>
      <c r="G9" s="23">
        <f t="shared" si="1"/>
        <v>0</v>
      </c>
      <c r="H9" s="17">
        <f t="shared" si="0"/>
        <v>0</v>
      </c>
      <c r="I9" s="33" t="str">
        <f t="shared" si="2"/>
        <v/>
      </c>
      <c r="J9" s="31" t="str">
        <f t="shared" si="3"/>
        <v/>
      </c>
      <c r="K9" s="87"/>
      <c r="L9" s="88"/>
      <c r="N9" s="48">
        <v>5220</v>
      </c>
      <c r="O9" s="5" t="s">
        <v>26</v>
      </c>
      <c r="P9" s="35"/>
    </row>
    <row r="10" spans="1:16" x14ac:dyDescent="0.35">
      <c r="A10" s="2" t="s">
        <v>8</v>
      </c>
      <c r="B10" s="84"/>
      <c r="C10" s="42"/>
      <c r="D10" s="43"/>
      <c r="E10" s="45"/>
      <c r="F10" s="47"/>
      <c r="G10" s="23">
        <f t="shared" si="1"/>
        <v>0</v>
      </c>
      <c r="H10" s="17">
        <f t="shared" si="0"/>
        <v>0</v>
      </c>
      <c r="I10" s="33" t="str">
        <f t="shared" si="2"/>
        <v/>
      </c>
      <c r="J10" s="31" t="str">
        <f t="shared" si="3"/>
        <v/>
      </c>
      <c r="K10" s="87"/>
      <c r="L10" s="88"/>
      <c r="N10" s="48">
        <v>0.7</v>
      </c>
      <c r="O10" s="22" t="s">
        <v>27</v>
      </c>
    </row>
    <row r="11" spans="1:16" x14ac:dyDescent="0.35">
      <c r="A11" s="2" t="s">
        <v>9</v>
      </c>
      <c r="B11" s="84"/>
      <c r="C11" s="42"/>
      <c r="D11" s="43"/>
      <c r="E11" s="45"/>
      <c r="F11" s="47"/>
      <c r="G11" s="23">
        <f t="shared" si="1"/>
        <v>0</v>
      </c>
      <c r="H11" s="17">
        <f t="shared" si="0"/>
        <v>0</v>
      </c>
      <c r="I11" s="33" t="str">
        <f t="shared" si="2"/>
        <v/>
      </c>
      <c r="J11" s="31" t="str">
        <f t="shared" si="3"/>
        <v/>
      </c>
      <c r="K11" s="87"/>
      <c r="L11" s="88"/>
      <c r="N11" s="2">
        <v>150</v>
      </c>
      <c r="O11" s="22" t="s">
        <v>28</v>
      </c>
    </row>
    <row r="12" spans="1:16" x14ac:dyDescent="0.35">
      <c r="A12" s="2" t="s">
        <v>10</v>
      </c>
      <c r="B12" s="84"/>
      <c r="C12" s="42"/>
      <c r="D12" s="43"/>
      <c r="E12" s="45"/>
      <c r="F12" s="47"/>
      <c r="G12" s="23">
        <f t="shared" si="1"/>
        <v>0</v>
      </c>
      <c r="H12" s="17">
        <f t="shared" si="0"/>
        <v>0</v>
      </c>
      <c r="I12" s="33" t="str">
        <f t="shared" si="2"/>
        <v/>
      </c>
      <c r="J12" s="31" t="str">
        <f t="shared" si="3"/>
        <v/>
      </c>
      <c r="K12" s="87"/>
      <c r="L12" s="88"/>
      <c r="N12" s="2">
        <f>N11*8</f>
        <v>1200</v>
      </c>
      <c r="O12" s="22" t="s">
        <v>29</v>
      </c>
    </row>
    <row r="13" spans="1:16" x14ac:dyDescent="0.35">
      <c r="A13" s="2" t="s">
        <v>11</v>
      </c>
      <c r="B13" s="84"/>
      <c r="C13" s="42"/>
      <c r="D13" s="43"/>
      <c r="E13" s="45"/>
      <c r="F13" s="47"/>
      <c r="G13" s="23">
        <f t="shared" si="1"/>
        <v>0</v>
      </c>
      <c r="H13" s="17">
        <f t="shared" si="0"/>
        <v>0</v>
      </c>
      <c r="I13" s="33" t="str">
        <f t="shared" si="2"/>
        <v/>
      </c>
      <c r="J13" s="31" t="str">
        <f t="shared" si="3"/>
        <v/>
      </c>
      <c r="K13" s="87"/>
      <c r="L13" s="88"/>
    </row>
    <row r="14" spans="1:16" x14ac:dyDescent="0.35">
      <c r="A14" s="2" t="s">
        <v>12</v>
      </c>
      <c r="B14" s="84"/>
      <c r="C14" s="42"/>
      <c r="D14" s="43"/>
      <c r="E14" s="45"/>
      <c r="F14" s="47"/>
      <c r="G14" s="23">
        <f t="shared" si="1"/>
        <v>0</v>
      </c>
      <c r="H14" s="17">
        <f t="shared" si="0"/>
        <v>0</v>
      </c>
      <c r="I14" s="33" t="str">
        <f t="shared" si="2"/>
        <v/>
      </c>
      <c r="J14" s="31" t="str">
        <f t="shared" si="3"/>
        <v/>
      </c>
      <c r="K14" s="87"/>
      <c r="L14" s="88"/>
    </row>
    <row r="15" spans="1:16" x14ac:dyDescent="0.35">
      <c r="A15" s="2" t="s">
        <v>13</v>
      </c>
      <c r="B15" s="84"/>
      <c r="C15" s="42"/>
      <c r="D15" s="43"/>
      <c r="E15" s="45"/>
      <c r="F15" s="47"/>
      <c r="G15" s="23">
        <f t="shared" si="1"/>
        <v>0</v>
      </c>
      <c r="H15" s="17">
        <f t="shared" si="0"/>
        <v>0</v>
      </c>
      <c r="I15" s="33" t="str">
        <f t="shared" si="2"/>
        <v/>
      </c>
      <c r="J15" s="31" t="str">
        <f t="shared" si="3"/>
        <v/>
      </c>
      <c r="K15" s="87"/>
      <c r="L15" s="88"/>
    </row>
    <row r="16" spans="1:16" x14ac:dyDescent="0.35">
      <c r="A16" s="2" t="s">
        <v>14</v>
      </c>
      <c r="B16" s="84"/>
      <c r="C16" s="42"/>
      <c r="D16" s="43"/>
      <c r="E16" s="45"/>
      <c r="F16" s="47"/>
      <c r="G16" s="23">
        <f t="shared" si="1"/>
        <v>0</v>
      </c>
      <c r="H16" s="17">
        <f t="shared" si="0"/>
        <v>0</v>
      </c>
      <c r="I16" s="33" t="str">
        <f t="shared" si="2"/>
        <v/>
      </c>
      <c r="J16" s="31" t="str">
        <f t="shared" si="3"/>
        <v/>
      </c>
      <c r="K16" s="87"/>
      <c r="L16" s="88"/>
      <c r="O16" s="22"/>
    </row>
    <row r="17" spans="1:15" x14ac:dyDescent="0.35">
      <c r="A17" s="2" t="s">
        <v>15</v>
      </c>
      <c r="B17" s="84"/>
      <c r="C17" s="42"/>
      <c r="D17" s="43"/>
      <c r="E17" s="45"/>
      <c r="F17" s="47"/>
      <c r="G17" s="23">
        <f t="shared" si="1"/>
        <v>0</v>
      </c>
      <c r="H17" s="17">
        <f t="shared" si="0"/>
        <v>0</v>
      </c>
      <c r="I17" s="33" t="str">
        <f t="shared" si="2"/>
        <v/>
      </c>
      <c r="J17" s="31" t="str">
        <f t="shared" si="3"/>
        <v/>
      </c>
      <c r="K17" s="87"/>
      <c r="L17" s="88"/>
    </row>
    <row r="18" spans="1:15" x14ac:dyDescent="0.35">
      <c r="A18" s="2" t="s">
        <v>16</v>
      </c>
      <c r="B18" s="84"/>
      <c r="C18" s="42"/>
      <c r="D18" s="43"/>
      <c r="E18" s="45"/>
      <c r="F18" s="47"/>
      <c r="G18" s="23">
        <f t="shared" si="1"/>
        <v>0</v>
      </c>
      <c r="H18" s="17">
        <f t="shared" si="0"/>
        <v>0</v>
      </c>
      <c r="I18" s="33" t="str">
        <f t="shared" si="2"/>
        <v/>
      </c>
      <c r="J18" s="31" t="str">
        <f t="shared" si="3"/>
        <v/>
      </c>
      <c r="K18" s="87"/>
      <c r="L18" s="88"/>
    </row>
    <row r="19" spans="1:15" ht="11.25" customHeight="1" thickBot="1" x14ac:dyDescent="0.4">
      <c r="A19" s="2" t="s">
        <v>17</v>
      </c>
      <c r="B19" s="85"/>
      <c r="C19" s="42"/>
      <c r="D19" s="44"/>
      <c r="E19" s="46"/>
      <c r="F19" s="46"/>
      <c r="G19" s="72">
        <f t="shared" si="1"/>
        <v>0</v>
      </c>
      <c r="H19" s="25">
        <f t="shared" si="0"/>
        <v>0</v>
      </c>
      <c r="I19" s="73" t="str">
        <f t="shared" si="2"/>
        <v/>
      </c>
      <c r="J19" s="74" t="str">
        <f t="shared" si="3"/>
        <v/>
      </c>
      <c r="K19" s="89"/>
      <c r="L19" s="90"/>
    </row>
    <row r="20" spans="1:15" ht="13.5" customHeight="1" thickTop="1" x14ac:dyDescent="0.35">
      <c r="B20" s="137" t="s">
        <v>67</v>
      </c>
      <c r="C20" s="137"/>
      <c r="D20" s="34">
        <f>SUM(D5:D19)</f>
        <v>0</v>
      </c>
      <c r="F20" s="138" t="s">
        <v>56</v>
      </c>
      <c r="G20" s="138"/>
      <c r="H20" s="18">
        <f>ROUNDDOWN(SUM(H5:H19),0)</f>
        <v>0</v>
      </c>
      <c r="I20" s="139">
        <f>IF(SUM(J5:J19)&gt;0,IF((SUM(J5:J19)+SUM(I24:I31))&lt;I52,SUM(J5:J19),I52*SUM(J5:J19)/(SUM(J5:J19)+SUM(I24:I31))),0)</f>
        <v>0</v>
      </c>
      <c r="J20" s="139"/>
      <c r="K20" s="18">
        <f>IF(SUM(K5:K19)&gt;0,IF((SUM(K5:K19)+SUM(K24:K31))&lt;K52,SUM(K5:K19),K52*SUM(K5:K19)/(SUM(K5:K19)+SUM(K24:K31))),0)</f>
        <v>0</v>
      </c>
    </row>
    <row r="21" spans="1:15" ht="13" x14ac:dyDescent="0.35">
      <c r="D21" s="36"/>
      <c r="J21" s="93" t="str">
        <f>IF(AND(SUM(J5:J19)&gt;0,OR((SUM(J5:J19)+SUM(I24:I31))&gt;I52,(SUM(K5:K19)+SUM(K24:K31))&gt;K52)),"capping of the amount of internal personnel costs and material costs by the amount of third-party costs","")</f>
        <v/>
      </c>
      <c r="K21" s="80"/>
    </row>
    <row r="22" spans="1:15" ht="13.5" thickBot="1" x14ac:dyDescent="0.4">
      <c r="B22" s="6" t="s">
        <v>54</v>
      </c>
      <c r="C22" s="6"/>
      <c r="D22" s="6"/>
      <c r="E22" s="6"/>
      <c r="F22" s="6"/>
      <c r="G22" s="6"/>
      <c r="H22" s="6"/>
      <c r="J22" s="93"/>
    </row>
    <row r="23" spans="1:15" s="55" customFormat="1" ht="33.75" customHeight="1" x14ac:dyDescent="0.2">
      <c r="A23" s="62"/>
      <c r="B23" s="78" t="s">
        <v>68</v>
      </c>
      <c r="C23" s="79"/>
      <c r="D23" s="149" t="s">
        <v>69</v>
      </c>
      <c r="E23" s="150"/>
      <c r="F23" s="150"/>
      <c r="G23" s="151"/>
      <c r="H23" s="58" t="s">
        <v>62</v>
      </c>
      <c r="I23" s="145" t="s">
        <v>64</v>
      </c>
      <c r="J23" s="146"/>
      <c r="K23" s="60" t="s">
        <v>65</v>
      </c>
      <c r="L23" s="61" t="s">
        <v>66</v>
      </c>
      <c r="N23" s="2"/>
      <c r="O23" s="2"/>
    </row>
    <row r="24" spans="1:15" x14ac:dyDescent="0.2">
      <c r="A24" s="2" t="s">
        <v>18</v>
      </c>
      <c r="B24" s="105"/>
      <c r="C24" s="106"/>
      <c r="D24" s="107"/>
      <c r="E24" s="111"/>
      <c r="F24" s="111"/>
      <c r="G24" s="108"/>
      <c r="H24" s="20"/>
      <c r="I24" s="142" t="str">
        <f>IF(ISNUMBER(H24),ROUNDDOWN(H24,0),"")</f>
        <v/>
      </c>
      <c r="J24" s="141"/>
      <c r="K24" s="87"/>
      <c r="L24" s="88"/>
      <c r="N24" s="55"/>
      <c r="O24" s="55"/>
    </row>
    <row r="25" spans="1:15" ht="11.25" customHeight="1" x14ac:dyDescent="0.35">
      <c r="A25" s="2" t="s">
        <v>19</v>
      </c>
      <c r="B25" s="134"/>
      <c r="C25" s="135"/>
      <c r="D25" s="107"/>
      <c r="E25" s="111"/>
      <c r="F25" s="111"/>
      <c r="G25" s="108"/>
      <c r="H25" s="21"/>
      <c r="I25" s="142" t="str">
        <f t="shared" ref="I25:I31" si="4">IF(ISNUMBER(H25),ROUNDDOWN(H25,0),"")</f>
        <v/>
      </c>
      <c r="J25" s="141"/>
      <c r="K25" s="87"/>
      <c r="L25" s="88"/>
    </row>
    <row r="26" spans="1:15" ht="11.25" customHeight="1" x14ac:dyDescent="0.35">
      <c r="A26" s="2" t="s">
        <v>20</v>
      </c>
      <c r="B26" s="81"/>
      <c r="C26" s="82"/>
      <c r="D26" s="107"/>
      <c r="E26" s="111"/>
      <c r="F26" s="111"/>
      <c r="G26" s="108"/>
      <c r="H26" s="21"/>
      <c r="I26" s="142" t="str">
        <f t="shared" si="4"/>
        <v/>
      </c>
      <c r="J26" s="141"/>
      <c r="K26" s="87"/>
      <c r="L26" s="88"/>
    </row>
    <row r="27" spans="1:15" ht="11.25" customHeight="1" x14ac:dyDescent="0.35">
      <c r="A27" s="2" t="s">
        <v>21</v>
      </c>
      <c r="B27" s="81"/>
      <c r="C27" s="82"/>
      <c r="D27" s="107"/>
      <c r="E27" s="111"/>
      <c r="F27" s="111"/>
      <c r="G27" s="108"/>
      <c r="H27" s="21"/>
      <c r="I27" s="142" t="str">
        <f t="shared" si="4"/>
        <v/>
      </c>
      <c r="J27" s="141"/>
      <c r="K27" s="87"/>
      <c r="L27" s="88"/>
    </row>
    <row r="28" spans="1:15" ht="11.25" customHeight="1" x14ac:dyDescent="0.35">
      <c r="A28" s="2" t="s">
        <v>22</v>
      </c>
      <c r="B28" s="81"/>
      <c r="C28" s="82"/>
      <c r="D28" s="107"/>
      <c r="E28" s="111"/>
      <c r="F28" s="111"/>
      <c r="G28" s="108"/>
      <c r="H28" s="21"/>
      <c r="I28" s="142" t="str">
        <f t="shared" si="4"/>
        <v/>
      </c>
      <c r="J28" s="141"/>
      <c r="K28" s="87"/>
      <c r="L28" s="88"/>
    </row>
    <row r="29" spans="1:15" ht="11.25" customHeight="1" x14ac:dyDescent="0.35">
      <c r="A29" s="2" t="s">
        <v>23</v>
      </c>
      <c r="B29" s="134"/>
      <c r="C29" s="135"/>
      <c r="D29" s="107"/>
      <c r="E29" s="111"/>
      <c r="F29" s="111"/>
      <c r="G29" s="108"/>
      <c r="H29" s="21"/>
      <c r="I29" s="142" t="str">
        <f t="shared" si="4"/>
        <v/>
      </c>
      <c r="J29" s="141"/>
      <c r="K29" s="87"/>
      <c r="L29" s="88"/>
    </row>
    <row r="30" spans="1:15" ht="11.25" customHeight="1" x14ac:dyDescent="0.35">
      <c r="A30" s="2" t="s">
        <v>24</v>
      </c>
      <c r="B30" s="132"/>
      <c r="C30" s="133"/>
      <c r="D30" s="107"/>
      <c r="E30" s="111"/>
      <c r="F30" s="111"/>
      <c r="G30" s="108"/>
      <c r="H30" s="21"/>
      <c r="I30" s="142" t="str">
        <f t="shared" si="4"/>
        <v/>
      </c>
      <c r="J30" s="141"/>
      <c r="K30" s="87"/>
      <c r="L30" s="88"/>
    </row>
    <row r="31" spans="1:15" ht="11.25" customHeight="1" thickBot="1" x14ac:dyDescent="0.4">
      <c r="A31" s="2" t="s">
        <v>25</v>
      </c>
      <c r="B31" s="112"/>
      <c r="C31" s="113"/>
      <c r="D31" s="109"/>
      <c r="E31" s="147"/>
      <c r="F31" s="147"/>
      <c r="G31" s="110"/>
      <c r="H31" s="26"/>
      <c r="I31" s="148" t="str">
        <f t="shared" si="4"/>
        <v/>
      </c>
      <c r="J31" s="144"/>
      <c r="K31" s="89"/>
      <c r="L31" s="90"/>
    </row>
    <row r="32" spans="1:15" ht="11.25" customHeight="1" thickTop="1" x14ac:dyDescent="0.35">
      <c r="F32" s="116" t="s">
        <v>56</v>
      </c>
      <c r="G32" s="116"/>
      <c r="H32" s="18">
        <f>ROUNDDOWN(SUM(H24:H31),0)</f>
        <v>0</v>
      </c>
      <c r="I32" s="139">
        <f>IF(SUM(I24:I31)&gt;0,IF((SUM(J5:J19)+SUM(I24:I31))&lt;I52,SUM(I24:I31),I52*SUM(I24:I31)/(SUM(J5:J19)+SUM(I24:I31))),0)</f>
        <v>0</v>
      </c>
      <c r="J32" s="139"/>
      <c r="K32" s="18">
        <f>IF(SUM(K24:K31)&gt;0,IF((SUM(K5:K19)+SUM(K24:K31))&lt;K52,SUM(K24:K31),K52*SUM(K24:K31)/(SUM(K5:K19)+SUM(K24:K31))),0)</f>
        <v>0</v>
      </c>
    </row>
    <row r="33" spans="1:15" ht="12.75" customHeight="1" x14ac:dyDescent="0.35">
      <c r="J33" s="80" t="str">
        <f>IF(AND(SUM(I24:I31)&gt;0,OR((SUM(J5:J19)+SUM(I24:I31))&gt;I52,(SUM(K5:K19)+SUM(K24:K31))&gt;K52)),"capping of the amount of internal personnel costs and material costs by the amount of third-party costs","")</f>
        <v/>
      </c>
      <c r="K33" s="80"/>
    </row>
    <row r="34" spans="1:15" ht="11.25" customHeight="1" thickBot="1" x14ac:dyDescent="0.4">
      <c r="B34" s="6" t="s">
        <v>55</v>
      </c>
      <c r="C34" s="6"/>
      <c r="D34" s="6"/>
      <c r="E34" s="6"/>
      <c r="F34" s="6"/>
      <c r="G34" s="6"/>
      <c r="H34" s="6"/>
      <c r="K34" s="7"/>
      <c r="L34" s="7"/>
    </row>
    <row r="35" spans="1:15" s="55" customFormat="1" ht="36" customHeight="1" x14ac:dyDescent="0.2">
      <c r="A35" s="63"/>
      <c r="B35" s="128" t="s">
        <v>68</v>
      </c>
      <c r="C35" s="129"/>
      <c r="D35" s="120" t="s">
        <v>69</v>
      </c>
      <c r="E35" s="121"/>
      <c r="F35" s="94" t="s">
        <v>70</v>
      </c>
      <c r="G35" s="75" t="s">
        <v>71</v>
      </c>
      <c r="H35" s="126" t="s">
        <v>62</v>
      </c>
      <c r="I35" s="63"/>
      <c r="J35" s="153" t="s">
        <v>64</v>
      </c>
      <c r="K35" s="154" t="s">
        <v>65</v>
      </c>
      <c r="L35" s="156" t="s">
        <v>66</v>
      </c>
      <c r="N35" s="2"/>
      <c r="O35" s="2"/>
    </row>
    <row r="36" spans="1:15" ht="11.25" customHeight="1" x14ac:dyDescent="0.2">
      <c r="A36" s="30"/>
      <c r="B36" s="130"/>
      <c r="C36" s="131"/>
      <c r="D36" s="122"/>
      <c r="E36" s="123"/>
      <c r="F36" s="124" t="s">
        <v>72</v>
      </c>
      <c r="G36" s="125"/>
      <c r="H36" s="127"/>
      <c r="I36" s="30"/>
      <c r="J36" s="146"/>
      <c r="K36" s="155"/>
      <c r="L36" s="157"/>
      <c r="N36" s="55"/>
      <c r="O36" s="55"/>
    </row>
    <row r="37" spans="1:15" x14ac:dyDescent="0.35">
      <c r="A37" s="2" t="s">
        <v>30</v>
      </c>
      <c r="B37" s="105"/>
      <c r="C37" s="106"/>
      <c r="D37" s="107"/>
      <c r="E37" s="108"/>
      <c r="F37" s="1"/>
      <c r="G37" s="49"/>
      <c r="H37" s="39"/>
      <c r="I37" s="140" t="str">
        <f>IF(ISNUMBER(H37),ROUNDDOWN(IF(N38&gt;$N$11,H37*$N$11/N38,H37),0),"")</f>
        <v/>
      </c>
      <c r="J37" s="141"/>
      <c r="K37" s="87"/>
      <c r="L37" s="88"/>
    </row>
    <row r="38" spans="1:15" ht="11.25" customHeight="1" x14ac:dyDescent="0.35">
      <c r="A38" s="2" t="s">
        <v>31</v>
      </c>
      <c r="B38" s="105"/>
      <c r="C38" s="106"/>
      <c r="D38" s="107"/>
      <c r="E38" s="108"/>
      <c r="F38" s="50"/>
      <c r="G38" s="51"/>
      <c r="H38" s="39"/>
      <c r="I38" s="140" t="str">
        <f t="shared" ref="I38:I39" si="5">IF(ISNUMBER(H38),ROUNDDOWN(IF(N39&gt;$N$11,H38*$N$11/N39,H38),0),"")</f>
        <v/>
      </c>
      <c r="J38" s="141"/>
      <c r="K38" s="91"/>
      <c r="L38" s="88"/>
      <c r="N38" s="2">
        <f>IF(F37&gt;0,F37,IF(G37&gt;0,G37/8,$N$11))</f>
        <v>150</v>
      </c>
    </row>
    <row r="39" spans="1:15" ht="11.25" customHeight="1" x14ac:dyDescent="0.35">
      <c r="A39" s="2" t="s">
        <v>32</v>
      </c>
      <c r="B39" s="105"/>
      <c r="C39" s="106"/>
      <c r="D39" s="107"/>
      <c r="E39" s="108"/>
      <c r="F39" s="50"/>
      <c r="G39" s="51"/>
      <c r="H39" s="39"/>
      <c r="I39" s="140" t="str">
        <f t="shared" si="5"/>
        <v/>
      </c>
      <c r="J39" s="141"/>
      <c r="K39" s="91"/>
      <c r="L39" s="88"/>
      <c r="N39" s="2">
        <f t="shared" ref="N39:N51" si="6">IF(F38&gt;0,F38,IF(G38&gt;0,G38/8,$N$11))</f>
        <v>150</v>
      </c>
    </row>
    <row r="40" spans="1:15" ht="11.25" customHeight="1" x14ac:dyDescent="0.35">
      <c r="A40" s="2" t="s">
        <v>33</v>
      </c>
      <c r="B40" s="105"/>
      <c r="C40" s="106"/>
      <c r="D40" s="107"/>
      <c r="E40" s="108"/>
      <c r="F40" s="50"/>
      <c r="G40" s="51"/>
      <c r="H40" s="39"/>
      <c r="I40" s="140" t="str">
        <f t="shared" ref="I40:I51" si="7">IF(ISNUMBER(H40),ROUNDDOWN(IF(N41&gt;$N$11,H40*$N$11/N41,H40),0),"")</f>
        <v/>
      </c>
      <c r="J40" s="141"/>
      <c r="K40" s="91"/>
      <c r="L40" s="88"/>
      <c r="N40" s="2">
        <f t="shared" si="6"/>
        <v>150</v>
      </c>
    </row>
    <row r="41" spans="1:15" ht="11.25" customHeight="1" x14ac:dyDescent="0.35">
      <c r="A41" s="2" t="s">
        <v>34</v>
      </c>
      <c r="B41" s="105"/>
      <c r="C41" s="106"/>
      <c r="D41" s="107"/>
      <c r="E41" s="108"/>
      <c r="F41" s="50"/>
      <c r="G41" s="51"/>
      <c r="H41" s="39"/>
      <c r="I41" s="140" t="str">
        <f t="shared" si="7"/>
        <v/>
      </c>
      <c r="J41" s="141"/>
      <c r="K41" s="91"/>
      <c r="L41" s="88"/>
      <c r="N41" s="2">
        <f t="shared" si="6"/>
        <v>150</v>
      </c>
    </row>
    <row r="42" spans="1:15" ht="11.25" customHeight="1" x14ac:dyDescent="0.35">
      <c r="A42" s="2" t="s">
        <v>35</v>
      </c>
      <c r="B42" s="105"/>
      <c r="C42" s="106"/>
      <c r="D42" s="107"/>
      <c r="E42" s="108"/>
      <c r="F42" s="50"/>
      <c r="G42" s="51"/>
      <c r="H42" s="39"/>
      <c r="I42" s="140" t="str">
        <f t="shared" si="7"/>
        <v/>
      </c>
      <c r="J42" s="141"/>
      <c r="K42" s="91"/>
      <c r="L42" s="88"/>
      <c r="N42" s="2">
        <f t="shared" si="6"/>
        <v>150</v>
      </c>
    </row>
    <row r="43" spans="1:15" ht="11.25" customHeight="1" x14ac:dyDescent="0.35">
      <c r="A43" s="2" t="s">
        <v>36</v>
      </c>
      <c r="B43" s="105"/>
      <c r="C43" s="106"/>
      <c r="D43" s="107"/>
      <c r="E43" s="108"/>
      <c r="F43" s="50"/>
      <c r="G43" s="51"/>
      <c r="H43" s="39"/>
      <c r="I43" s="140" t="str">
        <f t="shared" si="7"/>
        <v/>
      </c>
      <c r="J43" s="141"/>
      <c r="K43" s="91"/>
      <c r="L43" s="88"/>
      <c r="N43" s="2">
        <f t="shared" si="6"/>
        <v>150</v>
      </c>
    </row>
    <row r="44" spans="1:15" ht="11.25" customHeight="1" x14ac:dyDescent="0.35">
      <c r="A44" s="2" t="s">
        <v>37</v>
      </c>
      <c r="B44" s="105"/>
      <c r="C44" s="106"/>
      <c r="D44" s="107"/>
      <c r="E44" s="108"/>
      <c r="F44" s="50"/>
      <c r="G44" s="51"/>
      <c r="H44" s="39"/>
      <c r="I44" s="140" t="str">
        <f t="shared" si="7"/>
        <v/>
      </c>
      <c r="J44" s="141"/>
      <c r="K44" s="91"/>
      <c r="L44" s="88"/>
      <c r="N44" s="2">
        <f t="shared" si="6"/>
        <v>150</v>
      </c>
    </row>
    <row r="45" spans="1:15" ht="11.25" customHeight="1" x14ac:dyDescent="0.35">
      <c r="A45" s="2" t="s">
        <v>38</v>
      </c>
      <c r="B45" s="105"/>
      <c r="C45" s="106"/>
      <c r="D45" s="107"/>
      <c r="E45" s="108"/>
      <c r="F45" s="50"/>
      <c r="G45" s="51"/>
      <c r="H45" s="39"/>
      <c r="I45" s="140" t="str">
        <f t="shared" si="7"/>
        <v/>
      </c>
      <c r="J45" s="141"/>
      <c r="K45" s="91"/>
      <c r="L45" s="88"/>
      <c r="N45" s="2">
        <f t="shared" si="6"/>
        <v>150</v>
      </c>
    </row>
    <row r="46" spans="1:15" ht="11.25" customHeight="1" x14ac:dyDescent="0.35">
      <c r="A46" s="2" t="s">
        <v>39</v>
      </c>
      <c r="B46" s="105"/>
      <c r="C46" s="106"/>
      <c r="D46" s="107"/>
      <c r="E46" s="108"/>
      <c r="F46" s="52"/>
      <c r="G46" s="51"/>
      <c r="H46" s="39"/>
      <c r="I46" s="140" t="str">
        <f t="shared" si="7"/>
        <v/>
      </c>
      <c r="J46" s="141"/>
      <c r="K46" s="91"/>
      <c r="L46" s="88"/>
      <c r="N46" s="2">
        <f t="shared" si="6"/>
        <v>150</v>
      </c>
    </row>
    <row r="47" spans="1:15" ht="11.25" customHeight="1" x14ac:dyDescent="0.35">
      <c r="A47" s="2" t="s">
        <v>40</v>
      </c>
      <c r="B47" s="105"/>
      <c r="C47" s="106"/>
      <c r="D47" s="107"/>
      <c r="E47" s="108"/>
      <c r="F47" s="52"/>
      <c r="G47" s="51"/>
      <c r="H47" s="39"/>
      <c r="I47" s="140" t="str">
        <f t="shared" si="7"/>
        <v/>
      </c>
      <c r="J47" s="141"/>
      <c r="K47" s="91"/>
      <c r="L47" s="88"/>
      <c r="N47" s="2">
        <f t="shared" si="6"/>
        <v>150</v>
      </c>
    </row>
    <row r="48" spans="1:15" ht="11.25" customHeight="1" x14ac:dyDescent="0.35">
      <c r="A48" s="2" t="s">
        <v>41</v>
      </c>
      <c r="B48" s="105"/>
      <c r="C48" s="106"/>
      <c r="D48" s="107"/>
      <c r="E48" s="108"/>
      <c r="F48" s="52"/>
      <c r="G48" s="51"/>
      <c r="H48" s="39"/>
      <c r="I48" s="140" t="str">
        <f t="shared" si="7"/>
        <v/>
      </c>
      <c r="J48" s="141"/>
      <c r="K48" s="91"/>
      <c r="L48" s="88"/>
      <c r="N48" s="2">
        <f t="shared" si="6"/>
        <v>150</v>
      </c>
    </row>
    <row r="49" spans="1:14" ht="11.25" customHeight="1" x14ac:dyDescent="0.35">
      <c r="A49" s="2" t="s">
        <v>42</v>
      </c>
      <c r="B49" s="105"/>
      <c r="C49" s="106"/>
      <c r="D49" s="107"/>
      <c r="E49" s="108"/>
      <c r="F49" s="52"/>
      <c r="G49" s="51"/>
      <c r="H49" s="40"/>
      <c r="I49" s="140" t="str">
        <f t="shared" si="7"/>
        <v/>
      </c>
      <c r="J49" s="141"/>
      <c r="K49" s="91"/>
      <c r="L49" s="88"/>
      <c r="N49" s="2">
        <f t="shared" si="6"/>
        <v>150</v>
      </c>
    </row>
    <row r="50" spans="1:14" ht="11.25" customHeight="1" x14ac:dyDescent="0.35">
      <c r="A50" s="2" t="s">
        <v>43</v>
      </c>
      <c r="B50" s="105"/>
      <c r="C50" s="106"/>
      <c r="D50" s="107"/>
      <c r="E50" s="108"/>
      <c r="F50" s="52"/>
      <c r="G50" s="51"/>
      <c r="H50" s="40"/>
      <c r="I50" s="140" t="str">
        <f t="shared" si="7"/>
        <v/>
      </c>
      <c r="J50" s="141"/>
      <c r="K50" s="91"/>
      <c r="L50" s="88"/>
      <c r="N50" s="2">
        <f t="shared" si="6"/>
        <v>150</v>
      </c>
    </row>
    <row r="51" spans="1:14" ht="11.25" customHeight="1" thickBot="1" x14ac:dyDescent="0.4">
      <c r="A51" s="2" t="s">
        <v>44</v>
      </c>
      <c r="B51" s="112"/>
      <c r="C51" s="113"/>
      <c r="D51" s="109"/>
      <c r="E51" s="110"/>
      <c r="F51" s="53"/>
      <c r="G51" s="54"/>
      <c r="H51" s="41"/>
      <c r="I51" s="143" t="str">
        <f t="shared" si="7"/>
        <v/>
      </c>
      <c r="J51" s="144"/>
      <c r="K51" s="92"/>
      <c r="L51" s="90"/>
      <c r="N51" s="2">
        <f t="shared" si="6"/>
        <v>150</v>
      </c>
    </row>
    <row r="52" spans="1:14" ht="11.25" customHeight="1" thickTop="1" x14ac:dyDescent="0.35">
      <c r="F52" s="116" t="s">
        <v>56</v>
      </c>
      <c r="G52" s="116"/>
      <c r="H52" s="18">
        <f>ROUNDDOWN(SUM(H37:H51),0)</f>
        <v>0</v>
      </c>
      <c r="I52" s="139">
        <f>ROUNDDOWN(SUM(I37:I51),0)</f>
        <v>0</v>
      </c>
      <c r="J52" s="139"/>
      <c r="K52" s="18">
        <f t="shared" ref="K52" si="8">ROUNDDOWN(SUM(K37:K51),0)</f>
        <v>0</v>
      </c>
    </row>
    <row r="53" spans="1:14" ht="11.25" customHeight="1" thickBot="1" x14ac:dyDescent="0.4">
      <c r="C53" s="7"/>
      <c r="E53" s="6"/>
      <c r="F53" s="32"/>
      <c r="G53" s="8"/>
      <c r="H53" s="8"/>
      <c r="I53" s="8"/>
      <c r="J53" s="24"/>
      <c r="K53" s="32"/>
    </row>
    <row r="54" spans="1:14" ht="11.25" customHeight="1" thickTop="1" x14ac:dyDescent="0.35">
      <c r="C54" s="7"/>
      <c r="E54" s="115" t="s">
        <v>73</v>
      </c>
      <c r="F54" s="115"/>
      <c r="G54" s="115"/>
      <c r="H54" s="37"/>
      <c r="I54" s="7"/>
      <c r="J54" s="38"/>
    </row>
    <row r="55" spans="1:14" ht="13" x14ac:dyDescent="0.35">
      <c r="C55" s="7"/>
      <c r="D55" s="114" t="s">
        <v>74</v>
      </c>
      <c r="E55" s="114"/>
      <c r="F55" s="114"/>
      <c r="G55" s="114"/>
      <c r="H55" s="27"/>
      <c r="I55" s="7"/>
      <c r="J55" s="37"/>
    </row>
    <row r="56" spans="1:14" ht="13" x14ac:dyDescent="0.35">
      <c r="B56" s="3"/>
      <c r="C56" s="5"/>
      <c r="D56" s="114" t="s">
        <v>75</v>
      </c>
      <c r="E56" s="114"/>
      <c r="F56" s="114"/>
      <c r="G56" s="114"/>
      <c r="H56" s="27"/>
      <c r="J56" s="18"/>
      <c r="K56" s="18">
        <f>K20+K32+K52</f>
        <v>0</v>
      </c>
    </row>
    <row r="57" spans="1:14" ht="12.65" customHeight="1" x14ac:dyDescent="0.35">
      <c r="C57" s="5"/>
      <c r="F57" s="114"/>
      <c r="G57" s="114"/>
      <c r="H57" s="27"/>
      <c r="I57" s="27"/>
      <c r="J57" s="18"/>
    </row>
    <row r="58" spans="1:14" ht="22.75" customHeight="1" x14ac:dyDescent="0.35">
      <c r="B58" s="3"/>
      <c r="C58" s="5"/>
    </row>
    <row r="59" spans="1:14" ht="23.25" customHeight="1" x14ac:dyDescent="0.35">
      <c r="B59" s="71" t="s">
        <v>76</v>
      </c>
      <c r="C59" s="5"/>
    </row>
    <row r="60" spans="1:14" ht="13" x14ac:dyDescent="0.35">
      <c r="B60" s="67">
        <f>ROUNDDOWN(IF(J55*0.7&gt;200000,200000,J55*0.7),-1)</f>
        <v>0</v>
      </c>
      <c r="C60" s="65" t="s">
        <v>77</v>
      </c>
      <c r="D60" s="27"/>
      <c r="E60" s="27"/>
    </row>
    <row r="61" spans="1:14" ht="13" x14ac:dyDescent="0.35">
      <c r="B61" s="68"/>
      <c r="C61" s="66" t="s">
        <v>78</v>
      </c>
    </row>
    <row r="62" spans="1:14" ht="13.5" thickBot="1" x14ac:dyDescent="0.4">
      <c r="B62" s="69"/>
      <c r="C62" s="66" t="s">
        <v>79</v>
      </c>
    </row>
    <row r="63" spans="1:14" ht="13.5" thickTop="1" x14ac:dyDescent="0.35">
      <c r="B63" s="70">
        <f>SUM(B60:B62)</f>
        <v>0</v>
      </c>
      <c r="C63" s="64" t="str">
        <f>(IF($B$60&gt;0,IF(B63=H54,"","the planned financing does not correspond to the project costs"),""))</f>
        <v/>
      </c>
    </row>
  </sheetData>
  <sheetProtection algorithmName="SHA-512" hashValue="IWyjitj8qZ8bqdGLAEttZ03gfn0AR7o5N5fbXrcW6KTkGlSYjrQWdGrOwLeWnRYg71tD5/AOC1KNNUxibLxB6w==" saltValue="2rwcVR/ntiSupssA3IVuKg==" spinCount="100000" sheet="1" selectLockedCells="1"/>
  <mergeCells count="90">
    <mergeCell ref="I23:J23"/>
    <mergeCell ref="D29:G29"/>
    <mergeCell ref="D30:G30"/>
    <mergeCell ref="D31:G31"/>
    <mergeCell ref="I29:J29"/>
    <mergeCell ref="I30:J30"/>
    <mergeCell ref="I31:J31"/>
    <mergeCell ref="D23:G23"/>
    <mergeCell ref="I52:J52"/>
    <mergeCell ref="I32:J32"/>
    <mergeCell ref="I49:J49"/>
    <mergeCell ref="I50:J50"/>
    <mergeCell ref="I51:J51"/>
    <mergeCell ref="I39:J39"/>
    <mergeCell ref="I40:J40"/>
    <mergeCell ref="I46:J46"/>
    <mergeCell ref="I47:J47"/>
    <mergeCell ref="I48:J48"/>
    <mergeCell ref="I41:J41"/>
    <mergeCell ref="I42:J42"/>
    <mergeCell ref="I43:J43"/>
    <mergeCell ref="I44:J44"/>
    <mergeCell ref="I45:J45"/>
    <mergeCell ref="I37:J37"/>
    <mergeCell ref="D42:E42"/>
    <mergeCell ref="B38:C38"/>
    <mergeCell ref="B39:C39"/>
    <mergeCell ref="B40:C40"/>
    <mergeCell ref="B41:C41"/>
    <mergeCell ref="B42:C42"/>
    <mergeCell ref="D38:E38"/>
    <mergeCell ref="D39:E39"/>
    <mergeCell ref="D40:E40"/>
    <mergeCell ref="D41:E41"/>
    <mergeCell ref="I38:J38"/>
    <mergeCell ref="I24:J24"/>
    <mergeCell ref="I25:J25"/>
    <mergeCell ref="I26:J26"/>
    <mergeCell ref="I27:J27"/>
    <mergeCell ref="I28:J28"/>
    <mergeCell ref="J35:J36"/>
    <mergeCell ref="L35:L36"/>
    <mergeCell ref="K35:K36"/>
    <mergeCell ref="B1:D1"/>
    <mergeCell ref="G1:H1"/>
    <mergeCell ref="F32:G32"/>
    <mergeCell ref="D35:E36"/>
    <mergeCell ref="F36:G36"/>
    <mergeCell ref="H35:H36"/>
    <mergeCell ref="B35:C36"/>
    <mergeCell ref="B30:C30"/>
    <mergeCell ref="B25:C25"/>
    <mergeCell ref="B29:C29"/>
    <mergeCell ref="B3:H3"/>
    <mergeCell ref="B20:C20"/>
    <mergeCell ref="F20:G20"/>
    <mergeCell ref="I20:J20"/>
    <mergeCell ref="F57:G57"/>
    <mergeCell ref="E54:G54"/>
    <mergeCell ref="F52:G52"/>
    <mergeCell ref="D55:G55"/>
    <mergeCell ref="D56:G56"/>
    <mergeCell ref="D43:E43"/>
    <mergeCell ref="D44:E44"/>
    <mergeCell ref="D45:E45"/>
    <mergeCell ref="B48:C48"/>
    <mergeCell ref="B46:C46"/>
    <mergeCell ref="B47:C47"/>
    <mergeCell ref="B49:C49"/>
    <mergeCell ref="B31:C31"/>
    <mergeCell ref="B37:C37"/>
    <mergeCell ref="B43:C43"/>
    <mergeCell ref="B44:C44"/>
    <mergeCell ref="B45:C45"/>
    <mergeCell ref="B2:C2"/>
    <mergeCell ref="B24:C24"/>
    <mergeCell ref="D50:E50"/>
    <mergeCell ref="D51:E51"/>
    <mergeCell ref="D24:G24"/>
    <mergeCell ref="D25:G25"/>
    <mergeCell ref="D26:G26"/>
    <mergeCell ref="D27:G27"/>
    <mergeCell ref="D28:G28"/>
    <mergeCell ref="D46:E46"/>
    <mergeCell ref="D47:E47"/>
    <mergeCell ref="D48:E48"/>
    <mergeCell ref="D49:E49"/>
    <mergeCell ref="B51:C51"/>
    <mergeCell ref="B50:C50"/>
    <mergeCell ref="D37:E37"/>
  </mergeCells>
  <conditionalFormatting sqref="F5:F19">
    <cfRule type="expression" dxfId="2" priority="10">
      <formula>IF(C5="fixer Stundensatz",TRUE,FALSE)</formula>
    </cfRule>
  </conditionalFormatting>
  <conditionalFormatting sqref="E5:E18">
    <cfRule type="expression" dxfId="1" priority="5">
      <formula>IF(C5="fixer Stundensatz",TRUE,FALSE)</formula>
    </cfRule>
  </conditionalFormatting>
  <conditionalFormatting sqref="E19">
    <cfRule type="expression" dxfId="0" priority="1">
      <formula>IF(B19="fixer Stundensatz",TRUE,FALSE)</formula>
    </cfRule>
  </conditionalFormatting>
  <dataValidations count="1">
    <dataValidation type="list" allowBlank="1" showInputMessage="1" showErrorMessage="1" sqref="C5:C19" xr:uid="{00000000-0002-0000-0100-000000000000}">
      <formula1>$N$2:$N$4</formula1>
    </dataValidation>
  </dataValidations>
  <pageMargins left="0.7" right="0.7" top="0.75" bottom="0.75" header="0.3" footer="0.3"/>
  <pageSetup paperSize="9" scale="68" orientation="landscape" r:id="rId1"/>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Rules on costs</vt:lpstr>
      <vt:lpstr>Costs and financing plan</vt:lpstr>
      <vt:lpstr>'Costs and financing plan'!Druckbereich</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Emprechtinger Karin</cp:lastModifiedBy>
  <cp:lastPrinted>2019-08-13T07:08:10Z</cp:lastPrinted>
  <dcterms:created xsi:type="dcterms:W3CDTF">2013-10-11T06:04:15Z</dcterms:created>
  <dcterms:modified xsi:type="dcterms:W3CDTF">2020-03-10T15:20:28Z</dcterms:modified>
</cp:coreProperties>
</file>