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66925"/>
  <mc:AlternateContent xmlns:mc="http://schemas.openxmlformats.org/markup-compatibility/2006">
    <mc:Choice Requires="x15">
      <x15ac:absPath xmlns:x15ac="http://schemas.microsoft.com/office/spreadsheetml/2010/11/ac" url="J:\6_Projekte\Energiekostenzuschuss I und II\EKZ I - Q4-2022\Homepage\Berechnungshilfe Stufe 2-4\"/>
    </mc:Choice>
  </mc:AlternateContent>
  <xr:revisionPtr revIDLastSave="0" documentId="8_{1902CCB0-D2A3-4230-9E3B-9F8ED49D6AE2}" xr6:coauthVersionLast="47" xr6:coauthVersionMax="47" xr10:uidLastSave="{00000000-0000-0000-0000-000000000000}"/>
  <bookViews>
    <workbookView xWindow="-28920" yWindow="-75" windowWidth="29040" windowHeight="15840" xr2:uid="{EFA8A215-ED95-4E6A-803B-7547073AA5DA}"/>
  </bookViews>
  <sheets>
    <sheet name="Erläuterung" sheetId="12" r:id="rId1"/>
    <sheet name="Übersicht" sheetId="11" r:id="rId2"/>
    <sheet name="1 - Vergleichszeitraum" sheetId="2" r:id="rId3"/>
    <sheet name="2 - Förderzeitraum" sheetId="4" r:id="rId4"/>
    <sheet name="3 - Unternehmensangaben" sheetId="7" r:id="rId5"/>
    <sheet name="Import" sheetId="10" state="hidden" r:id="rId6"/>
    <sheet name="Zählpunkte Schritt 1" sheetId="8" state="hidden" r:id="rId7"/>
    <sheet name="Zählpunkte Schritt 2" sheetId="9" state="hidden" r:id="rId8"/>
    <sheet name="Liste" sheetId="6" state="hidden" r:id="rId9"/>
  </sheets>
  <definedNames>
    <definedName name="_xlnm.Print_Area" localSheetId="3">'2 - Förderzeitraum'!$A$1:$S$81</definedName>
    <definedName name="Energieart">Liste!$A$1:$A$3</definedName>
    <definedName name="Lastprofilzähler">Liste!$B$1:$B$2</definedName>
    <definedName name="Zählpunk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8" i="4" l="1"/>
  <c r="I108" i="4"/>
  <c r="B108" i="4"/>
  <c r="K108" i="4" s="1"/>
  <c r="H107" i="4"/>
  <c r="B107" i="4"/>
  <c r="H106" i="4"/>
  <c r="B106" i="4"/>
  <c r="M105" i="4"/>
  <c r="B105" i="4"/>
  <c r="K100" i="4"/>
  <c r="J100" i="4"/>
  <c r="I100" i="4"/>
  <c r="B100" i="4"/>
  <c r="H99" i="4"/>
  <c r="B99" i="4"/>
  <c r="H98" i="4"/>
  <c r="B98" i="4"/>
  <c r="M97" i="4"/>
  <c r="B97" i="4"/>
  <c r="B92" i="4"/>
  <c r="K92" i="4" s="1"/>
  <c r="H91" i="4"/>
  <c r="B91" i="4"/>
  <c r="H90" i="4"/>
  <c r="B90" i="4"/>
  <c r="M89" i="4"/>
  <c r="B89" i="4"/>
  <c r="K84" i="4"/>
  <c r="J84" i="4"/>
  <c r="I84" i="4"/>
  <c r="B84" i="4"/>
  <c r="H83" i="4"/>
  <c r="B83" i="4"/>
  <c r="H82" i="4"/>
  <c r="B82" i="4"/>
  <c r="M81" i="4"/>
  <c r="B81" i="4"/>
  <c r="B76" i="4"/>
  <c r="K76" i="4" s="1"/>
  <c r="H75" i="4"/>
  <c r="B75" i="4"/>
  <c r="H74" i="4"/>
  <c r="B74" i="4"/>
  <c r="M73" i="4"/>
  <c r="B73" i="4"/>
  <c r="K68" i="4"/>
  <c r="B68" i="4"/>
  <c r="J68" i="4" s="1"/>
  <c r="H67" i="4"/>
  <c r="B67" i="4"/>
  <c r="H66" i="4"/>
  <c r="B66" i="4"/>
  <c r="M65" i="4"/>
  <c r="B65" i="4"/>
  <c r="K60" i="4"/>
  <c r="I60" i="4"/>
  <c r="B60" i="4"/>
  <c r="J60" i="4" s="1"/>
  <c r="H59" i="4"/>
  <c r="B59" i="4"/>
  <c r="H58" i="4"/>
  <c r="B58" i="4"/>
  <c r="M57" i="4"/>
  <c r="B57" i="4"/>
  <c r="K52" i="4"/>
  <c r="B52" i="4"/>
  <c r="J52" i="4" s="1"/>
  <c r="H51" i="4"/>
  <c r="B51" i="4"/>
  <c r="H50" i="4"/>
  <c r="B50" i="4"/>
  <c r="M49" i="4"/>
  <c r="B49" i="4"/>
  <c r="K44" i="4"/>
  <c r="B44" i="4"/>
  <c r="J44" i="4" s="1"/>
  <c r="H43" i="4"/>
  <c r="B43" i="4"/>
  <c r="H42" i="4"/>
  <c r="B42" i="4"/>
  <c r="M41" i="4"/>
  <c r="B41" i="4"/>
  <c r="K36" i="4"/>
  <c r="J36" i="4"/>
  <c r="I36" i="4"/>
  <c r="B36" i="4"/>
  <c r="H35" i="4"/>
  <c r="B35" i="4"/>
  <c r="H34" i="4"/>
  <c r="B34" i="4"/>
  <c r="M33" i="4"/>
  <c r="B33" i="4"/>
  <c r="K28" i="4"/>
  <c r="J28" i="4"/>
  <c r="I28" i="4"/>
  <c r="B28" i="4"/>
  <c r="H27" i="4"/>
  <c r="B27" i="4"/>
  <c r="H26" i="4"/>
  <c r="B26" i="4"/>
  <c r="M25" i="4"/>
  <c r="B25" i="4"/>
  <c r="H19" i="4"/>
  <c r="H98" i="2"/>
  <c r="B98" i="2"/>
  <c r="H97" i="2"/>
  <c r="B97" i="2"/>
  <c r="H92" i="2"/>
  <c r="B92" i="2"/>
  <c r="H91" i="2"/>
  <c r="B91" i="2"/>
  <c r="H86" i="2"/>
  <c r="B86" i="2"/>
  <c r="H85" i="2"/>
  <c r="B85" i="2"/>
  <c r="H80" i="2"/>
  <c r="B80" i="2"/>
  <c r="H79" i="2"/>
  <c r="B79" i="2"/>
  <c r="H74" i="2"/>
  <c r="B74" i="2"/>
  <c r="H73" i="2"/>
  <c r="B73" i="2"/>
  <c r="H68" i="2"/>
  <c r="B68" i="2"/>
  <c r="H67" i="2"/>
  <c r="B67" i="2"/>
  <c r="H62" i="2"/>
  <c r="B62" i="2"/>
  <c r="H61" i="2"/>
  <c r="B61" i="2"/>
  <c r="H56" i="2"/>
  <c r="B56" i="2"/>
  <c r="H55" i="2"/>
  <c r="B55" i="2"/>
  <c r="H50" i="2"/>
  <c r="B50" i="2"/>
  <c r="H49" i="2"/>
  <c r="B49" i="2"/>
  <c r="H44" i="2"/>
  <c r="B44" i="2"/>
  <c r="H43" i="2"/>
  <c r="B43" i="2"/>
  <c r="H38" i="2"/>
  <c r="I6" i="9"/>
  <c r="I92" i="4" l="1"/>
  <c r="J92" i="4"/>
  <c r="I76" i="4"/>
  <c r="J76" i="4"/>
  <c r="I68" i="4"/>
  <c r="I52" i="4"/>
  <c r="I44" i="4"/>
  <c r="H18" i="4"/>
  <c r="B38" i="2" l="1"/>
  <c r="E13" i="11" l="1"/>
  <c r="B37" i="2" l="1"/>
  <c r="E4" i="10" l="1"/>
  <c r="E3" i="10" a="1"/>
  <c r="E3" i="10" s="1"/>
  <c r="B34" i="10"/>
  <c r="B33" i="10"/>
  <c r="B32" i="10"/>
  <c r="S77" i="2" l="1"/>
  <c r="S71" i="2"/>
  <c r="S65" i="2"/>
  <c r="S59" i="2"/>
  <c r="S53" i="2"/>
  <c r="S47" i="2"/>
  <c r="K37" i="11" l="1"/>
  <c r="J28" i="11"/>
  <c r="I28" i="11"/>
  <c r="K28" i="11"/>
  <c r="J62" i="11"/>
  <c r="J109" i="11"/>
  <c r="I109" i="11"/>
  <c r="K100" i="11"/>
  <c r="I71" i="11"/>
  <c r="K62" i="11"/>
  <c r="I37" i="11"/>
  <c r="J71" i="11"/>
  <c r="K71" i="11"/>
  <c r="J37" i="11"/>
  <c r="I62" i="11"/>
  <c r="K109" i="11"/>
  <c r="J100" i="11"/>
  <c r="I100" i="11"/>
  <c r="S41" i="2"/>
  <c r="H37" i="2"/>
  <c r="S35" i="2"/>
  <c r="X3" i="8"/>
  <c r="H21" i="2" l="1"/>
  <c r="H24" i="2" s="1"/>
  <c r="J119" i="11" s="1"/>
  <c r="J127" i="11"/>
  <c r="K127" i="11"/>
  <c r="I127" i="11"/>
  <c r="J89" i="11"/>
  <c r="K89" i="11"/>
  <c r="I89" i="11"/>
  <c r="H19" i="2"/>
  <c r="H14" i="2"/>
  <c r="H4" i="9" s="1"/>
  <c r="J47" i="11" l="1"/>
  <c r="B27" i="10" s="1"/>
  <c r="K47" i="11"/>
  <c r="B28" i="10" s="1"/>
  <c r="K81" i="11"/>
  <c r="I81" i="11"/>
  <c r="I119" i="11"/>
  <c r="K119" i="11"/>
  <c r="I47" i="11"/>
  <c r="B26" i="10" s="1"/>
  <c r="J81" i="11"/>
  <c r="K104" i="11"/>
  <c r="H11" i="4"/>
  <c r="H12" i="4" s="1"/>
  <c r="J104" i="11"/>
  <c r="K66" i="11"/>
  <c r="I104" i="11"/>
  <c r="J66" i="11"/>
  <c r="K32" i="11"/>
  <c r="I32" i="11"/>
  <c r="I66" i="11"/>
  <c r="J32" i="11"/>
  <c r="I58" i="11"/>
  <c r="K24" i="11"/>
  <c r="J24" i="11"/>
  <c r="I24" i="11"/>
  <c r="J58" i="11"/>
  <c r="K96" i="11"/>
  <c r="J96" i="11"/>
  <c r="I96" i="11"/>
  <c r="K58" i="11"/>
  <c r="B12" i="10"/>
  <c r="I105" i="11"/>
  <c r="K67" i="11"/>
  <c r="J67" i="11"/>
  <c r="J105" i="11"/>
  <c r="I67" i="11"/>
  <c r="K33" i="11"/>
  <c r="J33" i="11"/>
  <c r="I33" i="11"/>
  <c r="K105" i="11"/>
  <c r="H25" i="2"/>
  <c r="B2" i="10"/>
  <c r="H81" i="11" l="1"/>
  <c r="H119" i="11"/>
  <c r="H47" i="11"/>
  <c r="K114" i="11"/>
  <c r="J114" i="11"/>
  <c r="I114" i="11"/>
  <c r="K76" i="11"/>
  <c r="J76" i="11"/>
  <c r="I76" i="11"/>
  <c r="K42" i="11"/>
  <c r="J42" i="11"/>
  <c r="I42" i="11"/>
  <c r="B20" i="4"/>
  <c r="E12" i="11"/>
  <c r="B22" i="10"/>
  <c r="H5" i="8"/>
  <c r="M17" i="4" l="1"/>
  <c r="B18" i="4"/>
  <c r="B19" i="4"/>
  <c r="B17" i="4"/>
  <c r="J6" i="9"/>
  <c r="K6" i="9"/>
  <c r="AB12" i="4" l="1"/>
  <c r="AC12" i="4"/>
  <c r="AD12" i="4"/>
  <c r="B5" i="8"/>
  <c r="I41" i="11" l="1"/>
  <c r="K113" i="11"/>
  <c r="J75" i="11"/>
  <c r="I75" i="11"/>
  <c r="B5" i="9"/>
  <c r="B7" i="9"/>
  <c r="M5" i="9"/>
  <c r="B6" i="9"/>
  <c r="I113" i="11" l="1"/>
  <c r="J41" i="11"/>
  <c r="J113" i="11"/>
  <c r="K75" i="11"/>
  <c r="K41" i="11"/>
  <c r="J70" i="11"/>
  <c r="I99" i="11"/>
  <c r="J27" i="11"/>
  <c r="B10" i="10" s="1"/>
  <c r="K108" i="11"/>
  <c r="J61" i="11"/>
  <c r="J108" i="11"/>
  <c r="I61" i="11"/>
  <c r="I63" i="11" s="1"/>
  <c r="J36" i="11"/>
  <c r="B20" i="10" s="1"/>
  <c r="I36" i="11"/>
  <c r="B19" i="10" s="1"/>
  <c r="J99" i="11"/>
  <c r="K70" i="11"/>
  <c r="I108" i="11"/>
  <c r="K99" i="11"/>
  <c r="K61" i="11"/>
  <c r="K36" i="11"/>
  <c r="B21" i="10" s="1"/>
  <c r="K27" i="11"/>
  <c r="B11" i="10" s="1"/>
  <c r="I70" i="11"/>
  <c r="I27" i="11"/>
  <c r="B9" i="10" s="1"/>
  <c r="AG12" i="4"/>
  <c r="B7" i="10"/>
  <c r="B8" i="10"/>
  <c r="B6" i="10"/>
  <c r="K7" i="9"/>
  <c r="J7" i="9"/>
  <c r="I7" i="9"/>
  <c r="AD10" i="4"/>
  <c r="AD9" i="4"/>
  <c r="AC10" i="4"/>
  <c r="AC9" i="4"/>
  <c r="AB9" i="4"/>
  <c r="AB10" i="4"/>
  <c r="I95" i="11" l="1"/>
  <c r="I57" i="11"/>
  <c r="I23" i="11"/>
  <c r="J57" i="11"/>
  <c r="J95" i="11"/>
  <c r="J23" i="11"/>
  <c r="K23" i="11"/>
  <c r="K57" i="11"/>
  <c r="K95" i="11"/>
  <c r="K20" i="4"/>
  <c r="K77" i="11" s="1"/>
  <c r="I20" i="4"/>
  <c r="J20" i="4"/>
  <c r="B16" i="10"/>
  <c r="B18" i="10"/>
  <c r="B17" i="10"/>
  <c r="K29" i="11"/>
  <c r="J101" i="11"/>
  <c r="I29" i="11"/>
  <c r="K101" i="11"/>
  <c r="K38" i="11"/>
  <c r="J29" i="11"/>
  <c r="K63" i="11"/>
  <c r="J38" i="11"/>
  <c r="K110" i="11"/>
  <c r="K72" i="11"/>
  <c r="J72" i="11"/>
  <c r="J110" i="11"/>
  <c r="H37" i="11"/>
  <c r="I38" i="11"/>
  <c r="H109" i="11"/>
  <c r="I110" i="11"/>
  <c r="H62" i="11"/>
  <c r="I72" i="11"/>
  <c r="H71" i="11"/>
  <c r="H28" i="11"/>
  <c r="J63" i="11"/>
  <c r="H100" i="11"/>
  <c r="I101" i="11"/>
  <c r="B3" i="10" l="1"/>
  <c r="B25" i="10"/>
  <c r="K115" i="11"/>
  <c r="J43" i="11"/>
  <c r="J77" i="11"/>
  <c r="J115" i="11"/>
  <c r="I43" i="11"/>
  <c r="I77" i="11"/>
  <c r="I115" i="11"/>
  <c r="I106" i="11"/>
  <c r="I124" i="11" s="1"/>
  <c r="K106" i="11"/>
  <c r="K124" i="11" s="1"/>
  <c r="B13" i="10"/>
  <c r="I68" i="11"/>
  <c r="I86" i="11" s="1"/>
  <c r="K59" i="11"/>
  <c r="K85" i="11" s="1"/>
  <c r="I97" i="11"/>
  <c r="I123" i="11" s="1"/>
  <c r="K97" i="11"/>
  <c r="K123" i="11" s="1"/>
  <c r="B4" i="10"/>
  <c r="I59" i="11"/>
  <c r="I85" i="11" s="1"/>
  <c r="J68" i="11"/>
  <c r="J86" i="11" s="1"/>
  <c r="J97" i="11"/>
  <c r="J123" i="11" s="1"/>
  <c r="J59" i="11"/>
  <c r="J85" i="11" s="1"/>
  <c r="J106" i="11"/>
  <c r="J124" i="11" s="1"/>
  <c r="B14" i="10"/>
  <c r="K68" i="11"/>
  <c r="K86" i="11" s="1"/>
  <c r="K43" i="11" l="1"/>
  <c r="B24" i="10"/>
  <c r="B23" i="10"/>
  <c r="K25" i="11"/>
  <c r="K50" i="11" s="1"/>
  <c r="B5" i="10"/>
  <c r="K34" i="11"/>
  <c r="K51" i="11" s="1"/>
  <c r="B15" i="10"/>
  <c r="I34" i="11"/>
  <c r="I51" i="11" s="1"/>
  <c r="J34" i="11"/>
  <c r="J51" i="11" s="1"/>
  <c r="I25" i="11"/>
  <c r="I50" i="11" s="1"/>
  <c r="J25" i="11"/>
  <c r="J50" i="11" s="1"/>
  <c r="I46" i="11" l="1"/>
  <c r="B35" i="10" l="1"/>
  <c r="I79" i="11"/>
  <c r="I82" i="11" s="1"/>
  <c r="I87" i="11" s="1"/>
  <c r="I88" i="11" s="1"/>
  <c r="I91" i="11" s="1"/>
  <c r="K79" i="11"/>
  <c r="K82" i="11" s="1"/>
  <c r="K87" i="11" s="1"/>
  <c r="K88" i="11" s="1"/>
  <c r="K91" i="11" s="1"/>
  <c r="K45" i="11"/>
  <c r="B31" i="10" s="1"/>
  <c r="K117" i="11"/>
  <c r="K120" i="11" s="1"/>
  <c r="K125" i="11" s="1"/>
  <c r="K126" i="11" s="1"/>
  <c r="K129" i="11" s="1"/>
  <c r="J45" i="11"/>
  <c r="B30" i="10" s="1"/>
  <c r="J117" i="11"/>
  <c r="J120" i="11" s="1"/>
  <c r="J125" i="11" s="1"/>
  <c r="J126" i="11" s="1"/>
  <c r="J129" i="11" s="1"/>
  <c r="I117" i="11"/>
  <c r="I120" i="11" s="1"/>
  <c r="I125" i="11" s="1"/>
  <c r="I126" i="11" s="1"/>
  <c r="I129" i="11" s="1"/>
  <c r="J79" i="11"/>
  <c r="J82" i="11" s="1"/>
  <c r="J87" i="11" s="1"/>
  <c r="J88" i="11" s="1"/>
  <c r="J91" i="11" s="1"/>
  <c r="I45" i="11"/>
  <c r="I48" i="11" s="1"/>
  <c r="I52" i="11" s="1"/>
  <c r="I53" i="11" s="1"/>
  <c r="J48" i="11" l="1"/>
  <c r="J52" i="11" s="1"/>
  <c r="J53" i="11" s="1"/>
  <c r="K48" i="11"/>
  <c r="K52" i="11" s="1"/>
  <c r="K53" i="11" s="1"/>
  <c r="B29" i="10"/>
  <c r="I80" i="11"/>
  <c r="I118" i="11"/>
  <c r="J17" i="11"/>
  <c r="E14" i="11" l="1"/>
  <c r="I17" i="11"/>
  <c r="N17"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<sst xmlns="http://schemas.openxmlformats.org/spreadsheetml/2006/main" count="558" uniqueCount="166">
  <si>
    <t>Energiekostenzuschuss</t>
  </si>
  <si>
    <t>Ermitteln Sie in wenigen Schritte Ihren Zuschuss in der Berechnungsstufe (Stufe 2 bis Stufe 4)</t>
  </si>
  <si>
    <t>Version</t>
  </si>
  <si>
    <t>1.0.2</t>
  </si>
  <si>
    <t>Ihre firmeninterne Referenz</t>
  </si>
  <si>
    <t>i</t>
  </si>
  <si>
    <t>Firmenwortlaut, internes Aktenkennzeichen, o.ä.</t>
  </si>
  <si>
    <t>Einleitung</t>
  </si>
  <si>
    <t>Bitte befüllen Sie die folgenden Tabellenblätter, um Ihren Zuschuss zu berechnen:</t>
  </si>
  <si>
    <t>1 - Vergleichszeitraum…..........................</t>
  </si>
  <si>
    <t>2 - Förderzeitraum…................................</t>
  </si>
  <si>
    <t>3 - Unternehmensangaben…....................</t>
  </si>
  <si>
    <t>Ausgehend von Ihren Angaben beläuft sich Ihr Energiekostenzuschuss auf:</t>
  </si>
  <si>
    <r>
      <t xml:space="preserve">Für </t>
    </r>
    <r>
      <rPr>
        <b/>
        <sz val="11"/>
        <color rgb="FF00B050"/>
        <rFont val="Calibri"/>
        <family val="2"/>
        <scheme val="minor"/>
      </rPr>
      <t>detaillierte Berechnungsinformationen</t>
    </r>
    <r>
      <rPr>
        <sz val="11"/>
        <color rgb="FF000066"/>
        <rFont val="Calibri"/>
        <family val="2"/>
        <scheme val="minor"/>
      </rPr>
      <t xml:space="preserve"> klicken Sie bitte auf das </t>
    </r>
    <r>
      <rPr>
        <b/>
        <sz val="11"/>
        <color rgb="FF00B050"/>
        <rFont val="Calibri"/>
        <family val="2"/>
        <scheme val="minor"/>
      </rPr>
      <t>+</t>
    </r>
    <r>
      <rPr>
        <sz val="11"/>
        <color rgb="FF000066"/>
        <rFont val="Calibri"/>
        <family val="2"/>
        <scheme val="minor"/>
      </rPr>
      <t xml:space="preserve"> auf der linken Seite.</t>
    </r>
  </si>
  <si>
    <t>Stufe 2</t>
  </si>
  <si>
    <t>Strom</t>
  </si>
  <si>
    <t>Durchschnittsarbeitspreis in EUR aller Zählpunkte im Förderungszeitraum</t>
  </si>
  <si>
    <t>Durchschnittsarbeitspreis in EUR aller Zählpunkte im Jahr 2021</t>
  </si>
  <si>
    <t>Anstieg des Arbeitspreises in EUR</t>
  </si>
  <si>
    <t>Mon. Durchschnittsarbeitspreis 2022 - Doppelter Durchschnittsarbeitspreis 2021</t>
  </si>
  <si>
    <t>Förderungsfähiger Stromverbrauch in kWh</t>
  </si>
  <si>
    <t>Max. 70 % des Vorjahresverbrauchs im betreffenden Monat</t>
  </si>
  <si>
    <t>Erdgas</t>
  </si>
  <si>
    <t>Förderungsfähiger Erdgasverbrauch in kWh</t>
  </si>
  <si>
    <t>Energiekostenzuschuss für Strom in EUR</t>
  </si>
  <si>
    <t>Anstieg des Arbeitspreises x Förderungsfähiger Stromverbrauch in kWh x 30 %</t>
  </si>
  <si>
    <t>Energiekostenzuschuss für Erdgas in EUR</t>
  </si>
  <si>
    <t>Energiekostenzuschuss in EUR</t>
  </si>
  <si>
    <t>Stufe 3</t>
  </si>
  <si>
    <t>Summe</t>
  </si>
  <si>
    <t>Förderungsfähige Kosten (Strom) in EUR</t>
  </si>
  <si>
    <t>Anstieg des Arbeitspreises x Förderungsfähiger Stromverbrauch in kWh</t>
  </si>
  <si>
    <t>Förderungsfähige Kosten (Erdgas) in EUR</t>
  </si>
  <si>
    <t>Anstieg des Arbeitspreises x Förderungsfähiger Erdgasverbrauch in kWh</t>
  </si>
  <si>
    <t>Summe der Förderungsfähigen Kosten in EUR</t>
  </si>
  <si>
    <t>EBITDA in EUR</t>
  </si>
  <si>
    <t>Stufe 4</t>
  </si>
  <si>
    <t>Schritt 1: Angaben zur Vergleichsperiode 2021</t>
  </si>
  <si>
    <t>Um die Preissteigerungen berechnen zu können, benötigen wir im ersten Schritt Angaben zur Vergleichsperiode 2021.</t>
  </si>
  <si>
    <t>Jahresangaben Strom</t>
  </si>
  <si>
    <t>Summe der Nettorechnungsbeträge aller Zählpunkte</t>
  </si>
  <si>
    <t>EUR</t>
  </si>
  <si>
    <t>Stromverbrauch aller Zählpunkte in kWh im Gesamtjahr</t>
  </si>
  <si>
    <t>kWh</t>
  </si>
  <si>
    <t>Errechneter Durchschnittsarbeitspreis aller Zählpunkte</t>
  </si>
  <si>
    <t>Jahresangaben Erdgas</t>
  </si>
  <si>
    <t>Monatsangaben zu den einzelnen Zählpunkten</t>
  </si>
  <si>
    <t>Detaillierte Verbrauchsangaben aus dem Jahr 2021 sind erforderlich, da pro Monat lediglich 70 % des mengenmäßigen Vorjahresverbrauchs gefördert werden können.</t>
  </si>
  <si>
    <r>
      <rPr>
        <b/>
        <sz val="11"/>
        <color rgb="FF000066"/>
        <rFont val="Calibri"/>
        <family val="2"/>
        <scheme val="minor"/>
      </rPr>
      <t>Mehrere Zählpunkte mit identem Tarif</t>
    </r>
    <r>
      <rPr>
        <sz val="11"/>
        <color rgb="FF000066"/>
        <rFont val="Calibri"/>
        <family val="2"/>
        <scheme val="minor"/>
      </rPr>
      <t xml:space="preserve"> können mit einer fiktiven Zählpunktnummer zusammengefasst werden (beispielsweise 1111 für Strom und 2222 für Erdgas).</t>
    </r>
  </si>
  <si>
    <t>Zählpunkt</t>
  </si>
  <si>
    <r>
      <t xml:space="preserve">Zählpunktnummer (die </t>
    </r>
    <r>
      <rPr>
        <b/>
        <sz val="11"/>
        <color rgb="FF000066"/>
        <rFont val="Calibri"/>
        <family val="2"/>
        <scheme val="minor"/>
      </rPr>
      <t>letzten</t>
    </r>
    <r>
      <rPr>
        <sz val="11"/>
        <color rgb="FF000066"/>
        <rFont val="Calibri"/>
        <family val="2"/>
        <scheme val="minor"/>
      </rPr>
      <t xml:space="preserve"> vier Stellen)</t>
    </r>
  </si>
  <si>
    <t>Bitte geben Sie nur die letzten vier Stellen Ihrer Zählpunktnummer an.</t>
  </si>
  <si>
    <t>Energieart</t>
  </si>
  <si>
    <t>Bitte geben Sie die jeweilige Energieart an.</t>
  </si>
  <si>
    <t>Bitte ergänzen Sie die monatlichen Verbrauchswerte gem. Lastprofilzähler.</t>
  </si>
  <si>
    <t>Schritt 2: Angaben zum Förderungszeitraum</t>
  </si>
  <si>
    <t>Endsumme Strom</t>
  </si>
  <si>
    <t>Endsumme Erdgas</t>
  </si>
  <si>
    <t>Schritt 3: Angaben zu Ihrem Unternehmen</t>
  </si>
  <si>
    <t>Im dritten Schritt ersuchen wir Sie um Angaben zu Ihrem Unternehmen.</t>
  </si>
  <si>
    <t>Betriebsergebnis in EUR</t>
  </si>
  <si>
    <t>Ergebnis vor Zinsen, Steuern und Abschreibungen ohne einmalige Wertminderungen</t>
  </si>
  <si>
    <t>Branchenzugehörigkeit</t>
  </si>
  <si>
    <t>Ist Ihr Unternehmen in einer der unten aufgelisteten Branchen tätig?</t>
  </si>
  <si>
    <t>ÖNACE</t>
  </si>
  <si>
    <t>Branchenbezeichnung</t>
  </si>
  <si>
    <t>0729</t>
  </si>
  <si>
    <t>Sonstiger NE-Metallerzbergbau</t>
  </si>
  <si>
    <t>Spinnstoffaufbereitung und Spinnerei</t>
  </si>
  <si>
    <t>Herstellung von Vliesstoff und Erzeugnissen daraus (ohne Bekleidung)</t>
  </si>
  <si>
    <t>Herstellung von Lederbekleidung</t>
  </si>
  <si>
    <t>Herstellung von Furnier-, Sperrholz-, Holzfaser- und Holzspanplatten</t>
  </si>
  <si>
    <t>Herstellung von Holz- und Zellstoff</t>
  </si>
  <si>
    <t>Herstellung von Papier, Karton und Pappe</t>
  </si>
  <si>
    <t>Mineralölverarbeitung</t>
  </si>
  <si>
    <t>Herstellung von Industriegasen (ausschließlich: Wasserstoff, Anorganische Sauerstoffverbindungen der Nichtmetalle)</t>
  </si>
  <si>
    <t>Herstellung von sonstigen anorganischen Grundstoffen und Chemikalien</t>
  </si>
  <si>
    <t>Herstellung von sonstigen organischen Grundstoffen und Chemikalien (ausschließlich: Cyclohexan, Benzol, Toluol, o-Xylol, p-Xylol, m-Xylol und Xylol-Isomerengemische, Styrol, Ethylbenzol, Cumol, Andere cyclische Kohlenwasserstoffe, Ethylenglykol (Ethandiol), 2,2’-Oxydiethanol (Diethylenglykol, Digol), Oxiran (Ethylenoxid), Benzol, Toluol und Xylol, Naphthalin und andere Mischungen aromatischer Kohlenwasserstoffe)</t>
  </si>
  <si>
    <t>Herstellung von Düngemitteln und Stickstoffverbindungen</t>
  </si>
  <si>
    <t>Herstellung von Kunststoffen in Primärformen</t>
  </si>
  <si>
    <t>Herstellung von synthetischem Kautschuk in Primärformen</t>
  </si>
  <si>
    <t>Herstellung von Chemiefasern</t>
  </si>
  <si>
    <t>Herstellung von Flachglas</t>
  </si>
  <si>
    <t>Herstellung von Hohlglas</t>
  </si>
  <si>
    <t>Herstellung von Glasfasern und Waren daraus</t>
  </si>
  <si>
    <t>Herstellung von keramischen Wand- und Bodenfliesen und -platten</t>
  </si>
  <si>
    <t>Herstellung von sonstigen Erzeugnissen aus nicht metallischen Mineralien a.n.g. (ausschließlich: Hüttenwolle, Steinwolle und ähnliche mineralische Wollen, auch
miteinander gemischt, lose, in Platten oder in Rollen)</t>
  </si>
  <si>
    <t>Erzeugung von Roheisen, Stahl und Ferrolegierungen</t>
  </si>
  <si>
    <t>Erzeugung und erste Bearbeitung von Aluminium</t>
  </si>
  <si>
    <t>Erzeugung und erste Bearbeitung von Blei, Zink und Zinn</t>
  </si>
  <si>
    <t>Erzeugung und erste Bearbeitung von Kupfer</t>
  </si>
  <si>
    <t>Erzeugung und erste Bearbeitung von sonstigen NE-Metallen</t>
  </si>
  <si>
    <t>Eisengießereien</t>
  </si>
  <si>
    <t>Field</t>
  </si>
  <si>
    <t>Value</t>
  </si>
  <si>
    <t>Validation</t>
  </si>
  <si>
    <t>AceDurchschnittspreisstromvergleich</t>
  </si>
  <si>
    <t>Berechnungsart</t>
  </si>
  <si>
    <t>Kontrollfeld</t>
  </si>
  <si>
    <t>AceDurchschnittspreisgasvergleich</t>
  </si>
  <si>
    <t>Nein</t>
  </si>
  <si>
    <t>Ja</t>
  </si>
  <si>
    <t>Wärme/Kälte</t>
  </si>
  <si>
    <t>Monatsangaben.100000000.10.AceDurchschnittspreisproeinheit</t>
  </si>
  <si>
    <t>Monatsangaben.100000000.11.AceDurchschnittspreisproeinheit</t>
  </si>
  <si>
    <t>Monatsangaben.100000000.12.AceDurchschnittspreisproeinheit</t>
  </si>
  <si>
    <t>Monatsangaben.100000000.10.AceVerbrauchvergleich</t>
  </si>
  <si>
    <t>Monatsangaben.100000000.11.AceVerbrauchvergleich</t>
  </si>
  <si>
    <t>Monatsangaben.100000000.12.AceVerbrauchvergleich</t>
  </si>
  <si>
    <t>Monatsangaben.100000000.10.AceVerbrauch</t>
  </si>
  <si>
    <t>Monatsangaben.100000000.11.AceVerbrauch</t>
  </si>
  <si>
    <t>Monatsangaben.100000000.12.AceVerbrauch</t>
  </si>
  <si>
    <t>Monatsangaben.100000001.10.AceDurchschnittspreisproeinheit</t>
  </si>
  <si>
    <t>Monatsangaben.100000001.12.AceDurchschnittspreisproeinheit</t>
  </si>
  <si>
    <t>Monatsangaben.100000001.11.AceDurchschnittspreisproeinheit</t>
  </si>
  <si>
    <t>Monatsangaben.100000001.10.AceVerbrauchvergleich</t>
  </si>
  <si>
    <t>Monatsangaben.100000001.11.AceVerbrauchvergleich</t>
  </si>
  <si>
    <t>Monatsangaben.100000001.12.AceVerbrauchvergleich</t>
  </si>
  <si>
    <t>Monatsangaben.100000001.10.AceVerbrauch</t>
  </si>
  <si>
    <t>Monatsangaben.100000001.11.AceVerbrauch</t>
  </si>
  <si>
    <t>Monatsangaben.100000001.12.AceVerbrauch</t>
  </si>
  <si>
    <t>AceDurchschnittspreiswkvergleich</t>
  </si>
  <si>
    <t>Monatsangaben.100000002.10.AceDurchschnittspreisproeinheit</t>
  </si>
  <si>
    <t>Monatsangaben.100000002.11.AceDurchschnittspreisproeinheit</t>
  </si>
  <si>
    <t>Monatsangaben.100000002.12.AceDurchschnittspreisproeinheit</t>
  </si>
  <si>
    <t>Monatsangaben.100000002.10.AceVerbrauchvergleich</t>
  </si>
  <si>
    <t>Monatsangaben.100000002.11.AceVerbrauchvergleich</t>
  </si>
  <si>
    <t>Monatsangaben.100000002.12.AceVerbrauchvergleich</t>
  </si>
  <si>
    <t>Monatsangaben.100000002.10.AceVerbrauch</t>
  </si>
  <si>
    <t>Monatsangaben.100000002.11.AceVerbrauch</t>
  </si>
  <si>
    <t>Monatsangaben.100000002.12.AceVerbrauch</t>
  </si>
  <si>
    <t>Verlustangaben.10.AceEbitda</t>
  </si>
  <si>
    <t>Verlustangaben.11.AceEbitda</t>
  </si>
  <si>
    <t>Verlustangaben.12.AceEbitda</t>
  </si>
  <si>
    <t>Jahresangaben Wärme/Kälte</t>
  </si>
  <si>
    <t>Erdgasverbrauch aller Zählpunkte in kWh im Gesamtjahr</t>
  </si>
  <si>
    <t>Im zweiten Schritt ersuchen wir Sie um Angaben für den Förderungszeitraum 1. Oktober 2022 bis 31. Dezember 2022.</t>
  </si>
  <si>
    <t>Bitte Energieart auswählen!</t>
  </si>
  <si>
    <t xml:space="preserve">Okt </t>
  </si>
  <si>
    <t>Nov</t>
  </si>
  <si>
    <t>Dez</t>
  </si>
  <si>
    <t>Okt</t>
  </si>
  <si>
    <t>Energiekostenzuschuss für Wärme/Kälte in EUR</t>
  </si>
  <si>
    <t>Anstieg des Arbeitspreises x Förderungsfähiger Wärme-/Kälteverbrauch in kWh x 30 %</t>
  </si>
  <si>
    <t>Anstieg des Arbeitspreises x Förderungsfähiger Erdgasverbrauch in kWh x 30 %</t>
  </si>
  <si>
    <t>Förderungsfähiger Wärme/Kälteverbrauch in kWh</t>
  </si>
  <si>
    <t>Wärme-/Kälteverbrauch in kWh von 1. Oktober 2022  bis 31. Dezember 2022</t>
  </si>
  <si>
    <t>Förderungsfähiger Wärme-Kälteverbrauch in kWh</t>
  </si>
  <si>
    <t>Wärme/Kälteverbrauch in kWh von 1. Oktober 2022 bis 31. Dezember 2022</t>
  </si>
  <si>
    <t>Erdgasverbrauch in kWh von 1. Oktober 2022 bis 31. Dezember 2022</t>
  </si>
  <si>
    <t>Stromverbrauch in kWh von 1. Oktober 2022 bis 31. Dezember 2022</t>
  </si>
  <si>
    <t>Stromverbrauch in kWh von 1. Oktober 2021 bis 31. Dezember 2021</t>
  </si>
  <si>
    <t>Erdgasverbrauch in kWh von 1. Oktober 2021 bis 31. Dezember 2021</t>
  </si>
  <si>
    <t>Wärme-/Kälteverbrauch in kWh von 1. Oktober 2022 bis 31. Dezember 2022</t>
  </si>
  <si>
    <t>Errechneter Durchschnitt des Energiemixes: Anteil in % der aus Strom oder Erdgas erzeugten Wärme/Kälte</t>
  </si>
  <si>
    <t>Wärme/Kälteverbrauch in kWh von 1. Oktober 2021 bis 31. Dezember 2021</t>
  </si>
  <si>
    <t>Förderungsfähige Kosten (Wärme/Kälte) in EUR</t>
  </si>
  <si>
    <t>Errechneter Durchschnitt des Energiemixes: Anteil in % der aus Strom oder Erdgas erzeugten Wärme/Kälte für den Vergleichszeitraum 2021</t>
  </si>
  <si>
    <t>Wärme-/Kälteverbrauch aller Zählpunkte in kWh im Vergleichszeitraum 2021</t>
  </si>
  <si>
    <t>Energiemix für den Vergleichszeitraum wird mitberücksichtigt</t>
  </si>
  <si>
    <t>AceEnergiemixanteilstromerdgas</t>
  </si>
  <si>
    <t xml:space="preserve">Wärme-/Kälteverbrauch in kWh </t>
  </si>
  <si>
    <t>Energiemixanteil in %</t>
  </si>
  <si>
    <t>Der Nettorechnungsbetrag bezeichnet die Kosten für die verbrauchten Kilowattstunden (kWh) Strom (exkl. Steuern, Abgaben, Netzentgelte, etc.) im Zeitraum 1. Januar bis 31. Dezember 2021.</t>
  </si>
  <si>
    <t>Der Nettorechnungsbetrag bezeichnet die Kosten für die verbrauchten Kilowattstunden (kWh) Erdgas (exkl. Steuern, Abgaben, Netzentgelte, etc.) im Zeitraum 1. Januar bis 31. Dezember 2021.</t>
  </si>
  <si>
    <t>Der Nettorechnungsbetrag bezeichnet die Kosten für die verbrauchten Kilowattstunden (kWh) Wärme/Kälte (exkl. Steuern, Abgaben, Netzentgelte, etc.) im Zeitraum 1. Januar bis 31. Dezember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</si>
</sst>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_-* #,##0.0000_-;\-* #,##0.0000_-;_-* &quot;-&quot;??_-;_-@_-"/>
    <numFmt numFmtId="166" formatCode="#,##0.000"/>
    <numFmt numFmtId="167" formatCode="#,##0.0000"/>
    <numFmt numFmtId="168" formatCode="0000"/>
    <numFmt numFmtId="169" formatCode="######"/>
    <numFmt numFmtId="170" formatCode="0.0000"/>
    <numFmt numFmtId="171" formatCode="#,##0.0000_ ;\-#,##0.0000\ "/>
    <numFmt numFmtId="172" formatCode=";;;"/>
  </numFmts>
  <fonts count="20" x14ac:knownFonts="1">
    <font>
      <sz val="11"/>
      <color theme="1"/>
      <name val="Calibri"/>
      <family val="2"/>
      <scheme val="minor"/>
    </font>
    <font>
      <sz val="11"/>
      <color theme="1"/>
      <name val="Calibri"/>
      <family val="2"/>
      <scheme val="minor"/>
    </font>
    <font>
      <sz val="11"/>
      <color rgb="FF000066"/>
      <name val="Arial Black"/>
      <family val="2"/>
    </font>
    <font>
      <sz val="11"/>
      <color rgb="FF000066"/>
      <name val="Calibri"/>
      <family val="2"/>
      <scheme val="minor"/>
    </font>
    <font>
      <b/>
      <sz val="11"/>
      <color rgb="FF000066"/>
      <name val="Arial Black"/>
      <family val="2"/>
    </font>
    <font>
      <sz val="11"/>
      <color rgb="FF000066"/>
      <name val="Webdings"/>
      <family val="1"/>
      <charset val="2"/>
    </font>
    <font>
      <b/>
      <sz val="10"/>
      <color rgb="FF000066"/>
      <name val="Arial Black"/>
      <family val="2"/>
    </font>
    <font>
      <sz val="14"/>
      <color rgb="FF00B0F0"/>
      <name val="Calibri"/>
      <family val="2"/>
      <scheme val="minor"/>
    </font>
    <font>
      <sz val="18"/>
      <color rgb="FF000066"/>
      <name val="Arial Black"/>
      <family val="2"/>
    </font>
    <font>
      <sz val="11"/>
      <color theme="3" tint="0.79998168889431442"/>
      <name val="Calibri"/>
      <family val="2"/>
      <scheme val="minor"/>
    </font>
    <font>
      <sz val="11"/>
      <color theme="4" tint="0.79998168889431442"/>
      <name val="Calibri"/>
      <family val="2"/>
      <scheme val="minor"/>
    </font>
    <font>
      <b/>
      <sz val="11"/>
      <color rgb="FF000066"/>
      <name val="Calibri"/>
      <family val="2"/>
      <scheme val="minor"/>
    </font>
    <font>
      <sz val="11"/>
      <color rgb="FF002060"/>
      <name val="Calibri"/>
      <family val="2"/>
      <scheme val="minor"/>
    </font>
    <font>
      <sz val="11"/>
      <color rgb="FFFF0000"/>
      <name val="Calibri"/>
      <family val="2"/>
      <scheme val="minor"/>
    </font>
    <font>
      <sz val="8"/>
      <name val="Calibri"/>
      <family val="2"/>
      <scheme val="minor"/>
    </font>
    <font>
      <sz val="11"/>
      <color theme="0"/>
      <name val="Calibri"/>
      <family val="2"/>
      <scheme val="minor"/>
    </font>
    <font>
      <b/>
      <sz val="11"/>
      <color rgb="FF00B050"/>
      <name val="Calibri"/>
      <family val="2"/>
      <scheme val="minor"/>
    </font>
    <font>
      <sz val="11"/>
      <color theme="0" tint="-0.249977111117893"/>
      <name val="Calibri"/>
      <family val="2"/>
      <scheme val="minor"/>
    </font>
    <font>
      <sz val="11"/>
      <color theme="1"/>
      <name val="Calibri"/>
      <family val="2"/>
    </font>
    <font>
      <sz val="11"/>
      <color theme="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medium">
        <color rgb="FF00B0F0"/>
      </left>
      <right style="medium">
        <color rgb="FF00B0F0"/>
      </right>
      <top style="medium">
        <color rgb="FF00B0F0"/>
      </top>
      <bottom style="medium">
        <color rgb="FF00B0F0"/>
      </bottom>
      <diagonal/>
    </border>
    <border>
      <left/>
      <right/>
      <top/>
      <bottom style="medium">
        <color rgb="FF002060"/>
      </bottom>
      <diagonal/>
    </border>
    <border>
      <left style="medium">
        <color rgb="FF00B0F0"/>
      </left>
      <right style="dotted">
        <color rgb="FF00B0F0"/>
      </right>
      <top/>
      <bottom/>
      <diagonal/>
    </border>
    <border>
      <left style="dotted">
        <color rgb="FF00B0F0"/>
      </left>
      <right style="dotted">
        <color rgb="FF00B0F0"/>
      </right>
      <top/>
      <bottom/>
      <diagonal/>
    </border>
    <border>
      <left style="medium">
        <color rgb="FF00B0F0"/>
      </left>
      <right style="dotted">
        <color rgb="FF00B0F0"/>
      </right>
      <top/>
      <bottom style="medium">
        <color rgb="FF00B0F0"/>
      </bottom>
      <diagonal/>
    </border>
    <border>
      <left style="dotted">
        <color rgb="FF00B0F0"/>
      </left>
      <right style="dotted">
        <color rgb="FF00B0F0"/>
      </right>
      <top/>
      <bottom style="medium">
        <color rgb="FF00B0F0"/>
      </bottom>
      <diagonal/>
    </border>
    <border>
      <left/>
      <right/>
      <top/>
      <bottom style="dashed">
        <color rgb="FF002060"/>
      </bottom>
      <diagonal/>
    </border>
    <border>
      <left/>
      <right/>
      <top/>
      <bottom style="dashed">
        <color auto="1"/>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dashed">
        <color rgb="FF002060"/>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style="dashed">
        <color auto="1"/>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3" fillId="0" borderId="0" xfId="0" applyFont="1"/>
    <xf numFmtId="0" fontId="4" fillId="2" borderId="0" xfId="0" applyFont="1" applyFill="1"/>
    <xf numFmtId="0" fontId="3" fillId="2" borderId="0" xfId="0" applyFont="1" applyFill="1"/>
    <xf numFmtId="0" fontId="5" fillId="2" borderId="0" xfId="0" applyFont="1" applyFill="1" applyAlignment="1">
      <alignment horizontal="right"/>
    </xf>
    <xf numFmtId="0" fontId="7" fillId="0" borderId="0" xfId="0" applyFont="1"/>
    <xf numFmtId="0" fontId="3" fillId="2" borderId="2" xfId="0" applyFont="1" applyFill="1" applyBorder="1"/>
    <xf numFmtId="17" fontId="3" fillId="2" borderId="0" xfId="0" applyNumberFormat="1" applyFont="1" applyFill="1"/>
    <xf numFmtId="0" fontId="8" fillId="0" borderId="0" xfId="0" applyFont="1"/>
    <xf numFmtId="166" fontId="3" fillId="2" borderId="0" xfId="0" applyNumberFormat="1" applyFont="1" applyFill="1"/>
    <xf numFmtId="164" fontId="6" fillId="2" borderId="0" xfId="1" applyNumberFormat="1" applyFont="1" applyFill="1" applyBorder="1"/>
    <xf numFmtId="0" fontId="6" fillId="2" borderId="0" xfId="0" applyFont="1" applyFill="1" applyAlignment="1">
      <alignment horizontal="left"/>
    </xf>
    <xf numFmtId="0" fontId="3" fillId="2" borderId="0" xfId="0" applyFont="1" applyFill="1" applyAlignment="1">
      <alignment horizontal="right"/>
    </xf>
    <xf numFmtId="0" fontId="9" fillId="2" borderId="0" xfId="0" applyFont="1" applyFill="1"/>
    <xf numFmtId="9" fontId="10" fillId="2" borderId="0" xfId="2" applyFont="1" applyFill="1" applyBorder="1" applyAlignment="1"/>
    <xf numFmtId="0" fontId="0" fillId="2" borderId="0" xfId="0" applyFill="1"/>
    <xf numFmtId="0" fontId="10" fillId="2" borderId="0" xfId="0" applyFont="1" applyFill="1"/>
    <xf numFmtId="166" fontId="10" fillId="2" borderId="0" xfId="0" applyNumberFormat="1" applyFont="1" applyFill="1"/>
    <xf numFmtId="17" fontId="3" fillId="2" borderId="3" xfId="0" applyNumberFormat="1" applyFont="1" applyFill="1" applyBorder="1"/>
    <xf numFmtId="17" fontId="3" fillId="2" borderId="4" xfId="0" applyNumberFormat="1" applyFont="1" applyFill="1" applyBorder="1"/>
    <xf numFmtId="17" fontId="3" fillId="2" borderId="5" xfId="0" applyNumberFormat="1" applyFont="1" applyFill="1" applyBorder="1"/>
    <xf numFmtId="17" fontId="3" fillId="2" borderId="6" xfId="0" applyNumberFormat="1" applyFont="1" applyFill="1" applyBorder="1"/>
    <xf numFmtId="3" fontId="10" fillId="2" borderId="0" xfId="0" applyNumberFormat="1" applyFont="1" applyFill="1"/>
    <xf numFmtId="169" fontId="3" fillId="3" borderId="1" xfId="0" applyNumberFormat="1" applyFont="1" applyFill="1" applyBorder="1" applyAlignment="1">
      <alignment horizontal="center"/>
    </xf>
    <xf numFmtId="43" fontId="0" fillId="0" borderId="0" xfId="0" applyNumberFormat="1"/>
    <xf numFmtId="167" fontId="3" fillId="3" borderId="1" xfId="0" applyNumberFormat="1" applyFont="1" applyFill="1" applyBorder="1"/>
    <xf numFmtId="168" fontId="3" fillId="3" borderId="1" xfId="0" applyNumberFormat="1" applyFont="1" applyFill="1" applyBorder="1" applyAlignment="1">
      <alignment horizontal="center"/>
    </xf>
    <xf numFmtId="0" fontId="13" fillId="0" borderId="0" xfId="0" applyFont="1"/>
    <xf numFmtId="3" fontId="3" fillId="3" borderId="1" xfId="1" applyNumberFormat="1" applyFont="1" applyFill="1" applyBorder="1"/>
    <xf numFmtId="0" fontId="3" fillId="2" borderId="0" xfId="0" applyFont="1" applyFill="1" applyAlignment="1">
      <alignment vertical="top"/>
    </xf>
    <xf numFmtId="0" fontId="0" fillId="2" borderId="0" xfId="0" applyFill="1" applyAlignment="1">
      <alignment vertical="top"/>
    </xf>
    <xf numFmtId="169" fontId="15" fillId="0" borderId="0" xfId="0" applyNumberFormat="1" applyFont="1"/>
    <xf numFmtId="0" fontId="17" fillId="0" borderId="0" xfId="0" applyFont="1"/>
    <xf numFmtId="0" fontId="3" fillId="3" borderId="0" xfId="0" applyFont="1" applyFill="1"/>
    <xf numFmtId="0" fontId="5" fillId="3" borderId="0" xfId="0" applyFont="1" applyFill="1" applyAlignment="1">
      <alignment horizontal="right"/>
    </xf>
    <xf numFmtId="165" fontId="0" fillId="0" borderId="0" xfId="0" applyNumberFormat="1"/>
    <xf numFmtId="164" fontId="0" fillId="0" borderId="0" xfId="0" applyNumberFormat="1"/>
    <xf numFmtId="0" fontId="0" fillId="0" borderId="0" xfId="0" applyProtection="1">
      <protection hidden="1"/>
    </xf>
    <xf numFmtId="0" fontId="15" fillId="0" borderId="0" xfId="0" applyFont="1" applyProtection="1">
      <protection hidden="1"/>
    </xf>
    <xf numFmtId="0" fontId="13" fillId="0" borderId="0" xfId="0" applyFont="1" applyProtection="1">
      <protection hidden="1"/>
    </xf>
    <xf numFmtId="0" fontId="8" fillId="0" borderId="0" xfId="0" applyFont="1" applyProtection="1">
      <protection hidden="1"/>
    </xf>
    <xf numFmtId="0" fontId="7" fillId="0" borderId="0" xfId="0" applyFont="1" applyProtection="1">
      <protection hidden="1"/>
    </xf>
    <xf numFmtId="0" fontId="3" fillId="0" borderId="0" xfId="0" applyFont="1" applyProtection="1">
      <protection hidden="1"/>
    </xf>
    <xf numFmtId="0" fontId="4" fillId="2" borderId="0" xfId="0" applyFont="1" applyFill="1" applyProtection="1">
      <protection hidden="1"/>
    </xf>
    <xf numFmtId="0" fontId="3" fillId="2" borderId="0" xfId="0" applyFont="1" applyFill="1" applyProtection="1">
      <protection hidden="1"/>
    </xf>
    <xf numFmtId="0" fontId="3" fillId="2" borderId="2" xfId="0" applyFont="1" applyFill="1" applyBorder="1" applyProtection="1">
      <protection hidden="1"/>
    </xf>
    <xf numFmtId="0" fontId="5" fillId="2" borderId="0" xfId="0" applyFont="1" applyFill="1" applyAlignment="1" applyProtection="1">
      <alignment horizontal="right"/>
      <protection hidden="1"/>
    </xf>
    <xf numFmtId="165" fontId="6" fillId="2" borderId="0" xfId="1" applyNumberFormat="1" applyFont="1" applyFill="1" applyBorder="1" applyProtection="1">
      <protection hidden="1"/>
    </xf>
    <xf numFmtId="0" fontId="6" fillId="2" borderId="0" xfId="0" applyFont="1" applyFill="1" applyAlignment="1" applyProtection="1">
      <alignment horizontal="left"/>
      <protection hidden="1"/>
    </xf>
    <xf numFmtId="165" fontId="6" fillId="2" borderId="2" xfId="1" applyNumberFormat="1" applyFont="1" applyFill="1" applyBorder="1" applyProtection="1">
      <protection hidden="1"/>
    </xf>
    <xf numFmtId="0" fontId="6" fillId="2" borderId="2" xfId="0" applyFont="1" applyFill="1" applyBorder="1" applyAlignment="1" applyProtection="1">
      <alignment horizontal="left"/>
      <protection hidden="1"/>
    </xf>
    <xf numFmtId="0" fontId="10" fillId="2" borderId="0" xfId="0" applyFont="1" applyFill="1" applyProtection="1">
      <protection hidden="1"/>
    </xf>
    <xf numFmtId="166" fontId="3" fillId="2" borderId="0" xfId="0" applyNumberFormat="1" applyFont="1" applyFill="1" applyProtection="1">
      <protection hidden="1"/>
    </xf>
    <xf numFmtId="9" fontId="10" fillId="2" borderId="0" xfId="2" applyFont="1" applyFill="1" applyBorder="1" applyAlignment="1" applyProtection="1">
      <protection hidden="1"/>
    </xf>
    <xf numFmtId="0" fontId="0" fillId="2" borderId="0" xfId="0" applyFill="1" applyAlignment="1" applyProtection="1">
      <alignment vertical="top"/>
      <protection hidden="1"/>
    </xf>
    <xf numFmtId="0" fontId="15" fillId="0" borderId="0" xfId="0" applyFont="1" applyAlignment="1" applyProtection="1">
      <alignment vertical="top"/>
      <protection hidden="1"/>
    </xf>
    <xf numFmtId="0" fontId="0" fillId="2" borderId="0" xfId="0" applyFill="1" applyProtection="1">
      <protection hidden="1"/>
    </xf>
    <xf numFmtId="17" fontId="3" fillId="2" borderId="0" xfId="0" applyNumberFormat="1" applyFont="1" applyFill="1" applyProtection="1">
      <protection hidden="1"/>
    </xf>
    <xf numFmtId="0" fontId="3" fillId="2" borderId="0" xfId="0" applyFont="1" applyFill="1" applyAlignment="1" applyProtection="1">
      <alignment horizontal="right"/>
      <protection hidden="1"/>
    </xf>
    <xf numFmtId="17" fontId="3" fillId="2" borderId="3" xfId="0" applyNumberFormat="1" applyFont="1" applyFill="1" applyBorder="1" applyProtection="1">
      <protection hidden="1"/>
    </xf>
    <xf numFmtId="17" fontId="3" fillId="2" borderId="4" xfId="0" applyNumberFormat="1" applyFont="1" applyFill="1" applyBorder="1" applyProtection="1">
      <protection hidden="1"/>
    </xf>
    <xf numFmtId="169" fontId="15" fillId="0" borderId="0" xfId="0" applyNumberFormat="1" applyFont="1" applyProtection="1">
      <protection hidden="1"/>
    </xf>
    <xf numFmtId="17" fontId="3" fillId="2" borderId="5" xfId="0" applyNumberFormat="1" applyFont="1" applyFill="1" applyBorder="1" applyProtection="1">
      <protection hidden="1"/>
    </xf>
    <xf numFmtId="17" fontId="3" fillId="2" borderId="6" xfId="0" applyNumberFormat="1" applyFont="1" applyFill="1" applyBorder="1" applyProtection="1">
      <protection hidden="1"/>
    </xf>
    <xf numFmtId="3" fontId="10" fillId="2" borderId="0" xfId="0" applyNumberFormat="1" applyFont="1" applyFill="1" applyProtection="1">
      <protection hidden="1"/>
    </xf>
    <xf numFmtId="0" fontId="3" fillId="2" borderId="0" xfId="0" applyFont="1" applyFill="1" applyAlignment="1" applyProtection="1">
      <alignment vertical="top"/>
      <protection hidden="1"/>
    </xf>
    <xf numFmtId="0" fontId="12" fillId="0" borderId="0" xfId="0" applyFont="1" applyProtection="1">
      <protection hidden="1"/>
    </xf>
    <xf numFmtId="0" fontId="12" fillId="2" borderId="0" xfId="0" applyFont="1" applyFill="1" applyProtection="1">
      <protection hidden="1"/>
    </xf>
    <xf numFmtId="168" fontId="12" fillId="2" borderId="0" xfId="0" applyNumberFormat="1" applyFont="1" applyFill="1" applyAlignment="1" applyProtection="1">
      <alignment horizontal="right"/>
      <protection hidden="1"/>
    </xf>
    <xf numFmtId="0" fontId="15" fillId="3" borderId="0" xfId="0" applyFont="1" applyFill="1" applyProtection="1">
      <protection hidden="1"/>
    </xf>
    <xf numFmtId="164" fontId="15" fillId="3" borderId="0" xfId="1" applyNumberFormat="1" applyFont="1" applyFill="1" applyBorder="1" applyProtection="1">
      <protection hidden="1"/>
    </xf>
    <xf numFmtId="0" fontId="12" fillId="2" borderId="2" xfId="0" applyFont="1" applyFill="1" applyBorder="1" applyProtection="1">
      <protection hidden="1"/>
    </xf>
    <xf numFmtId="166" fontId="10" fillId="2" borderId="0" xfId="0" applyNumberFormat="1" applyFont="1" applyFill="1" applyProtection="1">
      <protection hidden="1"/>
    </xf>
    <xf numFmtId="0" fontId="9" fillId="2" borderId="0" xfId="0" applyFont="1" applyFill="1" applyProtection="1">
      <protection hidden="1"/>
    </xf>
    <xf numFmtId="164" fontId="6" fillId="2" borderId="0" xfId="1" applyNumberFormat="1" applyFont="1" applyFill="1" applyBorder="1" applyProtection="1">
      <protection hidden="1"/>
    </xf>
    <xf numFmtId="0" fontId="0" fillId="3" borderId="0" xfId="0" applyFill="1" applyProtection="1">
      <protection hidden="1"/>
    </xf>
    <xf numFmtId="0" fontId="3" fillId="3" borderId="0" xfId="0" applyFont="1" applyFill="1" applyProtection="1">
      <protection hidden="1"/>
    </xf>
    <xf numFmtId="43" fontId="3" fillId="2" borderId="0" xfId="1" applyFont="1" applyFill="1" applyBorder="1" applyProtection="1">
      <protection hidden="1"/>
    </xf>
    <xf numFmtId="0" fontId="11" fillId="2" borderId="0" xfId="0" applyFont="1" applyFill="1" applyProtection="1">
      <protection hidden="1"/>
    </xf>
    <xf numFmtId="0" fontId="18" fillId="0" borderId="0" xfId="0" applyFont="1" applyAlignment="1">
      <alignment vertical="center"/>
    </xf>
    <xf numFmtId="0" fontId="18" fillId="0" borderId="0" xfId="0" applyFont="1" applyAlignment="1">
      <alignment horizontal="right" vertical="center"/>
    </xf>
    <xf numFmtId="170" fontId="19" fillId="0" borderId="0" xfId="0" applyNumberFormat="1" applyFont="1" applyAlignment="1">
      <alignment vertical="center"/>
    </xf>
    <xf numFmtId="0" fontId="3" fillId="2" borderId="0" xfId="0" applyFont="1" applyFill="1" applyBorder="1" applyProtection="1">
      <protection hidden="1"/>
    </xf>
    <xf numFmtId="0" fontId="12" fillId="2" borderId="0" xfId="0" applyFont="1" applyFill="1" applyBorder="1" applyProtection="1">
      <protection hidden="1"/>
    </xf>
    <xf numFmtId="43" fontId="4" fillId="2" borderId="0" xfId="1" applyFont="1" applyFill="1" applyBorder="1" applyProtection="1">
      <protection hidden="1"/>
    </xf>
    <xf numFmtId="43" fontId="4" fillId="2" borderId="0" xfId="0" applyNumberFormat="1" applyFont="1" applyFill="1" applyProtection="1">
      <protection hidden="1"/>
    </xf>
    <xf numFmtId="0" fontId="4" fillId="0" borderId="0" xfId="0" applyFont="1" applyProtection="1">
      <protection hidden="1"/>
    </xf>
    <xf numFmtId="0" fontId="4" fillId="0" borderId="2" xfId="0" applyFont="1" applyBorder="1" applyProtection="1">
      <protection hidden="1"/>
    </xf>
    <xf numFmtId="0" fontId="4" fillId="2" borderId="9" xfId="0" applyFont="1" applyFill="1" applyBorder="1" applyProtection="1">
      <protection hidden="1"/>
    </xf>
    <xf numFmtId="0" fontId="3" fillId="2" borderId="10" xfId="0" applyFont="1" applyFill="1" applyBorder="1" applyProtection="1">
      <protection hidden="1"/>
    </xf>
    <xf numFmtId="17" fontId="4" fillId="2" borderId="10" xfId="0" applyNumberFormat="1" applyFont="1" applyFill="1" applyBorder="1" applyAlignment="1" applyProtection="1">
      <alignment horizontal="right"/>
      <protection hidden="1"/>
    </xf>
    <xf numFmtId="0" fontId="3" fillId="2" borderId="10" xfId="0" applyFont="1" applyFill="1" applyBorder="1" applyAlignment="1" applyProtection="1">
      <alignment horizontal="right"/>
      <protection hidden="1"/>
    </xf>
    <xf numFmtId="0" fontId="3" fillId="2" borderId="11" xfId="0" applyFont="1" applyFill="1" applyBorder="1" applyProtection="1">
      <protection hidden="1"/>
    </xf>
    <xf numFmtId="0" fontId="3" fillId="2" borderId="12" xfId="0" applyFont="1" applyFill="1" applyBorder="1" applyProtection="1">
      <protection hidden="1"/>
    </xf>
    <xf numFmtId="167" fontId="3" fillId="2" borderId="0" xfId="1" applyNumberFormat="1" applyFont="1" applyFill="1" applyBorder="1" applyProtection="1">
      <protection hidden="1"/>
    </xf>
    <xf numFmtId="0" fontId="3" fillId="2" borderId="13" xfId="0" applyFont="1" applyFill="1" applyBorder="1" applyProtection="1">
      <protection hidden="1"/>
    </xf>
    <xf numFmtId="0" fontId="3" fillId="2" borderId="14" xfId="0" applyFont="1" applyFill="1" applyBorder="1" applyProtection="1">
      <protection hidden="1"/>
    </xf>
    <xf numFmtId="0" fontId="3" fillId="2" borderId="7" xfId="0" applyFont="1" applyFill="1" applyBorder="1" applyProtection="1">
      <protection hidden="1"/>
    </xf>
    <xf numFmtId="167" fontId="3" fillId="2" borderId="7" xfId="1" applyNumberFormat="1" applyFont="1" applyFill="1" applyBorder="1" applyProtection="1">
      <protection hidden="1"/>
    </xf>
    <xf numFmtId="3" fontId="3" fillId="2" borderId="0" xfId="1" applyNumberFormat="1" applyFont="1" applyFill="1" applyBorder="1" applyProtection="1">
      <protection hidden="1"/>
    </xf>
    <xf numFmtId="3" fontId="10" fillId="2" borderId="7" xfId="0" applyNumberFormat="1" applyFont="1" applyFill="1" applyBorder="1" applyProtection="1">
      <protection hidden="1"/>
    </xf>
    <xf numFmtId="3" fontId="3" fillId="2" borderId="7" xfId="1" applyNumberFormat="1" applyFont="1" applyFill="1" applyBorder="1" applyProtection="1">
      <protection hidden="1"/>
    </xf>
    <xf numFmtId="0" fontId="4" fillId="2" borderId="12" xfId="0" applyFont="1" applyFill="1" applyBorder="1" applyProtection="1">
      <protection hidden="1"/>
    </xf>
    <xf numFmtId="17" fontId="4" fillId="2" borderId="0" xfId="0" applyNumberFormat="1" applyFont="1" applyFill="1" applyAlignment="1" applyProtection="1">
      <alignment horizontal="right"/>
      <protection hidden="1"/>
    </xf>
    <xf numFmtId="4" fontId="3" fillId="2" borderId="7" xfId="1" applyNumberFormat="1" applyFont="1" applyFill="1" applyBorder="1" applyProtection="1">
      <protection hidden="1"/>
    </xf>
    <xf numFmtId="0" fontId="2" fillId="2" borderId="0" xfId="0" applyFont="1" applyFill="1" applyBorder="1" applyProtection="1">
      <protection hidden="1"/>
    </xf>
    <xf numFmtId="0" fontId="2" fillId="2" borderId="7" xfId="0" applyFont="1" applyFill="1" applyBorder="1" applyProtection="1">
      <protection hidden="1"/>
    </xf>
    <xf numFmtId="43" fontId="3" fillId="2" borderId="7" xfId="1" applyFont="1" applyFill="1" applyBorder="1" applyProtection="1">
      <protection hidden="1"/>
    </xf>
    <xf numFmtId="0" fontId="2" fillId="2" borderId="15" xfId="0" applyFont="1" applyFill="1" applyBorder="1" applyProtection="1">
      <protection hidden="1"/>
    </xf>
    <xf numFmtId="43" fontId="3" fillId="2" borderId="2" xfId="0" applyNumberFormat="1" applyFont="1" applyFill="1" applyBorder="1" applyProtection="1">
      <protection hidden="1"/>
    </xf>
    <xf numFmtId="0" fontId="3" fillId="2" borderId="16" xfId="0" applyFont="1" applyFill="1" applyBorder="1" applyProtection="1">
      <protection hidden="1"/>
    </xf>
    <xf numFmtId="0" fontId="2" fillId="2" borderId="12" xfId="0" applyFont="1" applyFill="1" applyBorder="1" applyProtection="1">
      <protection hidden="1"/>
    </xf>
    <xf numFmtId="0" fontId="2" fillId="2" borderId="0" xfId="0" applyFont="1" applyFill="1" applyProtection="1">
      <protection hidden="1"/>
    </xf>
    <xf numFmtId="43" fontId="2" fillId="2" borderId="0" xfId="1" applyFont="1" applyFill="1" applyBorder="1" applyProtection="1">
      <protection hidden="1"/>
    </xf>
    <xf numFmtId="0" fontId="5" fillId="2" borderId="0" xfId="0" applyFont="1" applyFill="1" applyBorder="1" applyAlignment="1" applyProtection="1">
      <alignment horizontal="right"/>
      <protection hidden="1"/>
    </xf>
    <xf numFmtId="0" fontId="3" fillId="2" borderId="0" xfId="0" applyFont="1" applyFill="1" applyBorder="1" applyAlignment="1" applyProtection="1">
      <alignment vertical="top"/>
      <protection hidden="1"/>
    </xf>
    <xf numFmtId="0" fontId="3" fillId="2" borderId="17" xfId="0" applyFont="1" applyFill="1" applyBorder="1" applyProtection="1">
      <protection hidden="1"/>
    </xf>
    <xf numFmtId="0" fontId="2" fillId="2" borderId="8" xfId="0" applyFont="1" applyFill="1" applyBorder="1" applyProtection="1">
      <protection hidden="1"/>
    </xf>
    <xf numFmtId="43" fontId="3" fillId="2" borderId="8" xfId="1" applyFont="1" applyFill="1" applyBorder="1" applyProtection="1">
      <protection hidden="1"/>
    </xf>
    <xf numFmtId="43" fontId="3" fillId="2" borderId="0" xfId="0" applyNumberFormat="1" applyFont="1" applyFill="1" applyProtection="1">
      <protection hidden="1"/>
    </xf>
    <xf numFmtId="43" fontId="3" fillId="2" borderId="2" xfId="1" applyFont="1" applyFill="1" applyBorder="1" applyProtection="1">
      <protection hidden="1"/>
    </xf>
    <xf numFmtId="171" fontId="12" fillId="3" borderId="0" xfId="1" applyNumberFormat="1" applyFont="1" applyFill="1" applyBorder="1" applyAlignment="1" applyProtection="1">
      <alignment horizontal="right"/>
      <protection hidden="1"/>
    </xf>
    <xf numFmtId="168" fontId="3" fillId="3" borderId="1" xfId="0" applyNumberFormat="1" applyFont="1" applyFill="1" applyBorder="1" applyAlignment="1" applyProtection="1">
      <alignment horizontal="center"/>
      <protection locked="0" hidden="1"/>
    </xf>
    <xf numFmtId="3" fontId="3" fillId="3" borderId="1" xfId="1" applyNumberFormat="1" applyFont="1" applyFill="1" applyBorder="1" applyProtection="1">
      <protection locked="0" hidden="1"/>
    </xf>
    <xf numFmtId="2" fontId="3" fillId="2" borderId="0" xfId="0" applyNumberFormat="1" applyFont="1" applyFill="1" applyProtection="1">
      <protection locked="0" hidden="1"/>
    </xf>
    <xf numFmtId="2" fontId="3" fillId="3" borderId="1" xfId="1" applyNumberFormat="1" applyFont="1" applyFill="1" applyBorder="1" applyProtection="1">
      <protection locked="0" hidden="1"/>
    </xf>
    <xf numFmtId="167" fontId="3" fillId="3" borderId="1" xfId="0" applyNumberFormat="1" applyFont="1" applyFill="1" applyBorder="1" applyProtection="1">
      <protection locked="0" hidden="1"/>
    </xf>
    <xf numFmtId="2" fontId="10" fillId="2" borderId="0" xfId="0" applyNumberFormat="1" applyFont="1" applyFill="1" applyProtection="1">
      <protection locked="0" hidden="1"/>
    </xf>
    <xf numFmtId="167" fontId="3" fillId="2" borderId="0" xfId="1" applyNumberFormat="1" applyFont="1" applyFill="1" applyBorder="1" applyAlignment="1" applyProtection="1">
      <alignment horizontal="right"/>
      <protection hidden="1"/>
    </xf>
    <xf numFmtId="0" fontId="3" fillId="2" borderId="0" xfId="1" applyNumberFormat="1" applyFont="1" applyFill="1" applyBorder="1" applyAlignment="1" applyProtection="1">
      <alignment horizontal="right"/>
      <protection hidden="1"/>
    </xf>
    <xf numFmtId="43" fontId="3" fillId="3" borderId="1" xfId="1" applyFont="1" applyFill="1" applyBorder="1" applyProtection="1">
      <protection locked="0" hidden="1"/>
    </xf>
    <xf numFmtId="170" fontId="18" fillId="0" borderId="0" xfId="0" applyNumberFormat="1" applyFont="1" applyAlignment="1">
      <alignment horizontal="right" vertical="center"/>
    </xf>
    <xf numFmtId="2" fontId="3" fillId="3" borderId="1" xfId="0" applyNumberFormat="1" applyFont="1" applyFill="1" applyBorder="1" applyAlignment="1" applyProtection="1">
      <alignment horizontal="center"/>
      <protection locked="0"/>
    </xf>
    <xf numFmtId="169" fontId="3" fillId="3" borderId="1" xfId="0" applyNumberFormat="1" applyFont="1" applyFill="1" applyBorder="1" applyAlignment="1" applyProtection="1">
      <alignment horizontal="center"/>
      <protection locked="0"/>
    </xf>
    <xf numFmtId="43" fontId="12" fillId="3" borderId="1" xfId="1" applyFont="1" applyFill="1" applyBorder="1" applyAlignment="1" applyProtection="1">
      <alignment horizontal="center"/>
      <protection locked="0" hidden="1"/>
    </xf>
    <xf numFmtId="164" fontId="12" fillId="3" borderId="1" xfId="1" applyNumberFormat="1" applyFont="1" applyFill="1" applyBorder="1" applyAlignment="1" applyProtection="1">
      <alignment horizontal="center"/>
      <protection locked="0" hidden="1"/>
    </xf>
    <xf numFmtId="1" fontId="3" fillId="3" borderId="1" xfId="0" applyNumberFormat="1" applyFont="1" applyFill="1" applyBorder="1" applyAlignment="1" applyProtection="1">
      <alignment horizontal="center"/>
      <protection locked="0" hidden="1"/>
    </xf>
    <xf numFmtId="172" fontId="3" fillId="2" borderId="0" xfId="0" applyNumberFormat="1" applyFont="1" applyFill="1" applyProtection="1">
      <protection hidden="1"/>
    </xf>
    <xf numFmtId="168" fontId="3" fillId="3" borderId="18" xfId="0" applyNumberFormat="1" applyFont="1"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3" fillId="2" borderId="0" xfId="0" applyFont="1" applyFill="1" applyAlignment="1" applyProtection="1">
      <alignment wrapText="1"/>
      <protection hidden="1"/>
    </xf>
    <xf numFmtId="0" fontId="0" fillId="0" borderId="0" xfId="0" applyAlignment="1" applyProtection="1">
      <alignment wrapText="1"/>
      <protection hidden="1"/>
    </xf>
    <xf numFmtId="0" fontId="11" fillId="2" borderId="0" xfId="0" applyFont="1" applyFill="1" applyAlignment="1" applyProtection="1">
      <alignment horizontal="right"/>
      <protection hidden="1"/>
    </xf>
  </cellXfs>
  <cellStyles count="3">
    <cellStyle name="Komma" xfId="1" builtinId="3"/>
    <cellStyle name="Prozent" xfId="2" builtinId="5"/>
    <cellStyle name="Standard" xfId="0" builtinId="0"/>
  </cellStyles>
  <dxfs count="240">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170" formatCode="0.0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b/>
        <i val="0"/>
        <color rgb="FF00B050"/>
      </font>
    </dxf>
    <dxf>
      <font>
        <b/>
        <i val="0"/>
        <color rgb="FFC00000"/>
      </font>
    </dxf>
    <dxf>
      <font>
        <b/>
        <i val="0"/>
        <color rgb="FF00B050"/>
      </font>
    </dxf>
    <dxf>
      <font>
        <b/>
        <i val="0"/>
        <color rgb="FF00B050"/>
      </font>
    </dxf>
    <dxf>
      <font>
        <b/>
        <i val="0"/>
        <color rgb="FFC00000"/>
      </font>
    </dxf>
    <dxf>
      <font>
        <b/>
        <i val="0"/>
        <color rgb="FF00B050"/>
      </font>
    </dxf>
  </dxfs>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447676</xdr:colOff>
      <xdr:row>47</xdr:row>
      <xdr:rowOff>76200</xdr:rowOff>
    </xdr:to>
    <xdr:sp macro="" textlink="">
      <xdr:nvSpPr>
        <xdr:cNvPr id="2" name="Textfeld 1">
          <a:extLst>
            <a:ext uri="{FF2B5EF4-FFF2-40B4-BE49-F238E27FC236}">
              <a16:creationId xmlns:a16="http://schemas.microsoft.com/office/drawing/2014/main" id="{2F91DFAC-AEA5-4642-A55E-619BF9AA02C6}"/>
            </a:ext>
          </a:extLst>
        </xdr:cNvPr>
        <xdr:cNvSpPr txBox="1"/>
      </xdr:nvSpPr>
      <xdr:spPr>
        <a:xfrm>
          <a:off x="0" y="0"/>
          <a:ext cx="7579996" cy="867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216000" rtlCol="0" anchor="t"/>
        <a:lstStyle/>
        <a:p>
          <a:pPr>
            <a:spcBef>
              <a:spcPts val="600"/>
            </a:spcBef>
          </a:pPr>
          <a:endParaRPr lang="de-AT" sz="1100" b="1">
            <a:solidFill>
              <a:srgbClr val="00327A"/>
            </a:solidFill>
            <a:effectLst/>
            <a:latin typeface="+mn-lt"/>
            <a:ea typeface="+mn-ea"/>
            <a:cs typeface="+mn-cs"/>
          </a:endParaRPr>
        </a:p>
        <a:p>
          <a:pPr>
            <a:spcBef>
              <a:spcPts val="600"/>
            </a:spcBef>
          </a:pPr>
          <a:endParaRPr lang="de-AT" sz="1100" b="1">
            <a:solidFill>
              <a:srgbClr val="00327A"/>
            </a:solidFill>
            <a:effectLst/>
            <a:latin typeface="+mn-lt"/>
            <a:ea typeface="+mn-ea"/>
            <a:cs typeface="+mn-cs"/>
          </a:endParaRPr>
        </a:p>
        <a:p>
          <a:pPr>
            <a:spcBef>
              <a:spcPts val="600"/>
            </a:spcBef>
          </a:pPr>
          <a:endParaRPr lang="de-AT" sz="1100" b="1">
            <a:solidFill>
              <a:srgbClr val="00327A"/>
            </a:solidFill>
            <a:effectLst/>
            <a:latin typeface="+mn-lt"/>
            <a:ea typeface="+mn-ea"/>
            <a:cs typeface="+mn-cs"/>
          </a:endParaRPr>
        </a:p>
        <a:p>
          <a:pPr>
            <a:spcBef>
              <a:spcPts val="600"/>
            </a:spcBef>
          </a:pPr>
          <a:br>
            <a:rPr lang="de-AT" sz="1100">
              <a:solidFill>
                <a:schemeClr val="dk1"/>
              </a:solidFill>
              <a:effectLst/>
              <a:latin typeface="+mn-lt"/>
              <a:ea typeface="+mn-ea"/>
              <a:cs typeface="+mn-cs"/>
            </a:rPr>
          </a:br>
          <a:r>
            <a:rPr lang="de-AT" sz="1100" b="1">
              <a:solidFill>
                <a:srgbClr val="00327A"/>
              </a:solidFill>
              <a:effectLst/>
              <a:latin typeface="+mn-lt"/>
              <a:ea typeface="+mn-ea"/>
              <a:cs typeface="+mn-cs"/>
            </a:rPr>
            <a:t>Berechnungshilfe für die</a:t>
          </a:r>
          <a:r>
            <a:rPr lang="de-AT" sz="1100" b="1" baseline="0">
              <a:solidFill>
                <a:srgbClr val="00327A"/>
              </a:solidFill>
              <a:effectLst/>
              <a:latin typeface="+mn-lt"/>
              <a:ea typeface="+mn-ea"/>
              <a:cs typeface="+mn-cs"/>
            </a:rPr>
            <a:t> Berechnungsstufe</a:t>
          </a:r>
          <a:r>
            <a:rPr lang="de-AT" sz="1100" b="1">
              <a:solidFill>
                <a:srgbClr val="00327A"/>
              </a:solidFill>
              <a:effectLst/>
              <a:latin typeface="+mn-lt"/>
              <a:ea typeface="+mn-ea"/>
              <a:cs typeface="+mn-cs"/>
            </a:rPr>
            <a:t> </a:t>
          </a:r>
        </a:p>
        <a:p>
          <a:pPr>
            <a:spcBef>
              <a:spcPts val="600"/>
            </a:spcBef>
          </a:pPr>
          <a:r>
            <a:rPr lang="de-AT" sz="1100" i="0">
              <a:solidFill>
                <a:srgbClr val="00327A"/>
              </a:solidFill>
              <a:effectLst/>
              <a:latin typeface="+mn-lt"/>
              <a:ea typeface="+mn-ea"/>
              <a:cs typeface="+mn-cs"/>
            </a:rPr>
            <a:t>Es sind ausschließlich die blau umrandeten Eingabefelder in der Excel-Datei auszufüllen:</a:t>
          </a:r>
        </a:p>
        <a:p>
          <a:endParaRPr lang="de-AT" sz="1100" i="0">
            <a:solidFill>
              <a:srgbClr val="00327A"/>
            </a:solidFill>
            <a:effectLst/>
            <a:latin typeface="+mn-lt"/>
            <a:ea typeface="+mn-ea"/>
            <a:cs typeface="+mn-cs"/>
          </a:endParaRPr>
        </a:p>
        <a:p>
          <a:pPr marL="0" indent="0"/>
          <a:r>
            <a:rPr lang="de-AT" sz="1100" b="1">
              <a:solidFill>
                <a:srgbClr val="00327A"/>
              </a:solidFill>
              <a:effectLst/>
              <a:latin typeface="+mn-lt"/>
              <a:ea typeface="+mn-ea"/>
              <a:cs typeface="+mn-cs"/>
            </a:rPr>
            <a:t>Tabellenblatt 1: Übersicht</a:t>
          </a:r>
        </a:p>
        <a:p>
          <a:r>
            <a:rPr lang="de-AT" sz="1100" i="0">
              <a:solidFill>
                <a:srgbClr val="00327A"/>
              </a:solidFill>
              <a:effectLst/>
              <a:latin typeface="+mn-lt"/>
              <a:ea typeface="+mn-ea"/>
              <a:cs typeface="+mn-cs"/>
            </a:rPr>
            <a:t>Auf diesem Tabellenblatt</a:t>
          </a:r>
          <a:r>
            <a:rPr lang="de-AT" sz="1100" i="0" baseline="0">
              <a:solidFill>
                <a:srgbClr val="00327A"/>
              </a:solidFill>
              <a:effectLst/>
              <a:latin typeface="+mn-lt"/>
              <a:ea typeface="+mn-ea"/>
              <a:cs typeface="+mn-cs"/>
            </a:rPr>
            <a:t> werden die Werte, die in den weiteren Tabellenblättern eingegeben wurden, berechnet und der mögliche Zuschuss ermittelt. </a:t>
          </a:r>
        </a:p>
        <a:p>
          <a:endParaRPr lang="de-AT" sz="1100" i="0" baseline="0">
            <a:solidFill>
              <a:srgbClr val="00327A"/>
            </a:solidFill>
            <a:effectLst/>
            <a:latin typeface="+mn-lt"/>
            <a:ea typeface="+mn-ea"/>
            <a:cs typeface="+mn-cs"/>
          </a:endParaRPr>
        </a:p>
        <a:p>
          <a:r>
            <a:rPr lang="de-AT" sz="1100" b="1">
              <a:solidFill>
                <a:srgbClr val="00327A"/>
              </a:solidFill>
              <a:effectLst/>
              <a:latin typeface="+mn-lt"/>
              <a:ea typeface="+mn-ea"/>
              <a:cs typeface="+mn-cs"/>
            </a:rPr>
            <a:t>Tabllenblatt 2: 1 - Vergleichszeitraum </a:t>
          </a:r>
          <a:br>
            <a:rPr lang="de-AT" sz="1100" i="0" baseline="0">
              <a:solidFill>
                <a:srgbClr val="00327A"/>
              </a:solidFill>
              <a:effectLst/>
              <a:latin typeface="+mn-lt"/>
              <a:ea typeface="+mn-ea"/>
              <a:cs typeface="+mn-cs"/>
            </a:rPr>
          </a:br>
          <a:r>
            <a:rPr lang="de-AT" sz="1100" i="0">
              <a:solidFill>
                <a:srgbClr val="00327A"/>
              </a:solidFill>
              <a:effectLst/>
              <a:latin typeface="+mn-lt"/>
              <a:ea typeface="+mn-ea"/>
              <a:cs typeface="+mn-cs"/>
            </a:rPr>
            <a:t>Um eventuelle Preissteigerungen von Strom,</a:t>
          </a:r>
          <a:r>
            <a:rPr lang="de-AT" sz="1100" i="0" baseline="0">
              <a:solidFill>
                <a:srgbClr val="00327A"/>
              </a:solidFill>
              <a:effectLst/>
              <a:latin typeface="+mn-lt"/>
              <a:ea typeface="+mn-ea"/>
              <a:cs typeface="+mn-cs"/>
            </a:rPr>
            <a:t> </a:t>
          </a:r>
          <a:r>
            <a:rPr lang="de-AT" sz="1100" i="0">
              <a:solidFill>
                <a:srgbClr val="00327A"/>
              </a:solidFill>
              <a:effectLst/>
              <a:latin typeface="+mn-lt"/>
              <a:ea typeface="+mn-ea"/>
              <a:cs typeface="+mn-cs"/>
            </a:rPr>
            <a:t>Erdgas und Wärme/Kälte ermitteln zu können, werden im ersten Schritt Angaben aus der letzten Jahresabrechnung des Strom-,</a:t>
          </a:r>
          <a:r>
            <a:rPr lang="de-AT" sz="1100" i="0" baseline="0">
              <a:solidFill>
                <a:srgbClr val="00327A"/>
              </a:solidFill>
              <a:effectLst/>
              <a:latin typeface="+mn-lt"/>
              <a:ea typeface="+mn-ea"/>
              <a:cs typeface="+mn-cs"/>
            </a:rPr>
            <a:t> </a:t>
          </a:r>
          <a:r>
            <a:rPr lang="de-AT" sz="1100" i="0">
              <a:solidFill>
                <a:srgbClr val="00327A"/>
              </a:solidFill>
              <a:effectLst/>
              <a:latin typeface="+mn-lt"/>
              <a:ea typeface="+mn-ea"/>
              <a:cs typeface="+mn-cs"/>
            </a:rPr>
            <a:t>Erdgas- und Wärme-/Kältelieferanten oder von monatlichen Abrechnungen benötigt.</a:t>
          </a:r>
        </a:p>
        <a:p>
          <a:r>
            <a:rPr lang="de-AT" sz="1100" i="0">
              <a:solidFill>
                <a:srgbClr val="00327A"/>
              </a:solidFill>
              <a:effectLst/>
              <a:latin typeface="+mn-lt"/>
              <a:ea typeface="+mn-ea"/>
              <a:cs typeface="+mn-cs"/>
            </a:rPr>
            <a:t>Das Tabellenblatt 2 beinhaltet mehrere Abschnitte für Zählpunkte, wobei mittels Drop-down Menü die Energieart (Strom, Erdgas oder</a:t>
          </a:r>
          <a:r>
            <a:rPr lang="de-AT" sz="1100" i="0" baseline="0">
              <a:solidFill>
                <a:srgbClr val="00327A"/>
              </a:solidFill>
              <a:effectLst/>
              <a:latin typeface="+mn-lt"/>
              <a:ea typeface="+mn-ea"/>
              <a:cs typeface="+mn-cs"/>
            </a:rPr>
            <a:t> Wärme/Kälte</a:t>
          </a:r>
          <a:r>
            <a:rPr lang="de-AT" sz="1100" i="0">
              <a:solidFill>
                <a:srgbClr val="00327A"/>
              </a:solidFill>
              <a:effectLst/>
              <a:latin typeface="+mn-lt"/>
              <a:ea typeface="+mn-ea"/>
              <a:cs typeface="+mn-cs"/>
            </a:rPr>
            <a:t>) und das Vorhandensein eines Lastprofilzählers oder genormten intelligenten Messgeräts mit monatlicher Abrechnung (Ja/Nein) ausgewählt wird. Liegt nur eine Jahresabrechnung vor, ist hier "Nein" auszuwählen. Bei monatlicher Abrechnung "Ja".</a:t>
          </a:r>
        </a:p>
        <a:p>
          <a:r>
            <a:rPr lang="de-AT" sz="1100" i="0">
              <a:solidFill>
                <a:srgbClr val="00327A"/>
              </a:solidFill>
              <a:effectLst/>
              <a:latin typeface="+mn-lt"/>
              <a:ea typeface="+mn-ea"/>
              <a:cs typeface="+mn-cs"/>
            </a:rPr>
            <a:t>Pro Zählpunkt ist der Nettorechnungsbetrag (Kosten für die verbrauchten Kilowattstunden Strom, Erdgas</a:t>
          </a:r>
          <a:r>
            <a:rPr lang="de-AT" sz="1100" i="0" baseline="0">
              <a:solidFill>
                <a:srgbClr val="00327A"/>
              </a:solidFill>
              <a:effectLst/>
              <a:latin typeface="+mn-lt"/>
              <a:ea typeface="+mn-ea"/>
              <a:cs typeface="+mn-cs"/>
            </a:rPr>
            <a:t> bzw. Wärme/Kälte</a:t>
          </a:r>
          <a:r>
            <a:rPr lang="de-AT" sz="1100" i="0">
              <a:solidFill>
                <a:srgbClr val="00327A"/>
              </a:solidFill>
              <a:effectLst/>
              <a:latin typeface="+mn-lt"/>
              <a:ea typeface="+mn-ea"/>
              <a:cs typeface="+mn-cs"/>
            </a:rPr>
            <a:t> exkl. Steuern, Abgaben Netzentgelte, etc. in EUR = Energiekosten lt. Energierechnung) und der Stromverbrauch,</a:t>
          </a:r>
          <a:r>
            <a:rPr lang="de-AT" sz="1100" i="0" baseline="0">
              <a:solidFill>
                <a:srgbClr val="00327A"/>
              </a:solidFill>
              <a:effectLst/>
              <a:latin typeface="+mn-lt"/>
              <a:ea typeface="+mn-ea"/>
              <a:cs typeface="+mn-cs"/>
            </a:rPr>
            <a:t> </a:t>
          </a:r>
          <a:r>
            <a:rPr lang="de-AT" sz="1100" i="0">
              <a:solidFill>
                <a:srgbClr val="00327A"/>
              </a:solidFill>
              <a:effectLst/>
              <a:latin typeface="+mn-lt"/>
              <a:ea typeface="+mn-ea"/>
              <a:cs typeface="+mn-cs"/>
            </a:rPr>
            <a:t> Erdgasverbrauch oder Wärme-/Kälteverbrauch (laut letzter Jahresabrechnung oder anhand der monatlichen Rechnungen im Kalenderjahr 2021) einzugeben. </a:t>
          </a:r>
        </a:p>
        <a:p>
          <a:r>
            <a:rPr lang="de-AT" sz="1100" i="0">
              <a:solidFill>
                <a:srgbClr val="00327A"/>
              </a:solidFill>
              <a:effectLst/>
              <a:latin typeface="+mn-lt"/>
              <a:ea typeface="+mn-ea"/>
              <a:cs typeface="+mn-cs"/>
            </a:rPr>
            <a:t>Mehrere Zählpunkte mit identem Tarif können mit einer fiktiven Zählpunktnummer zusammengefasst werden (beispielsweise 1111 für Strom und 2222 für Erdgas).</a:t>
          </a:r>
        </a:p>
        <a:p>
          <a:r>
            <a:rPr lang="de-AT" sz="1100" i="0">
              <a:solidFill>
                <a:srgbClr val="00327A"/>
              </a:solidFill>
              <a:effectLst/>
              <a:latin typeface="+mn-lt"/>
              <a:ea typeface="+mn-ea"/>
              <a:cs typeface="+mn-cs"/>
            </a:rPr>
            <a:t> </a:t>
          </a:r>
        </a:p>
        <a:p>
          <a:pPr marL="0" indent="0"/>
          <a:r>
            <a:rPr lang="de-AT" sz="1100" b="1">
              <a:solidFill>
                <a:srgbClr val="00327A"/>
              </a:solidFill>
              <a:effectLst/>
              <a:latin typeface="+mn-lt"/>
              <a:ea typeface="+mn-ea"/>
              <a:cs typeface="+mn-cs"/>
            </a:rPr>
            <a:t>Tabellenblatt 3: Förderzeitraum</a:t>
          </a:r>
        </a:p>
        <a:p>
          <a:r>
            <a:rPr lang="de-AT" sz="1100" i="0">
              <a:solidFill>
                <a:srgbClr val="00327A"/>
              </a:solidFill>
              <a:effectLst/>
              <a:latin typeface="+mn-lt"/>
              <a:ea typeface="+mn-ea"/>
              <a:cs typeface="+mn-cs"/>
            </a:rPr>
            <a:t>Im zweiten Schritt wird der Durchschnittsarbeitspreis im Förderzeitraum berechnet und die Preissteigerung im Vergleich zu den eingegebenen Daten aus dem Tabellenblatt 1 ermittelt. Die Zählpunkte in den jeweiligen Tabellenblättern werden über die letzten vier Stellen der Zählpunktnummer (Zählpunkbezeichnung – beginnt mit AT und verfügt über 33-Stellen) identifiziert. Achten Sie dabei auf idente Angaben in den Tabellenblättern.</a:t>
          </a:r>
        </a:p>
        <a:p>
          <a:endParaRPr lang="de-AT" sz="1100" i="0">
            <a:solidFill>
              <a:srgbClr val="00327A"/>
            </a:solidFill>
            <a:effectLst/>
            <a:latin typeface="+mn-lt"/>
            <a:ea typeface="+mn-ea"/>
            <a:cs typeface="+mn-cs"/>
          </a:endParaRPr>
        </a:p>
        <a:p>
          <a:r>
            <a:rPr lang="de-AT" sz="1100" i="0">
              <a:solidFill>
                <a:srgbClr val="00327A"/>
              </a:solidFill>
              <a:effectLst/>
              <a:latin typeface="+mn-lt"/>
              <a:ea typeface="+mn-ea"/>
              <a:cs typeface="+mn-cs"/>
            </a:rPr>
            <a:t>Für die Ermittlung der Preissteigerung und die Berechnung des Durchschnittsarbeitspreises bzw. Energiemixes sind monatliche Angaben zum Arbeitspreis bzw. Energiemix (Strom-, Erdgas-</a:t>
          </a:r>
          <a:r>
            <a:rPr lang="de-AT" sz="1100" i="0" baseline="0">
              <a:solidFill>
                <a:srgbClr val="00327A"/>
              </a:solidFill>
              <a:effectLst/>
              <a:latin typeface="+mn-lt"/>
              <a:ea typeface="+mn-ea"/>
              <a:cs typeface="+mn-cs"/>
            </a:rPr>
            <a:t> bzw. Wärme-Kältekosten</a:t>
          </a:r>
          <a:r>
            <a:rPr lang="de-AT" sz="1100" i="0">
              <a:solidFill>
                <a:srgbClr val="00327A"/>
              </a:solidFill>
              <a:effectLst/>
              <a:latin typeface="+mn-lt"/>
              <a:ea typeface="+mn-ea"/>
              <a:cs typeface="+mn-cs"/>
            </a:rPr>
            <a:t> exkl. Steuern, Abgaben, Netzentgelte, etc.) und zum Strom-, Erdgas- bzw. Wärme/Kälteverbrauch im Förderungszeitraum (01.10.2022 bis 31.12.2022) erforderlich. Die monatlichen Verbrauchsangaben werden bei der Auswahl NEIN anhand der Angaben zur letzten Jahresabrechnung automatisch errechnet (Hochrechnungsmodus gem. Richtlinie). Andernfalls müssen die monatlichen Verbräuche Anhand der Energierechnungen im Förderungszeitraum eingetragen werden. Die durchschnittlichen Arbeitspreise im jeweiligen Monat sind jedenfalls einzutragen. Der durchschnittliche Energiemixanteil im jeweiligen Monat (Anteil an Dampf der aus Erdgas bzw. Strom erzeugt wird für Wärme/Kälte) ist einzutragen und es wird der</a:t>
          </a:r>
          <a:r>
            <a:rPr lang="de-AT" sz="1100" i="0" baseline="0">
              <a:solidFill>
                <a:srgbClr val="00327A"/>
              </a:solidFill>
              <a:effectLst/>
              <a:latin typeface="+mn-lt"/>
              <a:ea typeface="+mn-ea"/>
              <a:cs typeface="+mn-cs"/>
            </a:rPr>
            <a:t> gewichtete Anteil in % ermittelt. </a:t>
          </a:r>
        </a:p>
        <a:p>
          <a:endParaRPr lang="de-AT" sz="1100" i="0" baseline="0">
            <a:solidFill>
              <a:srgbClr val="00327A"/>
            </a:solidFill>
            <a:effectLst/>
            <a:latin typeface="+mn-lt"/>
            <a:ea typeface="+mn-ea"/>
            <a:cs typeface="+mn-cs"/>
          </a:endParaRPr>
        </a:p>
        <a:p>
          <a:pPr marL="0" indent="0"/>
          <a:r>
            <a:rPr lang="de-AT" sz="1100" b="1">
              <a:solidFill>
                <a:srgbClr val="00327A"/>
              </a:solidFill>
              <a:effectLst/>
              <a:latin typeface="+mn-lt"/>
              <a:ea typeface="+mn-ea"/>
              <a:cs typeface="+mn-cs"/>
            </a:rPr>
            <a:t>Tabellenblatt 4: 3 - Unternehmensangaben</a:t>
          </a:r>
        </a:p>
        <a:p>
          <a:pPr marL="0" indent="0"/>
          <a:r>
            <a:rPr lang="de-AT" sz="1100" b="0">
              <a:solidFill>
                <a:srgbClr val="00327A"/>
              </a:solidFill>
              <a:effectLst/>
              <a:latin typeface="+mn-lt"/>
              <a:ea typeface="+mn-ea"/>
              <a:cs typeface="+mn-cs"/>
            </a:rPr>
            <a:t>Im</a:t>
          </a:r>
          <a:r>
            <a:rPr lang="de-AT" sz="1100" b="0" baseline="0">
              <a:solidFill>
                <a:srgbClr val="00327A"/>
              </a:solidFill>
              <a:effectLst/>
              <a:latin typeface="+mn-lt"/>
              <a:ea typeface="+mn-ea"/>
              <a:cs typeface="+mn-cs"/>
            </a:rPr>
            <a:t> dritten Schritt sind die EBITDA-Daten einzugeben. Das EBITDA ist das Betriebsergebnis vor Steuern, Zinsen und Abschreibungen.</a:t>
          </a:r>
        </a:p>
        <a:p>
          <a:endParaRPr lang="de-AT" sz="1100" i="0">
            <a:solidFill>
              <a:srgbClr val="00327A"/>
            </a:solidFill>
            <a:effectLst/>
            <a:latin typeface="+mn-lt"/>
            <a:ea typeface="+mn-ea"/>
            <a:cs typeface="+mn-cs"/>
          </a:endParaRPr>
        </a:p>
        <a:p>
          <a:r>
            <a:rPr lang="de-AT" sz="1100" i="0">
              <a:solidFill>
                <a:srgbClr val="00327A"/>
              </a:solidFill>
              <a:effectLst/>
              <a:latin typeface="+mn-lt"/>
              <a:ea typeface="+mn-ea"/>
              <a:cs typeface="+mn-cs"/>
            </a:rPr>
            <a:t> </a:t>
          </a:r>
        </a:p>
        <a:p>
          <a:pPr>
            <a:spcBef>
              <a:spcPts val="600"/>
            </a:spcBef>
          </a:pPr>
          <a:endParaRPr lang="de-AT" sz="1100">
            <a:solidFill>
              <a:srgbClr val="00327A"/>
            </a:solidFill>
          </a:endParaRPr>
        </a:p>
      </xdr:txBody>
    </xdr:sp>
    <xdr:clientData/>
  </xdr:twoCellAnchor>
  <xdr:twoCellAnchor editAs="oneCell">
    <xdr:from>
      <xdr:col>6</xdr:col>
      <xdr:colOff>102870</xdr:colOff>
      <xdr:row>0</xdr:row>
      <xdr:rowOff>179070</xdr:rowOff>
    </xdr:from>
    <xdr:to>
      <xdr:col>9</xdr:col>
      <xdr:colOff>162079</xdr:colOff>
      <xdr:row>4</xdr:row>
      <xdr:rowOff>37315</xdr:rowOff>
    </xdr:to>
    <xdr:pic>
      <xdr:nvPicPr>
        <xdr:cNvPr id="3" name="Grafik 2" descr="aws Logo">
          <a:extLst>
            <a:ext uri="{FF2B5EF4-FFF2-40B4-BE49-F238E27FC236}">
              <a16:creationId xmlns:a16="http://schemas.microsoft.com/office/drawing/2014/main" id="{303271EC-C168-4A75-892B-E5D41ED3E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6320" y="179070"/>
          <a:ext cx="2430934" cy="582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653144</xdr:colOff>
      <xdr:row>1</xdr:row>
      <xdr:rowOff>27214</xdr:rowOff>
    </xdr:from>
    <xdr:to>
      <xdr:col>23</xdr:col>
      <xdr:colOff>1516</xdr:colOff>
      <xdr:row>2</xdr:row>
      <xdr:rowOff>226998</xdr:rowOff>
    </xdr:to>
    <xdr:pic>
      <xdr:nvPicPr>
        <xdr:cNvPr id="3" name="Grafik 2" descr="aws Logo">
          <a:extLst>
            <a:ext uri="{FF2B5EF4-FFF2-40B4-BE49-F238E27FC236}">
              <a16:creationId xmlns:a16="http://schemas.microsoft.com/office/drawing/2014/main" id="{451AC17B-088B-47E5-BCD6-C5F738F45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01" y="204107"/>
          <a:ext cx="2419052" cy="559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695325</xdr:colOff>
      <xdr:row>1</xdr:row>
      <xdr:rowOff>15875</xdr:rowOff>
    </xdr:from>
    <xdr:to>
      <xdr:col>18</xdr:col>
      <xdr:colOff>18753</xdr:colOff>
      <xdr:row>3</xdr:row>
      <xdr:rowOff>2427</xdr:rowOff>
    </xdr:to>
    <xdr:pic>
      <xdr:nvPicPr>
        <xdr:cNvPr id="4" name="Grafik 3" descr="aws Logo">
          <a:extLst>
            <a:ext uri="{FF2B5EF4-FFF2-40B4-BE49-F238E27FC236}">
              <a16:creationId xmlns:a16="http://schemas.microsoft.com/office/drawing/2014/main" id="{40E522C0-8DD7-427C-AF74-BDA14E0B2C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30425" y="196850"/>
          <a:ext cx="2419052" cy="563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635560</xdr:colOff>
      <xdr:row>1</xdr:row>
      <xdr:rowOff>19236</xdr:rowOff>
    </xdr:from>
    <xdr:to>
      <xdr:col>19</xdr:col>
      <xdr:colOff>16137</xdr:colOff>
      <xdr:row>3</xdr:row>
      <xdr:rowOff>3211</xdr:rowOff>
    </xdr:to>
    <xdr:pic>
      <xdr:nvPicPr>
        <xdr:cNvPr id="3" name="Grafik 2" descr="aws Logo">
          <a:extLst>
            <a:ext uri="{FF2B5EF4-FFF2-40B4-BE49-F238E27FC236}">
              <a16:creationId xmlns:a16="http://schemas.microsoft.com/office/drawing/2014/main" id="{24A944B1-8879-47B6-B5CF-4ACF674891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00413" y="198530"/>
          <a:ext cx="2419052" cy="563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639535</xdr:colOff>
      <xdr:row>1</xdr:row>
      <xdr:rowOff>68035</xdr:rowOff>
    </xdr:from>
    <xdr:to>
      <xdr:col>19</xdr:col>
      <xdr:colOff>16302</xdr:colOff>
      <xdr:row>3</xdr:row>
      <xdr:rowOff>35591</xdr:rowOff>
    </xdr:to>
    <xdr:pic>
      <xdr:nvPicPr>
        <xdr:cNvPr id="4" name="Grafik 3" descr="aws Logo">
          <a:extLst>
            <a:ext uri="{FF2B5EF4-FFF2-40B4-BE49-F238E27FC236}">
              <a16:creationId xmlns:a16="http://schemas.microsoft.com/office/drawing/2014/main" id="{02C285C8-22C9-4A7D-942D-F4749271D4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94928" y="244928"/>
          <a:ext cx="2428577" cy="5662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29BF96-5AA6-417A-BE56-0BD789624B8C}" name="tblImportFields" displayName="tblImportFields" ref="A1:B35" totalsRowShown="0" dataDxfId="5">
  <autoFilter ref="A1:B35" xr:uid="{4A6DAC76-7360-4DB8-A8DF-2D95549FE21A}"/>
  <tableColumns count="2">
    <tableColumn id="1" xr3:uid="{AA4B8C4B-2CE5-4A7F-8114-5FA6B08FAA05}" name="Field" dataDxfId="4"/>
    <tableColumn id="2" xr3:uid="{0037848D-48C3-4A56-B89F-BA5AB967DC12}" name="Value"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59206F-8FD3-4CBB-B402-BDAF5EC22B2A}" name="tblValidation" displayName="tblValidation" ref="D1:E4" totalsRowShown="0" dataDxfId="2">
  <autoFilter ref="D1:E4" xr:uid="{4B0B115C-1B88-4EE5-A6CE-79CBCF4DFFAB}"/>
  <tableColumns count="2">
    <tableColumn id="1" xr3:uid="{0032B0CC-250F-43DF-A69C-4C8F3CFC250E}" name="Validation" dataDxfId="1"/>
    <tableColumn id="2" xr3:uid="{97DD7E91-B9A3-4572-A9B1-77E2BEB243D0}" name="Value"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58F2-A4EA-4DBE-8C56-46415F4F547D}">
  <dimension ref="A1"/>
  <sheetViews>
    <sheetView showGridLines="0" tabSelected="1" workbookViewId="0"/>
  </sheetViews>
  <sheetFormatPr baseColWidth="10" defaultRowHeight="15" x14ac:dyDescent="0.25"/>
  <sheetData/>
  <sheetProtection algorithmName="SHA-512" hashValue="NdOx78eaWvhQPkstyzdnlW7Wal/Ilbb933lqQJKWZUFhtibqNBYlrGAiOCwBGsQgC1Ip01biY7UKo+OT2LKqNg==" saltValue="SsL1rFpVoKBFOxAxaZ+gqw=="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BDDF0-156F-41F0-97E7-1F18C145AF4B}">
  <sheetPr codeName="Tabelle8"/>
  <dimension ref="A1:AD129"/>
  <sheetViews>
    <sheetView showGridLines="0" zoomScale="70" zoomScaleNormal="70" zoomScaleSheetLayoutView="25" workbookViewId="0">
      <selection activeCell="E6" sqref="E6:H6"/>
    </sheetView>
  </sheetViews>
  <sheetFormatPr baseColWidth="10" defaultColWidth="10.85546875" defaultRowHeight="15" outlineLevelRow="1" x14ac:dyDescent="0.25"/>
  <cols>
    <col min="1" max="1" width="2.42578125" customWidth="1"/>
    <col min="2" max="2" width="46.5703125" style="1" customWidth="1"/>
    <col min="3" max="7" width="10.85546875" style="1"/>
    <col min="8" max="8" width="19.28515625" style="1" customWidth="1"/>
    <col min="9" max="9" width="19.140625" style="1" customWidth="1"/>
    <col min="10" max="11" width="18.7109375" style="1" customWidth="1"/>
    <col min="12" max="16" width="16.140625" style="1" customWidth="1"/>
    <col min="17" max="22" width="10.85546875" style="1"/>
    <col min="23" max="23" width="12" style="1" customWidth="1"/>
    <col min="24" max="30" width="10.85546875" style="27"/>
    <col min="31" max="16384" width="10.85546875" style="1"/>
  </cols>
  <sheetData>
    <row r="1" spans="2:30" customFormat="1" x14ac:dyDescent="0.25">
      <c r="X1" s="27"/>
      <c r="Y1" s="27"/>
      <c r="Z1" s="27"/>
      <c r="AA1" s="27"/>
      <c r="AB1" s="27"/>
      <c r="AC1" s="27"/>
      <c r="AD1" s="27"/>
    </row>
    <row r="2" spans="2:30" customFormat="1" ht="27" x14ac:dyDescent="0.5">
      <c r="B2" s="8" t="s">
        <v>0</v>
      </c>
      <c r="X2" s="27"/>
      <c r="Y2" s="27"/>
      <c r="Z2" s="27"/>
      <c r="AA2" s="27"/>
      <c r="AB2" s="27"/>
      <c r="AC2" s="27"/>
      <c r="AD2" s="27"/>
    </row>
    <row r="3" spans="2:30" customFormat="1" ht="18.75" x14ac:dyDescent="0.3">
      <c r="B3" s="5" t="s">
        <v>1</v>
      </c>
      <c r="X3" s="27"/>
      <c r="Y3" s="27"/>
      <c r="Z3" s="27"/>
      <c r="AA3" s="27"/>
      <c r="AB3" s="27"/>
      <c r="AC3" s="27"/>
      <c r="AD3" s="27"/>
    </row>
    <row r="4" spans="2:30" customFormat="1" x14ac:dyDescent="0.25">
      <c r="B4" s="32" t="s">
        <v>2</v>
      </c>
      <c r="C4" s="32" t="s">
        <v>3</v>
      </c>
      <c r="X4" s="27"/>
      <c r="Y4" s="27"/>
      <c r="Z4" s="27"/>
      <c r="AA4" s="27"/>
      <c r="AB4" s="27"/>
      <c r="AC4" s="27"/>
      <c r="AD4" s="27"/>
    </row>
    <row r="5" spans="2:30" customFormat="1" ht="15.75" thickBot="1" x14ac:dyDescent="0.3">
      <c r="B5" s="32"/>
      <c r="X5" s="27"/>
      <c r="Y5" s="27"/>
      <c r="Z5" s="27"/>
      <c r="AA5" s="27"/>
      <c r="AB5" s="27"/>
      <c r="AC5" s="27"/>
      <c r="AD5" s="27"/>
    </row>
    <row r="6" spans="2:30" ht="16.5" thickBot="1" x14ac:dyDescent="0.35">
      <c r="B6" s="33" t="s">
        <v>4</v>
      </c>
      <c r="C6" s="33"/>
      <c r="D6" s="33"/>
      <c r="E6" s="138"/>
      <c r="F6" s="139"/>
      <c r="G6" s="139"/>
      <c r="H6" s="140"/>
      <c r="I6" s="34" t="s">
        <v>5</v>
      </c>
      <c r="J6" s="33" t="s">
        <v>6</v>
      </c>
      <c r="K6" s="33"/>
      <c r="L6" s="33"/>
      <c r="M6" s="33"/>
      <c r="N6" s="33"/>
      <c r="O6" s="33"/>
      <c r="P6" s="33"/>
      <c r="Q6" s="33"/>
      <c r="R6" s="33"/>
      <c r="S6" s="33"/>
      <c r="T6" s="33"/>
      <c r="U6" s="33"/>
      <c r="V6" s="33"/>
      <c r="W6" s="33"/>
    </row>
    <row r="8" spans="2:30" ht="18.75" x14ac:dyDescent="0.4">
      <c r="B8" s="43" t="s">
        <v>7</v>
      </c>
      <c r="C8" s="44"/>
      <c r="D8" s="44"/>
      <c r="E8" s="44"/>
      <c r="F8" s="44"/>
      <c r="G8" s="44"/>
      <c r="H8" s="44"/>
      <c r="I8" s="44"/>
      <c r="J8" s="44"/>
      <c r="K8" s="44"/>
      <c r="L8" s="44"/>
      <c r="M8" s="44"/>
      <c r="N8" s="44"/>
      <c r="O8" s="44"/>
      <c r="P8" s="44"/>
      <c r="Q8" s="44"/>
      <c r="R8" s="44"/>
      <c r="S8" s="3"/>
      <c r="T8" s="3"/>
      <c r="U8" s="3"/>
      <c r="V8" s="3"/>
      <c r="W8" s="3"/>
    </row>
    <row r="9" spans="2:30" x14ac:dyDescent="0.25">
      <c r="B9" s="44"/>
      <c r="C9" s="44"/>
      <c r="D9" s="44"/>
      <c r="E9" s="44"/>
      <c r="F9" s="44"/>
      <c r="G9" s="44"/>
      <c r="H9" s="44"/>
      <c r="I9" s="44"/>
      <c r="J9" s="44"/>
      <c r="K9" s="44"/>
      <c r="L9" s="44"/>
      <c r="M9" s="44"/>
      <c r="N9" s="44"/>
      <c r="O9" s="44"/>
      <c r="P9" s="44"/>
      <c r="Q9" s="44"/>
      <c r="R9" s="44"/>
      <c r="S9" s="3"/>
      <c r="T9" s="3"/>
      <c r="U9" s="3"/>
      <c r="V9" s="3"/>
      <c r="W9" s="3"/>
    </row>
    <row r="10" spans="2:30" ht="14.1" customHeight="1" x14ac:dyDescent="0.25">
      <c r="B10" s="44" t="s">
        <v>8</v>
      </c>
      <c r="C10" s="44"/>
      <c r="D10" s="44"/>
      <c r="E10" s="44"/>
      <c r="F10" s="44"/>
      <c r="G10" s="44"/>
      <c r="H10" s="44"/>
      <c r="I10" s="44"/>
      <c r="J10" s="44"/>
      <c r="K10" s="44"/>
      <c r="L10" s="44"/>
      <c r="M10" s="44"/>
      <c r="N10" s="44"/>
      <c r="O10" s="44"/>
      <c r="P10" s="44"/>
      <c r="Q10" s="44"/>
      <c r="R10" s="44"/>
      <c r="S10" s="3"/>
      <c r="T10" s="3"/>
      <c r="U10" s="3"/>
      <c r="V10" s="3"/>
      <c r="W10" s="3"/>
    </row>
    <row r="11" spans="2:30" ht="14.1" customHeight="1" x14ac:dyDescent="0.25">
      <c r="B11" s="44"/>
      <c r="C11" s="44"/>
      <c r="D11" s="44"/>
      <c r="E11" s="44"/>
      <c r="F11" s="44"/>
      <c r="G11" s="44"/>
      <c r="H11" s="44"/>
      <c r="I11" s="44"/>
      <c r="J11" s="44"/>
      <c r="K11" s="44"/>
      <c r="L11" s="44"/>
      <c r="M11" s="44"/>
      <c r="N11" s="44"/>
      <c r="O11" s="44"/>
      <c r="P11" s="44"/>
      <c r="Q11" s="44"/>
      <c r="R11" s="44"/>
      <c r="S11" s="3"/>
      <c r="T11" s="3"/>
      <c r="U11" s="3"/>
      <c r="V11" s="3"/>
      <c r="W11" s="3"/>
    </row>
    <row r="12" spans="2:30" x14ac:dyDescent="0.25">
      <c r="B12" s="44" t="s">
        <v>9</v>
      </c>
      <c r="C12" s="44"/>
      <c r="D12" s="44"/>
      <c r="E12" s="44" t="str">
        <f>IF(OR(AND('1 - Vergleichszeitraum'!H14="",COUNTIFS('1 - Vergleichszeitraum'!H:H,"Strom")&gt;0),AND('1 - Vergleichszeitraum'!H19="",COUNTIFS('1 - Vergleichszeitraum'!H:H,"Erdgas")&gt;0),AND('1 - Vergleichszeitraum'!H25="",COUNTIFS('1 - Vergleichszeitraum'!H:H,"Wärme/Kälte")&gt;0),AND('1 - Vergleichszeitraum'!H14&gt;0,COUNTIFS('1 - Vergleichszeitraum'!H:H,"Strom")=0),AND('1 - Vergleichszeitraum'!H19&gt;0,COUNTIFS('1 - Vergleichszeitraum'!H:H,"Erdgas")=0),AND('1 - Vergleichszeitraum'!H25&gt;0,COUNTIFS('1 - Vergleichszeitraum'!H:H,"Wärme/Kälte")=0)),"Eingaben offen",IF(AND('1 - Vergleichszeitraum'!H14&gt;0,COUNTIFS('1 - Vergleichszeitraum'!H:H,"Strom")&gt;0),"Eingaben vorhanden",IF(AND('1 - Vergleichszeitraum'!H19&gt;0,COUNTIFS('1 - Vergleichszeitraum'!H:H,"Erdgas")&gt;0),"Eingaben vorhanden",IF(AND('1 - Vergleichszeitraum'!H25&gt;0,COUNTIFS('1 - Vergleichszeitraum'!H:H,"Wärme/Kälte")&gt;0),"Eingaben vorhanden","Eingaben offen"))))</f>
        <v>Eingaben offen</v>
      </c>
      <c r="F12" s="44"/>
      <c r="G12" s="44"/>
      <c r="H12" s="44"/>
      <c r="I12" s="44"/>
      <c r="J12" s="44"/>
      <c r="K12" s="44"/>
      <c r="L12" s="44"/>
      <c r="M12" s="44"/>
      <c r="N12" s="44"/>
      <c r="O12" s="44"/>
      <c r="P12" s="44"/>
      <c r="Q12" s="44"/>
      <c r="R12" s="44"/>
      <c r="S12" s="3"/>
      <c r="T12" s="3"/>
      <c r="U12" s="3"/>
      <c r="V12" s="3"/>
      <c r="W12" s="3"/>
    </row>
    <row r="13" spans="2:30" x14ac:dyDescent="0.25">
      <c r="B13" s="44" t="s">
        <v>10</v>
      </c>
      <c r="C13" s="44"/>
      <c r="D13" s="44"/>
      <c r="E13" s="44" t="str">
        <f>IF('2 - Förderzeitraum'!H15,"Eingaben vorhanden","Eingaben offen")</f>
        <v>Eingaben offen</v>
      </c>
      <c r="F13" s="44"/>
      <c r="G13" s="44"/>
      <c r="H13" s="44"/>
      <c r="I13" s="44"/>
      <c r="J13" s="44"/>
      <c r="K13" s="44"/>
      <c r="L13" s="44"/>
      <c r="M13" s="44"/>
      <c r="N13" s="44"/>
      <c r="O13" s="44"/>
      <c r="P13" s="44"/>
      <c r="Q13" s="44"/>
      <c r="R13" s="44"/>
      <c r="S13" s="3"/>
      <c r="T13" s="3"/>
      <c r="U13" s="3"/>
      <c r="V13" s="3"/>
      <c r="W13" s="3"/>
    </row>
    <row r="14" spans="2:30" x14ac:dyDescent="0.25">
      <c r="B14" s="44" t="s">
        <v>11</v>
      </c>
      <c r="C14" s="44"/>
      <c r="D14" s="44"/>
      <c r="E14" s="44" t="str">
        <f>IF((SUM(I53:K53))&lt;1200000,"Keine Eingaben erforderlich",IF(AND('3 - Unternehmensangaben'!D12&lt;&gt;"",'3 - Unternehmensangaben'!F15&lt;&gt;""),"Eingaben vorhanden","Eingaben offen"))</f>
        <v>Keine Eingaben erforderlich</v>
      </c>
      <c r="F14" s="44"/>
      <c r="G14" s="44"/>
      <c r="H14" s="44"/>
      <c r="I14" s="44"/>
      <c r="J14" s="44"/>
      <c r="K14" s="44"/>
      <c r="L14" s="44"/>
      <c r="M14" s="44"/>
      <c r="N14" s="44"/>
      <c r="O14" s="44"/>
      <c r="P14" s="44"/>
      <c r="Q14" s="44"/>
      <c r="R14" s="44"/>
      <c r="S14" s="3"/>
      <c r="T14" s="3"/>
      <c r="U14" s="3"/>
      <c r="V14" s="3"/>
      <c r="W14" s="3"/>
    </row>
    <row r="15" spans="2:30" ht="15.75" thickBot="1" x14ac:dyDescent="0.3">
      <c r="B15" s="45"/>
      <c r="C15" s="45"/>
      <c r="D15" s="45"/>
      <c r="E15" s="45"/>
      <c r="F15" s="45"/>
      <c r="G15" s="45"/>
      <c r="H15" s="45"/>
      <c r="I15" s="45"/>
      <c r="J15" s="45"/>
      <c r="K15" s="45"/>
      <c r="L15" s="45"/>
      <c r="M15" s="45"/>
      <c r="N15" s="45"/>
      <c r="O15" s="45"/>
      <c r="P15" s="45"/>
      <c r="Q15" s="45"/>
      <c r="R15" s="45"/>
      <c r="S15" s="6"/>
      <c r="T15" s="6"/>
      <c r="U15" s="6"/>
      <c r="V15" s="6"/>
      <c r="W15" s="6"/>
    </row>
    <row r="16" spans="2:30" x14ac:dyDescent="0.25">
      <c r="B16" s="44"/>
      <c r="C16" s="44"/>
      <c r="D16" s="44"/>
      <c r="E16" s="44"/>
      <c r="F16" s="44"/>
      <c r="G16" s="44"/>
      <c r="H16" s="44"/>
      <c r="I16" s="44"/>
      <c r="J16" s="44"/>
      <c r="K16" s="44"/>
      <c r="L16" s="44"/>
      <c r="M16" s="44"/>
      <c r="N16" s="44"/>
      <c r="O16" s="44"/>
      <c r="P16" s="44"/>
      <c r="Q16" s="44"/>
      <c r="R16" s="44"/>
      <c r="S16" s="3"/>
      <c r="T16" s="3"/>
      <c r="U16" s="3"/>
      <c r="V16" s="3"/>
      <c r="W16" s="3"/>
    </row>
    <row r="17" spans="2:30" ht="18.75" x14ac:dyDescent="0.4">
      <c r="B17" s="43" t="s">
        <v>12</v>
      </c>
      <c r="C17" s="43"/>
      <c r="D17" s="43"/>
      <c r="E17" s="43"/>
      <c r="F17" s="43"/>
      <c r="G17" s="43"/>
      <c r="H17" s="43"/>
      <c r="I17" s="84">
        <f>IFERROR(IF(SUM(I53:K53)&lt;=750,0,IF(AND(MIN(SUM(I129:K129),SUM('3 - Unternehmensangaben'!D12:F12)*0.8*-1)&gt;25000000,'3 - Unternehmensangaben'!F15="Ja"),MIN(SUM(I129:K129),SUM('3 - Unternehmensangaben'!D12:F12)*0.8*-1,50000000),IF(MIN(SUM(I91:K91),SUM('3 - Unternehmensangaben'!D12:F12)*0.8*-1)&gt;2000000,MIN(SUM(I91:K91),SUM('3 - Unternehmensangaben'!D12:F12)*0.8*-1,25000000),MIN(SUM(Übersicht!I53:K53),2000000)))),"")</f>
        <v>0</v>
      </c>
      <c r="J17" s="43" t="str">
        <f>IF(AND(MIN(SUM(I129:K129),SUM('3 - Unternehmensangaben'!D12:F12)*0.8*-1)&gt;25000000,'3 - Unternehmensangaben'!F15="Ja"),"EUR in der Berechnungsstufe (Stufe 4)",IF(MIN(SUM(I91:K91),SUM('3 - Unternehmensangaben'!D12:F12)*0.8*-1)&gt;2000000,"EUR in der Berechnungsstufe (Stufe 3)","EUR in der Berechnungsstufe (Stufe 2)"))</f>
        <v>EUR in der Berechnungsstufe (Stufe 2)</v>
      </c>
      <c r="K17" s="44"/>
      <c r="L17" s="44"/>
      <c r="M17" s="46" t="s">
        <v>5</v>
      </c>
      <c r="N17" s="44" t="str">
        <f>IF(I17&lt;=750,"Der mögliche Energiekostenzuschuss liegt unter der betragsmäßigen Untergrenze von EUR 750,-","")</f>
        <v>Der mögliche Energiekostenzuschuss liegt unter der betragsmäßigen Untergrenze von EUR 750,-</v>
      </c>
      <c r="O17" s="44"/>
      <c r="P17" s="44"/>
      <c r="Q17" s="44"/>
      <c r="R17" s="44"/>
      <c r="S17" s="3"/>
      <c r="T17" s="3"/>
      <c r="U17" s="3"/>
      <c r="V17" s="3"/>
      <c r="W17" s="3"/>
    </row>
    <row r="18" spans="2:30" ht="18.75" x14ac:dyDescent="0.4">
      <c r="B18" s="43"/>
      <c r="C18" s="43"/>
      <c r="D18" s="43"/>
      <c r="E18" s="43"/>
      <c r="F18" s="43"/>
      <c r="G18" s="43"/>
      <c r="H18" s="43"/>
      <c r="I18" s="43"/>
      <c r="J18" s="85"/>
      <c r="K18" s="44"/>
      <c r="L18" s="44"/>
      <c r="M18" s="44"/>
      <c r="N18" s="44"/>
      <c r="O18" s="44"/>
      <c r="P18" s="44"/>
      <c r="Q18" s="44"/>
      <c r="R18" s="44"/>
      <c r="S18" s="3"/>
      <c r="T18" s="3"/>
      <c r="U18" s="3"/>
      <c r="V18" s="3"/>
      <c r="W18" s="3"/>
    </row>
    <row r="19" spans="2:30" ht="18.75" x14ac:dyDescent="0.4">
      <c r="B19" s="44" t="s">
        <v>13</v>
      </c>
      <c r="C19" s="43"/>
      <c r="D19" s="43"/>
      <c r="E19" s="43"/>
      <c r="F19" s="43"/>
      <c r="G19" s="43"/>
      <c r="H19" s="43"/>
      <c r="I19" s="43"/>
      <c r="J19" s="43"/>
      <c r="K19" s="44"/>
      <c r="L19" s="44"/>
      <c r="M19" s="44"/>
      <c r="N19" s="44"/>
      <c r="O19" s="44"/>
      <c r="P19" s="44"/>
      <c r="Q19" s="44"/>
      <c r="R19" s="44"/>
      <c r="S19" s="3"/>
      <c r="T19" s="3"/>
      <c r="U19" s="3"/>
      <c r="V19" s="3"/>
      <c r="W19" s="3"/>
    </row>
    <row r="20" spans="2:30" ht="18.75" x14ac:dyDescent="0.4">
      <c r="B20" s="42"/>
      <c r="C20" s="86"/>
      <c r="D20" s="86"/>
      <c r="E20" s="86"/>
      <c r="F20" s="86"/>
      <c r="G20" s="86"/>
      <c r="H20" s="86"/>
      <c r="I20" s="86"/>
      <c r="J20" s="86"/>
      <c r="K20" s="42"/>
      <c r="L20" s="42"/>
      <c r="M20" s="42"/>
      <c r="N20" s="42"/>
      <c r="O20" s="42"/>
      <c r="P20" s="42"/>
      <c r="Q20" s="42"/>
      <c r="R20" s="42"/>
    </row>
    <row r="21" spans="2:30" ht="19.5" outlineLevel="1" thickBot="1" x14ac:dyDescent="0.45">
      <c r="B21" s="87" t="s">
        <v>14</v>
      </c>
      <c r="C21" s="42"/>
      <c r="D21" s="42"/>
      <c r="E21" s="42"/>
      <c r="F21" s="42"/>
      <c r="G21" s="42"/>
      <c r="H21" s="42"/>
      <c r="I21" s="42"/>
      <c r="J21" s="42"/>
      <c r="K21" s="42"/>
      <c r="L21" s="42"/>
      <c r="M21" s="42"/>
      <c r="N21" s="42"/>
      <c r="O21" s="42"/>
      <c r="P21" s="42"/>
      <c r="Q21" s="42"/>
      <c r="R21" s="42"/>
    </row>
    <row r="22" spans="2:30" ht="18.75" outlineLevel="1" x14ac:dyDescent="0.4">
      <c r="B22" s="88" t="s">
        <v>15</v>
      </c>
      <c r="C22" s="89"/>
      <c r="D22" s="89"/>
      <c r="E22" s="89"/>
      <c r="F22" s="89"/>
      <c r="G22" s="89"/>
      <c r="H22" s="89"/>
      <c r="I22" s="90" t="s">
        <v>138</v>
      </c>
      <c r="J22" s="90" t="s">
        <v>139</v>
      </c>
      <c r="K22" s="90" t="s">
        <v>140</v>
      </c>
      <c r="L22" s="89"/>
      <c r="M22" s="91"/>
      <c r="N22" s="89"/>
      <c r="O22" s="89"/>
      <c r="P22" s="89"/>
      <c r="Q22" s="89"/>
      <c r="R22" s="92"/>
      <c r="S22" s="27"/>
      <c r="T22" s="27"/>
      <c r="U22" s="27"/>
      <c r="V22" s="27"/>
      <c r="W22" s="27"/>
      <c r="Z22" s="1"/>
      <c r="AA22" s="1"/>
      <c r="AB22" s="1"/>
      <c r="AC22" s="1"/>
      <c r="AD22" s="1"/>
    </row>
    <row r="23" spans="2:30" outlineLevel="1" x14ac:dyDescent="0.25">
      <c r="B23" s="93" t="s">
        <v>16</v>
      </c>
      <c r="C23" s="44"/>
      <c r="D23" s="44"/>
      <c r="E23" s="44"/>
      <c r="F23" s="44"/>
      <c r="G23" s="44"/>
      <c r="H23" s="44"/>
      <c r="I23" s="94">
        <f>ROUND(SUMIFS('2 - Förderzeitraum'!I:I,'2 - Förderzeitraum'!$B:$B,"Zwischensumme Strom"),4)</f>
        <v>0</v>
      </c>
      <c r="J23" s="94">
        <f>ROUND(SUMIFS('2 - Förderzeitraum'!J:J,'2 - Förderzeitraum'!$B:$B,"Zwischensumme Strom"),4)</f>
        <v>0</v>
      </c>
      <c r="K23" s="94">
        <f>ROUND(SUMIFS('2 - Förderzeitraum'!K:K,'2 - Förderzeitraum'!$B:$B,"Zwischensumme Strom"),4)</f>
        <v>0</v>
      </c>
      <c r="L23" s="44"/>
      <c r="M23" s="58"/>
      <c r="N23" s="44"/>
      <c r="O23" s="44"/>
      <c r="P23" s="44"/>
      <c r="Q23" s="44"/>
      <c r="R23" s="95"/>
      <c r="S23" s="27"/>
      <c r="T23" s="27"/>
      <c r="U23" s="27"/>
      <c r="V23" s="27"/>
      <c r="W23" s="27"/>
      <c r="Z23" s="1"/>
      <c r="AA23" s="1"/>
      <c r="AB23" s="1"/>
      <c r="AC23" s="1"/>
      <c r="AD23" s="1"/>
    </row>
    <row r="24" spans="2:30" outlineLevel="1" x14ac:dyDescent="0.25">
      <c r="B24" s="96" t="s">
        <v>17</v>
      </c>
      <c r="C24" s="97"/>
      <c r="D24" s="97"/>
      <c r="E24" s="97"/>
      <c r="F24" s="97"/>
      <c r="G24" s="97"/>
      <c r="H24" s="97"/>
      <c r="I24" s="98">
        <f>ROUND('1 - Vergleichszeitraum'!$H$14,4)</f>
        <v>0</v>
      </c>
      <c r="J24" s="98">
        <f>ROUND('1 - Vergleichszeitraum'!$H$14,4)</f>
        <v>0</v>
      </c>
      <c r="K24" s="98">
        <f>ROUND('1 - Vergleichszeitraum'!$H$14,4)</f>
        <v>0</v>
      </c>
      <c r="L24" s="44"/>
      <c r="M24" s="58"/>
      <c r="N24" s="44"/>
      <c r="O24" s="44"/>
      <c r="P24" s="44"/>
      <c r="Q24" s="44"/>
      <c r="R24" s="95"/>
      <c r="S24" s="27"/>
      <c r="T24" s="27"/>
      <c r="U24" s="27"/>
      <c r="V24" s="27"/>
      <c r="W24" s="27"/>
      <c r="Z24" s="1"/>
      <c r="AA24" s="1"/>
      <c r="AB24" s="1"/>
      <c r="AC24" s="1"/>
      <c r="AD24" s="1"/>
    </row>
    <row r="25" spans="2:30" ht="15.75" outlineLevel="1" x14ac:dyDescent="0.3">
      <c r="B25" s="93" t="s">
        <v>18</v>
      </c>
      <c r="C25" s="44"/>
      <c r="D25" s="44"/>
      <c r="E25" s="44"/>
      <c r="F25" s="44"/>
      <c r="G25" s="44"/>
      <c r="H25" s="44"/>
      <c r="I25" s="94">
        <f>MAX(I23-2*I24,0)</f>
        <v>0</v>
      </c>
      <c r="J25" s="94">
        <f t="shared" ref="J25:K25" si="0">MAX(J23-2*J24,0)</f>
        <v>0</v>
      </c>
      <c r="K25" s="94">
        <f t="shared" si="0"/>
        <v>0</v>
      </c>
      <c r="L25" s="46" t="s">
        <v>5</v>
      </c>
      <c r="M25" s="65" t="s">
        <v>19</v>
      </c>
      <c r="N25" s="44"/>
      <c r="O25" s="44"/>
      <c r="P25" s="44"/>
      <c r="Q25" s="44"/>
      <c r="R25" s="95"/>
      <c r="S25" s="27"/>
      <c r="T25" s="27"/>
      <c r="U25" s="27"/>
      <c r="V25" s="27"/>
      <c r="W25" s="27"/>
      <c r="Z25" s="1"/>
      <c r="AA25" s="1"/>
      <c r="AB25" s="1"/>
      <c r="AC25" s="1"/>
      <c r="AD25" s="1"/>
    </row>
    <row r="26" spans="2:30" ht="15.75" outlineLevel="1" x14ac:dyDescent="0.3">
      <c r="B26" s="93"/>
      <c r="C26" s="44"/>
      <c r="D26" s="44"/>
      <c r="E26" s="44"/>
      <c r="F26" s="44"/>
      <c r="G26" s="44"/>
      <c r="H26" s="44"/>
      <c r="I26" s="99"/>
      <c r="J26" s="99"/>
      <c r="K26" s="99"/>
      <c r="L26" s="46"/>
      <c r="M26" s="65"/>
      <c r="N26" s="44"/>
      <c r="O26" s="44"/>
      <c r="P26" s="44"/>
      <c r="Q26" s="44"/>
      <c r="R26" s="95"/>
      <c r="S26" s="27"/>
      <c r="T26" s="27"/>
      <c r="U26" s="27"/>
      <c r="V26" s="27"/>
      <c r="W26" s="27"/>
      <c r="Z26" s="1"/>
      <c r="AA26" s="1"/>
      <c r="AB26" s="1"/>
      <c r="AC26" s="1"/>
      <c r="AD26" s="1"/>
    </row>
    <row r="27" spans="2:30" ht="15.75" outlineLevel="1" x14ac:dyDescent="0.3">
      <c r="B27" s="93" t="s">
        <v>150</v>
      </c>
      <c r="C27" s="44"/>
      <c r="D27" s="44"/>
      <c r="E27" s="44"/>
      <c r="F27" s="44"/>
      <c r="G27" s="44"/>
      <c r="H27" s="44"/>
      <c r="I27" s="99">
        <f>SUMIFS('2 - Förderzeitraum'!I:I,'2 - Förderzeitraum'!$B:$B,"Stromverbrauch in kWh von 1. Oktober 2022 bis 31. Dezember 2022")</f>
        <v>0</v>
      </c>
      <c r="J27" s="99">
        <f>SUMIFS('2 - Förderzeitraum'!J:J,'2 - Förderzeitraum'!$B:$B,"Stromverbrauch in kWh von 1. Oktober 2022 bis 31. Dezember 2022")</f>
        <v>0</v>
      </c>
      <c r="K27" s="99">
        <f>SUMIFS('2 - Förderzeitraum'!K:K,'2 - Förderzeitraum'!$B:$B,"Stromverbrauch in kWh von 1. Oktober 2022 bis 31. Dezember 2022")</f>
        <v>0</v>
      </c>
      <c r="L27" s="46"/>
      <c r="M27" s="65"/>
      <c r="N27" s="44"/>
      <c r="O27" s="44"/>
      <c r="P27" s="44"/>
      <c r="Q27" s="44"/>
      <c r="R27" s="95"/>
      <c r="S27" s="27"/>
      <c r="T27" s="27"/>
      <c r="U27" s="27"/>
      <c r="V27" s="27"/>
      <c r="W27" s="27"/>
      <c r="Z27" s="1"/>
      <c r="AA27" s="1"/>
      <c r="AB27" s="1"/>
      <c r="AC27" s="1"/>
      <c r="AD27" s="1"/>
    </row>
    <row r="28" spans="2:30" outlineLevel="1" x14ac:dyDescent="0.25">
      <c r="B28" s="96" t="s">
        <v>151</v>
      </c>
      <c r="C28" s="97"/>
      <c r="D28" s="97"/>
      <c r="E28" s="97"/>
      <c r="F28" s="97"/>
      <c r="G28" s="97"/>
      <c r="H28" s="100">
        <f>SUM(I28:K28)</f>
        <v>0</v>
      </c>
      <c r="I28" s="101">
        <f>SUMIFS('1 - Vergleichszeitraum'!I:I,'1 - Vergleichszeitraum'!$B:$B,"Stromverbrauch in kWh von 1. Oktober 2021 bis 31. Dezember 2021")</f>
        <v>0</v>
      </c>
      <c r="J28" s="101">
        <f>SUMIFS('1 - Vergleichszeitraum'!J:J,'1 - Vergleichszeitraum'!$B:$B,"Stromverbrauch in kWh von 1. Oktober 2021 bis 31. Dezember 2021")</f>
        <v>0</v>
      </c>
      <c r="K28" s="101">
        <f>SUMIFS('1 - Vergleichszeitraum'!K:K,'1 - Vergleichszeitraum'!$B:$B,"Stromverbrauch in kWh von 1. Oktober 2021 bis 31. Dezember 2021")</f>
        <v>0</v>
      </c>
      <c r="L28" s="44"/>
      <c r="M28" s="44"/>
      <c r="N28" s="44"/>
      <c r="O28" s="44"/>
      <c r="P28" s="44"/>
      <c r="Q28" s="44"/>
      <c r="R28" s="95"/>
      <c r="S28" s="27"/>
      <c r="T28" s="27"/>
      <c r="U28" s="27"/>
      <c r="V28" s="27"/>
      <c r="W28" s="27"/>
      <c r="Z28" s="1"/>
      <c r="AA28" s="1"/>
      <c r="AB28" s="1"/>
      <c r="AC28" s="1"/>
      <c r="AD28" s="1"/>
    </row>
    <row r="29" spans="2:30" ht="15.75" outlineLevel="1" x14ac:dyDescent="0.3">
      <c r="B29" s="93" t="s">
        <v>20</v>
      </c>
      <c r="C29" s="44"/>
      <c r="D29" s="44"/>
      <c r="E29" s="44"/>
      <c r="F29" s="44"/>
      <c r="G29" s="44"/>
      <c r="H29" s="44"/>
      <c r="I29" s="99">
        <f>MIN(I27,I28*0.7)</f>
        <v>0</v>
      </c>
      <c r="J29" s="99">
        <f t="shared" ref="J29" si="1">MIN(J27,J28*0.7)</f>
        <v>0</v>
      </c>
      <c r="K29" s="99">
        <f>MIN(K27,K28*0.7)</f>
        <v>0</v>
      </c>
      <c r="L29" s="46" t="s">
        <v>5</v>
      </c>
      <c r="M29" s="65" t="s">
        <v>21</v>
      </c>
      <c r="N29" s="44"/>
      <c r="O29" s="44"/>
      <c r="P29" s="44"/>
      <c r="Q29" s="44"/>
      <c r="R29" s="95"/>
      <c r="S29" s="27"/>
      <c r="T29" s="27"/>
      <c r="U29" s="27"/>
      <c r="V29" s="27"/>
      <c r="W29" s="27"/>
      <c r="Z29" s="1"/>
      <c r="AA29" s="1"/>
      <c r="AB29" s="1"/>
      <c r="AC29" s="1"/>
      <c r="AD29" s="1"/>
    </row>
    <row r="30" spans="2:30" outlineLevel="1" x14ac:dyDescent="0.25">
      <c r="B30" s="93"/>
      <c r="C30" s="44"/>
      <c r="D30" s="44"/>
      <c r="E30" s="44"/>
      <c r="F30" s="44"/>
      <c r="G30" s="44"/>
      <c r="H30" s="44"/>
      <c r="I30" s="44"/>
      <c r="J30" s="44"/>
      <c r="K30" s="44"/>
      <c r="L30" s="44"/>
      <c r="M30" s="44"/>
      <c r="N30" s="44"/>
      <c r="O30" s="44"/>
      <c r="P30" s="44"/>
      <c r="Q30" s="44"/>
      <c r="R30" s="95"/>
      <c r="S30" s="27"/>
      <c r="T30" s="27"/>
      <c r="U30" s="27"/>
      <c r="V30" s="27"/>
      <c r="W30" s="27"/>
      <c r="Z30" s="1"/>
      <c r="AA30" s="1"/>
      <c r="AB30" s="1"/>
      <c r="AC30" s="1"/>
      <c r="AD30" s="1"/>
    </row>
    <row r="31" spans="2:30" ht="18.75" outlineLevel="1" x14ac:dyDescent="0.4">
      <c r="B31" s="102" t="s">
        <v>22</v>
      </c>
      <c r="C31" s="44"/>
      <c r="D31" s="44"/>
      <c r="E31" s="44"/>
      <c r="F31" s="44"/>
      <c r="G31" s="44"/>
      <c r="H31" s="44"/>
      <c r="I31" s="103" t="s">
        <v>141</v>
      </c>
      <c r="J31" s="103" t="s">
        <v>139</v>
      </c>
      <c r="K31" s="103" t="s">
        <v>140</v>
      </c>
      <c r="L31" s="44"/>
      <c r="M31" s="58"/>
      <c r="N31" s="44"/>
      <c r="O31" s="44"/>
      <c r="P31" s="44"/>
      <c r="Q31" s="44"/>
      <c r="R31" s="95"/>
      <c r="S31" s="27"/>
      <c r="T31" s="27"/>
      <c r="U31" s="27"/>
      <c r="V31" s="27"/>
      <c r="W31" s="27"/>
      <c r="Z31" s="1"/>
      <c r="AA31" s="1"/>
      <c r="AB31" s="1"/>
      <c r="AC31" s="1"/>
      <c r="AD31" s="1"/>
    </row>
    <row r="32" spans="2:30" outlineLevel="1" x14ac:dyDescent="0.25">
      <c r="B32" s="93" t="s">
        <v>16</v>
      </c>
      <c r="C32" s="44"/>
      <c r="D32" s="44"/>
      <c r="E32" s="44"/>
      <c r="F32" s="44"/>
      <c r="G32" s="44"/>
      <c r="H32" s="44"/>
      <c r="I32" s="94">
        <f>ROUND(SUMIFS('2 - Förderzeitraum'!I:I,'2 - Förderzeitraum'!$B:$B,"Zwischensumme Erdgas"),4)</f>
        <v>0</v>
      </c>
      <c r="J32" s="94">
        <f>ROUND(SUMIFS('2 - Förderzeitraum'!J:J,'2 - Förderzeitraum'!$B:$B,"Zwischensumme Erdgas"),4)</f>
        <v>0</v>
      </c>
      <c r="K32" s="94">
        <f>ROUND(SUMIFS('2 - Förderzeitraum'!K:K,'2 - Förderzeitraum'!$B:$B,"Zwischensumme Erdgas"),4)</f>
        <v>0</v>
      </c>
      <c r="L32" s="44"/>
      <c r="M32" s="58"/>
      <c r="N32" s="44"/>
      <c r="O32" s="44"/>
      <c r="P32" s="44"/>
      <c r="Q32" s="44"/>
      <c r="R32" s="95"/>
      <c r="S32" s="27"/>
      <c r="T32" s="27"/>
      <c r="U32" s="27"/>
      <c r="V32" s="27"/>
      <c r="W32" s="27"/>
      <c r="Z32" s="1"/>
      <c r="AA32" s="1"/>
      <c r="AB32" s="1"/>
      <c r="AC32" s="1"/>
      <c r="AD32" s="1"/>
    </row>
    <row r="33" spans="2:30" outlineLevel="1" x14ac:dyDescent="0.25">
      <c r="B33" s="96" t="s">
        <v>17</v>
      </c>
      <c r="C33" s="97"/>
      <c r="D33" s="97"/>
      <c r="E33" s="97"/>
      <c r="F33" s="97"/>
      <c r="G33" s="97"/>
      <c r="H33" s="97"/>
      <c r="I33" s="98">
        <f>ROUND('1 - Vergleichszeitraum'!$H$19,4)</f>
        <v>0</v>
      </c>
      <c r="J33" s="98">
        <f>ROUND('1 - Vergleichszeitraum'!$H$19,4)</f>
        <v>0</v>
      </c>
      <c r="K33" s="98">
        <f>ROUND('1 - Vergleichszeitraum'!$H$19,4)</f>
        <v>0</v>
      </c>
      <c r="L33" s="44"/>
      <c r="M33" s="58"/>
      <c r="N33" s="44"/>
      <c r="O33" s="44"/>
      <c r="P33" s="44"/>
      <c r="Q33" s="44"/>
      <c r="R33" s="95"/>
      <c r="S33" s="27"/>
      <c r="T33" s="27"/>
      <c r="U33" s="27"/>
      <c r="V33" s="27"/>
      <c r="W33" s="27"/>
      <c r="Z33" s="1"/>
      <c r="AA33" s="1"/>
      <c r="AB33" s="1"/>
      <c r="AC33" s="1"/>
      <c r="AD33" s="1"/>
    </row>
    <row r="34" spans="2:30" ht="15.75" outlineLevel="1" x14ac:dyDescent="0.3">
      <c r="B34" s="93" t="s">
        <v>18</v>
      </c>
      <c r="C34" s="44"/>
      <c r="D34" s="44"/>
      <c r="E34" s="44"/>
      <c r="F34" s="44"/>
      <c r="G34" s="44"/>
      <c r="H34" s="44"/>
      <c r="I34" s="94">
        <f>MAX(I32-2*I33,0)</f>
        <v>0</v>
      </c>
      <c r="J34" s="94">
        <f t="shared" ref="J34" si="2">MAX(J32-2*J33,0)</f>
        <v>0</v>
      </c>
      <c r="K34" s="94">
        <f t="shared" ref="K34" si="3">MAX(K32-2*K33,0)</f>
        <v>0</v>
      </c>
      <c r="L34" s="46" t="s">
        <v>5</v>
      </c>
      <c r="M34" s="65" t="s">
        <v>19</v>
      </c>
      <c r="N34" s="44"/>
      <c r="O34" s="44"/>
      <c r="P34" s="44"/>
      <c r="Q34" s="44"/>
      <c r="R34" s="95"/>
      <c r="S34" s="27"/>
      <c r="T34" s="27"/>
      <c r="U34" s="27"/>
      <c r="V34" s="27"/>
      <c r="W34" s="27"/>
      <c r="Z34" s="1"/>
      <c r="AA34" s="1"/>
      <c r="AB34" s="1"/>
      <c r="AC34" s="1"/>
      <c r="AD34" s="1"/>
    </row>
    <row r="35" spans="2:30" ht="15.75" outlineLevel="1" x14ac:dyDescent="0.3">
      <c r="B35" s="93"/>
      <c r="C35" s="44"/>
      <c r="D35" s="44"/>
      <c r="E35" s="44"/>
      <c r="F35" s="44"/>
      <c r="G35" s="44"/>
      <c r="H35" s="44"/>
      <c r="I35" s="99"/>
      <c r="J35" s="99"/>
      <c r="K35" s="99"/>
      <c r="L35" s="46"/>
      <c r="M35" s="65"/>
      <c r="N35" s="44"/>
      <c r="O35" s="44"/>
      <c r="P35" s="44"/>
      <c r="Q35" s="44"/>
      <c r="R35" s="95"/>
      <c r="S35" s="27"/>
      <c r="T35" s="27"/>
      <c r="U35" s="27"/>
      <c r="V35" s="27"/>
      <c r="W35" s="27"/>
      <c r="Z35" s="1"/>
      <c r="AA35" s="1"/>
      <c r="AB35" s="1"/>
      <c r="AC35" s="1"/>
      <c r="AD35" s="1"/>
    </row>
    <row r="36" spans="2:30" ht="15.75" outlineLevel="1" x14ac:dyDescent="0.3">
      <c r="B36" s="93" t="s">
        <v>149</v>
      </c>
      <c r="C36" s="44"/>
      <c r="D36" s="44"/>
      <c r="E36" s="44"/>
      <c r="F36" s="44"/>
      <c r="G36" s="44"/>
      <c r="H36" s="44"/>
      <c r="I36" s="99">
        <f>SUMIFS('2 - Förderzeitraum'!I:I,'2 - Förderzeitraum'!$B:$B,"Erdgasverbrauch in kWh von 1. Oktober 2022 bis 31. Dezember 2022")</f>
        <v>0</v>
      </c>
      <c r="J36" s="99">
        <f>SUMIFS('2 - Förderzeitraum'!J:J,'2 - Förderzeitraum'!$B:$B,"Erdgasverbrauch in kWh von 1. Oktober 2022 bis 31. Dezember 2022")</f>
        <v>0</v>
      </c>
      <c r="K36" s="99">
        <f>SUMIFS('2 - Förderzeitraum'!K:K,'2 - Förderzeitraum'!$B:$B,"Erdgasverbrauch in kWh von 1. Oktober 2022 bis 31. Dezember 2022")</f>
        <v>0</v>
      </c>
      <c r="L36" s="46"/>
      <c r="M36" s="65"/>
      <c r="N36" s="44"/>
      <c r="O36" s="44"/>
      <c r="P36" s="44"/>
      <c r="Q36" s="44"/>
      <c r="R36" s="95"/>
      <c r="S36" s="27"/>
      <c r="T36" s="27"/>
      <c r="U36" s="27"/>
      <c r="V36" s="27"/>
      <c r="W36" s="27"/>
      <c r="Z36" s="1"/>
      <c r="AA36" s="1"/>
      <c r="AB36" s="1"/>
      <c r="AC36" s="1"/>
      <c r="AD36" s="1"/>
    </row>
    <row r="37" spans="2:30" outlineLevel="1" x14ac:dyDescent="0.25">
      <c r="B37" s="96" t="s">
        <v>152</v>
      </c>
      <c r="C37" s="97"/>
      <c r="D37" s="97"/>
      <c r="E37" s="97"/>
      <c r="F37" s="97"/>
      <c r="G37" s="97"/>
      <c r="H37" s="100">
        <f>SUM(I37:K37)</f>
        <v>0</v>
      </c>
      <c r="I37" s="101">
        <f>SUMIFS('1 - Vergleichszeitraum'!I:I,'1 - Vergleichszeitraum'!$B:$B,"Erdgasverbrauch in kWh von 1. Oktober 2021 bis 31. Dezember 2021")</f>
        <v>0</v>
      </c>
      <c r="J37" s="101">
        <f>SUMIFS('1 - Vergleichszeitraum'!J:J,'1 - Vergleichszeitraum'!$B:$B,"Erdgasverbrauch in kWh von 1. Oktober 2021 bis 31. Dezember 2021")</f>
        <v>0</v>
      </c>
      <c r="K37" s="101">
        <f>SUMIFS('1 - Vergleichszeitraum'!K:K,'1 - Vergleichszeitraum'!$B:$B,"Erdgasverbrauch in kWh von 1. Oktober 2021 bis 31. Dezember 2021")</f>
        <v>0</v>
      </c>
      <c r="L37" s="44"/>
      <c r="M37" s="44"/>
      <c r="N37" s="44"/>
      <c r="O37" s="44"/>
      <c r="P37" s="44"/>
      <c r="Q37" s="44"/>
      <c r="R37" s="95"/>
      <c r="S37" s="27"/>
      <c r="T37" s="27"/>
      <c r="U37" s="27"/>
      <c r="V37" s="27"/>
      <c r="W37" s="27"/>
      <c r="Z37" s="1"/>
      <c r="AA37" s="1"/>
      <c r="AB37" s="1"/>
      <c r="AC37" s="1"/>
      <c r="AD37" s="1"/>
    </row>
    <row r="38" spans="2:30" ht="15.75" outlineLevel="1" x14ac:dyDescent="0.3">
      <c r="B38" s="93" t="s">
        <v>23</v>
      </c>
      <c r="C38" s="44"/>
      <c r="D38" s="44"/>
      <c r="E38" s="44"/>
      <c r="F38" s="44"/>
      <c r="G38" s="44"/>
      <c r="H38" s="44"/>
      <c r="I38" s="99">
        <f>MIN(I36,I37*0.7)</f>
        <v>0</v>
      </c>
      <c r="J38" s="99">
        <f t="shared" ref="J38" si="4">MIN(J36,J37*0.7)</f>
        <v>0</v>
      </c>
      <c r="K38" s="99">
        <f t="shared" ref="K38" si="5">MIN(K36,K37*0.7)</f>
        <v>0</v>
      </c>
      <c r="L38" s="46" t="s">
        <v>5</v>
      </c>
      <c r="M38" s="65" t="s">
        <v>21</v>
      </c>
      <c r="N38" s="44"/>
      <c r="O38" s="44"/>
      <c r="P38" s="44"/>
      <c r="Q38" s="44"/>
      <c r="R38" s="95"/>
      <c r="S38" s="27"/>
      <c r="T38" s="27"/>
      <c r="U38" s="27"/>
      <c r="V38" s="27"/>
      <c r="W38" s="27"/>
      <c r="Z38" s="1"/>
      <c r="AA38" s="1"/>
      <c r="AB38" s="1"/>
      <c r="AC38" s="1"/>
      <c r="AD38" s="1"/>
    </row>
    <row r="39" spans="2:30" ht="15.75" outlineLevel="1" x14ac:dyDescent="0.3">
      <c r="B39" s="93"/>
      <c r="C39" s="44"/>
      <c r="D39" s="44"/>
      <c r="E39" s="44"/>
      <c r="F39" s="44"/>
      <c r="G39" s="44"/>
      <c r="H39" s="44"/>
      <c r="I39" s="99"/>
      <c r="J39" s="99"/>
      <c r="K39" s="99"/>
      <c r="L39" s="46"/>
      <c r="M39" s="65"/>
      <c r="N39" s="44"/>
      <c r="O39" s="44"/>
      <c r="P39" s="44"/>
      <c r="Q39" s="44"/>
      <c r="R39" s="95"/>
      <c r="S39" s="27"/>
      <c r="T39" s="27"/>
      <c r="U39" s="27"/>
      <c r="V39" s="27"/>
      <c r="W39" s="27"/>
      <c r="Z39" s="1"/>
      <c r="AA39" s="1"/>
      <c r="AB39" s="1"/>
      <c r="AC39" s="1"/>
      <c r="AD39" s="1"/>
    </row>
    <row r="40" spans="2:30" ht="18.75" outlineLevel="1" x14ac:dyDescent="0.4">
      <c r="B40" s="102" t="s">
        <v>102</v>
      </c>
      <c r="C40" s="44"/>
      <c r="D40" s="44"/>
      <c r="E40" s="44"/>
      <c r="F40" s="44"/>
      <c r="G40" s="44"/>
      <c r="H40" s="44"/>
      <c r="I40" s="103" t="s">
        <v>141</v>
      </c>
      <c r="J40" s="103" t="s">
        <v>139</v>
      </c>
      <c r="K40" s="103" t="s">
        <v>140</v>
      </c>
      <c r="L40" s="44"/>
      <c r="M40" s="58"/>
      <c r="N40" s="44"/>
      <c r="O40" s="44"/>
      <c r="P40" s="44"/>
      <c r="Q40" s="44"/>
      <c r="R40" s="95"/>
      <c r="S40" s="27"/>
      <c r="T40" s="27"/>
      <c r="U40" s="27"/>
      <c r="V40" s="27"/>
      <c r="W40" s="27"/>
      <c r="Z40" s="1"/>
      <c r="AA40" s="1"/>
      <c r="AB40" s="1"/>
      <c r="AC40" s="1"/>
      <c r="AD40" s="1"/>
    </row>
    <row r="41" spans="2:30" outlineLevel="1" x14ac:dyDescent="0.25">
      <c r="B41" s="93" t="s">
        <v>16</v>
      </c>
      <c r="C41" s="44"/>
      <c r="D41" s="44"/>
      <c r="E41" s="44"/>
      <c r="F41" s="44"/>
      <c r="G41" s="44"/>
      <c r="H41" s="44"/>
      <c r="I41" s="94">
        <f>ROUND(SUMIFS('2 - Förderzeitraum'!I:I,'2 - Förderzeitraum'!$B:$B,"Zwischensumme Wärme/Kälte"),4)</f>
        <v>0</v>
      </c>
      <c r="J41" s="94">
        <f>ROUND(SUMIFS('2 - Förderzeitraum'!J:J,'2 - Förderzeitraum'!$B:$B,"Zwischensumme Wärme/Kälte"),4)</f>
        <v>0</v>
      </c>
      <c r="K41" s="94">
        <f>ROUND(SUMIFS('2 - Förderzeitraum'!K:K,'2 - Förderzeitraum'!$B:$B,"Zwischensumme Wärme/Kälte"),4)</f>
        <v>0</v>
      </c>
      <c r="L41" s="44"/>
      <c r="M41" s="58"/>
      <c r="N41" s="44"/>
      <c r="O41" s="44"/>
      <c r="P41" s="44"/>
      <c r="Q41" s="44"/>
      <c r="R41" s="95"/>
      <c r="S41" s="27"/>
      <c r="T41" s="27"/>
      <c r="U41" s="27"/>
      <c r="V41" s="27"/>
      <c r="W41" s="27"/>
      <c r="Z41" s="1"/>
      <c r="AA41" s="1"/>
      <c r="AB41" s="1"/>
      <c r="AC41" s="1"/>
      <c r="AD41" s="1"/>
    </row>
    <row r="42" spans="2:30" outlineLevel="1" x14ac:dyDescent="0.25">
      <c r="B42" s="96" t="s">
        <v>17</v>
      </c>
      <c r="C42" s="97"/>
      <c r="D42" s="97"/>
      <c r="E42" s="97"/>
      <c r="F42" s="97"/>
      <c r="G42" s="97"/>
      <c r="H42" s="97"/>
      <c r="I42" s="98">
        <f>ROUND('1 - Vergleichszeitraum'!$H$25,4)</f>
        <v>0</v>
      </c>
      <c r="J42" s="98">
        <f>ROUND('1 - Vergleichszeitraum'!$H$25,4)</f>
        <v>0</v>
      </c>
      <c r="K42" s="98">
        <f>ROUND('1 - Vergleichszeitraum'!$H$25,4)</f>
        <v>0</v>
      </c>
      <c r="L42" s="44"/>
      <c r="M42" s="58"/>
      <c r="N42" s="44"/>
      <c r="O42" s="44"/>
      <c r="P42" s="44"/>
      <c r="Q42" s="44"/>
      <c r="R42" s="95"/>
      <c r="S42" s="27"/>
      <c r="T42" s="27"/>
      <c r="U42" s="27"/>
      <c r="V42" s="27"/>
      <c r="W42" s="27"/>
      <c r="Z42" s="1"/>
      <c r="AA42" s="1"/>
      <c r="AB42" s="1"/>
      <c r="AC42" s="1"/>
      <c r="AD42" s="1"/>
    </row>
    <row r="43" spans="2:30" ht="15.75" outlineLevel="1" x14ac:dyDescent="0.3">
      <c r="B43" s="93" t="s">
        <v>18</v>
      </c>
      <c r="C43" s="44"/>
      <c r="D43" s="44"/>
      <c r="E43" s="44"/>
      <c r="F43" s="44"/>
      <c r="G43" s="44"/>
      <c r="H43" s="44"/>
      <c r="I43" s="94">
        <f>MAX(I41-2*I42,0)</f>
        <v>0</v>
      </c>
      <c r="J43" s="94">
        <f t="shared" ref="J43:K43" si="6">MAX(J41-2*J42,0)</f>
        <v>0</v>
      </c>
      <c r="K43" s="94">
        <f t="shared" si="6"/>
        <v>0</v>
      </c>
      <c r="L43" s="46" t="s">
        <v>5</v>
      </c>
      <c r="M43" s="65" t="s">
        <v>19</v>
      </c>
      <c r="N43" s="44"/>
      <c r="O43" s="44"/>
      <c r="P43" s="44"/>
      <c r="Q43" s="44"/>
      <c r="R43" s="95"/>
      <c r="S43" s="27"/>
      <c r="T43" s="27"/>
      <c r="U43" s="27"/>
      <c r="V43" s="27"/>
      <c r="W43" s="27"/>
      <c r="Z43" s="1"/>
      <c r="AA43" s="1"/>
      <c r="AB43" s="1"/>
      <c r="AC43" s="1"/>
      <c r="AD43" s="1"/>
    </row>
    <row r="44" spans="2:30" ht="15.75" outlineLevel="1" x14ac:dyDescent="0.3">
      <c r="B44" s="93"/>
      <c r="C44" s="44"/>
      <c r="D44" s="44"/>
      <c r="E44" s="44"/>
      <c r="F44" s="44"/>
      <c r="G44" s="44"/>
      <c r="H44" s="44"/>
      <c r="I44" s="99"/>
      <c r="J44" s="99"/>
      <c r="K44" s="99"/>
      <c r="L44" s="46"/>
      <c r="M44" s="65"/>
      <c r="N44" s="44"/>
      <c r="O44" s="44"/>
      <c r="P44" s="44"/>
      <c r="Q44" s="44"/>
      <c r="R44" s="95"/>
      <c r="S44" s="27"/>
      <c r="T44" s="27"/>
      <c r="U44" s="27"/>
      <c r="V44" s="27"/>
      <c r="W44" s="27"/>
      <c r="Z44" s="1"/>
      <c r="AA44" s="1"/>
      <c r="AB44" s="1"/>
      <c r="AC44" s="1"/>
      <c r="AD44" s="1"/>
    </row>
    <row r="45" spans="2:30" ht="15.75" outlineLevel="1" x14ac:dyDescent="0.3">
      <c r="B45" s="93" t="s">
        <v>148</v>
      </c>
      <c r="C45" s="44"/>
      <c r="D45" s="44"/>
      <c r="E45" s="44"/>
      <c r="F45" s="44"/>
      <c r="G45" s="44"/>
      <c r="H45" s="44"/>
      <c r="I45" s="94">
        <f>IFERROR(SUMIFS('2 - Förderzeitraum'!I:I,'2 - Förderzeitraum'!$B:$B,"Wärme-/Kälteverbrauch in kWh von 1. Oktober 2022 bis 31. Dezember 2022")*'2 - Förderzeitraum'!$H$12,"")</f>
        <v>0</v>
      </c>
      <c r="J45" s="94">
        <f>IFERROR(SUMIFS('2 - Förderzeitraum'!J:J,'2 - Förderzeitraum'!$B:$B,"Wärme-/Kälteverbrauch in kWh von 1. Oktober 2022 bis 31. Dezember 2022")*'2 - Förderzeitraum'!$H$12,"")</f>
        <v>0</v>
      </c>
      <c r="K45" s="94">
        <f>IFERROR(SUMIFS('2 - Förderzeitraum'!K:K,'2 - Förderzeitraum'!$B:$B,"Wärme-/Kälteverbrauch in kWh von 1. Oktober 2022 bis 31. Dezember 2022")*'2 - Förderzeitraum'!$H$12,"")</f>
        <v>0</v>
      </c>
      <c r="L45" s="46"/>
      <c r="M45" s="65"/>
      <c r="N45" s="44"/>
      <c r="O45" s="44"/>
      <c r="P45" s="44"/>
      <c r="Q45" s="44"/>
      <c r="R45" s="95"/>
      <c r="S45" s="27"/>
      <c r="T45" s="27"/>
      <c r="U45" s="27"/>
      <c r="V45" s="27"/>
      <c r="W45" s="27"/>
      <c r="Z45" s="1"/>
      <c r="AA45" s="1"/>
      <c r="AB45" s="1"/>
      <c r="AC45" s="1"/>
      <c r="AD45" s="1"/>
    </row>
    <row r="46" spans="2:30" ht="15.75" outlineLevel="1" x14ac:dyDescent="0.3">
      <c r="B46" s="93" t="s">
        <v>154</v>
      </c>
      <c r="C46" s="44"/>
      <c r="D46" s="44"/>
      <c r="E46" s="44"/>
      <c r="F46" s="44"/>
      <c r="G46" s="44"/>
      <c r="H46" s="44"/>
      <c r="I46" s="128" t="str">
        <f>IFERROR(SUMIFS('2 - Förderzeitraum'!H:H,'2 - Förderzeitraum'!B:B,"Energiemix: Anteil in % der aus Strom oder Erdgas erzeugten Wärme/Kälte")/('2 - Förderzeitraum'!$H$11),"0,00")</f>
        <v>0,00</v>
      </c>
      <c r="J46" s="99"/>
      <c r="K46" s="99"/>
      <c r="L46" s="46"/>
      <c r="M46" s="65"/>
      <c r="N46" s="44"/>
      <c r="O46" s="44"/>
      <c r="P46" s="44"/>
      <c r="Q46" s="44"/>
      <c r="R46" s="95"/>
      <c r="S46" s="27"/>
      <c r="T46" s="27"/>
      <c r="U46" s="27"/>
      <c r="V46" s="27"/>
      <c r="W46" s="27"/>
      <c r="Z46" s="1"/>
      <c r="AA46" s="1"/>
      <c r="AB46" s="1"/>
      <c r="AC46" s="1"/>
      <c r="AD46" s="1"/>
    </row>
    <row r="47" spans="2:30" ht="15.75" outlineLevel="1" x14ac:dyDescent="0.3">
      <c r="B47" s="96" t="s">
        <v>155</v>
      </c>
      <c r="C47" s="97"/>
      <c r="D47" s="97"/>
      <c r="E47" s="97"/>
      <c r="F47" s="97"/>
      <c r="G47" s="97"/>
      <c r="H47" s="100">
        <f>SUM(I47:K47)</f>
        <v>0</v>
      </c>
      <c r="I47" s="104">
        <f>SUMIFS('1 - Vergleichszeitraum'!I:I,'1 - Vergleichszeitraum'!$B:$B,"Wärme-/Kälteverbrauch in kWh von 1. Oktober 2021 bis 31. Dezember 2021")*'1 - Vergleichszeitraum'!$H$24</f>
        <v>0</v>
      </c>
      <c r="J47" s="104">
        <f>SUMIFS('1 - Vergleichszeitraum'!J:J,'1 - Vergleichszeitraum'!$B:$B,"Wärme-/Kälteverbrauch in kWh von 1. Oktober 2021 bis 31. Dezember 2021")*'1 - Vergleichszeitraum'!$H$24</f>
        <v>0</v>
      </c>
      <c r="K47" s="104">
        <f>SUMIFS('1 - Vergleichszeitraum'!K:K,'1 - Vergleichszeitraum'!$B:$B,"Wärme-/Kälteverbrauch in kWh von 1. Oktober 2021 bis 31. Dezember 2021")*'1 - Vergleichszeitraum'!$H$24</f>
        <v>0</v>
      </c>
      <c r="L47" s="46" t="s">
        <v>5</v>
      </c>
      <c r="M47" s="44" t="s">
        <v>159</v>
      </c>
      <c r="N47" s="44"/>
      <c r="O47" s="44"/>
      <c r="P47" s="44"/>
      <c r="Q47" s="44"/>
      <c r="R47" s="95"/>
      <c r="S47" s="27"/>
      <c r="T47" s="27"/>
      <c r="U47" s="27"/>
      <c r="V47" s="27"/>
      <c r="W47" s="27"/>
      <c r="Z47" s="1"/>
      <c r="AA47" s="1"/>
      <c r="AB47" s="1"/>
      <c r="AC47" s="1"/>
      <c r="AD47" s="1"/>
    </row>
    <row r="48" spans="2:30" ht="15.75" outlineLevel="1" x14ac:dyDescent="0.3">
      <c r="B48" s="93" t="s">
        <v>145</v>
      </c>
      <c r="C48" s="44"/>
      <c r="D48" s="44"/>
      <c r="E48" s="44"/>
      <c r="F48" s="44"/>
      <c r="G48" s="44"/>
      <c r="H48" s="44"/>
      <c r="I48" s="99">
        <f>MIN(I45,I47*0.7)</f>
        <v>0</v>
      </c>
      <c r="J48" s="99">
        <f t="shared" ref="J48:K48" si="7">MIN(J45,J47*0.7)</f>
        <v>0</v>
      </c>
      <c r="K48" s="99">
        <f t="shared" si="7"/>
        <v>0</v>
      </c>
      <c r="L48" s="46" t="s">
        <v>5</v>
      </c>
      <c r="M48" s="65" t="s">
        <v>21</v>
      </c>
      <c r="N48" s="44"/>
      <c r="O48" s="44"/>
      <c r="P48" s="44"/>
      <c r="Q48" s="44"/>
      <c r="R48" s="95"/>
      <c r="S48" s="27"/>
      <c r="T48" s="27"/>
      <c r="U48" s="27"/>
      <c r="V48" s="27"/>
      <c r="W48" s="27"/>
      <c r="Z48" s="1"/>
      <c r="AA48" s="1"/>
      <c r="AB48" s="1"/>
      <c r="AC48" s="1"/>
      <c r="AD48" s="1"/>
    </row>
    <row r="49" spans="2:30" ht="15.75" outlineLevel="1" x14ac:dyDescent="0.3">
      <c r="B49" s="93"/>
      <c r="C49" s="44"/>
      <c r="D49" s="44"/>
      <c r="E49" s="44"/>
      <c r="F49" s="44"/>
      <c r="G49" s="44"/>
      <c r="H49" s="44"/>
      <c r="I49" s="99"/>
      <c r="J49" s="99"/>
      <c r="K49" s="99"/>
      <c r="L49" s="46"/>
      <c r="M49" s="65"/>
      <c r="N49" s="44"/>
      <c r="O49" s="44"/>
      <c r="P49" s="44"/>
      <c r="Q49" s="44"/>
      <c r="R49" s="95"/>
      <c r="S49" s="27"/>
      <c r="T49" s="27"/>
      <c r="U49" s="27"/>
      <c r="V49" s="27"/>
      <c r="W49" s="27"/>
      <c r="Z49" s="1"/>
      <c r="AA49" s="1"/>
      <c r="AB49" s="1"/>
      <c r="AC49" s="1"/>
      <c r="AD49" s="1"/>
    </row>
    <row r="50" spans="2:30" ht="15.75" outlineLevel="1" x14ac:dyDescent="0.3">
      <c r="B50" s="93" t="s">
        <v>24</v>
      </c>
      <c r="C50" s="44"/>
      <c r="D50" s="44"/>
      <c r="E50" s="44"/>
      <c r="F50" s="44"/>
      <c r="G50" s="44"/>
      <c r="H50" s="44"/>
      <c r="I50" s="77">
        <f>I25*I29*0.3</f>
        <v>0</v>
      </c>
      <c r="J50" s="77">
        <f>J25*J29*0.3</f>
        <v>0</v>
      </c>
      <c r="K50" s="77">
        <f>K25*K29*0.3</f>
        <v>0</v>
      </c>
      <c r="L50" s="46" t="s">
        <v>5</v>
      </c>
      <c r="M50" s="65" t="s">
        <v>25</v>
      </c>
      <c r="N50" s="44"/>
      <c r="O50" s="44"/>
      <c r="P50" s="44"/>
      <c r="Q50" s="44"/>
      <c r="R50" s="95"/>
      <c r="S50" s="27"/>
      <c r="T50" s="27"/>
      <c r="U50" s="27"/>
      <c r="V50" s="27"/>
      <c r="W50" s="27"/>
      <c r="Z50" s="1"/>
      <c r="AA50" s="1"/>
      <c r="AB50" s="1"/>
      <c r="AC50" s="1"/>
      <c r="AD50" s="1"/>
    </row>
    <row r="51" spans="2:30" ht="18.75" outlineLevel="1" x14ac:dyDescent="0.4">
      <c r="B51" s="93" t="s">
        <v>26</v>
      </c>
      <c r="C51" s="105"/>
      <c r="D51" s="105"/>
      <c r="E51" s="105"/>
      <c r="F51" s="105"/>
      <c r="G51" s="105"/>
      <c r="H51" s="105"/>
      <c r="I51" s="77">
        <f>I34*I38*0.3</f>
        <v>0</v>
      </c>
      <c r="J51" s="77">
        <f>J34*J38*0.3</f>
        <v>0</v>
      </c>
      <c r="K51" s="77">
        <f>K34*K38*0.3</f>
        <v>0</v>
      </c>
      <c r="L51" s="46" t="s">
        <v>5</v>
      </c>
      <c r="M51" s="65" t="s">
        <v>144</v>
      </c>
      <c r="N51" s="44"/>
      <c r="O51" s="44"/>
      <c r="P51" s="44"/>
      <c r="Q51" s="44"/>
      <c r="R51" s="95"/>
      <c r="S51" s="27"/>
      <c r="T51" s="27"/>
      <c r="U51" s="27"/>
      <c r="V51" s="27"/>
      <c r="W51" s="27"/>
      <c r="Z51" s="1"/>
      <c r="AA51" s="1"/>
      <c r="AB51" s="1"/>
      <c r="AC51" s="1"/>
      <c r="AD51" s="1"/>
    </row>
    <row r="52" spans="2:30" ht="18.75" outlineLevel="1" x14ac:dyDescent="0.4">
      <c r="B52" s="96" t="s">
        <v>142</v>
      </c>
      <c r="C52" s="106"/>
      <c r="D52" s="106"/>
      <c r="E52" s="106"/>
      <c r="F52" s="106"/>
      <c r="G52" s="106"/>
      <c r="H52" s="106"/>
      <c r="I52" s="107">
        <f>I43*I48*0.3</f>
        <v>0</v>
      </c>
      <c r="J52" s="107">
        <f>J43*J48*0.3</f>
        <v>0</v>
      </c>
      <c r="K52" s="107">
        <f>K43*K48*0.3</f>
        <v>0</v>
      </c>
      <c r="L52" s="46" t="s">
        <v>5</v>
      </c>
      <c r="M52" s="65" t="s">
        <v>143</v>
      </c>
      <c r="N52" s="44"/>
      <c r="O52" s="44"/>
      <c r="P52" s="44"/>
      <c r="Q52" s="44"/>
      <c r="R52" s="95"/>
      <c r="S52" s="27"/>
      <c r="T52" s="27"/>
      <c r="U52" s="27"/>
      <c r="V52" s="27"/>
      <c r="W52" s="27"/>
      <c r="Z52" s="1"/>
      <c r="AA52" s="1"/>
      <c r="AB52" s="1"/>
      <c r="AC52" s="1"/>
      <c r="AD52" s="1"/>
    </row>
    <row r="53" spans="2:30" ht="19.5" outlineLevel="1" thickBot="1" x14ac:dyDescent="0.45">
      <c r="B53" s="108" t="s">
        <v>27</v>
      </c>
      <c r="C53" s="45"/>
      <c r="D53" s="45"/>
      <c r="E53" s="45"/>
      <c r="F53" s="45"/>
      <c r="G53" s="45"/>
      <c r="H53" s="45"/>
      <c r="I53" s="109">
        <f>SUM(I50:I52)</f>
        <v>0</v>
      </c>
      <c r="J53" s="109">
        <f>SUM(J50:J52)</f>
        <v>0</v>
      </c>
      <c r="K53" s="109">
        <f>SUM(K50:K52)</f>
        <v>0</v>
      </c>
      <c r="L53" s="45"/>
      <c r="M53" s="45"/>
      <c r="N53" s="45"/>
      <c r="O53" s="45"/>
      <c r="P53" s="45"/>
      <c r="Q53" s="45"/>
      <c r="R53" s="110"/>
      <c r="S53" s="27"/>
      <c r="T53" s="27"/>
      <c r="U53" s="27"/>
      <c r="V53" s="27"/>
      <c r="W53" s="27"/>
      <c r="Z53" s="1"/>
      <c r="AA53" s="1"/>
      <c r="AB53" s="1"/>
      <c r="AC53" s="1"/>
      <c r="AD53" s="1"/>
    </row>
    <row r="54" spans="2:30" outlineLevel="1" x14ac:dyDescent="0.25">
      <c r="B54" s="42"/>
      <c r="C54" s="42"/>
      <c r="D54" s="42"/>
      <c r="E54" s="42"/>
      <c r="F54" s="42"/>
      <c r="G54" s="42"/>
      <c r="H54" s="42"/>
      <c r="I54" s="42"/>
      <c r="J54" s="42"/>
      <c r="K54" s="42"/>
      <c r="L54" s="42"/>
      <c r="M54" s="42"/>
      <c r="N54" s="42"/>
      <c r="O54" s="42"/>
      <c r="P54" s="42"/>
      <c r="Q54" s="42"/>
      <c r="R54" s="42"/>
      <c r="S54" s="27"/>
      <c r="T54" s="27"/>
      <c r="U54" s="27"/>
      <c r="V54" s="27"/>
      <c r="W54" s="27"/>
      <c r="Z54" s="1"/>
      <c r="AA54" s="1"/>
      <c r="AB54" s="1"/>
      <c r="AC54" s="1"/>
      <c r="AD54" s="1"/>
    </row>
    <row r="55" spans="2:30" ht="19.5" outlineLevel="1" thickBot="1" x14ac:dyDescent="0.45">
      <c r="B55" s="87" t="s">
        <v>28</v>
      </c>
      <c r="C55" s="42"/>
      <c r="D55" s="42"/>
      <c r="E55" s="42"/>
      <c r="F55" s="42"/>
      <c r="G55" s="42"/>
      <c r="H55" s="42"/>
      <c r="I55" s="42"/>
      <c r="J55" s="42"/>
      <c r="K55" s="42"/>
      <c r="L55" s="42"/>
      <c r="M55" s="42"/>
      <c r="N55" s="42"/>
      <c r="O55" s="42"/>
      <c r="P55" s="42"/>
      <c r="Q55" s="42"/>
      <c r="R55" s="42"/>
      <c r="S55" s="27"/>
      <c r="T55" s="27"/>
      <c r="U55" s="27"/>
      <c r="V55" s="27"/>
      <c r="W55" s="27"/>
      <c r="Z55" s="1"/>
      <c r="AA55" s="1"/>
      <c r="AB55" s="1"/>
      <c r="AC55" s="1"/>
      <c r="AD55" s="1"/>
    </row>
    <row r="56" spans="2:30" ht="18.75" outlineLevel="1" x14ac:dyDescent="0.4">
      <c r="B56" s="88" t="s">
        <v>15</v>
      </c>
      <c r="C56" s="89"/>
      <c r="D56" s="89"/>
      <c r="E56" s="89"/>
      <c r="F56" s="89"/>
      <c r="G56" s="89"/>
      <c r="H56" s="89"/>
      <c r="I56" s="90" t="s">
        <v>141</v>
      </c>
      <c r="J56" s="90" t="s">
        <v>139</v>
      </c>
      <c r="K56" s="90" t="s">
        <v>140</v>
      </c>
      <c r="L56" s="89"/>
      <c r="M56" s="91"/>
      <c r="N56" s="89"/>
      <c r="O56" s="89"/>
      <c r="P56" s="89"/>
      <c r="Q56" s="89"/>
      <c r="R56" s="92"/>
      <c r="S56" s="27"/>
      <c r="T56" s="27"/>
      <c r="U56" s="27"/>
      <c r="V56" s="27"/>
      <c r="W56" s="27"/>
      <c r="Z56" s="1"/>
      <c r="AA56" s="1"/>
      <c r="AB56" s="1"/>
      <c r="AC56" s="1"/>
      <c r="AD56" s="1"/>
    </row>
    <row r="57" spans="2:30" outlineLevel="1" x14ac:dyDescent="0.25">
      <c r="B57" s="93" t="s">
        <v>16</v>
      </c>
      <c r="C57" s="44"/>
      <c r="D57" s="44"/>
      <c r="E57" s="44"/>
      <c r="F57" s="44"/>
      <c r="G57" s="44"/>
      <c r="H57" s="44"/>
      <c r="I57" s="94">
        <f>ROUND(SUMIFS('2 - Förderzeitraum'!I:I,'2 - Förderzeitraum'!$B:$B,"Zwischensumme Strom"),4)</f>
        <v>0</v>
      </c>
      <c r="J57" s="94">
        <f>ROUND(SUMIFS('2 - Förderzeitraum'!J:J,'2 - Förderzeitraum'!$B:$B,"Zwischensumme Strom"),4)</f>
        <v>0</v>
      </c>
      <c r="K57" s="94">
        <f>ROUND(SUMIFS('2 - Förderzeitraum'!K:K,'2 - Förderzeitraum'!$B:$B,"Zwischensumme Strom"),4)</f>
        <v>0</v>
      </c>
      <c r="L57" s="44"/>
      <c r="M57" s="58"/>
      <c r="N57" s="44"/>
      <c r="O57" s="44"/>
      <c r="P57" s="44"/>
      <c r="Q57" s="44"/>
      <c r="R57" s="95"/>
      <c r="S57" s="27"/>
      <c r="T57" s="27"/>
      <c r="U57" s="27"/>
      <c r="V57" s="27"/>
      <c r="W57" s="27"/>
      <c r="Z57" s="1"/>
      <c r="AA57" s="1"/>
      <c r="AB57" s="1"/>
      <c r="AC57" s="1"/>
      <c r="AD57" s="1"/>
    </row>
    <row r="58" spans="2:30" outlineLevel="1" x14ac:dyDescent="0.25">
      <c r="B58" s="96" t="s">
        <v>17</v>
      </c>
      <c r="C58" s="97"/>
      <c r="D58" s="97"/>
      <c r="E58" s="97"/>
      <c r="F58" s="97"/>
      <c r="G58" s="97"/>
      <c r="H58" s="97"/>
      <c r="I58" s="98">
        <f>ROUND('1 - Vergleichszeitraum'!$H$14,4)</f>
        <v>0</v>
      </c>
      <c r="J58" s="98">
        <f>ROUND('1 - Vergleichszeitraum'!$H$14,4)</f>
        <v>0</v>
      </c>
      <c r="K58" s="98">
        <f>ROUND('1 - Vergleichszeitraum'!$H$14,4)</f>
        <v>0</v>
      </c>
      <c r="L58" s="44"/>
      <c r="M58" s="58"/>
      <c r="N58" s="44"/>
      <c r="O58" s="44"/>
      <c r="P58" s="44"/>
      <c r="Q58" s="44"/>
      <c r="R58" s="95"/>
      <c r="S58" s="27"/>
      <c r="T58" s="27"/>
      <c r="U58" s="27"/>
      <c r="V58" s="27"/>
      <c r="W58" s="27"/>
      <c r="Z58" s="1"/>
      <c r="AA58" s="1"/>
      <c r="AB58" s="1"/>
      <c r="AC58" s="1"/>
      <c r="AD58" s="1"/>
    </row>
    <row r="59" spans="2:30" ht="15.75" outlineLevel="1" x14ac:dyDescent="0.3">
      <c r="B59" s="93" t="s">
        <v>18</v>
      </c>
      <c r="C59" s="44"/>
      <c r="D59" s="44"/>
      <c r="E59" s="44"/>
      <c r="F59" s="44"/>
      <c r="G59" s="44"/>
      <c r="H59" s="44"/>
      <c r="I59" s="94">
        <f>MAX(I57-2*I58,0)</f>
        <v>0</v>
      </c>
      <c r="J59" s="94">
        <f t="shared" ref="J59" si="8">MAX(J57-2*J58,0)</f>
        <v>0</v>
      </c>
      <c r="K59" s="94">
        <f t="shared" ref="K59" si="9">MAX(K57-2*K58,0)</f>
        <v>0</v>
      </c>
      <c r="L59" s="46" t="s">
        <v>5</v>
      </c>
      <c r="M59" s="65" t="s">
        <v>19</v>
      </c>
      <c r="N59" s="44"/>
      <c r="O59" s="44"/>
      <c r="P59" s="44"/>
      <c r="Q59" s="44"/>
      <c r="R59" s="95"/>
      <c r="S59" s="27"/>
      <c r="T59" s="27"/>
      <c r="U59" s="27"/>
      <c r="V59" s="27"/>
      <c r="W59" s="27"/>
      <c r="Z59" s="1"/>
      <c r="AA59" s="1"/>
      <c r="AB59" s="1"/>
      <c r="AC59" s="1"/>
      <c r="AD59" s="1"/>
    </row>
    <row r="60" spans="2:30" ht="15.75" outlineLevel="1" x14ac:dyDescent="0.3">
      <c r="B60" s="93"/>
      <c r="C60" s="44"/>
      <c r="D60" s="44"/>
      <c r="E60" s="44"/>
      <c r="F60" s="44"/>
      <c r="G60" s="44"/>
      <c r="H60" s="44"/>
      <c r="I60" s="99"/>
      <c r="J60" s="99"/>
      <c r="K60" s="99"/>
      <c r="L60" s="46"/>
      <c r="M60" s="65"/>
      <c r="N60" s="44"/>
      <c r="O60" s="44"/>
      <c r="P60" s="44"/>
      <c r="Q60" s="44"/>
      <c r="R60" s="95"/>
      <c r="S60" s="27"/>
      <c r="T60" s="27"/>
      <c r="U60" s="27"/>
      <c r="V60" s="27"/>
      <c r="W60" s="27"/>
      <c r="Z60" s="1"/>
      <c r="AA60" s="1"/>
      <c r="AB60" s="1"/>
      <c r="AC60" s="1"/>
      <c r="AD60" s="1"/>
    </row>
    <row r="61" spans="2:30" ht="15.75" outlineLevel="1" x14ac:dyDescent="0.3">
      <c r="B61" s="93" t="s">
        <v>150</v>
      </c>
      <c r="C61" s="44"/>
      <c r="D61" s="44"/>
      <c r="E61" s="44"/>
      <c r="F61" s="44"/>
      <c r="G61" s="44"/>
      <c r="H61" s="44"/>
      <c r="I61" s="99">
        <f>SUMIFS('2 - Förderzeitraum'!I:I,'2 - Förderzeitraum'!$B:$B,"Stromverbrauch in kWh von 1. Oktober 2022 bis 31. Dezember 2022")</f>
        <v>0</v>
      </c>
      <c r="J61" s="99">
        <f>SUMIFS('2 - Förderzeitraum'!J:J,'2 - Förderzeitraum'!$B:$B,"Stromverbrauch in kWh von 1. Oktober 2022 bis 31. Dezember 2022")</f>
        <v>0</v>
      </c>
      <c r="K61" s="99">
        <f>SUMIFS('2 - Förderzeitraum'!K:K,'2 - Förderzeitraum'!$B:$B,"Stromverbrauch in kWh von 1. Oktober 2022 bis 31. Dezember 2022")</f>
        <v>0</v>
      </c>
      <c r="L61" s="46"/>
      <c r="M61" s="65"/>
      <c r="N61" s="44"/>
      <c r="O61" s="44"/>
      <c r="P61" s="44"/>
      <c r="Q61" s="44"/>
      <c r="R61" s="95"/>
      <c r="S61" s="27"/>
      <c r="T61" s="27"/>
      <c r="U61" s="27"/>
      <c r="V61" s="27"/>
      <c r="W61" s="27"/>
      <c r="Z61" s="1"/>
      <c r="AA61" s="1"/>
      <c r="AB61" s="1"/>
      <c r="AC61" s="1"/>
      <c r="AD61" s="1"/>
    </row>
    <row r="62" spans="2:30" outlineLevel="1" x14ac:dyDescent="0.25">
      <c r="B62" s="96" t="s">
        <v>151</v>
      </c>
      <c r="C62" s="97"/>
      <c r="D62" s="97"/>
      <c r="E62" s="97"/>
      <c r="F62" s="97"/>
      <c r="G62" s="97"/>
      <c r="H62" s="100">
        <f>SUM(I62:K62)</f>
        <v>0</v>
      </c>
      <c r="I62" s="101">
        <f>SUMIFS('1 - Vergleichszeitraum'!I:I,'1 - Vergleichszeitraum'!$B:$B,"Stromverbrauch in kWh von 1. Oktober 2021 bis 31. Dezember 2021")</f>
        <v>0</v>
      </c>
      <c r="J62" s="101">
        <f>SUMIFS('1 - Vergleichszeitraum'!J:J,'1 - Vergleichszeitraum'!$B:$B,"Stromverbrauch in kWh von 1. Oktober 2021 bis 31. Dezember 2021")</f>
        <v>0</v>
      </c>
      <c r="K62" s="101">
        <f>SUMIFS('1 - Vergleichszeitraum'!K:K,'1 - Vergleichszeitraum'!$B:$B,"Stromverbrauch in kWh von 1. Oktober 2021 bis 31. Dezember 2021")</f>
        <v>0</v>
      </c>
      <c r="L62" s="44"/>
      <c r="M62" s="44"/>
      <c r="N62" s="44"/>
      <c r="O62" s="44"/>
      <c r="P62" s="44"/>
      <c r="Q62" s="44"/>
      <c r="R62" s="95"/>
      <c r="S62" s="27"/>
      <c r="T62" s="27"/>
      <c r="U62" s="27"/>
      <c r="V62" s="27"/>
      <c r="W62" s="27"/>
      <c r="Z62" s="1"/>
      <c r="AA62" s="1"/>
      <c r="AB62" s="1"/>
      <c r="AC62" s="1"/>
      <c r="AD62" s="1"/>
    </row>
    <row r="63" spans="2:30" ht="15.75" outlineLevel="1" x14ac:dyDescent="0.3">
      <c r="B63" s="93" t="s">
        <v>20</v>
      </c>
      <c r="C63" s="44"/>
      <c r="D63" s="44"/>
      <c r="E63" s="44"/>
      <c r="F63" s="44"/>
      <c r="G63" s="44"/>
      <c r="H63" s="44"/>
      <c r="I63" s="99">
        <f>MIN(I61,I62*0.7)</f>
        <v>0</v>
      </c>
      <c r="J63" s="99">
        <f t="shared" ref="J63" si="10">MIN(J61,J62*0.7)</f>
        <v>0</v>
      </c>
      <c r="K63" s="99">
        <f>MIN(K61,K62*0.7)</f>
        <v>0</v>
      </c>
      <c r="L63" s="46" t="s">
        <v>5</v>
      </c>
      <c r="M63" s="65" t="s">
        <v>21</v>
      </c>
      <c r="N63" s="44"/>
      <c r="O63" s="44"/>
      <c r="P63" s="44"/>
      <c r="Q63" s="44"/>
      <c r="R63" s="95"/>
      <c r="S63" s="27"/>
      <c r="T63" s="27"/>
      <c r="U63" s="27"/>
      <c r="V63" s="27"/>
      <c r="W63" s="27"/>
      <c r="Z63" s="1"/>
      <c r="AA63" s="1"/>
      <c r="AB63" s="1"/>
      <c r="AC63" s="1"/>
      <c r="AD63" s="1"/>
    </row>
    <row r="64" spans="2:30" outlineLevel="1" x14ac:dyDescent="0.25">
      <c r="B64" s="93"/>
      <c r="C64" s="44"/>
      <c r="D64" s="44"/>
      <c r="E64" s="44"/>
      <c r="F64" s="44"/>
      <c r="G64" s="44"/>
      <c r="H64" s="44"/>
      <c r="I64" s="44"/>
      <c r="J64" s="44"/>
      <c r="K64" s="44"/>
      <c r="L64" s="44"/>
      <c r="M64" s="44"/>
      <c r="N64" s="44"/>
      <c r="O64" s="44"/>
      <c r="P64" s="44"/>
      <c r="Q64" s="44"/>
      <c r="R64" s="95"/>
      <c r="S64" s="27"/>
      <c r="T64" s="27"/>
      <c r="U64" s="27"/>
      <c r="V64" s="27"/>
      <c r="W64" s="27"/>
      <c r="Z64" s="1"/>
      <c r="AA64" s="1"/>
      <c r="AB64" s="1"/>
      <c r="AC64" s="1"/>
      <c r="AD64" s="1"/>
    </row>
    <row r="65" spans="2:30" ht="18.75" outlineLevel="1" x14ac:dyDescent="0.4">
      <c r="B65" s="102" t="s">
        <v>22</v>
      </c>
      <c r="C65" s="44"/>
      <c r="D65" s="44"/>
      <c r="E65" s="44"/>
      <c r="F65" s="44"/>
      <c r="G65" s="44"/>
      <c r="H65" s="44"/>
      <c r="I65" s="103" t="s">
        <v>141</v>
      </c>
      <c r="J65" s="103" t="s">
        <v>139</v>
      </c>
      <c r="K65" s="103" t="s">
        <v>140</v>
      </c>
      <c r="L65" s="44"/>
      <c r="M65" s="58"/>
      <c r="N65" s="44"/>
      <c r="O65" s="44"/>
      <c r="P65" s="44"/>
      <c r="Q65" s="44"/>
      <c r="R65" s="95"/>
      <c r="S65" s="27"/>
      <c r="T65" s="27"/>
      <c r="U65" s="27"/>
      <c r="V65" s="27"/>
      <c r="W65" s="27"/>
      <c r="Z65" s="1"/>
      <c r="AA65" s="1"/>
      <c r="AB65" s="1"/>
      <c r="AC65" s="1"/>
      <c r="AD65" s="1"/>
    </row>
    <row r="66" spans="2:30" outlineLevel="1" x14ac:dyDescent="0.25">
      <c r="B66" s="93" t="s">
        <v>16</v>
      </c>
      <c r="C66" s="44"/>
      <c r="D66" s="44"/>
      <c r="E66" s="44"/>
      <c r="F66" s="44"/>
      <c r="G66" s="44"/>
      <c r="H66" s="44"/>
      <c r="I66" s="94">
        <f>ROUND(SUMIFS('2 - Förderzeitraum'!I:I,'2 - Förderzeitraum'!$B:$B,"Zwischensumme Erdgas"),4)</f>
        <v>0</v>
      </c>
      <c r="J66" s="94">
        <f>ROUND(SUMIFS('2 - Förderzeitraum'!J:J,'2 - Förderzeitraum'!$B:$B,"Zwischensumme Erdgas"),4)</f>
        <v>0</v>
      </c>
      <c r="K66" s="94">
        <f>ROUND(SUMIFS('2 - Förderzeitraum'!K:K,'2 - Förderzeitraum'!$B:$B,"Zwischensumme Erdgas"),4)</f>
        <v>0</v>
      </c>
      <c r="L66" s="44"/>
      <c r="M66" s="58"/>
      <c r="N66" s="44"/>
      <c r="O66" s="44"/>
      <c r="P66" s="44"/>
      <c r="Q66" s="44"/>
      <c r="R66" s="95"/>
      <c r="S66" s="27"/>
      <c r="T66" s="27"/>
      <c r="U66" s="27"/>
      <c r="V66" s="27"/>
      <c r="W66" s="27"/>
      <c r="Z66" s="1"/>
      <c r="AA66" s="1"/>
      <c r="AB66" s="1"/>
      <c r="AC66" s="1"/>
      <c r="AD66" s="1"/>
    </row>
    <row r="67" spans="2:30" outlineLevel="1" x14ac:dyDescent="0.25">
      <c r="B67" s="96" t="s">
        <v>17</v>
      </c>
      <c r="C67" s="97"/>
      <c r="D67" s="97"/>
      <c r="E67" s="97"/>
      <c r="F67" s="97"/>
      <c r="G67" s="97"/>
      <c r="H67" s="97"/>
      <c r="I67" s="98">
        <f>ROUND('1 - Vergleichszeitraum'!$H$19,4)</f>
        <v>0</v>
      </c>
      <c r="J67" s="98">
        <f>ROUND('1 - Vergleichszeitraum'!$H$19,4)</f>
        <v>0</v>
      </c>
      <c r="K67" s="98">
        <f>ROUND('1 - Vergleichszeitraum'!$H$19,4)</f>
        <v>0</v>
      </c>
      <c r="L67" s="44"/>
      <c r="M67" s="58"/>
      <c r="N67" s="44"/>
      <c r="O67" s="44"/>
      <c r="P67" s="44"/>
      <c r="Q67" s="44"/>
      <c r="R67" s="95"/>
      <c r="S67" s="27"/>
      <c r="T67" s="27"/>
      <c r="U67" s="27"/>
      <c r="V67" s="27"/>
      <c r="W67" s="27"/>
      <c r="Z67" s="1"/>
      <c r="AA67" s="1"/>
      <c r="AB67" s="1"/>
      <c r="AC67" s="1"/>
      <c r="AD67" s="1"/>
    </row>
    <row r="68" spans="2:30" ht="15.75" outlineLevel="1" x14ac:dyDescent="0.3">
      <c r="B68" s="93" t="s">
        <v>18</v>
      </c>
      <c r="C68" s="44"/>
      <c r="D68" s="44"/>
      <c r="E68" s="44"/>
      <c r="F68" s="44"/>
      <c r="G68" s="44"/>
      <c r="H68" s="44"/>
      <c r="I68" s="94">
        <f>MAX(I66-2*I67,0)</f>
        <v>0</v>
      </c>
      <c r="J68" s="94">
        <f t="shared" ref="J68" si="11">MAX(J66-2*J67,0)</f>
        <v>0</v>
      </c>
      <c r="K68" s="94">
        <f t="shared" ref="K68" si="12">MAX(K66-2*K67,0)</f>
        <v>0</v>
      </c>
      <c r="L68" s="46" t="s">
        <v>5</v>
      </c>
      <c r="M68" s="65" t="s">
        <v>19</v>
      </c>
      <c r="N68" s="44"/>
      <c r="O68" s="44"/>
      <c r="P68" s="44"/>
      <c r="Q68" s="44"/>
      <c r="R68" s="95"/>
      <c r="S68" s="27"/>
      <c r="T68" s="27"/>
      <c r="U68" s="27"/>
      <c r="V68" s="27"/>
      <c r="W68" s="27"/>
      <c r="Z68" s="1"/>
      <c r="AA68" s="1"/>
      <c r="AB68" s="1"/>
      <c r="AC68" s="1"/>
      <c r="AD68" s="1"/>
    </row>
    <row r="69" spans="2:30" ht="15.75" outlineLevel="1" x14ac:dyDescent="0.3">
      <c r="B69" s="93"/>
      <c r="C69" s="44"/>
      <c r="D69" s="44"/>
      <c r="E69" s="44"/>
      <c r="F69" s="44"/>
      <c r="G69" s="44"/>
      <c r="H69" s="44"/>
      <c r="I69" s="99"/>
      <c r="J69" s="99"/>
      <c r="K69" s="99"/>
      <c r="L69" s="46"/>
      <c r="M69" s="65"/>
      <c r="N69" s="44"/>
      <c r="O69" s="44"/>
      <c r="P69" s="44"/>
      <c r="Q69" s="44"/>
      <c r="R69" s="95"/>
      <c r="S69" s="27"/>
      <c r="T69" s="27"/>
      <c r="U69" s="27"/>
      <c r="V69" s="27"/>
      <c r="W69" s="27"/>
      <c r="Z69" s="1"/>
      <c r="AA69" s="1"/>
      <c r="AB69" s="1"/>
      <c r="AC69" s="1"/>
      <c r="AD69" s="1"/>
    </row>
    <row r="70" spans="2:30" ht="15.75" outlineLevel="1" x14ac:dyDescent="0.3">
      <c r="B70" s="93" t="s">
        <v>149</v>
      </c>
      <c r="C70" s="44"/>
      <c r="D70" s="44"/>
      <c r="E70" s="44"/>
      <c r="F70" s="44"/>
      <c r="G70" s="44"/>
      <c r="H70" s="44"/>
      <c r="I70" s="99">
        <f>SUMIFS('2 - Förderzeitraum'!I:I,'2 - Förderzeitraum'!$B:$B,"Erdgasverbrauch in kWh von 1. Oktober 2022 bis 31. Dezember 2022")</f>
        <v>0</v>
      </c>
      <c r="J70" s="99">
        <f>SUMIFS('2 - Förderzeitraum'!J:J,'2 - Förderzeitraum'!$B:$B,"Erdgasverbrauch in kWh von 1. Oktober 2022 bis 31. Dezember 2022")</f>
        <v>0</v>
      </c>
      <c r="K70" s="99">
        <f>SUMIFS('2 - Förderzeitraum'!K:K,'2 - Förderzeitraum'!$B:$B,"Erdgasverbrauch in kWh von 1. Oktober 2022 bis 31. Dezember 2022")</f>
        <v>0</v>
      </c>
      <c r="L70" s="46"/>
      <c r="M70" s="65"/>
      <c r="N70" s="44"/>
      <c r="O70" s="44"/>
      <c r="P70" s="44"/>
      <c r="Q70" s="44"/>
      <c r="R70" s="95"/>
      <c r="S70" s="27"/>
      <c r="T70" s="27"/>
      <c r="U70" s="27"/>
      <c r="V70" s="27"/>
      <c r="W70" s="27"/>
      <c r="Z70" s="1"/>
      <c r="AA70" s="1"/>
      <c r="AB70" s="1"/>
      <c r="AC70" s="1"/>
      <c r="AD70" s="1"/>
    </row>
    <row r="71" spans="2:30" outlineLevel="1" x14ac:dyDescent="0.25">
      <c r="B71" s="96" t="s">
        <v>152</v>
      </c>
      <c r="C71" s="97"/>
      <c r="D71" s="97"/>
      <c r="E71" s="97"/>
      <c r="F71" s="97"/>
      <c r="G71" s="97"/>
      <c r="H71" s="100">
        <f>SUM(I71:K71)</f>
        <v>0</v>
      </c>
      <c r="I71" s="101">
        <f>SUMIFS('1 - Vergleichszeitraum'!I:I,'1 - Vergleichszeitraum'!$B:$B,"Erdgasverbrauch in kWh von 1. Oktober 2021 bis 31. Dezember 2021")</f>
        <v>0</v>
      </c>
      <c r="J71" s="101">
        <f>SUMIFS('1 - Vergleichszeitraum'!J:J,'1 - Vergleichszeitraum'!$B:$B,"Erdgasverbrauch in kWh von 1. Oktober 2021 bis 31. Dezember 2021")</f>
        <v>0</v>
      </c>
      <c r="K71" s="101">
        <f>SUMIFS('1 - Vergleichszeitraum'!K:K,'1 - Vergleichszeitraum'!$B:$B,"Erdgasverbrauch in kWh von 1. Oktober 2021 bis 31. Dezember 2021")</f>
        <v>0</v>
      </c>
      <c r="L71" s="44"/>
      <c r="M71" s="44"/>
      <c r="N71" s="44"/>
      <c r="O71" s="44"/>
      <c r="P71" s="44"/>
      <c r="Q71" s="44"/>
      <c r="R71" s="95"/>
      <c r="S71" s="27"/>
      <c r="T71" s="27"/>
      <c r="U71" s="27"/>
      <c r="V71" s="27"/>
      <c r="W71" s="27"/>
      <c r="Z71" s="1"/>
      <c r="AA71" s="1"/>
      <c r="AB71" s="1"/>
      <c r="AC71" s="1"/>
      <c r="AD71" s="1"/>
    </row>
    <row r="72" spans="2:30" ht="15.75" outlineLevel="1" x14ac:dyDescent="0.3">
      <c r="B72" s="93" t="s">
        <v>23</v>
      </c>
      <c r="C72" s="44"/>
      <c r="D72" s="44"/>
      <c r="E72" s="44"/>
      <c r="F72" s="44"/>
      <c r="G72" s="44"/>
      <c r="H72" s="44"/>
      <c r="I72" s="99">
        <f>MIN(I70,I71*0.7)</f>
        <v>0</v>
      </c>
      <c r="J72" s="99">
        <f t="shared" ref="J72" si="13">MIN(J70,J71*0.7)</f>
        <v>0</v>
      </c>
      <c r="K72" s="99">
        <f t="shared" ref="K72" si="14">MIN(K70,K71*0.7)</f>
        <v>0</v>
      </c>
      <c r="L72" s="46" t="s">
        <v>5</v>
      </c>
      <c r="M72" s="65" t="s">
        <v>21</v>
      </c>
      <c r="N72" s="44"/>
      <c r="O72" s="44"/>
      <c r="P72" s="44"/>
      <c r="Q72" s="44"/>
      <c r="R72" s="95"/>
      <c r="S72" s="27"/>
      <c r="T72" s="27"/>
      <c r="U72" s="27"/>
      <c r="V72" s="27"/>
      <c r="W72" s="27"/>
      <c r="Z72" s="1"/>
      <c r="AA72" s="1"/>
      <c r="AB72" s="1"/>
      <c r="AC72" s="1"/>
      <c r="AD72" s="1"/>
    </row>
    <row r="73" spans="2:30" ht="15.75" outlineLevel="1" x14ac:dyDescent="0.3">
      <c r="B73" s="93"/>
      <c r="C73" s="44"/>
      <c r="D73" s="44"/>
      <c r="E73" s="44"/>
      <c r="F73" s="44"/>
      <c r="G73" s="44"/>
      <c r="H73" s="44"/>
      <c r="I73" s="99"/>
      <c r="J73" s="99"/>
      <c r="K73" s="99"/>
      <c r="L73" s="46"/>
      <c r="M73" s="65"/>
      <c r="N73" s="44"/>
      <c r="O73" s="44"/>
      <c r="P73" s="44"/>
      <c r="Q73" s="44"/>
      <c r="R73" s="95"/>
      <c r="S73" s="27"/>
      <c r="T73" s="27"/>
      <c r="U73" s="27"/>
      <c r="V73" s="27"/>
      <c r="W73" s="27"/>
      <c r="Z73" s="1"/>
      <c r="AA73" s="1"/>
      <c r="AB73" s="1"/>
      <c r="AC73" s="1"/>
      <c r="AD73" s="1"/>
    </row>
    <row r="74" spans="2:30" ht="18.75" outlineLevel="1" x14ac:dyDescent="0.4">
      <c r="B74" s="102" t="s">
        <v>102</v>
      </c>
      <c r="C74" s="44"/>
      <c r="D74" s="44"/>
      <c r="E74" s="44"/>
      <c r="F74" s="44"/>
      <c r="G74" s="44"/>
      <c r="H74" s="44"/>
      <c r="I74" s="103" t="s">
        <v>141</v>
      </c>
      <c r="J74" s="103" t="s">
        <v>139</v>
      </c>
      <c r="K74" s="103" t="s">
        <v>140</v>
      </c>
      <c r="L74" s="44"/>
      <c r="M74" s="58"/>
      <c r="N74" s="44"/>
      <c r="O74" s="44"/>
      <c r="P74" s="44"/>
      <c r="Q74" s="44"/>
      <c r="R74" s="95"/>
      <c r="S74" s="27"/>
      <c r="T74" s="27"/>
      <c r="U74" s="27"/>
      <c r="V74" s="27"/>
      <c r="W74" s="27"/>
      <c r="Z74" s="1"/>
      <c r="AA74" s="1"/>
      <c r="AB74" s="1"/>
      <c r="AC74" s="1"/>
      <c r="AD74" s="1"/>
    </row>
    <row r="75" spans="2:30" outlineLevel="1" x14ac:dyDescent="0.25">
      <c r="B75" s="93" t="s">
        <v>16</v>
      </c>
      <c r="C75" s="44"/>
      <c r="D75" s="44"/>
      <c r="E75" s="44"/>
      <c r="F75" s="44"/>
      <c r="G75" s="44"/>
      <c r="H75" s="44"/>
      <c r="I75" s="94">
        <f>ROUND(SUMIFS('2 - Förderzeitraum'!I:I,'2 - Förderzeitraum'!$B:$B,"Zwischensumme Wärme/Kälte"),4)</f>
        <v>0</v>
      </c>
      <c r="J75" s="94">
        <f>ROUND(SUMIFS('2 - Förderzeitraum'!J:J,'2 - Förderzeitraum'!$B:$B,"Zwischensumme Wärme/Kälte"),4)</f>
        <v>0</v>
      </c>
      <c r="K75" s="94">
        <f>ROUND(SUMIFS('2 - Förderzeitraum'!K:K,'2 - Förderzeitraum'!$B:$B,"Zwischensumme Wärme/Kälte"),4)</f>
        <v>0</v>
      </c>
      <c r="L75" s="44"/>
      <c r="M75" s="58"/>
      <c r="N75" s="44"/>
      <c r="O75" s="44"/>
      <c r="P75" s="44"/>
      <c r="Q75" s="44"/>
      <c r="R75" s="95"/>
      <c r="S75" s="27"/>
      <c r="T75" s="27"/>
      <c r="U75" s="27"/>
      <c r="V75" s="27"/>
      <c r="W75" s="27"/>
      <c r="Z75" s="1"/>
      <c r="AA75" s="1"/>
      <c r="AB75" s="1"/>
      <c r="AC75" s="1"/>
      <c r="AD75" s="1"/>
    </row>
    <row r="76" spans="2:30" outlineLevel="1" x14ac:dyDescent="0.25">
      <c r="B76" s="96" t="s">
        <v>17</v>
      </c>
      <c r="C76" s="97"/>
      <c r="D76" s="97"/>
      <c r="E76" s="97"/>
      <c r="F76" s="97"/>
      <c r="G76" s="97"/>
      <c r="H76" s="97"/>
      <c r="I76" s="98">
        <f>ROUND('1 - Vergleichszeitraum'!$H$25,4)</f>
        <v>0</v>
      </c>
      <c r="J76" s="98">
        <f>ROUND('1 - Vergleichszeitraum'!$H$25,4)</f>
        <v>0</v>
      </c>
      <c r="K76" s="98">
        <f>ROUND('1 - Vergleichszeitraum'!$H$25,4)</f>
        <v>0</v>
      </c>
      <c r="L76" s="44"/>
      <c r="M76" s="58"/>
      <c r="N76" s="44"/>
      <c r="O76" s="44"/>
      <c r="P76" s="44"/>
      <c r="Q76" s="44"/>
      <c r="R76" s="95"/>
      <c r="S76" s="27"/>
      <c r="T76" s="27"/>
      <c r="U76" s="27"/>
      <c r="V76" s="27"/>
      <c r="W76" s="27"/>
      <c r="Z76" s="1"/>
      <c r="AA76" s="1"/>
      <c r="AB76" s="1"/>
      <c r="AC76" s="1"/>
      <c r="AD76" s="1"/>
    </row>
    <row r="77" spans="2:30" ht="15.75" outlineLevel="1" x14ac:dyDescent="0.3">
      <c r="B77" s="93" t="s">
        <v>18</v>
      </c>
      <c r="C77" s="44"/>
      <c r="D77" s="44"/>
      <c r="E77" s="44"/>
      <c r="F77" s="44"/>
      <c r="G77" s="44"/>
      <c r="H77" s="44"/>
      <c r="I77" s="94">
        <f>MAX(I75-2*I76,0)</f>
        <v>0</v>
      </c>
      <c r="J77" s="94">
        <f t="shared" ref="J77:K77" si="15">MAX(J75-2*J76,0)</f>
        <v>0</v>
      </c>
      <c r="K77" s="94">
        <f t="shared" si="15"/>
        <v>0</v>
      </c>
      <c r="L77" s="46" t="s">
        <v>5</v>
      </c>
      <c r="M77" s="65" t="s">
        <v>19</v>
      </c>
      <c r="N77" s="44"/>
      <c r="O77" s="44"/>
      <c r="P77" s="44"/>
      <c r="Q77" s="44"/>
      <c r="R77" s="95"/>
      <c r="S77" s="27"/>
      <c r="T77" s="27"/>
      <c r="U77" s="27"/>
      <c r="V77" s="27"/>
      <c r="W77" s="27"/>
      <c r="Z77" s="1"/>
      <c r="AA77" s="1"/>
      <c r="AB77" s="1"/>
      <c r="AC77" s="1"/>
      <c r="AD77" s="1"/>
    </row>
    <row r="78" spans="2:30" ht="15.75" outlineLevel="1" x14ac:dyDescent="0.3">
      <c r="B78" s="93"/>
      <c r="C78" s="44"/>
      <c r="D78" s="44"/>
      <c r="E78" s="44"/>
      <c r="F78" s="44"/>
      <c r="G78" s="44"/>
      <c r="H78" s="44"/>
      <c r="I78" s="99"/>
      <c r="J78" s="99"/>
      <c r="K78" s="99"/>
      <c r="L78" s="46"/>
      <c r="M78" s="65"/>
      <c r="N78" s="44"/>
      <c r="O78" s="44"/>
      <c r="P78" s="44"/>
      <c r="Q78" s="44"/>
      <c r="R78" s="95"/>
      <c r="S78" s="27"/>
      <c r="T78" s="27"/>
      <c r="U78" s="27"/>
      <c r="V78" s="27"/>
      <c r="W78" s="27"/>
      <c r="Z78" s="1"/>
      <c r="AA78" s="1"/>
      <c r="AB78" s="1"/>
      <c r="AC78" s="1"/>
      <c r="AD78" s="1"/>
    </row>
    <row r="79" spans="2:30" ht="15.75" outlineLevel="1" x14ac:dyDescent="0.3">
      <c r="B79" s="93" t="s">
        <v>146</v>
      </c>
      <c r="C79" s="44"/>
      <c r="D79" s="44"/>
      <c r="E79" s="44"/>
      <c r="F79" s="44"/>
      <c r="G79" s="44"/>
      <c r="H79" s="44"/>
      <c r="I79" s="99">
        <f>IFERROR(SUMIFS('2 - Förderzeitraum'!I:I,'2 - Förderzeitraum'!$B:$B,"Wärme-/Kälteverbrauch von 1. Oktober 2022 bis 31. Dezember 2022")*'2 - Förderzeitraum'!$H$12,"")</f>
        <v>0</v>
      </c>
      <c r="J79" s="99">
        <f>IFERROR(SUMIFS('2 - Förderzeitraum'!J:J,'2 - Förderzeitraum'!$B:$B,"Wärme-/Kälteverbrauch von 1. Oktober 2022 bis 31. Dezember 2022")*'2 - Förderzeitraum'!$H$12,"")</f>
        <v>0</v>
      </c>
      <c r="K79" s="99">
        <f>IFERROR(SUMIFS('2 - Förderzeitraum'!K:K,'2 - Förderzeitraum'!$B:$B,"Wärme-/Kälteverbrauch von 1. Oktober 2022 bis 31. Dezember 2022")*'2 - Förderzeitraum'!$H$12,"")</f>
        <v>0</v>
      </c>
      <c r="L79" s="46"/>
      <c r="M79" s="65"/>
      <c r="N79" s="44"/>
      <c r="O79" s="44"/>
      <c r="P79" s="44"/>
      <c r="Q79" s="44"/>
      <c r="R79" s="95"/>
      <c r="S79" s="27"/>
      <c r="T79" s="27"/>
      <c r="U79" s="27"/>
      <c r="V79" s="27"/>
      <c r="W79" s="27"/>
      <c r="Z79" s="1"/>
      <c r="AA79" s="1"/>
      <c r="AB79" s="1"/>
      <c r="AC79" s="1"/>
      <c r="AD79" s="1"/>
    </row>
    <row r="80" spans="2:30" ht="15.75" outlineLevel="1" x14ac:dyDescent="0.3">
      <c r="B80" s="93" t="s">
        <v>154</v>
      </c>
      <c r="C80" s="44"/>
      <c r="D80" s="44"/>
      <c r="E80" s="44"/>
      <c r="F80" s="44"/>
      <c r="G80" s="44"/>
      <c r="H80" s="44"/>
      <c r="I80" s="128" t="str">
        <f>I46</f>
        <v>0,00</v>
      </c>
      <c r="J80" s="99"/>
      <c r="K80" s="99"/>
      <c r="L80" s="46"/>
      <c r="M80" s="65"/>
      <c r="N80" s="44"/>
      <c r="O80" s="44"/>
      <c r="P80" s="44"/>
      <c r="Q80" s="44"/>
      <c r="R80" s="95"/>
      <c r="S80" s="27"/>
      <c r="T80" s="27"/>
      <c r="U80" s="27"/>
      <c r="V80" s="27"/>
      <c r="W80" s="27"/>
      <c r="Z80" s="1"/>
      <c r="AA80" s="1"/>
      <c r="AB80" s="1"/>
      <c r="AC80" s="1"/>
      <c r="AD80" s="1"/>
    </row>
    <row r="81" spans="2:30" ht="15.75" outlineLevel="1" x14ac:dyDescent="0.3">
      <c r="B81" s="96" t="s">
        <v>155</v>
      </c>
      <c r="C81" s="97"/>
      <c r="D81" s="97"/>
      <c r="E81" s="97"/>
      <c r="F81" s="97"/>
      <c r="G81" s="97"/>
      <c r="H81" s="100">
        <f>SUM(I81:K81)</f>
        <v>0</v>
      </c>
      <c r="I81" s="101">
        <f>SUMIFS('1 - Vergleichszeitraum'!I:I,'1 - Vergleichszeitraum'!$B:$B,"Wärme-/Kälteverbrauch in kWh von 1. Oktober 2021 bis 31. Dezember 2021")*'1 - Vergleichszeitraum'!$H$24</f>
        <v>0</v>
      </c>
      <c r="J81" s="101">
        <f>SUMIFS('1 - Vergleichszeitraum'!J:J,'1 - Vergleichszeitraum'!$B:$B,"Wärme-/Kälteverbrauch in kWh von 1. Oktober 2021 bis 31. Dezember 2021")*'1 - Vergleichszeitraum'!$H$24</f>
        <v>0</v>
      </c>
      <c r="K81" s="101">
        <f>SUMIFS('1 - Vergleichszeitraum'!K:K,'1 - Vergleichszeitraum'!$B:$B,"Wärme-/Kälteverbrauch in kWh von 1. Oktober 2021 bis 31. Dezember 2021")*'1 - Vergleichszeitraum'!$H$24</f>
        <v>0</v>
      </c>
      <c r="L81" s="46" t="s">
        <v>5</v>
      </c>
      <c r="M81" s="44" t="s">
        <v>159</v>
      </c>
      <c r="N81" s="44"/>
      <c r="O81" s="44"/>
      <c r="P81" s="44"/>
      <c r="Q81" s="44"/>
      <c r="R81" s="95"/>
      <c r="S81" s="27"/>
      <c r="T81" s="27"/>
      <c r="U81" s="27"/>
      <c r="V81" s="27"/>
      <c r="W81" s="27"/>
      <c r="Z81" s="1"/>
      <c r="AA81" s="1"/>
      <c r="AB81" s="1"/>
      <c r="AC81" s="1"/>
      <c r="AD81" s="1"/>
    </row>
    <row r="82" spans="2:30" ht="15.75" outlineLevel="1" x14ac:dyDescent="0.3">
      <c r="B82" s="93" t="s">
        <v>147</v>
      </c>
      <c r="C82" s="44"/>
      <c r="D82" s="44"/>
      <c r="E82" s="44"/>
      <c r="F82" s="44"/>
      <c r="G82" s="44"/>
      <c r="H82" s="44"/>
      <c r="I82" s="99">
        <f>MIN(I79,I81*0.7)</f>
        <v>0</v>
      </c>
      <c r="J82" s="99">
        <f t="shared" ref="J82:K82" si="16">MIN(J79,J81*0.7)</f>
        <v>0</v>
      </c>
      <c r="K82" s="99">
        <f t="shared" si="16"/>
        <v>0</v>
      </c>
      <c r="L82" s="46" t="s">
        <v>5</v>
      </c>
      <c r="M82" s="65" t="s">
        <v>21</v>
      </c>
      <c r="N82" s="44"/>
      <c r="O82" s="44"/>
      <c r="P82" s="44"/>
      <c r="Q82" s="44"/>
      <c r="R82" s="95"/>
      <c r="S82" s="27"/>
      <c r="T82" s="27"/>
      <c r="U82" s="27"/>
      <c r="V82" s="27"/>
      <c r="W82" s="27"/>
      <c r="Z82" s="1"/>
      <c r="AA82" s="1"/>
      <c r="AB82" s="1"/>
      <c r="AC82" s="1"/>
      <c r="AD82" s="1"/>
    </row>
    <row r="83" spans="2:30" ht="15.75" outlineLevel="1" x14ac:dyDescent="0.3">
      <c r="B83" s="93"/>
      <c r="C83" s="44"/>
      <c r="D83" s="44"/>
      <c r="E83" s="44"/>
      <c r="F83" s="44"/>
      <c r="G83" s="44"/>
      <c r="H83" s="44"/>
      <c r="I83" s="99"/>
      <c r="J83" s="99"/>
      <c r="K83" s="99"/>
      <c r="L83" s="46"/>
      <c r="M83" s="65"/>
      <c r="N83" s="44"/>
      <c r="O83" s="44"/>
      <c r="P83" s="44"/>
      <c r="Q83" s="44"/>
      <c r="R83" s="95"/>
      <c r="S83" s="27"/>
      <c r="T83" s="27"/>
      <c r="U83" s="27"/>
      <c r="V83" s="27"/>
      <c r="W83" s="27"/>
      <c r="Z83" s="1"/>
      <c r="AA83" s="1"/>
      <c r="AB83" s="1"/>
      <c r="AC83" s="1"/>
      <c r="AD83" s="1"/>
    </row>
    <row r="84" spans="2:30" ht="18.75" outlineLevel="1" x14ac:dyDescent="0.4">
      <c r="B84" s="111" t="s">
        <v>29</v>
      </c>
      <c r="C84" s="112"/>
      <c r="D84" s="112"/>
      <c r="E84" s="112"/>
      <c r="F84" s="112"/>
      <c r="G84" s="112"/>
      <c r="H84" s="112"/>
      <c r="I84" s="113"/>
      <c r="J84" s="113"/>
      <c r="K84" s="113"/>
      <c r="L84" s="46"/>
      <c r="M84" s="65"/>
      <c r="N84" s="44"/>
      <c r="O84" s="44"/>
      <c r="P84" s="44"/>
      <c r="Q84" s="44"/>
      <c r="R84" s="95"/>
      <c r="S84" s="27"/>
      <c r="T84" s="27"/>
      <c r="U84" s="27"/>
      <c r="V84" s="27"/>
      <c r="W84" s="27"/>
      <c r="Z84" s="1"/>
      <c r="AA84" s="1"/>
      <c r="AB84" s="1"/>
      <c r="AC84" s="1"/>
      <c r="AD84" s="1"/>
    </row>
    <row r="85" spans="2:30" ht="15.75" outlineLevel="1" x14ac:dyDescent="0.3">
      <c r="B85" s="93" t="s">
        <v>30</v>
      </c>
      <c r="C85" s="44"/>
      <c r="D85" s="44"/>
      <c r="E85" s="44"/>
      <c r="F85" s="44"/>
      <c r="G85" s="44"/>
      <c r="H85" s="44"/>
      <c r="I85" s="77">
        <f>I59*I63</f>
        <v>0</v>
      </c>
      <c r="J85" s="77">
        <f>J59*J63</f>
        <v>0</v>
      </c>
      <c r="K85" s="77">
        <f>K59*K63</f>
        <v>0</v>
      </c>
      <c r="L85" s="46" t="s">
        <v>5</v>
      </c>
      <c r="M85" s="65" t="s">
        <v>31</v>
      </c>
      <c r="N85" s="44"/>
      <c r="O85" s="44"/>
      <c r="P85" s="44"/>
      <c r="Q85" s="44"/>
      <c r="R85" s="95"/>
      <c r="S85" s="27"/>
      <c r="T85" s="27"/>
      <c r="U85" s="27"/>
      <c r="V85" s="27"/>
      <c r="W85" s="27"/>
      <c r="Z85" s="1"/>
      <c r="AA85" s="1"/>
      <c r="AB85" s="1"/>
      <c r="AC85" s="1"/>
      <c r="AD85" s="1"/>
    </row>
    <row r="86" spans="2:30" ht="18.75" outlineLevel="1" x14ac:dyDescent="0.4">
      <c r="B86" s="93" t="s">
        <v>32</v>
      </c>
      <c r="C86" s="105"/>
      <c r="D86" s="105"/>
      <c r="E86" s="105"/>
      <c r="F86" s="105"/>
      <c r="G86" s="105"/>
      <c r="H86" s="105"/>
      <c r="I86" s="77">
        <f>I68*I72</f>
        <v>0</v>
      </c>
      <c r="J86" s="77">
        <f>J68*J72</f>
        <v>0</v>
      </c>
      <c r="K86" s="77">
        <f>K68*K72</f>
        <v>0</v>
      </c>
      <c r="L86" s="114" t="s">
        <v>5</v>
      </c>
      <c r="M86" s="115" t="s">
        <v>33</v>
      </c>
      <c r="N86" s="82"/>
      <c r="O86" s="82"/>
      <c r="P86" s="82"/>
      <c r="Q86" s="82"/>
      <c r="R86" s="95"/>
      <c r="S86" s="27"/>
      <c r="T86" s="27"/>
      <c r="U86" s="27"/>
      <c r="V86" s="27"/>
      <c r="W86" s="27"/>
      <c r="Z86" s="1"/>
      <c r="AA86" s="1"/>
      <c r="AB86" s="1"/>
      <c r="AC86" s="1"/>
      <c r="AD86" s="1"/>
    </row>
    <row r="87" spans="2:30" ht="18.75" outlineLevel="1" x14ac:dyDescent="0.4">
      <c r="B87" s="116" t="s">
        <v>156</v>
      </c>
      <c r="C87" s="117"/>
      <c r="D87" s="117"/>
      <c r="E87" s="117"/>
      <c r="F87" s="117"/>
      <c r="G87" s="117"/>
      <c r="H87" s="117"/>
      <c r="I87" s="118">
        <f>I77*I82</f>
        <v>0</v>
      </c>
      <c r="J87" s="118">
        <f>J77*J82</f>
        <v>0</v>
      </c>
      <c r="K87" s="118">
        <f>K77*K82</f>
        <v>0</v>
      </c>
      <c r="L87" s="46" t="s">
        <v>5</v>
      </c>
      <c r="M87" s="65" t="s">
        <v>33</v>
      </c>
      <c r="N87" s="44"/>
      <c r="O87" s="44"/>
      <c r="P87" s="44"/>
      <c r="Q87" s="44"/>
      <c r="R87" s="95"/>
      <c r="S87" s="27"/>
      <c r="T87" s="27"/>
      <c r="U87" s="27"/>
      <c r="V87" s="27"/>
      <c r="W87" s="27"/>
      <c r="Z87" s="1"/>
      <c r="AA87" s="1"/>
      <c r="AB87" s="1"/>
      <c r="AC87" s="1"/>
      <c r="AD87" s="1"/>
    </row>
    <row r="88" spans="2:30" outlineLevel="1" x14ac:dyDescent="0.25">
      <c r="B88" s="93" t="s">
        <v>34</v>
      </c>
      <c r="C88" s="44"/>
      <c r="D88" s="44"/>
      <c r="E88" s="44"/>
      <c r="F88" s="44"/>
      <c r="G88" s="44"/>
      <c r="H88" s="44"/>
      <c r="I88" s="119">
        <f>SUM(I85:I87)</f>
        <v>0</v>
      </c>
      <c r="J88" s="119">
        <f>SUM(J85:J87)</f>
        <v>0</v>
      </c>
      <c r="K88" s="119">
        <f>SUM(K85:K87)</f>
        <v>0</v>
      </c>
      <c r="L88" s="44"/>
      <c r="M88" s="44"/>
      <c r="N88" s="44"/>
      <c r="O88" s="44"/>
      <c r="P88" s="44"/>
      <c r="Q88" s="44"/>
      <c r="R88" s="95"/>
      <c r="S88" s="27"/>
      <c r="T88" s="27"/>
      <c r="U88" s="27"/>
      <c r="V88" s="27"/>
      <c r="W88" s="27"/>
      <c r="Z88" s="1"/>
      <c r="AA88" s="1"/>
      <c r="AB88" s="1"/>
      <c r="AC88" s="1"/>
      <c r="AD88" s="1"/>
    </row>
    <row r="89" spans="2:30" outlineLevel="1" x14ac:dyDescent="0.25">
      <c r="B89" s="93" t="s">
        <v>35</v>
      </c>
      <c r="C89" s="44"/>
      <c r="D89" s="44"/>
      <c r="E89" s="44"/>
      <c r="F89" s="44"/>
      <c r="G89" s="44"/>
      <c r="H89" s="44"/>
      <c r="I89" s="119">
        <f>'3 - Unternehmensangaben'!D12</f>
        <v>0</v>
      </c>
      <c r="J89" s="119">
        <f>'3 - Unternehmensangaben'!E12</f>
        <v>0</v>
      </c>
      <c r="K89" s="119">
        <f>'3 - Unternehmensangaben'!F12</f>
        <v>0</v>
      </c>
      <c r="L89" s="44"/>
      <c r="M89" s="44"/>
      <c r="N89" s="44"/>
      <c r="O89" s="44"/>
      <c r="P89" s="44"/>
      <c r="Q89" s="44"/>
      <c r="R89" s="95"/>
      <c r="S89" s="27"/>
      <c r="T89" s="27"/>
      <c r="U89" s="27"/>
      <c r="V89" s="27"/>
      <c r="W89" s="27"/>
      <c r="Z89" s="1"/>
      <c r="AA89" s="1"/>
      <c r="AB89" s="1"/>
      <c r="AC89" s="1"/>
      <c r="AD89" s="1"/>
    </row>
    <row r="90" spans="2:30" outlineLevel="1" x14ac:dyDescent="0.25">
      <c r="B90" s="93"/>
      <c r="C90" s="44"/>
      <c r="D90" s="44"/>
      <c r="E90" s="44"/>
      <c r="F90" s="44"/>
      <c r="G90" s="44"/>
      <c r="H90" s="44"/>
      <c r="I90" s="44"/>
      <c r="J90" s="44"/>
      <c r="K90" s="44"/>
      <c r="L90" s="44"/>
      <c r="M90" s="44"/>
      <c r="N90" s="44"/>
      <c r="O90" s="44"/>
      <c r="P90" s="44"/>
      <c r="Q90" s="44"/>
      <c r="R90" s="95"/>
      <c r="S90" s="27"/>
      <c r="T90" s="27"/>
      <c r="U90" s="27"/>
      <c r="V90" s="27"/>
      <c r="W90" s="27"/>
      <c r="Z90" s="1"/>
      <c r="AA90" s="1"/>
      <c r="AB90" s="1"/>
      <c r="AC90" s="1"/>
      <c r="AD90" s="1"/>
    </row>
    <row r="91" spans="2:30" ht="19.5" outlineLevel="1" thickBot="1" x14ac:dyDescent="0.45">
      <c r="B91" s="108" t="s">
        <v>27</v>
      </c>
      <c r="C91" s="45"/>
      <c r="D91" s="45"/>
      <c r="E91" s="45"/>
      <c r="F91" s="45"/>
      <c r="G91" s="45"/>
      <c r="H91" s="45"/>
      <c r="I91" s="120">
        <f>IFERROR(IF(I88/(I89*-1)&gt;=0.5,I88*0.5,0),0)</f>
        <v>0</v>
      </c>
      <c r="J91" s="120">
        <f t="shared" ref="J91:K91" si="17">IFERROR(IF(J88/(J89*-1)&gt;=0.5,J88*0.5,0),0)</f>
        <v>0</v>
      </c>
      <c r="K91" s="120">
        <f t="shared" si="17"/>
        <v>0</v>
      </c>
      <c r="L91" s="45"/>
      <c r="M91" s="45"/>
      <c r="N91" s="45"/>
      <c r="O91" s="45"/>
      <c r="P91" s="45"/>
      <c r="Q91" s="45"/>
      <c r="R91" s="110"/>
      <c r="S91" s="27"/>
      <c r="T91" s="27"/>
      <c r="U91" s="27"/>
      <c r="V91" s="27"/>
      <c r="W91" s="27"/>
      <c r="Z91" s="1"/>
      <c r="AA91" s="1"/>
      <c r="AB91" s="1"/>
      <c r="AC91" s="1"/>
      <c r="AD91" s="1"/>
    </row>
    <row r="92" spans="2:30" outlineLevel="1" x14ac:dyDescent="0.25">
      <c r="B92" s="42"/>
      <c r="C92" s="42"/>
      <c r="D92" s="42"/>
      <c r="E92" s="42"/>
      <c r="F92" s="42"/>
      <c r="G92" s="42"/>
      <c r="H92" s="42"/>
      <c r="I92" s="42"/>
      <c r="J92" s="42"/>
      <c r="K92" s="42"/>
      <c r="L92" s="42"/>
      <c r="M92" s="42"/>
      <c r="N92" s="42"/>
      <c r="O92" s="42"/>
      <c r="P92" s="42"/>
      <c r="Q92" s="42"/>
      <c r="R92" s="42"/>
      <c r="S92" s="27"/>
      <c r="T92" s="27"/>
      <c r="U92" s="27"/>
      <c r="V92" s="27"/>
      <c r="W92" s="27"/>
      <c r="Z92" s="1"/>
      <c r="AA92" s="1"/>
      <c r="AB92" s="1"/>
      <c r="AC92" s="1"/>
      <c r="AD92" s="1"/>
    </row>
    <row r="93" spans="2:30" ht="19.5" outlineLevel="1" thickBot="1" x14ac:dyDescent="0.45">
      <c r="B93" s="87" t="s">
        <v>36</v>
      </c>
      <c r="C93" s="42"/>
      <c r="D93" s="42"/>
      <c r="E93" s="42"/>
      <c r="F93" s="42"/>
      <c r="G93" s="42"/>
      <c r="H93" s="42"/>
      <c r="I93" s="42"/>
      <c r="J93" s="42"/>
      <c r="K93" s="42"/>
      <c r="L93" s="42"/>
      <c r="M93" s="42"/>
      <c r="N93" s="42"/>
      <c r="O93" s="42"/>
      <c r="P93" s="42"/>
      <c r="Q93" s="42"/>
      <c r="R93" s="42"/>
      <c r="S93" s="27"/>
      <c r="T93" s="27"/>
      <c r="U93" s="27"/>
      <c r="V93" s="27"/>
      <c r="W93" s="27"/>
      <c r="Z93" s="1"/>
      <c r="AA93" s="1"/>
      <c r="AB93" s="1"/>
      <c r="AC93" s="1"/>
      <c r="AD93" s="1"/>
    </row>
    <row r="94" spans="2:30" ht="18.75" outlineLevel="1" x14ac:dyDescent="0.4">
      <c r="B94" s="88" t="s">
        <v>15</v>
      </c>
      <c r="C94" s="89"/>
      <c r="D94" s="89"/>
      <c r="E94" s="89"/>
      <c r="F94" s="89"/>
      <c r="G94" s="89"/>
      <c r="H94" s="89"/>
      <c r="I94" s="90" t="s">
        <v>141</v>
      </c>
      <c r="J94" s="90" t="s">
        <v>139</v>
      </c>
      <c r="K94" s="90" t="s">
        <v>140</v>
      </c>
      <c r="L94" s="89"/>
      <c r="M94" s="91"/>
      <c r="N94" s="89"/>
      <c r="O94" s="89"/>
      <c r="P94" s="89"/>
      <c r="Q94" s="89"/>
      <c r="R94" s="92"/>
      <c r="S94" s="27"/>
      <c r="T94" s="27"/>
      <c r="U94" s="27"/>
      <c r="V94" s="27"/>
      <c r="W94" s="27"/>
      <c r="Z94" s="1"/>
      <c r="AA94" s="1"/>
      <c r="AB94" s="1"/>
      <c r="AC94" s="1"/>
      <c r="AD94" s="1"/>
    </row>
    <row r="95" spans="2:30" outlineLevel="1" x14ac:dyDescent="0.25">
      <c r="B95" s="93" t="s">
        <v>16</v>
      </c>
      <c r="C95" s="44"/>
      <c r="D95" s="44"/>
      <c r="E95" s="44"/>
      <c r="F95" s="44"/>
      <c r="G95" s="44"/>
      <c r="H95" s="44"/>
      <c r="I95" s="94">
        <f>ROUND(SUMIFS('2 - Förderzeitraum'!I:I,'2 - Förderzeitraum'!$B:$B,"Zwischensumme Strom"),4)</f>
        <v>0</v>
      </c>
      <c r="J95" s="94">
        <f>ROUND(SUMIFS('2 - Förderzeitraum'!J:J,'2 - Förderzeitraum'!$B:$B,"Zwischensumme Strom"),4)</f>
        <v>0</v>
      </c>
      <c r="K95" s="94">
        <f>ROUND(SUMIFS('2 - Förderzeitraum'!K:K,'2 - Förderzeitraum'!$B:$B,"Zwischensumme Strom"),4)</f>
        <v>0</v>
      </c>
      <c r="L95" s="44"/>
      <c r="M95" s="58"/>
      <c r="N95" s="44"/>
      <c r="O95" s="44"/>
      <c r="P95" s="44"/>
      <c r="Q95" s="44"/>
      <c r="R95" s="95"/>
      <c r="S95" s="27"/>
      <c r="T95" s="27"/>
      <c r="U95" s="27"/>
      <c r="V95" s="27"/>
      <c r="W95" s="27"/>
      <c r="Z95" s="1"/>
      <c r="AA95" s="1"/>
      <c r="AB95" s="1"/>
      <c r="AC95" s="1"/>
      <c r="AD95" s="1"/>
    </row>
    <row r="96" spans="2:30" outlineLevel="1" x14ac:dyDescent="0.25">
      <c r="B96" s="96" t="s">
        <v>17</v>
      </c>
      <c r="C96" s="97"/>
      <c r="D96" s="97"/>
      <c r="E96" s="97"/>
      <c r="F96" s="97"/>
      <c r="G96" s="97"/>
      <c r="H96" s="97"/>
      <c r="I96" s="98">
        <f>ROUND('1 - Vergleichszeitraum'!$H$14,4)</f>
        <v>0</v>
      </c>
      <c r="J96" s="98">
        <f>ROUND('1 - Vergleichszeitraum'!$H$14,4)</f>
        <v>0</v>
      </c>
      <c r="K96" s="98">
        <f>ROUND('1 - Vergleichszeitraum'!$H$14,4)</f>
        <v>0</v>
      </c>
      <c r="L96" s="44"/>
      <c r="M96" s="58"/>
      <c r="N96" s="44"/>
      <c r="O96" s="44"/>
      <c r="P96" s="44"/>
      <c r="Q96" s="44"/>
      <c r="R96" s="95"/>
      <c r="S96" s="27"/>
      <c r="T96" s="27"/>
      <c r="U96" s="27"/>
      <c r="V96" s="27"/>
      <c r="W96" s="27"/>
      <c r="Z96" s="1"/>
      <c r="AA96" s="1"/>
      <c r="AB96" s="1"/>
      <c r="AC96" s="1"/>
      <c r="AD96" s="1"/>
    </row>
    <row r="97" spans="2:30" ht="15.75" outlineLevel="1" x14ac:dyDescent="0.3">
      <c r="B97" s="93" t="s">
        <v>18</v>
      </c>
      <c r="C97" s="44"/>
      <c r="D97" s="44"/>
      <c r="E97" s="44"/>
      <c r="F97" s="44"/>
      <c r="G97" s="44"/>
      <c r="H97" s="44"/>
      <c r="I97" s="94">
        <f>MAX(I95-2*I96,0)</f>
        <v>0</v>
      </c>
      <c r="J97" s="94">
        <f t="shared" ref="J97" si="18">MAX(J95-2*J96,0)</f>
        <v>0</v>
      </c>
      <c r="K97" s="94">
        <f t="shared" ref="K97" si="19">MAX(K95-2*K96,0)</f>
        <v>0</v>
      </c>
      <c r="L97" s="46" t="s">
        <v>5</v>
      </c>
      <c r="M97" s="65" t="s">
        <v>19</v>
      </c>
      <c r="N97" s="44"/>
      <c r="O97" s="44"/>
      <c r="P97" s="44"/>
      <c r="Q97" s="44"/>
      <c r="R97" s="95"/>
      <c r="S97" s="27"/>
      <c r="T97" s="27"/>
      <c r="U97" s="27"/>
      <c r="V97" s="27"/>
      <c r="W97" s="27"/>
      <c r="Z97" s="1"/>
      <c r="AA97" s="1"/>
      <c r="AB97" s="1"/>
      <c r="AC97" s="1"/>
      <c r="AD97" s="1"/>
    </row>
    <row r="98" spans="2:30" ht="15.75" outlineLevel="1" x14ac:dyDescent="0.3">
      <c r="B98" s="93"/>
      <c r="C98" s="44"/>
      <c r="D98" s="44"/>
      <c r="E98" s="44"/>
      <c r="F98" s="44"/>
      <c r="G98" s="44"/>
      <c r="H98" s="44"/>
      <c r="I98" s="99"/>
      <c r="J98" s="99"/>
      <c r="K98" s="99"/>
      <c r="L98" s="46"/>
      <c r="M98" s="65"/>
      <c r="N98" s="44"/>
      <c r="O98" s="44"/>
      <c r="P98" s="44"/>
      <c r="Q98" s="44"/>
      <c r="R98" s="95"/>
      <c r="S98" s="27"/>
      <c r="T98" s="27"/>
      <c r="U98" s="27"/>
      <c r="V98" s="27"/>
      <c r="W98" s="27"/>
      <c r="Z98" s="1"/>
      <c r="AA98" s="1"/>
      <c r="AB98" s="1"/>
      <c r="AC98" s="1"/>
      <c r="AD98" s="1"/>
    </row>
    <row r="99" spans="2:30" ht="15.75" outlineLevel="1" x14ac:dyDescent="0.3">
      <c r="B99" s="93" t="s">
        <v>150</v>
      </c>
      <c r="C99" s="44"/>
      <c r="D99" s="44"/>
      <c r="E99" s="44"/>
      <c r="F99" s="44"/>
      <c r="G99" s="44"/>
      <c r="H99" s="44"/>
      <c r="I99" s="99">
        <f>SUMIFS('2 - Förderzeitraum'!I:I,'2 - Förderzeitraum'!$B:$B,"Stromverbrauch in kWh von 1. Oktober 2022 bis 31. Dezember 2022")</f>
        <v>0</v>
      </c>
      <c r="J99" s="99">
        <f>SUMIFS('2 - Förderzeitraum'!J:J,'2 - Förderzeitraum'!$B:$B,"Stromverbrauch in kWh von 1. Oktober 2022 bis 31. Dezember 2022")</f>
        <v>0</v>
      </c>
      <c r="K99" s="99">
        <f>SUMIFS('2 - Förderzeitraum'!K:K,'2 - Förderzeitraum'!$B:$B,"Stromverbrauch in kWh von 1. Oktober 2022 bis 31. Dezember 2022")</f>
        <v>0</v>
      </c>
      <c r="L99" s="46"/>
      <c r="M99" s="65"/>
      <c r="N99" s="44"/>
      <c r="O99" s="44"/>
      <c r="P99" s="44"/>
      <c r="Q99" s="44"/>
      <c r="R99" s="95"/>
      <c r="S99" s="27"/>
      <c r="T99" s="27"/>
      <c r="U99" s="27"/>
      <c r="V99" s="27"/>
      <c r="W99" s="27"/>
      <c r="Z99" s="1"/>
      <c r="AA99" s="1"/>
      <c r="AB99" s="1"/>
      <c r="AC99" s="1"/>
      <c r="AD99" s="1"/>
    </row>
    <row r="100" spans="2:30" outlineLevel="1" x14ac:dyDescent="0.25">
      <c r="B100" s="96" t="s">
        <v>151</v>
      </c>
      <c r="C100" s="97"/>
      <c r="D100" s="97"/>
      <c r="E100" s="97"/>
      <c r="F100" s="97"/>
      <c r="G100" s="97"/>
      <c r="H100" s="100">
        <f>SUM(I100:K100)</f>
        <v>0</v>
      </c>
      <c r="I100" s="101">
        <f>SUMIFS('1 - Vergleichszeitraum'!I:I,'1 - Vergleichszeitraum'!$B:$B,"Stromverbrauch in kWh von 1. Oktober 2021 bis 31. Dezember 2021")</f>
        <v>0</v>
      </c>
      <c r="J100" s="101">
        <f>SUMIFS('1 - Vergleichszeitraum'!J:J,'1 - Vergleichszeitraum'!$B:$B,"Stromverbrauch in kWh von 1. Oktober 2021 bis 31. Dezember 2021")</f>
        <v>0</v>
      </c>
      <c r="K100" s="101">
        <f>SUMIFS('1 - Vergleichszeitraum'!K:K,'1 - Vergleichszeitraum'!$B:$B,"Stromverbrauch in kWh von 1. Oktober 2021 bis 31. Dezember 2021")</f>
        <v>0</v>
      </c>
      <c r="L100" s="44"/>
      <c r="M100" s="44"/>
      <c r="N100" s="44"/>
      <c r="O100" s="44"/>
      <c r="P100" s="44"/>
      <c r="Q100" s="44"/>
      <c r="R100" s="95"/>
      <c r="S100" s="27"/>
      <c r="T100" s="27"/>
      <c r="U100" s="27"/>
      <c r="V100" s="27"/>
      <c r="W100" s="27"/>
      <c r="Z100" s="1"/>
      <c r="AA100" s="1"/>
      <c r="AB100" s="1"/>
      <c r="AC100" s="1"/>
      <c r="AD100" s="1"/>
    </row>
    <row r="101" spans="2:30" ht="15.75" outlineLevel="1" x14ac:dyDescent="0.3">
      <c r="B101" s="93" t="s">
        <v>20</v>
      </c>
      <c r="C101" s="44"/>
      <c r="D101" s="44"/>
      <c r="E101" s="44"/>
      <c r="F101" s="44"/>
      <c r="G101" s="44"/>
      <c r="H101" s="44"/>
      <c r="I101" s="99">
        <f>MIN(I99,I100*0.7)</f>
        <v>0</v>
      </c>
      <c r="J101" s="99">
        <f t="shared" ref="J101" si="20">MIN(J99,J100*0.7)</f>
        <v>0</v>
      </c>
      <c r="K101" s="99">
        <f>MIN(K99,K100*0.7)</f>
        <v>0</v>
      </c>
      <c r="L101" s="46" t="s">
        <v>5</v>
      </c>
      <c r="M101" s="65" t="s">
        <v>21</v>
      </c>
      <c r="N101" s="44"/>
      <c r="O101" s="44"/>
      <c r="P101" s="44"/>
      <c r="Q101" s="44"/>
      <c r="R101" s="95"/>
      <c r="S101" s="27"/>
      <c r="T101" s="27"/>
      <c r="U101" s="27"/>
      <c r="V101" s="27"/>
      <c r="W101" s="27"/>
      <c r="Z101" s="1"/>
      <c r="AA101" s="1"/>
      <c r="AB101" s="1"/>
      <c r="AC101" s="1"/>
      <c r="AD101" s="1"/>
    </row>
    <row r="102" spans="2:30" outlineLevel="1" x14ac:dyDescent="0.25">
      <c r="B102" s="93"/>
      <c r="C102" s="44"/>
      <c r="D102" s="44"/>
      <c r="E102" s="44"/>
      <c r="F102" s="44"/>
      <c r="G102" s="44"/>
      <c r="H102" s="44"/>
      <c r="I102" s="44"/>
      <c r="J102" s="44"/>
      <c r="K102" s="44"/>
      <c r="L102" s="44"/>
      <c r="M102" s="44"/>
      <c r="N102" s="44"/>
      <c r="O102" s="44"/>
      <c r="P102" s="44"/>
      <c r="Q102" s="44"/>
      <c r="R102" s="95"/>
      <c r="S102" s="27"/>
      <c r="T102" s="27"/>
      <c r="U102" s="27"/>
      <c r="V102" s="27"/>
      <c r="W102" s="27"/>
      <c r="Z102" s="1"/>
      <c r="AA102" s="1"/>
      <c r="AB102" s="1"/>
      <c r="AC102" s="1"/>
      <c r="AD102" s="1"/>
    </row>
    <row r="103" spans="2:30" ht="18.75" outlineLevel="1" x14ac:dyDescent="0.4">
      <c r="B103" s="102" t="s">
        <v>22</v>
      </c>
      <c r="C103" s="44"/>
      <c r="D103" s="44"/>
      <c r="E103" s="44"/>
      <c r="F103" s="44"/>
      <c r="G103" s="44"/>
      <c r="H103" s="44"/>
      <c r="I103" s="103" t="s">
        <v>141</v>
      </c>
      <c r="J103" s="103" t="s">
        <v>139</v>
      </c>
      <c r="K103" s="103" t="s">
        <v>140</v>
      </c>
      <c r="L103" s="44"/>
      <c r="M103" s="58"/>
      <c r="N103" s="44"/>
      <c r="O103" s="44"/>
      <c r="P103" s="44"/>
      <c r="Q103" s="44"/>
      <c r="R103" s="95"/>
      <c r="S103" s="27"/>
      <c r="T103" s="27"/>
      <c r="U103" s="27"/>
      <c r="V103" s="27"/>
      <c r="W103" s="27"/>
      <c r="Z103" s="1"/>
      <c r="AA103" s="1"/>
      <c r="AB103" s="1"/>
      <c r="AC103" s="1"/>
      <c r="AD103" s="1"/>
    </row>
    <row r="104" spans="2:30" outlineLevel="1" x14ac:dyDescent="0.25">
      <c r="B104" s="93" t="s">
        <v>16</v>
      </c>
      <c r="C104" s="44"/>
      <c r="D104" s="44"/>
      <c r="E104" s="44"/>
      <c r="F104" s="44"/>
      <c r="G104" s="44"/>
      <c r="H104" s="44"/>
      <c r="I104" s="94">
        <f>ROUND(SUMIFS('2 - Förderzeitraum'!I:I,'2 - Förderzeitraum'!$B:$B,"Zwischensumme Erdgas"),4)</f>
        <v>0</v>
      </c>
      <c r="J104" s="94">
        <f>ROUND(SUMIFS('2 - Förderzeitraum'!J:J,'2 - Förderzeitraum'!$B:$B,"Zwischensumme Erdgas"),4)</f>
        <v>0</v>
      </c>
      <c r="K104" s="94">
        <f>ROUND(SUMIFS('2 - Förderzeitraum'!K:K,'2 - Förderzeitraum'!$B:$B,"Zwischensumme Erdgas"),4)</f>
        <v>0</v>
      </c>
      <c r="L104" s="44"/>
      <c r="M104" s="58"/>
      <c r="N104" s="44"/>
      <c r="O104" s="44"/>
      <c r="P104" s="44"/>
      <c r="Q104" s="44"/>
      <c r="R104" s="95"/>
      <c r="S104" s="27"/>
      <c r="T104" s="27"/>
      <c r="U104" s="27"/>
      <c r="V104" s="27"/>
      <c r="W104" s="27"/>
      <c r="Z104" s="1"/>
      <c r="AA104" s="1"/>
      <c r="AB104" s="1"/>
      <c r="AC104" s="1"/>
      <c r="AD104" s="1"/>
    </row>
    <row r="105" spans="2:30" outlineLevel="1" x14ac:dyDescent="0.25">
      <c r="B105" s="96" t="s">
        <v>17</v>
      </c>
      <c r="C105" s="97"/>
      <c r="D105" s="97"/>
      <c r="E105" s="97"/>
      <c r="F105" s="97"/>
      <c r="G105" s="97"/>
      <c r="H105" s="97"/>
      <c r="I105" s="98">
        <f>ROUND('1 - Vergleichszeitraum'!$H$19,4)</f>
        <v>0</v>
      </c>
      <c r="J105" s="98">
        <f>ROUND('1 - Vergleichszeitraum'!$H$19,4)</f>
        <v>0</v>
      </c>
      <c r="K105" s="98">
        <f>ROUND('1 - Vergleichszeitraum'!$H$19,4)</f>
        <v>0</v>
      </c>
      <c r="L105" s="44"/>
      <c r="M105" s="58"/>
      <c r="N105" s="44"/>
      <c r="O105" s="44"/>
      <c r="P105" s="44"/>
      <c r="Q105" s="44"/>
      <c r="R105" s="95"/>
      <c r="S105" s="27"/>
      <c r="T105" s="27"/>
      <c r="U105" s="27"/>
      <c r="V105" s="27"/>
      <c r="W105" s="27"/>
      <c r="Z105" s="1"/>
      <c r="AA105" s="1"/>
      <c r="AB105" s="1"/>
      <c r="AC105" s="1"/>
      <c r="AD105" s="1"/>
    </row>
    <row r="106" spans="2:30" ht="15.75" outlineLevel="1" x14ac:dyDescent="0.3">
      <c r="B106" s="93" t="s">
        <v>18</v>
      </c>
      <c r="C106" s="44"/>
      <c r="D106" s="44"/>
      <c r="E106" s="44"/>
      <c r="F106" s="44"/>
      <c r="G106" s="44"/>
      <c r="H106" s="44"/>
      <c r="I106" s="94">
        <f>MAX(I104-2*I105,0)</f>
        <v>0</v>
      </c>
      <c r="J106" s="94">
        <f t="shared" ref="J106" si="21">MAX(J104-2*J105,0)</f>
        <v>0</v>
      </c>
      <c r="K106" s="94">
        <f t="shared" ref="K106" si="22">MAX(K104-2*K105,0)</f>
        <v>0</v>
      </c>
      <c r="L106" s="46" t="s">
        <v>5</v>
      </c>
      <c r="M106" s="65" t="s">
        <v>19</v>
      </c>
      <c r="N106" s="44"/>
      <c r="O106" s="44"/>
      <c r="P106" s="44"/>
      <c r="Q106" s="44"/>
      <c r="R106" s="95"/>
      <c r="S106" s="27"/>
      <c r="T106" s="27"/>
      <c r="U106" s="27"/>
      <c r="V106" s="27"/>
      <c r="W106" s="27"/>
      <c r="Z106" s="1"/>
      <c r="AA106" s="1"/>
      <c r="AB106" s="1"/>
      <c r="AC106" s="1"/>
      <c r="AD106" s="1"/>
    </row>
    <row r="107" spans="2:30" ht="15.75" outlineLevel="1" x14ac:dyDescent="0.3">
      <c r="B107" s="93"/>
      <c r="C107" s="44"/>
      <c r="D107" s="44"/>
      <c r="E107" s="44"/>
      <c r="F107" s="44"/>
      <c r="G107" s="44"/>
      <c r="H107" s="44"/>
      <c r="I107" s="99"/>
      <c r="J107" s="99"/>
      <c r="K107" s="99"/>
      <c r="L107" s="46"/>
      <c r="M107" s="65"/>
      <c r="N107" s="44"/>
      <c r="O107" s="44"/>
      <c r="P107" s="44"/>
      <c r="Q107" s="44"/>
      <c r="R107" s="95"/>
      <c r="S107" s="27"/>
      <c r="T107" s="27"/>
      <c r="U107" s="27"/>
      <c r="V107" s="27"/>
      <c r="W107" s="27"/>
      <c r="Z107" s="1"/>
      <c r="AA107" s="1"/>
      <c r="AB107" s="1"/>
      <c r="AC107" s="1"/>
      <c r="AD107" s="1"/>
    </row>
    <row r="108" spans="2:30" ht="15.75" outlineLevel="1" x14ac:dyDescent="0.3">
      <c r="B108" s="93" t="s">
        <v>149</v>
      </c>
      <c r="C108" s="44"/>
      <c r="D108" s="44"/>
      <c r="E108" s="44"/>
      <c r="F108" s="44"/>
      <c r="G108" s="44"/>
      <c r="H108" s="44"/>
      <c r="I108" s="99">
        <f>SUMIFS('2 - Förderzeitraum'!I:I,'2 - Förderzeitraum'!$B:$B,"Erdgasverbrauch in kWh von 1. Oktober 2022 bis 31. Dezember 2022")</f>
        <v>0</v>
      </c>
      <c r="J108" s="99">
        <f>SUMIFS('2 - Förderzeitraum'!J:J,'2 - Förderzeitraum'!$B:$B,"Erdgasverbrauch in kWh von 1. Oktober 2022 bis 31. Dezember 2022")</f>
        <v>0</v>
      </c>
      <c r="K108" s="99">
        <f>SUMIFS('2 - Förderzeitraum'!K:K,'2 - Förderzeitraum'!$B:$B,"Erdgasverbrauch in kWh von 1. Oktober 2022 bis 31. Dezember 2022")</f>
        <v>0</v>
      </c>
      <c r="L108" s="46"/>
      <c r="M108" s="65"/>
      <c r="N108" s="44"/>
      <c r="O108" s="44"/>
      <c r="P108" s="44"/>
      <c r="Q108" s="44"/>
      <c r="R108" s="95"/>
      <c r="S108" s="27"/>
      <c r="T108" s="27"/>
      <c r="U108" s="27"/>
      <c r="V108" s="27"/>
      <c r="W108" s="27"/>
      <c r="Z108" s="1"/>
      <c r="AA108" s="1"/>
      <c r="AB108" s="1"/>
      <c r="AC108" s="1"/>
      <c r="AD108" s="1"/>
    </row>
    <row r="109" spans="2:30" outlineLevel="1" x14ac:dyDescent="0.25">
      <c r="B109" s="96" t="s">
        <v>152</v>
      </c>
      <c r="C109" s="97"/>
      <c r="D109" s="97"/>
      <c r="E109" s="97"/>
      <c r="F109" s="97"/>
      <c r="G109" s="97"/>
      <c r="H109" s="100">
        <f>SUM(I109:K109)</f>
        <v>0</v>
      </c>
      <c r="I109" s="101">
        <f>SUMIFS('1 - Vergleichszeitraum'!I:I,'1 - Vergleichszeitraum'!$B:$B,"Erdgasverbrauch in kWh von 1. Oktober 2021 bis 31. Dezember 2021")</f>
        <v>0</v>
      </c>
      <c r="J109" s="101">
        <f>SUMIFS('1 - Vergleichszeitraum'!J:J,'1 - Vergleichszeitraum'!$B:$B,"Erdgasverbrauch in kWh von 1. Oktober 2021 bis 31. Dezember 2021")</f>
        <v>0</v>
      </c>
      <c r="K109" s="101">
        <f>SUMIFS('1 - Vergleichszeitraum'!K:K,'1 - Vergleichszeitraum'!$B:$B,"Erdgasverbrauch in kWh von 1. Oktober 2021 bis 31. Dezember 2021")</f>
        <v>0</v>
      </c>
      <c r="L109" s="44"/>
      <c r="M109" s="44"/>
      <c r="N109" s="44"/>
      <c r="O109" s="44"/>
      <c r="P109" s="44"/>
      <c r="Q109" s="44"/>
      <c r="R109" s="95"/>
      <c r="S109" s="27"/>
      <c r="T109" s="27"/>
      <c r="U109" s="27"/>
      <c r="V109" s="27"/>
      <c r="W109" s="27"/>
      <c r="Z109" s="1"/>
      <c r="AA109" s="1"/>
      <c r="AB109" s="1"/>
      <c r="AC109" s="1"/>
      <c r="AD109" s="1"/>
    </row>
    <row r="110" spans="2:30" ht="15.75" outlineLevel="1" x14ac:dyDescent="0.3">
      <c r="B110" s="93" t="s">
        <v>23</v>
      </c>
      <c r="C110" s="44"/>
      <c r="D110" s="44"/>
      <c r="E110" s="44"/>
      <c r="F110" s="44"/>
      <c r="G110" s="44"/>
      <c r="H110" s="44"/>
      <c r="I110" s="99">
        <f>MIN(I108,I109*0.7)</f>
        <v>0</v>
      </c>
      <c r="J110" s="99">
        <f t="shared" ref="J110" si="23">MIN(J108,J109*0.7)</f>
        <v>0</v>
      </c>
      <c r="K110" s="99">
        <f t="shared" ref="K110" si="24">MIN(K108,K109*0.7)</f>
        <v>0</v>
      </c>
      <c r="L110" s="46" t="s">
        <v>5</v>
      </c>
      <c r="M110" s="65" t="s">
        <v>21</v>
      </c>
      <c r="N110" s="44"/>
      <c r="O110" s="44"/>
      <c r="P110" s="44"/>
      <c r="Q110" s="44"/>
      <c r="R110" s="95"/>
      <c r="S110" s="27"/>
      <c r="T110" s="27"/>
      <c r="U110" s="27"/>
      <c r="V110" s="27"/>
      <c r="W110" s="27"/>
      <c r="Z110" s="1"/>
      <c r="AA110" s="1"/>
      <c r="AB110" s="1"/>
      <c r="AC110" s="1"/>
      <c r="AD110" s="1"/>
    </row>
    <row r="111" spans="2:30" ht="15.75" outlineLevel="1" x14ac:dyDescent="0.3">
      <c r="B111" s="93"/>
      <c r="C111" s="44"/>
      <c r="D111" s="44"/>
      <c r="E111" s="44"/>
      <c r="F111" s="44"/>
      <c r="G111" s="44"/>
      <c r="H111" s="44"/>
      <c r="I111" s="99"/>
      <c r="J111" s="99"/>
      <c r="K111" s="99"/>
      <c r="L111" s="46"/>
      <c r="M111" s="65"/>
      <c r="N111" s="44"/>
      <c r="O111" s="44"/>
      <c r="P111" s="44"/>
      <c r="Q111" s="44"/>
      <c r="R111" s="95"/>
      <c r="S111" s="27"/>
      <c r="T111" s="27"/>
      <c r="U111" s="27"/>
      <c r="V111" s="27"/>
      <c r="W111" s="27"/>
      <c r="Z111" s="1"/>
      <c r="AA111" s="1"/>
      <c r="AB111" s="1"/>
      <c r="AC111" s="1"/>
      <c r="AD111" s="1"/>
    </row>
    <row r="112" spans="2:30" ht="18.75" outlineLevel="1" x14ac:dyDescent="0.4">
      <c r="B112" s="102" t="s">
        <v>102</v>
      </c>
      <c r="C112" s="44"/>
      <c r="D112" s="44"/>
      <c r="E112" s="44"/>
      <c r="F112" s="44"/>
      <c r="G112" s="44"/>
      <c r="H112" s="44"/>
      <c r="I112" s="103" t="s">
        <v>141</v>
      </c>
      <c r="J112" s="103" t="s">
        <v>139</v>
      </c>
      <c r="K112" s="103" t="s">
        <v>140</v>
      </c>
      <c r="L112" s="44"/>
      <c r="M112" s="58"/>
      <c r="N112" s="44"/>
      <c r="O112" s="44"/>
      <c r="P112" s="44"/>
      <c r="Q112" s="44"/>
      <c r="R112" s="95"/>
      <c r="S112" s="27"/>
      <c r="T112" s="27"/>
      <c r="U112" s="27"/>
      <c r="V112" s="27"/>
      <c r="W112" s="27"/>
      <c r="Z112" s="1"/>
      <c r="AA112" s="1"/>
      <c r="AB112" s="1"/>
      <c r="AC112" s="1"/>
      <c r="AD112" s="1"/>
    </row>
    <row r="113" spans="2:30" outlineLevel="1" x14ac:dyDescent="0.25">
      <c r="B113" s="93" t="s">
        <v>16</v>
      </c>
      <c r="C113" s="44"/>
      <c r="D113" s="44"/>
      <c r="E113" s="44"/>
      <c r="F113" s="44"/>
      <c r="G113" s="44"/>
      <c r="H113" s="44"/>
      <c r="I113" s="94">
        <f>ROUND(SUMIFS('2 - Förderzeitraum'!I:I,'2 - Förderzeitraum'!$B:$B,"Zwischensumme Wärme/Kälte"),4)</f>
        <v>0</v>
      </c>
      <c r="J113" s="94">
        <f>ROUND(SUMIFS('2 - Förderzeitraum'!J:J,'2 - Förderzeitraum'!$B:$B,"Zwischensumme Wärme/Kälte"),4)</f>
        <v>0</v>
      </c>
      <c r="K113" s="94">
        <f>ROUND(SUMIFS('2 - Förderzeitraum'!K:K,'2 - Förderzeitraum'!$B:$B,"Zwischensumme Wärme/Kälte"),4)</f>
        <v>0</v>
      </c>
      <c r="L113" s="44"/>
      <c r="M113" s="58"/>
      <c r="N113" s="44"/>
      <c r="O113" s="44"/>
      <c r="P113" s="44"/>
      <c r="Q113" s="44"/>
      <c r="R113" s="95"/>
      <c r="S113" s="27"/>
      <c r="T113" s="27"/>
      <c r="U113" s="27"/>
      <c r="V113" s="27"/>
      <c r="W113" s="27"/>
      <c r="Z113" s="1"/>
      <c r="AA113" s="1"/>
      <c r="AB113" s="1"/>
      <c r="AC113" s="1"/>
      <c r="AD113" s="1"/>
    </row>
    <row r="114" spans="2:30" outlineLevel="1" x14ac:dyDescent="0.25">
      <c r="B114" s="96" t="s">
        <v>17</v>
      </c>
      <c r="C114" s="97"/>
      <c r="D114" s="97"/>
      <c r="E114" s="97"/>
      <c r="F114" s="97"/>
      <c r="G114" s="97"/>
      <c r="H114" s="97"/>
      <c r="I114" s="98">
        <f>ROUND('1 - Vergleichszeitraum'!$H$25,4)</f>
        <v>0</v>
      </c>
      <c r="J114" s="98">
        <f>ROUND('1 - Vergleichszeitraum'!$H$25,4)</f>
        <v>0</v>
      </c>
      <c r="K114" s="98">
        <f>ROUND('1 - Vergleichszeitraum'!$H$25,4)</f>
        <v>0</v>
      </c>
      <c r="L114" s="44"/>
      <c r="M114" s="58"/>
      <c r="N114" s="44"/>
      <c r="O114" s="44"/>
      <c r="P114" s="44"/>
      <c r="Q114" s="44"/>
      <c r="R114" s="95"/>
      <c r="S114" s="27"/>
      <c r="T114" s="27"/>
      <c r="U114" s="27"/>
      <c r="V114" s="27"/>
      <c r="W114" s="27"/>
      <c r="Z114" s="1"/>
      <c r="AA114" s="1"/>
      <c r="AB114" s="1"/>
      <c r="AC114" s="1"/>
      <c r="AD114" s="1"/>
    </row>
    <row r="115" spans="2:30" ht="15.75" outlineLevel="1" x14ac:dyDescent="0.3">
      <c r="B115" s="93" t="s">
        <v>18</v>
      </c>
      <c r="C115" s="44"/>
      <c r="D115" s="44"/>
      <c r="E115" s="44"/>
      <c r="F115" s="44"/>
      <c r="G115" s="44"/>
      <c r="H115" s="44"/>
      <c r="I115" s="94">
        <f>MAX(I113-2*I114,0)</f>
        <v>0</v>
      </c>
      <c r="J115" s="94">
        <f t="shared" ref="J115:K115" si="25">MAX(J113-2*J114,0)</f>
        <v>0</v>
      </c>
      <c r="K115" s="94">
        <f t="shared" si="25"/>
        <v>0</v>
      </c>
      <c r="L115" s="46" t="s">
        <v>5</v>
      </c>
      <c r="M115" s="65" t="s">
        <v>19</v>
      </c>
      <c r="N115" s="44"/>
      <c r="O115" s="44"/>
      <c r="P115" s="44"/>
      <c r="Q115" s="44"/>
      <c r="R115" s="95"/>
      <c r="S115" s="27"/>
      <c r="T115" s="27"/>
      <c r="U115" s="27"/>
      <c r="V115" s="27"/>
      <c r="W115" s="27"/>
      <c r="Z115" s="1"/>
      <c r="AA115" s="1"/>
      <c r="AB115" s="1"/>
      <c r="AC115" s="1"/>
      <c r="AD115" s="1"/>
    </row>
    <row r="116" spans="2:30" ht="15.75" outlineLevel="1" x14ac:dyDescent="0.3">
      <c r="B116" s="93"/>
      <c r="C116" s="44"/>
      <c r="D116" s="44"/>
      <c r="E116" s="44"/>
      <c r="F116" s="44"/>
      <c r="G116" s="44"/>
      <c r="H116" s="44"/>
      <c r="I116" s="99"/>
      <c r="J116" s="99"/>
      <c r="K116" s="99"/>
      <c r="L116" s="46"/>
      <c r="M116" s="65"/>
      <c r="N116" s="44"/>
      <c r="O116" s="44"/>
      <c r="P116" s="44"/>
      <c r="Q116" s="44"/>
      <c r="R116" s="95"/>
      <c r="S116" s="27"/>
      <c r="T116" s="27"/>
      <c r="U116" s="27"/>
      <c r="V116" s="27"/>
      <c r="W116" s="27"/>
      <c r="Z116" s="1"/>
      <c r="AA116" s="1"/>
      <c r="AB116" s="1"/>
      <c r="AC116" s="1"/>
      <c r="AD116" s="1"/>
    </row>
    <row r="117" spans="2:30" ht="15.75" outlineLevel="1" x14ac:dyDescent="0.3">
      <c r="B117" s="93" t="s">
        <v>153</v>
      </c>
      <c r="C117" s="44"/>
      <c r="D117" s="44"/>
      <c r="E117" s="44"/>
      <c r="F117" s="44"/>
      <c r="G117" s="44"/>
      <c r="H117" s="44"/>
      <c r="I117" s="99">
        <f>IFERROR(SUMIFS('2 - Förderzeitraum'!I:I,'2 - Förderzeitraum'!$B:$B,"Wärme-/Kälteverbrauch in kWh von 1. Oktober 2022 bis 31. Dezember 2022")*'2 - Förderzeitraum'!$H$12,"")</f>
        <v>0</v>
      </c>
      <c r="J117" s="99">
        <f>IFERROR(SUMIFS('2 - Förderzeitraum'!J:J,'2 - Förderzeitraum'!$B:$B,"Wärme-/Kälteverbrauch in kWh von 1. Oktober 2022 bis 31. Dezember 2022")*'2 - Förderzeitraum'!$H$12,"")</f>
        <v>0</v>
      </c>
      <c r="K117" s="99">
        <f>IFERROR(SUMIFS('2 - Förderzeitraum'!K:K,'2 - Förderzeitraum'!$B:$B,"Wärme-/Kälteverbrauch in kWh von 1. Oktober 2022 bis 31. Dezember 2022")*'2 - Förderzeitraum'!$H$12,"")</f>
        <v>0</v>
      </c>
      <c r="L117" s="46"/>
      <c r="M117" s="65"/>
      <c r="N117" s="44"/>
      <c r="O117" s="44"/>
      <c r="P117" s="44"/>
      <c r="Q117" s="44"/>
      <c r="R117" s="95"/>
      <c r="S117" s="27"/>
      <c r="T117" s="27"/>
      <c r="U117" s="27"/>
      <c r="V117" s="27"/>
      <c r="W117" s="27"/>
      <c r="Z117" s="1"/>
      <c r="AA117" s="1"/>
      <c r="AB117" s="1"/>
      <c r="AC117" s="1"/>
      <c r="AD117" s="1"/>
    </row>
    <row r="118" spans="2:30" ht="15.75" outlineLevel="1" x14ac:dyDescent="0.3">
      <c r="B118" s="93" t="s">
        <v>154</v>
      </c>
      <c r="C118" s="44"/>
      <c r="D118" s="44"/>
      <c r="E118" s="44"/>
      <c r="F118" s="44"/>
      <c r="G118" s="44"/>
      <c r="H118" s="44"/>
      <c r="I118" s="129" t="str">
        <f>I46</f>
        <v>0,00</v>
      </c>
      <c r="J118" s="99"/>
      <c r="K118" s="99"/>
      <c r="L118" s="46"/>
      <c r="M118" s="65"/>
      <c r="N118" s="44"/>
      <c r="O118" s="44"/>
      <c r="P118" s="44"/>
      <c r="Q118" s="44"/>
      <c r="R118" s="95"/>
      <c r="S118" s="27"/>
      <c r="T118" s="27"/>
      <c r="U118" s="27"/>
      <c r="V118" s="27"/>
      <c r="W118" s="27"/>
      <c r="Z118" s="1"/>
      <c r="AA118" s="1"/>
      <c r="AB118" s="1"/>
      <c r="AC118" s="1"/>
      <c r="AD118" s="1"/>
    </row>
    <row r="119" spans="2:30" ht="15.75" outlineLevel="1" x14ac:dyDescent="0.3">
      <c r="B119" s="96" t="s">
        <v>155</v>
      </c>
      <c r="C119" s="97"/>
      <c r="D119" s="97"/>
      <c r="E119" s="97"/>
      <c r="F119" s="97"/>
      <c r="G119" s="97"/>
      <c r="H119" s="100">
        <f>SUM(I119:K119)</f>
        <v>0</v>
      </c>
      <c r="I119" s="101">
        <f>SUMIFS('1 - Vergleichszeitraum'!I:I,'1 - Vergleichszeitraum'!$B:$B,"Wärme-/Kälteverbrauch in kWh von 1. Oktober 2021 bis 31. Dezember 2021")*'1 - Vergleichszeitraum'!$H$24</f>
        <v>0</v>
      </c>
      <c r="J119" s="101">
        <f>SUMIFS('1 - Vergleichszeitraum'!J:J,'1 - Vergleichszeitraum'!$B:$B,"Wärme-/Kälteverbrauch in kWh von 1. Oktober 2021 bis 31. Dezember 2021")*'1 - Vergleichszeitraum'!$H$24</f>
        <v>0</v>
      </c>
      <c r="K119" s="101">
        <f>SUMIFS('1 - Vergleichszeitraum'!K:K,'1 - Vergleichszeitraum'!$B:$B,"Wärme-/Kälteverbrauch in kWh von 1. Oktober 2021 bis 31. Dezember 2021")*'1 - Vergleichszeitraum'!$H$24</f>
        <v>0</v>
      </c>
      <c r="L119" s="46" t="s">
        <v>5</v>
      </c>
      <c r="M119" s="44" t="s">
        <v>159</v>
      </c>
      <c r="N119" s="44"/>
      <c r="O119" s="44"/>
      <c r="P119" s="44"/>
      <c r="Q119" s="44"/>
      <c r="R119" s="95"/>
      <c r="S119" s="27"/>
      <c r="T119" s="27"/>
      <c r="U119" s="27"/>
      <c r="V119" s="27"/>
      <c r="W119" s="27"/>
      <c r="Z119" s="1"/>
      <c r="AA119" s="1"/>
      <c r="AB119" s="1"/>
      <c r="AC119" s="1"/>
      <c r="AD119" s="1"/>
    </row>
    <row r="120" spans="2:30" ht="15.75" outlineLevel="1" x14ac:dyDescent="0.3">
      <c r="B120" s="93" t="s">
        <v>23</v>
      </c>
      <c r="C120" s="44"/>
      <c r="D120" s="44"/>
      <c r="E120" s="44"/>
      <c r="F120" s="44"/>
      <c r="G120" s="44"/>
      <c r="H120" s="44"/>
      <c r="I120" s="99">
        <f>MIN(I117,I119*0.7)</f>
        <v>0</v>
      </c>
      <c r="J120" s="99">
        <f t="shared" ref="J120:K120" si="26">MIN(J117,J119*0.7)</f>
        <v>0</v>
      </c>
      <c r="K120" s="99">
        <f t="shared" si="26"/>
        <v>0</v>
      </c>
      <c r="L120" s="46" t="s">
        <v>5</v>
      </c>
      <c r="M120" s="65" t="s">
        <v>21</v>
      </c>
      <c r="N120" s="44"/>
      <c r="O120" s="44"/>
      <c r="P120" s="44"/>
      <c r="Q120" s="44"/>
      <c r="R120" s="95"/>
      <c r="S120" s="27"/>
      <c r="T120" s="27"/>
      <c r="U120" s="27"/>
      <c r="V120" s="27"/>
      <c r="W120" s="27"/>
      <c r="Z120" s="1"/>
      <c r="AA120" s="1"/>
      <c r="AB120" s="1"/>
      <c r="AC120" s="1"/>
      <c r="AD120" s="1"/>
    </row>
    <row r="121" spans="2:30" ht="15.75" outlineLevel="1" x14ac:dyDescent="0.3">
      <c r="B121" s="93"/>
      <c r="C121" s="44"/>
      <c r="D121" s="44"/>
      <c r="E121" s="44"/>
      <c r="F121" s="44"/>
      <c r="G121" s="44"/>
      <c r="H121" s="44"/>
      <c r="I121" s="99"/>
      <c r="J121" s="99"/>
      <c r="K121" s="99"/>
      <c r="L121" s="46"/>
      <c r="M121" s="65"/>
      <c r="N121" s="44"/>
      <c r="O121" s="44"/>
      <c r="P121" s="44"/>
      <c r="Q121" s="44"/>
      <c r="R121" s="95"/>
      <c r="S121" s="27"/>
      <c r="T121" s="27"/>
      <c r="U121" s="27"/>
      <c r="V121" s="27"/>
      <c r="W121" s="27"/>
      <c r="Z121" s="1"/>
      <c r="AA121" s="1"/>
      <c r="AB121" s="1"/>
      <c r="AC121" s="1"/>
      <c r="AD121" s="1"/>
    </row>
    <row r="122" spans="2:30" ht="18.75" outlineLevel="1" x14ac:dyDescent="0.4">
      <c r="B122" s="102" t="s">
        <v>29</v>
      </c>
      <c r="C122" s="112"/>
      <c r="D122" s="112"/>
      <c r="E122" s="112"/>
      <c r="F122" s="112"/>
      <c r="G122" s="112"/>
      <c r="H122" s="112"/>
      <c r="I122" s="113"/>
      <c r="J122" s="113"/>
      <c r="K122" s="113"/>
      <c r="L122" s="46"/>
      <c r="M122" s="65"/>
      <c r="N122" s="44"/>
      <c r="O122" s="44"/>
      <c r="P122" s="44"/>
      <c r="Q122" s="44"/>
      <c r="R122" s="95"/>
      <c r="S122" s="27"/>
      <c r="T122" s="27"/>
      <c r="U122" s="27"/>
      <c r="V122" s="27"/>
      <c r="W122" s="27"/>
      <c r="Z122" s="1"/>
      <c r="AA122" s="1"/>
      <c r="AB122" s="1"/>
      <c r="AC122" s="1"/>
      <c r="AD122" s="1"/>
    </row>
    <row r="123" spans="2:30" ht="15.75" outlineLevel="1" x14ac:dyDescent="0.3">
      <c r="B123" s="93" t="s">
        <v>30</v>
      </c>
      <c r="C123" s="44"/>
      <c r="D123" s="44"/>
      <c r="E123" s="44"/>
      <c r="F123" s="44"/>
      <c r="G123" s="44"/>
      <c r="H123" s="44"/>
      <c r="I123" s="77">
        <f>I97*I101</f>
        <v>0</v>
      </c>
      <c r="J123" s="77">
        <f>J97*J101</f>
        <v>0</v>
      </c>
      <c r="K123" s="77">
        <f>K97*K101</f>
        <v>0</v>
      </c>
      <c r="L123" s="46" t="s">
        <v>5</v>
      </c>
      <c r="M123" s="65" t="s">
        <v>31</v>
      </c>
      <c r="N123" s="44"/>
      <c r="O123" s="44"/>
      <c r="P123" s="44"/>
      <c r="Q123" s="44"/>
      <c r="R123" s="95"/>
      <c r="S123" s="27"/>
      <c r="T123" s="27"/>
      <c r="U123" s="27"/>
      <c r="V123" s="27"/>
      <c r="W123" s="27"/>
      <c r="Z123" s="1"/>
      <c r="AA123" s="1"/>
      <c r="AB123" s="1"/>
      <c r="AC123" s="1"/>
      <c r="AD123" s="1"/>
    </row>
    <row r="124" spans="2:30" ht="18.75" outlineLevel="1" x14ac:dyDescent="0.4">
      <c r="B124" s="93" t="s">
        <v>32</v>
      </c>
      <c r="C124" s="105"/>
      <c r="D124" s="105"/>
      <c r="E124" s="105"/>
      <c r="F124" s="105"/>
      <c r="G124" s="105"/>
      <c r="H124" s="105"/>
      <c r="I124" s="77">
        <f>I106*I110</f>
        <v>0</v>
      </c>
      <c r="J124" s="77">
        <f>J106*J110</f>
        <v>0</v>
      </c>
      <c r="K124" s="77">
        <f>K106*K110</f>
        <v>0</v>
      </c>
      <c r="L124" s="114" t="s">
        <v>5</v>
      </c>
      <c r="M124" s="115" t="s">
        <v>33</v>
      </c>
      <c r="N124" s="82"/>
      <c r="O124" s="82"/>
      <c r="P124" s="82"/>
      <c r="Q124" s="82"/>
      <c r="R124" s="95"/>
      <c r="S124" s="27"/>
      <c r="T124" s="27"/>
      <c r="U124" s="27"/>
      <c r="V124" s="27"/>
      <c r="W124" s="27"/>
      <c r="Z124" s="1"/>
      <c r="AA124" s="1"/>
      <c r="AB124" s="1"/>
      <c r="AC124" s="1"/>
      <c r="AD124" s="1"/>
    </row>
    <row r="125" spans="2:30" ht="18.75" outlineLevel="1" x14ac:dyDescent="0.4">
      <c r="B125" s="116" t="s">
        <v>156</v>
      </c>
      <c r="C125" s="117"/>
      <c r="D125" s="117"/>
      <c r="E125" s="117"/>
      <c r="F125" s="117"/>
      <c r="G125" s="117"/>
      <c r="H125" s="117"/>
      <c r="I125" s="118">
        <f>I115*I120</f>
        <v>0</v>
      </c>
      <c r="J125" s="118">
        <f>J115*J120</f>
        <v>0</v>
      </c>
      <c r="K125" s="118">
        <f>K115*K120</f>
        <v>0</v>
      </c>
      <c r="L125" s="46" t="s">
        <v>5</v>
      </c>
      <c r="M125" s="65" t="s">
        <v>33</v>
      </c>
      <c r="N125" s="44"/>
      <c r="O125" s="44"/>
      <c r="P125" s="44"/>
      <c r="Q125" s="44"/>
      <c r="R125" s="95"/>
      <c r="S125" s="27"/>
      <c r="T125" s="27"/>
      <c r="U125" s="27"/>
      <c r="V125" s="27"/>
      <c r="W125" s="27"/>
      <c r="Z125" s="1"/>
      <c r="AA125" s="1"/>
      <c r="AB125" s="1"/>
      <c r="AC125" s="1"/>
      <c r="AD125" s="1"/>
    </row>
    <row r="126" spans="2:30" outlineLevel="1" x14ac:dyDescent="0.25">
      <c r="B126" s="93" t="s">
        <v>34</v>
      </c>
      <c r="C126" s="44"/>
      <c r="D126" s="44"/>
      <c r="E126" s="44"/>
      <c r="F126" s="44"/>
      <c r="G126" s="44"/>
      <c r="H126" s="44"/>
      <c r="I126" s="119">
        <f>SUM(I123:I125)</f>
        <v>0</v>
      </c>
      <c r="J126" s="119">
        <f t="shared" ref="J126" si="27">SUM(J123:J125)</f>
        <v>0</v>
      </c>
      <c r="K126" s="119">
        <f t="shared" ref="K126" si="28">SUM(K123:K125)</f>
        <v>0</v>
      </c>
      <c r="L126" s="44"/>
      <c r="M126" s="44"/>
      <c r="N126" s="44"/>
      <c r="O126" s="44"/>
      <c r="P126" s="44"/>
      <c r="Q126" s="44"/>
      <c r="R126" s="95"/>
      <c r="S126" s="27"/>
      <c r="T126" s="27"/>
      <c r="U126" s="27"/>
      <c r="V126" s="27"/>
      <c r="W126" s="27"/>
      <c r="Z126" s="1"/>
      <c r="AA126" s="1"/>
      <c r="AB126" s="1"/>
      <c r="AC126" s="1"/>
      <c r="AD126" s="1"/>
    </row>
    <row r="127" spans="2:30" outlineLevel="1" x14ac:dyDescent="0.25">
      <c r="B127" s="93" t="s">
        <v>35</v>
      </c>
      <c r="C127" s="44"/>
      <c r="D127" s="44"/>
      <c r="E127" s="44"/>
      <c r="F127" s="44"/>
      <c r="G127" s="44"/>
      <c r="H127" s="44"/>
      <c r="I127" s="119">
        <f>'3 - Unternehmensangaben'!D12</f>
        <v>0</v>
      </c>
      <c r="J127" s="119">
        <f>'3 - Unternehmensangaben'!E12</f>
        <v>0</v>
      </c>
      <c r="K127" s="119">
        <f>'3 - Unternehmensangaben'!F12</f>
        <v>0</v>
      </c>
      <c r="L127" s="44"/>
      <c r="M127" s="44"/>
      <c r="N127" s="44"/>
      <c r="O127" s="44"/>
      <c r="P127" s="44"/>
      <c r="Q127" s="44"/>
      <c r="R127" s="95"/>
      <c r="S127" s="27"/>
      <c r="T127" s="27"/>
      <c r="U127" s="27"/>
      <c r="V127" s="27"/>
      <c r="W127" s="27"/>
      <c r="Z127" s="1"/>
      <c r="AA127" s="1"/>
      <c r="AB127" s="1"/>
      <c r="AC127" s="1"/>
      <c r="AD127" s="1"/>
    </row>
    <row r="128" spans="2:30" outlineLevel="1" x14ac:dyDescent="0.25">
      <c r="B128" s="93"/>
      <c r="C128" s="44"/>
      <c r="D128" s="44"/>
      <c r="E128" s="44"/>
      <c r="F128" s="44"/>
      <c r="G128" s="44"/>
      <c r="H128" s="44"/>
      <c r="I128" s="44"/>
      <c r="J128" s="44"/>
      <c r="K128" s="44"/>
      <c r="L128" s="44"/>
      <c r="M128" s="44"/>
      <c r="N128" s="44"/>
      <c r="O128" s="44"/>
      <c r="P128" s="44"/>
      <c r="Q128" s="44"/>
      <c r="R128" s="95"/>
      <c r="S128" s="27"/>
      <c r="T128" s="27"/>
      <c r="U128" s="27"/>
      <c r="V128" s="27"/>
      <c r="W128" s="27"/>
      <c r="Z128" s="1"/>
      <c r="AA128" s="1"/>
      <c r="AB128" s="1"/>
      <c r="AC128" s="1"/>
      <c r="AD128" s="1"/>
    </row>
    <row r="129" spans="2:30" ht="19.5" outlineLevel="1" thickBot="1" x14ac:dyDescent="0.45">
      <c r="B129" s="108" t="s">
        <v>27</v>
      </c>
      <c r="C129" s="45"/>
      <c r="D129" s="45"/>
      <c r="E129" s="45"/>
      <c r="F129" s="45"/>
      <c r="G129" s="45"/>
      <c r="H129" s="45"/>
      <c r="I129" s="120">
        <f>IFERROR(IF(I126/(I127*-1)&gt;=0.5,I126*0.7,0),0)</f>
        <v>0</v>
      </c>
      <c r="J129" s="120">
        <f t="shared" ref="J129:K129" si="29">IFERROR(IF(J126/(J127*-1)&gt;=0.5,J126*0.7,0),0)</f>
        <v>0</v>
      </c>
      <c r="K129" s="120">
        <f t="shared" si="29"/>
        <v>0</v>
      </c>
      <c r="L129" s="45"/>
      <c r="M129" s="45"/>
      <c r="N129" s="45"/>
      <c r="O129" s="45"/>
      <c r="P129" s="45"/>
      <c r="Q129" s="45"/>
      <c r="R129" s="110"/>
      <c r="S129" s="27"/>
      <c r="T129" s="27"/>
      <c r="U129" s="27"/>
      <c r="V129" s="27"/>
      <c r="W129" s="27"/>
      <c r="Z129" s="1"/>
      <c r="AA129" s="1"/>
      <c r="AB129" s="1"/>
      <c r="AC129" s="1"/>
      <c r="AD129" s="1"/>
    </row>
  </sheetData>
  <sheetProtection algorithmName="SHA-512" hashValue="nL1gPjzBlcdWqgWvhR0SD7HSbv+4QEXUk0hKYdS2Nr0b85i1NY96ArKOTEvQTSninFMaQQ0nuO1kJvNDP+kn4w==" saltValue="SA7BHmkTs4wzxJaOzOIdeg==" spinCount="100000" sheet="1" objects="1" scenarios="1"/>
  <mergeCells count="1">
    <mergeCell ref="E6:H6"/>
  </mergeCells>
  <phoneticPr fontId="14" type="noConversion"/>
  <conditionalFormatting sqref="E12:E14">
    <cfRule type="cellIs" dxfId="239" priority="8" operator="equal">
      <formula>"Eingaben vorhanden"</formula>
    </cfRule>
    <cfRule type="cellIs" dxfId="238" priority="9" operator="equal">
      <formula>"Eingaben offen"</formula>
    </cfRule>
  </conditionalFormatting>
  <conditionalFormatting sqref="E14">
    <cfRule type="cellIs" dxfId="237" priority="7" operator="equal">
      <formula>"Keine Eingaben erforderlich"</formula>
    </cfRule>
  </conditionalFormatting>
  <conditionalFormatting sqref="E6">
    <cfRule type="cellIs" dxfId="236" priority="2" operator="equal">
      <formula>"Eingaben vorhanden"</formula>
    </cfRule>
    <cfRule type="cellIs" dxfId="235" priority="3" operator="equal">
      <formula>"Eingaben offen"</formula>
    </cfRule>
  </conditionalFormatting>
  <conditionalFormatting sqref="E6">
    <cfRule type="cellIs" dxfId="234" priority="1" operator="equal">
      <formula>"Keine Eingaben erforderlich"</formula>
    </cfRule>
  </conditionalFormatting>
  <dataValidations disablePrompts="1" count="1">
    <dataValidation type="textLength" errorStyle="information" operator="equal" allowBlank="1" showErrorMessage="1" errorTitle="Achtung" error="Bitte geben Sie nur die letzten vier Stellen Ihrer Zählpunktnummer an." sqref="Q56:Q85 Q22:Q53 V6 V10:V21 Q94:Q123" xr:uid="{D65CC58C-C597-40E6-BEC7-19C197BE6E90}">
      <formula1>4</formula1>
    </dataValidation>
  </dataValidations>
  <pageMargins left="0.7" right="0.7" top="0.78740157499999996" bottom="0.78740157499999996" header="0.3" footer="0.3"/>
  <pageSetup paperSize="9" scale="44" orientation="landscape" r:id="rId1"/>
  <rowBreaks count="1" manualBreakCount="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258F0-9E19-48C2-B53E-F6478CF3FB84}">
  <sheetPr codeName="Tabelle1"/>
  <dimension ref="A1:Y99"/>
  <sheetViews>
    <sheetView showGridLines="0" zoomScale="60" zoomScaleNormal="60" workbookViewId="0">
      <selection activeCell="H12" sqref="H12"/>
    </sheetView>
  </sheetViews>
  <sheetFormatPr baseColWidth="10" defaultColWidth="10.85546875" defaultRowHeight="15" x14ac:dyDescent="0.25"/>
  <cols>
    <col min="1" max="1" width="2.42578125" style="37" customWidth="1"/>
    <col min="2" max="2" width="85.140625" style="42" customWidth="1"/>
    <col min="3" max="3" width="6.28515625" style="42" customWidth="1"/>
    <col min="4" max="4" width="7.28515625" style="42" customWidth="1"/>
    <col min="5" max="5" width="6.140625" style="42" customWidth="1"/>
    <col min="6" max="6" width="8.7109375" style="42" customWidth="1"/>
    <col min="7" max="7" width="9.85546875" style="42" customWidth="1"/>
    <col min="8" max="8" width="16.7109375" style="42" customWidth="1"/>
    <col min="9" max="9" width="16.85546875" style="42" customWidth="1"/>
    <col min="10" max="11" width="16.7109375" style="42" customWidth="1"/>
    <col min="12" max="17" width="10.85546875" style="42"/>
    <col min="18" max="18" width="12" style="42" customWidth="1"/>
    <col min="19" max="19" width="10.85546875" style="38"/>
    <col min="20" max="25" width="10.85546875" style="39"/>
    <col min="26" max="16384" width="10.85546875" style="42"/>
  </cols>
  <sheetData>
    <row r="1" spans="2:25" s="37" customFormat="1" x14ac:dyDescent="0.25">
      <c r="S1" s="38"/>
      <c r="T1" s="39"/>
      <c r="U1" s="39"/>
      <c r="V1" s="39"/>
      <c r="W1" s="39"/>
      <c r="X1" s="39"/>
      <c r="Y1" s="39"/>
    </row>
    <row r="2" spans="2:25" s="37" customFormat="1" ht="27" x14ac:dyDescent="0.5">
      <c r="B2" s="40" t="s">
        <v>0</v>
      </c>
      <c r="S2" s="38"/>
      <c r="T2" s="39"/>
      <c r="U2" s="39"/>
      <c r="V2" s="39"/>
      <c r="W2" s="39"/>
      <c r="X2" s="39"/>
      <c r="Y2" s="39"/>
    </row>
    <row r="3" spans="2:25" s="37" customFormat="1" ht="18.75" x14ac:dyDescent="0.3">
      <c r="B3" s="41" t="s">
        <v>1</v>
      </c>
      <c r="S3" s="38"/>
      <c r="T3" s="39"/>
      <c r="U3" s="39"/>
      <c r="V3" s="39"/>
      <c r="W3" s="39"/>
      <c r="X3" s="39"/>
      <c r="Y3" s="39"/>
    </row>
    <row r="4" spans="2:25" s="37" customFormat="1" x14ac:dyDescent="0.25">
      <c r="S4" s="38"/>
      <c r="T4" s="39"/>
      <c r="U4" s="39"/>
      <c r="V4" s="39"/>
      <c r="W4" s="39"/>
      <c r="X4" s="39"/>
      <c r="Y4" s="39"/>
    </row>
    <row r="6" spans="2:25" ht="18.75" x14ac:dyDescent="0.4">
      <c r="B6" s="43" t="s">
        <v>37</v>
      </c>
      <c r="C6" s="44"/>
      <c r="D6" s="44"/>
      <c r="E6" s="44"/>
      <c r="F6" s="44"/>
      <c r="G6" s="44"/>
      <c r="H6" s="44"/>
      <c r="I6" s="44"/>
      <c r="J6" s="44"/>
      <c r="K6" s="44"/>
      <c r="L6" s="44"/>
      <c r="M6" s="44"/>
      <c r="N6" s="44"/>
      <c r="O6" s="44"/>
      <c r="P6" s="44"/>
      <c r="Q6" s="44"/>
      <c r="R6" s="44"/>
    </row>
    <row r="7" spans="2:25" x14ac:dyDescent="0.25">
      <c r="B7" s="44"/>
      <c r="C7" s="44"/>
      <c r="D7" s="44"/>
      <c r="E7" s="44"/>
      <c r="F7" s="44"/>
      <c r="G7" s="44"/>
      <c r="H7" s="44"/>
      <c r="I7" s="44"/>
      <c r="J7" s="44"/>
      <c r="K7" s="44"/>
      <c r="L7" s="44"/>
      <c r="M7" s="44"/>
      <c r="N7" s="44"/>
      <c r="O7" s="44"/>
      <c r="P7" s="44"/>
      <c r="Q7" s="44"/>
      <c r="R7" s="44"/>
    </row>
    <row r="8" spans="2:25" x14ac:dyDescent="0.25">
      <c r="B8" s="44" t="s">
        <v>38</v>
      </c>
      <c r="C8" s="44"/>
      <c r="D8" s="44"/>
      <c r="E8" s="44"/>
      <c r="F8" s="44"/>
      <c r="G8" s="44"/>
      <c r="H8" s="44"/>
      <c r="I8" s="44"/>
      <c r="J8" s="44"/>
      <c r="K8" s="44"/>
      <c r="L8" s="44"/>
      <c r="M8" s="44"/>
      <c r="N8" s="44"/>
      <c r="O8" s="44"/>
      <c r="P8" s="44"/>
      <c r="Q8" s="44"/>
      <c r="R8" s="44"/>
    </row>
    <row r="9" spans="2:25" ht="15.75" thickBot="1" x14ac:dyDescent="0.3">
      <c r="B9" s="45"/>
      <c r="C9" s="45"/>
      <c r="D9" s="45"/>
      <c r="E9" s="45"/>
      <c r="F9" s="45"/>
      <c r="G9" s="45"/>
      <c r="H9" s="45"/>
      <c r="I9" s="45"/>
      <c r="J9" s="45"/>
      <c r="K9" s="45"/>
      <c r="L9" s="45"/>
      <c r="M9" s="45"/>
      <c r="N9" s="45"/>
      <c r="O9" s="45"/>
      <c r="P9" s="45"/>
      <c r="Q9" s="45"/>
      <c r="R9" s="45"/>
    </row>
    <row r="10" spans="2:25" x14ac:dyDescent="0.25">
      <c r="B10" s="44"/>
      <c r="C10" s="44"/>
      <c r="D10" s="44"/>
      <c r="E10" s="44"/>
      <c r="F10" s="44"/>
      <c r="G10" s="44"/>
      <c r="H10" s="44"/>
      <c r="I10" s="44"/>
      <c r="J10" s="44"/>
      <c r="K10" s="44"/>
      <c r="L10" s="44"/>
      <c r="M10" s="44"/>
      <c r="N10" s="44"/>
      <c r="O10" s="44"/>
      <c r="P10" s="44"/>
      <c r="Q10" s="44"/>
      <c r="R10" s="44"/>
    </row>
    <row r="11" spans="2:25" ht="19.5" thickBot="1" x14ac:dyDescent="0.45">
      <c r="B11" s="43" t="s">
        <v>39</v>
      </c>
      <c r="C11" s="44"/>
      <c r="D11" s="44"/>
      <c r="E11" s="44"/>
      <c r="F11" s="44"/>
      <c r="G11" s="44"/>
      <c r="H11" s="44"/>
      <c r="I11" s="44"/>
      <c r="J11" s="44"/>
      <c r="K11" s="44"/>
      <c r="L11" s="44"/>
      <c r="M11" s="44"/>
      <c r="N11" s="44"/>
      <c r="O11" s="44"/>
      <c r="P11" s="44"/>
      <c r="Q11" s="44"/>
      <c r="R11" s="44"/>
    </row>
    <row r="12" spans="2:25" ht="16.5" thickBot="1" x14ac:dyDescent="0.35">
      <c r="B12" s="44" t="s">
        <v>40</v>
      </c>
      <c r="C12" s="44"/>
      <c r="D12" s="44"/>
      <c r="E12" s="44"/>
      <c r="F12" s="44"/>
      <c r="G12" s="44"/>
      <c r="H12" s="134"/>
      <c r="I12" s="44" t="s">
        <v>41</v>
      </c>
      <c r="J12" s="46" t="s">
        <v>5</v>
      </c>
      <c r="K12" s="141" t="s">
        <v>163</v>
      </c>
      <c r="L12" s="142"/>
      <c r="M12" s="142"/>
      <c r="N12" s="142"/>
      <c r="O12" s="142"/>
      <c r="P12" s="142"/>
      <c r="Q12" s="142"/>
      <c r="R12" s="142"/>
    </row>
    <row r="13" spans="2:25" ht="15.75" thickBot="1" x14ac:dyDescent="0.3">
      <c r="B13" s="44" t="s">
        <v>42</v>
      </c>
      <c r="C13" s="44"/>
      <c r="D13" s="44"/>
      <c r="E13" s="44"/>
      <c r="F13" s="44"/>
      <c r="G13" s="44"/>
      <c r="H13" s="135"/>
      <c r="I13" s="44" t="s">
        <v>43</v>
      </c>
      <c r="J13" s="44"/>
      <c r="K13" s="142"/>
      <c r="L13" s="142"/>
      <c r="M13" s="142"/>
      <c r="N13" s="142"/>
      <c r="O13" s="142"/>
      <c r="P13" s="142"/>
      <c r="Q13" s="142"/>
      <c r="R13" s="142"/>
    </row>
    <row r="14" spans="2:25" ht="15.75" x14ac:dyDescent="0.3">
      <c r="B14" s="44" t="s">
        <v>44</v>
      </c>
      <c r="C14" s="44"/>
      <c r="D14" s="44"/>
      <c r="E14" s="44"/>
      <c r="F14" s="44"/>
      <c r="G14" s="44"/>
      <c r="H14" s="47">
        <f>IFERROR(H12/H13,0)</f>
        <v>0</v>
      </c>
      <c r="I14" s="48" t="s">
        <v>41</v>
      </c>
      <c r="J14" s="44"/>
      <c r="K14" s="44"/>
      <c r="L14" s="44"/>
      <c r="M14" s="44"/>
      <c r="N14" s="44"/>
      <c r="O14" s="44"/>
      <c r="P14" s="44"/>
      <c r="Q14" s="44"/>
      <c r="R14" s="44"/>
    </row>
    <row r="15" spans="2:25" ht="15.75" x14ac:dyDescent="0.3">
      <c r="B15" s="44"/>
      <c r="C15" s="44"/>
      <c r="D15" s="44"/>
      <c r="E15" s="44"/>
      <c r="F15" s="44"/>
      <c r="G15" s="44"/>
      <c r="H15" s="47"/>
      <c r="I15" s="48"/>
      <c r="J15" s="44"/>
      <c r="K15" s="44"/>
      <c r="L15" s="44"/>
      <c r="M15" s="44"/>
      <c r="N15" s="44"/>
      <c r="O15" s="44"/>
      <c r="P15" s="44"/>
      <c r="Q15" s="44"/>
      <c r="R15" s="44"/>
    </row>
    <row r="16" spans="2:25" ht="19.5" thickBot="1" x14ac:dyDescent="0.45">
      <c r="B16" s="43" t="s">
        <v>45</v>
      </c>
      <c r="C16" s="44"/>
      <c r="D16" s="44"/>
      <c r="E16" s="44"/>
      <c r="F16" s="44"/>
      <c r="G16" s="44"/>
      <c r="H16" s="44"/>
      <c r="I16" s="44"/>
      <c r="J16" s="44"/>
      <c r="K16" s="44"/>
      <c r="L16" s="44"/>
      <c r="M16" s="44"/>
      <c r="N16" s="44"/>
      <c r="O16" s="44"/>
      <c r="P16" s="44"/>
      <c r="Q16" s="44"/>
      <c r="R16" s="44"/>
    </row>
    <row r="17" spans="2:25" ht="16.5" thickBot="1" x14ac:dyDescent="0.35">
      <c r="B17" s="44" t="s">
        <v>40</v>
      </c>
      <c r="C17" s="44"/>
      <c r="D17" s="44"/>
      <c r="E17" s="44"/>
      <c r="F17" s="44"/>
      <c r="G17" s="44"/>
      <c r="H17" s="134"/>
      <c r="I17" s="44" t="s">
        <v>41</v>
      </c>
      <c r="J17" s="46" t="s">
        <v>5</v>
      </c>
      <c r="K17" s="141" t="s">
        <v>164</v>
      </c>
      <c r="L17" s="142"/>
      <c r="M17" s="142"/>
      <c r="N17" s="142"/>
      <c r="O17" s="142"/>
      <c r="P17" s="142"/>
      <c r="Q17" s="142"/>
      <c r="R17" s="142"/>
    </row>
    <row r="18" spans="2:25" ht="15.75" thickBot="1" x14ac:dyDescent="0.3">
      <c r="B18" s="44" t="s">
        <v>135</v>
      </c>
      <c r="C18" s="44"/>
      <c r="D18" s="44"/>
      <c r="E18" s="44"/>
      <c r="F18" s="44"/>
      <c r="G18" s="44"/>
      <c r="H18" s="135"/>
      <c r="I18" s="44" t="s">
        <v>43</v>
      </c>
      <c r="J18" s="44"/>
      <c r="K18" s="142"/>
      <c r="L18" s="142"/>
      <c r="M18" s="142"/>
      <c r="N18" s="142"/>
      <c r="O18" s="142"/>
      <c r="P18" s="142"/>
      <c r="Q18" s="142"/>
      <c r="R18" s="142"/>
    </row>
    <row r="19" spans="2:25" ht="15.75" x14ac:dyDescent="0.3">
      <c r="B19" s="44" t="s">
        <v>44</v>
      </c>
      <c r="C19" s="44"/>
      <c r="D19" s="44"/>
      <c r="E19" s="44"/>
      <c r="F19" s="44"/>
      <c r="G19" s="44"/>
      <c r="H19" s="47">
        <f>IFERROR(H17/H18,0)</f>
        <v>0</v>
      </c>
      <c r="I19" s="48" t="s">
        <v>41</v>
      </c>
      <c r="J19" s="44"/>
      <c r="K19" s="44"/>
      <c r="L19" s="44"/>
      <c r="M19" s="44"/>
      <c r="N19" s="44"/>
      <c r="O19" s="44"/>
      <c r="P19" s="44"/>
      <c r="Q19" s="44"/>
      <c r="R19" s="44"/>
    </row>
    <row r="20" spans="2:25" ht="15.75" x14ac:dyDescent="0.3">
      <c r="B20" s="44"/>
      <c r="C20" s="44"/>
      <c r="D20" s="44"/>
      <c r="E20" s="44"/>
      <c r="F20" s="44"/>
      <c r="G20" s="44"/>
      <c r="H20" s="47"/>
      <c r="I20" s="48"/>
      <c r="J20" s="44"/>
      <c r="K20" s="44"/>
      <c r="L20" s="44"/>
      <c r="M20" s="44"/>
      <c r="N20" s="44"/>
      <c r="O20" s="44"/>
      <c r="P20" s="44"/>
      <c r="Q20" s="44"/>
      <c r="R20" s="44"/>
    </row>
    <row r="21" spans="2:25" ht="19.5" thickBot="1" x14ac:dyDescent="0.45">
      <c r="B21" s="43" t="s">
        <v>134</v>
      </c>
      <c r="C21" s="44"/>
      <c r="D21" s="44"/>
      <c r="E21" s="44"/>
      <c r="F21" s="44"/>
      <c r="G21" s="44"/>
      <c r="H21" s="137">
        <f>SUMIFS(H:H,B:B,"Wärme-/Kälteverbrauch in kWh von 1. Oktober 2021 bis 31. Dezember 2021")</f>
        <v>0</v>
      </c>
      <c r="I21" s="44"/>
      <c r="J21" s="44"/>
      <c r="K21" s="44"/>
      <c r="L21" s="44"/>
      <c r="M21" s="44"/>
      <c r="N21" s="44"/>
      <c r="O21" s="44"/>
      <c r="P21" s="44"/>
      <c r="Q21" s="44"/>
      <c r="R21" s="44"/>
    </row>
    <row r="22" spans="2:25" ht="16.5" thickBot="1" x14ac:dyDescent="0.35">
      <c r="B22" s="44" t="s">
        <v>40</v>
      </c>
      <c r="C22" s="44"/>
      <c r="D22" s="44"/>
      <c r="E22" s="44"/>
      <c r="F22" s="44"/>
      <c r="G22" s="44"/>
      <c r="H22" s="134"/>
      <c r="I22" s="44" t="s">
        <v>41</v>
      </c>
      <c r="J22" s="46" t="s">
        <v>5</v>
      </c>
      <c r="K22" s="141" t="s">
        <v>165</v>
      </c>
      <c r="L22" s="142"/>
      <c r="M22" s="142"/>
      <c r="N22" s="142"/>
      <c r="O22" s="142"/>
      <c r="P22" s="142"/>
      <c r="Q22" s="142"/>
      <c r="R22" s="142"/>
    </row>
    <row r="23" spans="2:25" ht="15.75" thickBot="1" x14ac:dyDescent="0.3">
      <c r="B23" s="44" t="s">
        <v>158</v>
      </c>
      <c r="C23" s="44"/>
      <c r="D23" s="44"/>
      <c r="E23" s="44"/>
      <c r="F23" s="44"/>
      <c r="G23" s="44"/>
      <c r="H23" s="135"/>
      <c r="I23" s="44" t="s">
        <v>43</v>
      </c>
      <c r="J23" s="44"/>
      <c r="K23" s="142"/>
      <c r="L23" s="142"/>
      <c r="M23" s="142"/>
      <c r="N23" s="142"/>
      <c r="O23" s="142"/>
      <c r="P23" s="142"/>
      <c r="Q23" s="142"/>
      <c r="R23" s="142"/>
    </row>
    <row r="24" spans="2:25" ht="15.75" x14ac:dyDescent="0.3">
      <c r="B24" s="44" t="s">
        <v>157</v>
      </c>
      <c r="C24" s="44"/>
      <c r="D24" s="44"/>
      <c r="E24" s="44"/>
      <c r="F24" s="44"/>
      <c r="G24" s="44"/>
      <c r="H24" s="121">
        <f>IFERROR(SUMIFS(H:H,B:B,"Energiemix: Anteil in % der aus Strom oder Erdgas erzeugten Wärme/Kälte für das Jahr 2021")/H21,0)</f>
        <v>0</v>
      </c>
      <c r="I24" s="44"/>
      <c r="J24" s="46" t="s">
        <v>5</v>
      </c>
      <c r="K24" s="44" t="s">
        <v>162</v>
      </c>
      <c r="L24" s="44"/>
      <c r="M24" s="44"/>
      <c r="N24" s="44"/>
      <c r="O24" s="44"/>
      <c r="P24" s="44"/>
      <c r="Q24" s="44"/>
      <c r="R24" s="44"/>
    </row>
    <row r="25" spans="2:25" ht="15.75" x14ac:dyDescent="0.3">
      <c r="B25" s="44" t="s">
        <v>44</v>
      </c>
      <c r="C25" s="44"/>
      <c r="D25" s="44"/>
      <c r="E25" s="44"/>
      <c r="F25" s="44"/>
      <c r="G25" s="44"/>
      <c r="H25" s="47">
        <f>IFERROR(H22/H23,0)</f>
        <v>0</v>
      </c>
      <c r="I25" s="48" t="s">
        <v>41</v>
      </c>
      <c r="J25" s="44"/>
      <c r="K25" s="44"/>
      <c r="L25" s="44"/>
      <c r="M25" s="44"/>
      <c r="N25" s="44"/>
      <c r="O25" s="44"/>
      <c r="P25" s="44"/>
      <c r="Q25" s="44"/>
      <c r="R25" s="44"/>
    </row>
    <row r="26" spans="2:25" ht="16.5" thickBot="1" x14ac:dyDescent="0.35">
      <c r="B26" s="45"/>
      <c r="C26" s="45"/>
      <c r="D26" s="45"/>
      <c r="E26" s="45"/>
      <c r="F26" s="45"/>
      <c r="G26" s="45"/>
      <c r="H26" s="49"/>
      <c r="I26" s="50"/>
      <c r="J26" s="45"/>
      <c r="K26" s="45"/>
      <c r="L26" s="45"/>
      <c r="M26" s="45"/>
      <c r="N26" s="45"/>
      <c r="O26" s="45"/>
      <c r="P26" s="45"/>
      <c r="Q26" s="45"/>
      <c r="R26" s="45"/>
    </row>
    <row r="27" spans="2:25" ht="14.1" customHeight="1" x14ac:dyDescent="0.25">
      <c r="B27" s="44"/>
      <c r="C27" s="44"/>
      <c r="D27" s="44"/>
      <c r="E27" s="44"/>
      <c r="F27" s="44"/>
      <c r="G27" s="44"/>
      <c r="H27" s="44"/>
      <c r="I27" s="44"/>
      <c r="J27" s="44"/>
      <c r="K27" s="44"/>
      <c r="L27" s="44"/>
      <c r="M27" s="44"/>
      <c r="N27" s="44"/>
      <c r="O27" s="44"/>
      <c r="P27" s="44"/>
      <c r="Q27" s="44"/>
      <c r="R27" s="44"/>
    </row>
    <row r="28" spans="2:25" ht="18.75" x14ac:dyDescent="0.4">
      <c r="B28" s="43" t="s">
        <v>46</v>
      </c>
      <c r="C28" s="44"/>
      <c r="D28" s="44"/>
      <c r="E28" s="44"/>
      <c r="F28" s="44"/>
      <c r="G28" s="44"/>
      <c r="H28" s="44"/>
      <c r="I28" s="44"/>
      <c r="J28" s="44"/>
      <c r="K28" s="44"/>
      <c r="L28" s="44"/>
      <c r="M28" s="44"/>
      <c r="N28" s="44"/>
      <c r="O28" s="44"/>
      <c r="P28" s="44"/>
      <c r="Q28" s="44"/>
      <c r="R28" s="44"/>
    </row>
    <row r="29" spans="2:25" ht="18.75" x14ac:dyDescent="0.4">
      <c r="B29" s="43"/>
      <c r="C29" s="44"/>
      <c r="D29" s="44"/>
      <c r="E29" s="44"/>
      <c r="F29" s="44"/>
      <c r="G29" s="44"/>
      <c r="H29" s="44"/>
      <c r="I29" s="44"/>
      <c r="J29" s="44"/>
      <c r="K29" s="44"/>
      <c r="L29" s="44"/>
      <c r="M29" s="44"/>
      <c r="N29" s="44"/>
      <c r="O29" s="44"/>
      <c r="P29" s="44"/>
      <c r="Q29" s="44"/>
      <c r="R29" s="44"/>
    </row>
    <row r="30" spans="2:25" x14ac:dyDescent="0.25">
      <c r="B30" s="44" t="s">
        <v>47</v>
      </c>
      <c r="C30" s="44"/>
      <c r="D30" s="44"/>
      <c r="E30" s="44"/>
      <c r="F30" s="44"/>
      <c r="G30" s="44"/>
      <c r="H30" s="44"/>
      <c r="I30" s="44"/>
      <c r="J30" s="44"/>
      <c r="K30" s="44"/>
      <c r="L30" s="44"/>
      <c r="M30" s="44"/>
      <c r="N30" s="44"/>
      <c r="O30" s="44"/>
      <c r="P30" s="44"/>
      <c r="Q30" s="44"/>
      <c r="R30" s="44"/>
    </row>
    <row r="31" spans="2:25" x14ac:dyDescent="0.25">
      <c r="B31" s="44" t="s">
        <v>48</v>
      </c>
      <c r="C31" s="44"/>
      <c r="D31" s="44"/>
      <c r="E31" s="44"/>
      <c r="F31" s="44"/>
      <c r="G31" s="44"/>
      <c r="H31" s="44"/>
      <c r="I31" s="44"/>
      <c r="J31" s="44"/>
      <c r="K31" s="44"/>
      <c r="L31" s="44"/>
      <c r="M31" s="44"/>
      <c r="N31" s="44"/>
      <c r="O31" s="44"/>
      <c r="P31" s="44"/>
      <c r="Q31" s="44"/>
      <c r="R31" s="44"/>
    </row>
    <row r="32" spans="2:25" x14ac:dyDescent="0.25">
      <c r="B32" s="44"/>
      <c r="C32" s="44"/>
      <c r="D32" s="44"/>
      <c r="E32" s="44"/>
      <c r="F32" s="44"/>
      <c r="G32" s="44"/>
      <c r="H32" s="51"/>
      <c r="I32" s="52"/>
      <c r="J32" s="52"/>
      <c r="K32" s="52"/>
      <c r="L32" s="53"/>
      <c r="M32" s="54"/>
      <c r="N32" s="54"/>
      <c r="O32" s="54"/>
      <c r="P32" s="54"/>
      <c r="Q32" s="54"/>
      <c r="R32" s="54"/>
      <c r="S32" s="55"/>
      <c r="Y32" s="42"/>
    </row>
    <row r="33" spans="2:25" s="37" customFormat="1" x14ac:dyDescent="0.25">
      <c r="B33" s="56"/>
      <c r="C33" s="56"/>
      <c r="D33" s="56"/>
      <c r="E33" s="56"/>
      <c r="F33" s="56"/>
      <c r="G33" s="56"/>
      <c r="H33" s="56"/>
      <c r="I33" s="56"/>
      <c r="J33" s="56"/>
      <c r="K33" s="56"/>
      <c r="L33" s="56"/>
      <c r="M33" s="56"/>
      <c r="N33" s="56"/>
      <c r="O33" s="56"/>
      <c r="P33" s="56"/>
      <c r="Q33" s="56"/>
      <c r="R33" s="56"/>
      <c r="S33" s="39"/>
      <c r="T33" s="39"/>
      <c r="U33" s="39"/>
      <c r="V33" s="39"/>
      <c r="W33" s="39"/>
    </row>
    <row r="34" spans="2:25" ht="19.5" thickBot="1" x14ac:dyDescent="0.45">
      <c r="B34" s="43" t="s">
        <v>49</v>
      </c>
      <c r="C34" s="44"/>
      <c r="D34" s="44"/>
      <c r="E34" s="44"/>
      <c r="F34" s="44"/>
      <c r="G34" s="44"/>
      <c r="H34" s="44"/>
      <c r="I34" s="57">
        <v>44470</v>
      </c>
      <c r="J34" s="57">
        <v>44501</v>
      </c>
      <c r="K34" s="57">
        <v>44531</v>
      </c>
      <c r="L34" s="44"/>
      <c r="M34" s="58"/>
      <c r="N34" s="58"/>
      <c r="O34" s="58"/>
      <c r="P34" s="58"/>
      <c r="Q34" s="58"/>
      <c r="R34" s="58"/>
      <c r="S34" s="39"/>
      <c r="X34" s="42"/>
      <c r="Y34" s="42"/>
    </row>
    <row r="35" spans="2:25" ht="16.5" thickBot="1" x14ac:dyDescent="0.35">
      <c r="B35" s="44" t="s">
        <v>50</v>
      </c>
      <c r="C35" s="44"/>
      <c r="D35" s="44"/>
      <c r="E35" s="44"/>
      <c r="F35" s="44"/>
      <c r="G35" s="44"/>
      <c r="H35" s="136"/>
      <c r="I35" s="59"/>
      <c r="J35" s="60"/>
      <c r="K35" s="60"/>
      <c r="L35" s="46" t="s">
        <v>5</v>
      </c>
      <c r="M35" s="44" t="s">
        <v>51</v>
      </c>
      <c r="N35" s="58"/>
      <c r="O35" s="58"/>
      <c r="P35" s="58"/>
      <c r="Q35" s="58"/>
      <c r="R35" s="58"/>
      <c r="S35" s="61">
        <f>H36</f>
        <v>0</v>
      </c>
      <c r="X35" s="42"/>
      <c r="Y35" s="42"/>
    </row>
    <row r="36" spans="2:25" ht="16.5" thickBot="1" x14ac:dyDescent="0.35">
      <c r="B36" s="44" t="s">
        <v>52</v>
      </c>
      <c r="C36" s="44"/>
      <c r="D36" s="44"/>
      <c r="E36" s="44"/>
      <c r="F36" s="44"/>
      <c r="G36" s="44"/>
      <c r="H36" s="132"/>
      <c r="I36" s="62"/>
      <c r="J36" s="63"/>
      <c r="K36" s="63"/>
      <c r="L36" s="46" t="s">
        <v>5</v>
      </c>
      <c r="M36" s="44" t="s">
        <v>53</v>
      </c>
      <c r="N36" s="58"/>
      <c r="O36" s="58"/>
      <c r="P36" s="58"/>
      <c r="Q36" s="58"/>
      <c r="R36" s="58"/>
      <c r="S36" s="39"/>
      <c r="X36" s="42"/>
      <c r="Y36" s="42"/>
    </row>
    <row r="37" spans="2:25" ht="16.5" thickBot="1" x14ac:dyDescent="0.35">
      <c r="B37" s="44" t="str">
        <f>IF(H36="Erdgas","Erdgasverbrauch in kWh von 1. Oktober 2021 bis 31. Dezember 2021",IF(H36="Strom","Stromverbrauch in kWh von 1. Oktober 2021 bis 31. Dezember 2021",IF(H36="Wärme/Kälte","Wärme-/Kälteverbrauch in kWh von 1. Oktober 2021 bis 31. Dezember 2021","Bitte Energieart auswählen!")))</f>
        <v>Bitte Energieart auswählen!</v>
      </c>
      <c r="C37" s="44"/>
      <c r="D37" s="44"/>
      <c r="E37" s="44"/>
      <c r="F37" s="44"/>
      <c r="G37" s="44"/>
      <c r="H37" s="64">
        <f>SUM(I37:K37)</f>
        <v>0</v>
      </c>
      <c r="I37" s="125"/>
      <c r="J37" s="125"/>
      <c r="K37" s="125"/>
      <c r="L37" s="46" t="s">
        <v>5</v>
      </c>
      <c r="M37" s="65" t="s">
        <v>54</v>
      </c>
      <c r="N37" s="54"/>
      <c r="O37" s="54"/>
      <c r="P37" s="54"/>
      <c r="Q37" s="54"/>
      <c r="R37" s="54"/>
      <c r="S37" s="39"/>
      <c r="X37" s="42"/>
      <c r="Y37" s="42"/>
    </row>
    <row r="38" spans="2:25" x14ac:dyDescent="0.25">
      <c r="B38" s="44" t="str">
        <f>IF(H36="Wärme/Kälte","Energiemix: Anteil in % der aus Strom oder Erdgas erzeugten Wärme/Kälte für das Jahr 2021","")</f>
        <v/>
      </c>
      <c r="C38" s="44"/>
      <c r="D38" s="44"/>
      <c r="E38" s="44"/>
      <c r="F38" s="44"/>
      <c r="G38" s="44"/>
      <c r="H38" s="51">
        <f>IFERROR(SUMPRODUCT(I38:K38,I37:K37)/100,"")</f>
        <v>0</v>
      </c>
      <c r="I38" s="124"/>
      <c r="J38" s="124"/>
      <c r="K38" s="124"/>
      <c r="L38" s="53"/>
      <c r="M38" s="54"/>
      <c r="N38" s="54"/>
      <c r="O38" s="54"/>
      <c r="P38" s="54"/>
      <c r="Q38" s="54"/>
      <c r="R38" s="54"/>
      <c r="S38" s="39"/>
      <c r="X38" s="42"/>
      <c r="Y38" s="42"/>
    </row>
    <row r="39" spans="2:25" s="37" customFormat="1" x14ac:dyDescent="0.25">
      <c r="B39" s="56"/>
      <c r="C39" s="56"/>
      <c r="D39" s="56"/>
      <c r="E39" s="56"/>
      <c r="F39" s="56"/>
      <c r="G39" s="56"/>
      <c r="H39" s="56"/>
      <c r="I39" s="56"/>
      <c r="J39" s="56"/>
      <c r="K39" s="56"/>
      <c r="L39" s="56"/>
      <c r="M39" s="56"/>
      <c r="N39" s="56"/>
      <c r="O39" s="56"/>
      <c r="P39" s="56"/>
      <c r="Q39" s="56"/>
      <c r="R39" s="56"/>
      <c r="S39" s="39"/>
      <c r="T39" s="39"/>
      <c r="U39" s="39"/>
      <c r="V39" s="39"/>
      <c r="W39" s="39"/>
    </row>
    <row r="40" spans="2:25" ht="19.5" thickBot="1" x14ac:dyDescent="0.45">
      <c r="B40" s="43" t="s">
        <v>49</v>
      </c>
      <c r="C40" s="44"/>
      <c r="D40" s="44"/>
      <c r="E40" s="44"/>
      <c r="F40" s="44"/>
      <c r="G40" s="44"/>
      <c r="H40" s="44"/>
      <c r="I40" s="57">
        <v>44470</v>
      </c>
      <c r="J40" s="57">
        <v>44501</v>
      </c>
      <c r="K40" s="57">
        <v>44531</v>
      </c>
      <c r="L40" s="44"/>
      <c r="M40" s="58"/>
      <c r="N40" s="58"/>
      <c r="O40" s="58"/>
      <c r="P40" s="58"/>
      <c r="Q40" s="58"/>
      <c r="R40" s="58"/>
      <c r="S40" s="39"/>
      <c r="X40" s="42"/>
      <c r="Y40" s="42"/>
    </row>
    <row r="41" spans="2:25" ht="16.5" thickBot="1" x14ac:dyDescent="0.35">
      <c r="B41" s="44" t="s">
        <v>50</v>
      </c>
      <c r="C41" s="44"/>
      <c r="D41" s="44"/>
      <c r="E41" s="44"/>
      <c r="F41" s="44"/>
      <c r="G41" s="44"/>
      <c r="H41" s="136"/>
      <c r="I41" s="59"/>
      <c r="J41" s="60"/>
      <c r="K41" s="60"/>
      <c r="L41" s="46" t="s">
        <v>5</v>
      </c>
      <c r="M41" s="44" t="s">
        <v>51</v>
      </c>
      <c r="N41" s="58"/>
      <c r="O41" s="58"/>
      <c r="P41" s="58"/>
      <c r="Q41" s="58"/>
      <c r="R41" s="58"/>
      <c r="S41" s="61">
        <f>H42</f>
        <v>0</v>
      </c>
      <c r="X41" s="42"/>
      <c r="Y41" s="42"/>
    </row>
    <row r="42" spans="2:25" ht="16.5" thickBot="1" x14ac:dyDescent="0.35">
      <c r="B42" s="44" t="s">
        <v>52</v>
      </c>
      <c r="C42" s="44"/>
      <c r="D42" s="44"/>
      <c r="E42" s="44"/>
      <c r="F42" s="44"/>
      <c r="G42" s="44"/>
      <c r="H42" s="132"/>
      <c r="I42" s="62"/>
      <c r="J42" s="63"/>
      <c r="K42" s="63"/>
      <c r="L42" s="46" t="s">
        <v>5</v>
      </c>
      <c r="M42" s="44" t="s">
        <v>53</v>
      </c>
      <c r="N42" s="58"/>
      <c r="O42" s="58"/>
      <c r="P42" s="58"/>
      <c r="Q42" s="58"/>
      <c r="R42" s="58"/>
      <c r="S42" s="39"/>
      <c r="X42" s="42"/>
      <c r="Y42" s="42"/>
    </row>
    <row r="43" spans="2:25" ht="16.5" thickBot="1" x14ac:dyDescent="0.35">
      <c r="B43" s="44" t="str">
        <f>IF(H42="Erdgas","Erdgasverbrauch in kWh von 1. Oktober 2021 bis 31. Dezember 2021",IF(H42="Strom","Stromverbrauch in kWh von 1. Oktober 2021 bis 31. Dezember 2021",IF(H42="Wärme/Kälte","Wärme-/Kälteverbrauch in kWh von 1. Oktober 2021 bis 31. Dezember 2021","Bitte Energieart auswählen!")))</f>
        <v>Bitte Energieart auswählen!</v>
      </c>
      <c r="C43" s="44"/>
      <c r="D43" s="44"/>
      <c r="E43" s="44"/>
      <c r="F43" s="44"/>
      <c r="G43" s="44"/>
      <c r="H43" s="64">
        <f>SUM(I43:K43)</f>
        <v>0</v>
      </c>
      <c r="I43" s="125"/>
      <c r="J43" s="125"/>
      <c r="K43" s="125"/>
      <c r="L43" s="46" t="s">
        <v>5</v>
      </c>
      <c r="M43" s="65" t="s">
        <v>54</v>
      </c>
      <c r="N43" s="54"/>
      <c r="O43" s="54"/>
      <c r="P43" s="54"/>
      <c r="Q43" s="54"/>
      <c r="R43" s="54"/>
      <c r="S43" s="39"/>
      <c r="X43" s="42"/>
      <c r="Y43" s="42"/>
    </row>
    <row r="44" spans="2:25" x14ac:dyDescent="0.25">
      <c r="B44" s="44" t="str">
        <f>IF(H42="Wärme/Kälte","Energiemix: Anteil in % der aus Strom oder Erdgas erzeugten Wärme/Kälte für das Jahr 2021","")</f>
        <v/>
      </c>
      <c r="C44" s="44"/>
      <c r="D44" s="44"/>
      <c r="E44" s="44"/>
      <c r="F44" s="44"/>
      <c r="G44" s="44"/>
      <c r="H44" s="51">
        <f>IFERROR(SUMPRODUCT(I44:K44,I43:K43)/100,"")</f>
        <v>0</v>
      </c>
      <c r="I44" s="124"/>
      <c r="J44" s="124"/>
      <c r="K44" s="124"/>
      <c r="L44" s="53"/>
      <c r="M44" s="54"/>
      <c r="N44" s="54"/>
      <c r="O44" s="54"/>
      <c r="P44" s="54"/>
      <c r="Q44" s="54"/>
      <c r="R44" s="54"/>
      <c r="S44" s="39"/>
      <c r="X44" s="42"/>
      <c r="Y44" s="42"/>
    </row>
    <row r="45" spans="2:25" s="37" customFormat="1" x14ac:dyDescent="0.25">
      <c r="B45" s="56"/>
      <c r="C45" s="56"/>
      <c r="D45" s="56"/>
      <c r="E45" s="56"/>
      <c r="F45" s="56"/>
      <c r="G45" s="56"/>
      <c r="H45" s="56"/>
      <c r="I45" s="56"/>
      <c r="J45" s="56"/>
      <c r="K45" s="56"/>
      <c r="L45" s="56"/>
      <c r="M45" s="56"/>
      <c r="N45" s="56"/>
      <c r="O45" s="56"/>
      <c r="P45" s="56"/>
      <c r="Q45" s="56"/>
      <c r="R45" s="56"/>
      <c r="S45" s="39"/>
      <c r="T45" s="39"/>
      <c r="U45" s="39"/>
      <c r="V45" s="39"/>
      <c r="W45" s="39"/>
    </row>
    <row r="46" spans="2:25" ht="19.5" thickBot="1" x14ac:dyDescent="0.45">
      <c r="B46" s="43" t="s">
        <v>49</v>
      </c>
      <c r="C46" s="44"/>
      <c r="D46" s="44"/>
      <c r="E46" s="44"/>
      <c r="F46" s="44"/>
      <c r="G46" s="44"/>
      <c r="H46" s="44"/>
      <c r="I46" s="57">
        <v>44470</v>
      </c>
      <c r="J46" s="57">
        <v>44501</v>
      </c>
      <c r="K46" s="57">
        <v>44531</v>
      </c>
      <c r="L46" s="44"/>
      <c r="M46" s="58"/>
      <c r="N46" s="58"/>
      <c r="O46" s="58"/>
      <c r="P46" s="58"/>
      <c r="Q46" s="58"/>
      <c r="R46" s="58"/>
      <c r="S46" s="39"/>
      <c r="X46" s="42"/>
      <c r="Y46" s="42"/>
    </row>
    <row r="47" spans="2:25" ht="16.5" thickBot="1" x14ac:dyDescent="0.35">
      <c r="B47" s="44" t="s">
        <v>50</v>
      </c>
      <c r="C47" s="44"/>
      <c r="D47" s="44"/>
      <c r="E47" s="44"/>
      <c r="F47" s="44"/>
      <c r="G47" s="44"/>
      <c r="H47" s="136"/>
      <c r="I47" s="59"/>
      <c r="J47" s="60"/>
      <c r="K47" s="60"/>
      <c r="L47" s="46" t="s">
        <v>5</v>
      </c>
      <c r="M47" s="44" t="s">
        <v>51</v>
      </c>
      <c r="N47" s="58"/>
      <c r="O47" s="58"/>
      <c r="P47" s="58"/>
      <c r="Q47" s="58"/>
      <c r="R47" s="58"/>
      <c r="S47" s="61">
        <f>H48</f>
        <v>0</v>
      </c>
      <c r="X47" s="42"/>
      <c r="Y47" s="42"/>
    </row>
    <row r="48" spans="2:25" ht="16.5" thickBot="1" x14ac:dyDescent="0.35">
      <c r="B48" s="44" t="s">
        <v>52</v>
      </c>
      <c r="C48" s="44"/>
      <c r="D48" s="44"/>
      <c r="E48" s="44"/>
      <c r="F48" s="44"/>
      <c r="G48" s="44"/>
      <c r="H48" s="132"/>
      <c r="I48" s="62"/>
      <c r="J48" s="63"/>
      <c r="K48" s="63"/>
      <c r="L48" s="46" t="s">
        <v>5</v>
      </c>
      <c r="M48" s="44" t="s">
        <v>53</v>
      </c>
      <c r="N48" s="58"/>
      <c r="O48" s="58"/>
      <c r="P48" s="58"/>
      <c r="Q48" s="58"/>
      <c r="R48" s="58"/>
      <c r="S48" s="39"/>
      <c r="X48" s="42"/>
      <c r="Y48" s="42"/>
    </row>
    <row r="49" spans="2:25" ht="16.5" thickBot="1" x14ac:dyDescent="0.35">
      <c r="B49" s="44" t="str">
        <f>IF(H48="Erdgas","Erdgasverbrauch in kWh von 1. Oktober 2021 bis 31. Dezember 2021",IF(H48="Strom","Stromverbrauch in kWh von 1. Oktober 2021 bis 31. Dezember 2021",IF(H48="Wärme/Kälte","Wärme-/Kälteverbrauch in kWh von 1. Oktober 2021 bis 31. Dezember 2021","Bitte Energieart auswählen!")))</f>
        <v>Bitte Energieart auswählen!</v>
      </c>
      <c r="C49" s="44"/>
      <c r="D49" s="44"/>
      <c r="E49" s="44"/>
      <c r="F49" s="44"/>
      <c r="G49" s="44"/>
      <c r="H49" s="64">
        <f>SUM(I49:K49)</f>
        <v>0</v>
      </c>
      <c r="I49" s="125"/>
      <c r="J49" s="125"/>
      <c r="K49" s="125"/>
      <c r="L49" s="46" t="s">
        <v>5</v>
      </c>
      <c r="M49" s="65" t="s">
        <v>54</v>
      </c>
      <c r="N49" s="54"/>
      <c r="O49" s="54"/>
      <c r="P49" s="54"/>
      <c r="Q49" s="54"/>
      <c r="R49" s="54"/>
      <c r="S49" s="39"/>
      <c r="X49" s="42"/>
      <c r="Y49" s="42"/>
    </row>
    <row r="50" spans="2:25" x14ac:dyDescent="0.25">
      <c r="B50" s="44" t="str">
        <f>IF(H48="Wärme/Kälte","Energiemix: Anteil in % der aus Strom oder Erdgas erzeugten Wärme/Kälte für das Jahr 2021","")</f>
        <v/>
      </c>
      <c r="C50" s="44"/>
      <c r="D50" s="44"/>
      <c r="E50" s="44"/>
      <c r="F50" s="44"/>
      <c r="G50" s="44"/>
      <c r="H50" s="51">
        <f>IFERROR(SUMPRODUCT(I50:K50,I49:K49)/100,"")</f>
        <v>0</v>
      </c>
      <c r="I50" s="124"/>
      <c r="J50" s="124"/>
      <c r="K50" s="124"/>
      <c r="L50" s="53"/>
      <c r="M50" s="54"/>
      <c r="N50" s="54"/>
      <c r="O50" s="54"/>
      <c r="P50" s="54"/>
      <c r="Q50" s="54"/>
      <c r="R50" s="54"/>
      <c r="S50" s="39"/>
      <c r="X50" s="42"/>
      <c r="Y50" s="42"/>
    </row>
    <row r="51" spans="2:25" s="37" customFormat="1" x14ac:dyDescent="0.25">
      <c r="B51" s="56"/>
      <c r="C51" s="56"/>
      <c r="D51" s="56"/>
      <c r="E51" s="56"/>
      <c r="F51" s="56"/>
      <c r="G51" s="56"/>
      <c r="H51" s="56"/>
      <c r="I51" s="56"/>
      <c r="J51" s="56"/>
      <c r="K51" s="56"/>
      <c r="L51" s="56"/>
      <c r="M51" s="56"/>
      <c r="N51" s="56"/>
      <c r="O51" s="56"/>
      <c r="P51" s="56"/>
      <c r="Q51" s="56"/>
      <c r="R51" s="56"/>
      <c r="S51" s="39"/>
      <c r="T51" s="39"/>
      <c r="U51" s="39"/>
      <c r="V51" s="39"/>
      <c r="W51" s="39"/>
    </row>
    <row r="52" spans="2:25" ht="19.5" thickBot="1" x14ac:dyDescent="0.45">
      <c r="B52" s="43" t="s">
        <v>49</v>
      </c>
      <c r="C52" s="44"/>
      <c r="D52" s="44"/>
      <c r="E52" s="44"/>
      <c r="F52" s="44"/>
      <c r="G52" s="44"/>
      <c r="H52" s="44"/>
      <c r="I52" s="57">
        <v>44470</v>
      </c>
      <c r="J52" s="57">
        <v>44501</v>
      </c>
      <c r="K52" s="57">
        <v>44531</v>
      </c>
      <c r="L52" s="44"/>
      <c r="M52" s="58"/>
      <c r="N52" s="58"/>
      <c r="O52" s="58"/>
      <c r="P52" s="58"/>
      <c r="Q52" s="58"/>
      <c r="R52" s="58"/>
      <c r="S52" s="39"/>
      <c r="X52" s="42"/>
      <c r="Y52" s="42"/>
    </row>
    <row r="53" spans="2:25" ht="16.5" thickBot="1" x14ac:dyDescent="0.35">
      <c r="B53" s="44" t="s">
        <v>50</v>
      </c>
      <c r="C53" s="44"/>
      <c r="D53" s="44"/>
      <c r="E53" s="44"/>
      <c r="F53" s="44"/>
      <c r="G53" s="44"/>
      <c r="H53" s="136"/>
      <c r="I53" s="59"/>
      <c r="J53" s="60"/>
      <c r="K53" s="60"/>
      <c r="L53" s="46" t="s">
        <v>5</v>
      </c>
      <c r="M53" s="44" t="s">
        <v>51</v>
      </c>
      <c r="N53" s="58"/>
      <c r="O53" s="58"/>
      <c r="P53" s="58"/>
      <c r="Q53" s="58"/>
      <c r="R53" s="58"/>
      <c r="S53" s="61">
        <f>H54</f>
        <v>0</v>
      </c>
      <c r="X53" s="42"/>
      <c r="Y53" s="42"/>
    </row>
    <row r="54" spans="2:25" ht="16.5" thickBot="1" x14ac:dyDescent="0.35">
      <c r="B54" s="44" t="s">
        <v>52</v>
      </c>
      <c r="C54" s="44"/>
      <c r="D54" s="44"/>
      <c r="E54" s="44"/>
      <c r="F54" s="44"/>
      <c r="G54" s="44"/>
      <c r="H54" s="132"/>
      <c r="I54" s="62"/>
      <c r="J54" s="63"/>
      <c r="K54" s="63"/>
      <c r="L54" s="46" t="s">
        <v>5</v>
      </c>
      <c r="M54" s="44" t="s">
        <v>53</v>
      </c>
      <c r="N54" s="58"/>
      <c r="O54" s="58"/>
      <c r="P54" s="58"/>
      <c r="Q54" s="58"/>
      <c r="R54" s="58"/>
      <c r="S54" s="39"/>
      <c r="X54" s="42"/>
      <c r="Y54" s="42"/>
    </row>
    <row r="55" spans="2:25" ht="16.5" thickBot="1" x14ac:dyDescent="0.35">
      <c r="B55" s="44" t="str">
        <f>IF(H54="Erdgas","Erdgasverbrauch in kWh von 1. Oktober 2021 bis 31. Dezember 2021",IF(H54="Strom","Stromverbrauch in kWh von 1. Oktober 2021 bis 31. Dezember 2021",IF(H54="Wärme/Kälte","Wärme-/Kälteverbrauch in kWh von 1. Oktober 2021 bis 31. Dezember 2021","Bitte Energieart auswählen!")))</f>
        <v>Bitte Energieart auswählen!</v>
      </c>
      <c r="C55" s="44"/>
      <c r="D55" s="44"/>
      <c r="E55" s="44"/>
      <c r="F55" s="44"/>
      <c r="G55" s="44"/>
      <c r="H55" s="64">
        <f>SUM(I55:K55)</f>
        <v>0</v>
      </c>
      <c r="I55" s="125"/>
      <c r="J55" s="125"/>
      <c r="K55" s="125"/>
      <c r="L55" s="46" t="s">
        <v>5</v>
      </c>
      <c r="M55" s="65" t="s">
        <v>54</v>
      </c>
      <c r="N55" s="54"/>
      <c r="O55" s="54"/>
      <c r="P55" s="54"/>
      <c r="Q55" s="54"/>
      <c r="R55" s="54"/>
      <c r="S55" s="39"/>
      <c r="X55" s="42"/>
      <c r="Y55" s="42"/>
    </row>
    <row r="56" spans="2:25" x14ac:dyDescent="0.25">
      <c r="B56" s="44" t="str">
        <f>IF(H54="Wärme/Kälte","Energiemix: Anteil in % der aus Strom oder Erdgas erzeugten Wärme/Kälte für das Jahr 2021","")</f>
        <v/>
      </c>
      <c r="C56" s="44"/>
      <c r="D56" s="44"/>
      <c r="E56" s="44"/>
      <c r="F56" s="44"/>
      <c r="G56" s="44"/>
      <c r="H56" s="51">
        <f>IFERROR(SUMPRODUCT(I56:K56,I55:K55)/100,"")</f>
        <v>0</v>
      </c>
      <c r="I56" s="124"/>
      <c r="J56" s="124"/>
      <c r="K56" s="124"/>
      <c r="L56" s="53"/>
      <c r="M56" s="54"/>
      <c r="N56" s="54"/>
      <c r="O56" s="54"/>
      <c r="P56" s="54"/>
      <c r="Q56" s="54"/>
      <c r="R56" s="54"/>
      <c r="S56" s="39"/>
      <c r="X56" s="42"/>
      <c r="Y56" s="42"/>
    </row>
    <row r="57" spans="2:25" s="37" customFormat="1" x14ac:dyDescent="0.25">
      <c r="B57" s="56"/>
      <c r="C57" s="56"/>
      <c r="D57" s="56"/>
      <c r="E57" s="56"/>
      <c r="F57" s="56"/>
      <c r="G57" s="56"/>
      <c r="H57" s="56"/>
      <c r="I57" s="56"/>
      <c r="J57" s="56"/>
      <c r="K57" s="56"/>
      <c r="L57" s="56"/>
      <c r="M57" s="56"/>
      <c r="N57" s="56"/>
      <c r="O57" s="56"/>
      <c r="P57" s="56"/>
      <c r="Q57" s="56"/>
      <c r="R57" s="56"/>
      <c r="S57" s="39"/>
      <c r="T57" s="39"/>
      <c r="U57" s="39"/>
      <c r="V57" s="39"/>
      <c r="W57" s="39"/>
    </row>
    <row r="58" spans="2:25" ht="19.5" thickBot="1" x14ac:dyDescent="0.45">
      <c r="B58" s="43" t="s">
        <v>49</v>
      </c>
      <c r="C58" s="44"/>
      <c r="D58" s="44"/>
      <c r="E58" s="44"/>
      <c r="F58" s="44"/>
      <c r="G58" s="44"/>
      <c r="H58" s="44"/>
      <c r="I58" s="57">
        <v>44470</v>
      </c>
      <c r="J58" s="57">
        <v>44501</v>
      </c>
      <c r="K58" s="57">
        <v>44531</v>
      </c>
      <c r="L58" s="44"/>
      <c r="M58" s="58"/>
      <c r="N58" s="58"/>
      <c r="O58" s="58"/>
      <c r="P58" s="58"/>
      <c r="Q58" s="58"/>
      <c r="R58" s="58"/>
      <c r="S58" s="39"/>
      <c r="X58" s="42"/>
      <c r="Y58" s="42"/>
    </row>
    <row r="59" spans="2:25" ht="16.5" thickBot="1" x14ac:dyDescent="0.35">
      <c r="B59" s="44" t="s">
        <v>50</v>
      </c>
      <c r="C59" s="44"/>
      <c r="D59" s="44"/>
      <c r="E59" s="44"/>
      <c r="F59" s="44"/>
      <c r="G59" s="44"/>
      <c r="H59" s="136"/>
      <c r="I59" s="59"/>
      <c r="J59" s="60"/>
      <c r="K59" s="60"/>
      <c r="L59" s="46" t="s">
        <v>5</v>
      </c>
      <c r="M59" s="44" t="s">
        <v>51</v>
      </c>
      <c r="N59" s="58"/>
      <c r="O59" s="58"/>
      <c r="P59" s="58"/>
      <c r="Q59" s="58"/>
      <c r="R59" s="58"/>
      <c r="S59" s="61">
        <f>H60</f>
        <v>0</v>
      </c>
      <c r="X59" s="42"/>
      <c r="Y59" s="42"/>
    </row>
    <row r="60" spans="2:25" ht="16.5" thickBot="1" x14ac:dyDescent="0.35">
      <c r="B60" s="44" t="s">
        <v>52</v>
      </c>
      <c r="C60" s="44"/>
      <c r="D60" s="44"/>
      <c r="E60" s="44"/>
      <c r="F60" s="44"/>
      <c r="G60" s="44"/>
      <c r="H60" s="132"/>
      <c r="I60" s="62"/>
      <c r="J60" s="63"/>
      <c r="K60" s="63"/>
      <c r="L60" s="46" t="s">
        <v>5</v>
      </c>
      <c r="M60" s="44" t="s">
        <v>53</v>
      </c>
      <c r="N60" s="58"/>
      <c r="O60" s="58"/>
      <c r="P60" s="58"/>
      <c r="Q60" s="58"/>
      <c r="R60" s="58"/>
      <c r="S60" s="39"/>
      <c r="X60" s="42"/>
      <c r="Y60" s="42"/>
    </row>
    <row r="61" spans="2:25" ht="16.5" thickBot="1" x14ac:dyDescent="0.35">
      <c r="B61" s="44" t="str">
        <f>IF(H60="Erdgas","Erdgasverbrauch in kWh von 1. Oktober 2021 bis 31. Dezember 2021",IF(H60="Strom","Stromverbrauch in kWh von 1. Oktober 2021 bis 31. Dezember 2021",IF(H60="Wärme/Kälte","Wärme-/Kälteverbrauch in kWh von 1. Oktober 2021 bis 31. Dezember 2021","Bitte Energieart auswählen!")))</f>
        <v>Bitte Energieart auswählen!</v>
      </c>
      <c r="C61" s="44"/>
      <c r="D61" s="44"/>
      <c r="E61" s="44"/>
      <c r="F61" s="44"/>
      <c r="G61" s="44"/>
      <c r="H61" s="64">
        <f>SUM(I61:K61)</f>
        <v>0</v>
      </c>
      <c r="I61" s="125"/>
      <c r="J61" s="125"/>
      <c r="K61" s="125"/>
      <c r="L61" s="46" t="s">
        <v>5</v>
      </c>
      <c r="M61" s="65" t="s">
        <v>54</v>
      </c>
      <c r="N61" s="54"/>
      <c r="O61" s="54"/>
      <c r="P61" s="54"/>
      <c r="Q61" s="54"/>
      <c r="R61" s="54"/>
      <c r="S61" s="39"/>
      <c r="X61" s="42"/>
      <c r="Y61" s="42"/>
    </row>
    <row r="62" spans="2:25" x14ac:dyDescent="0.25">
      <c r="B62" s="44" t="str">
        <f>IF(H60="Wärme/Kälte","Energiemix: Anteil in % der aus Strom oder Erdgas erzeugten Wärme/Kälte für das Jahr 2021","")</f>
        <v/>
      </c>
      <c r="C62" s="44"/>
      <c r="D62" s="44"/>
      <c r="E62" s="44"/>
      <c r="F62" s="44"/>
      <c r="G62" s="44"/>
      <c r="H62" s="51">
        <f>IFERROR(SUMPRODUCT(I62:K62,I61:K61)/100,"")</f>
        <v>0</v>
      </c>
      <c r="I62" s="124"/>
      <c r="J62" s="124"/>
      <c r="K62" s="124"/>
      <c r="L62" s="53"/>
      <c r="M62" s="54"/>
      <c r="N62" s="54"/>
      <c r="O62" s="54"/>
      <c r="P62" s="54"/>
      <c r="Q62" s="54"/>
      <c r="R62" s="54"/>
      <c r="S62" s="39"/>
      <c r="X62" s="42"/>
      <c r="Y62" s="42"/>
    </row>
    <row r="63" spans="2:25" s="37" customFormat="1" x14ac:dyDescent="0.25">
      <c r="B63" s="56"/>
      <c r="C63" s="56"/>
      <c r="D63" s="56"/>
      <c r="E63" s="56"/>
      <c r="F63" s="56"/>
      <c r="G63" s="56"/>
      <c r="H63" s="56"/>
      <c r="I63" s="56"/>
      <c r="J63" s="56"/>
      <c r="K63" s="56"/>
      <c r="L63" s="56"/>
      <c r="M63" s="56"/>
      <c r="N63" s="56"/>
      <c r="O63" s="56"/>
      <c r="P63" s="56"/>
      <c r="Q63" s="56"/>
      <c r="R63" s="56"/>
      <c r="S63" s="39"/>
      <c r="T63" s="39"/>
      <c r="U63" s="39"/>
      <c r="V63" s="39"/>
      <c r="W63" s="39"/>
    </row>
    <row r="64" spans="2:25" ht="19.5" thickBot="1" x14ac:dyDescent="0.45">
      <c r="B64" s="43" t="s">
        <v>49</v>
      </c>
      <c r="C64" s="44"/>
      <c r="D64" s="44"/>
      <c r="E64" s="44"/>
      <c r="F64" s="44"/>
      <c r="G64" s="44"/>
      <c r="H64" s="44"/>
      <c r="I64" s="57">
        <v>44470</v>
      </c>
      <c r="J64" s="57">
        <v>44501</v>
      </c>
      <c r="K64" s="57">
        <v>44531</v>
      </c>
      <c r="L64" s="44"/>
      <c r="M64" s="58"/>
      <c r="N64" s="58"/>
      <c r="O64" s="58"/>
      <c r="P64" s="58"/>
      <c r="Q64" s="58"/>
      <c r="R64" s="58"/>
      <c r="S64" s="39"/>
      <c r="X64" s="42"/>
      <c r="Y64" s="42"/>
    </row>
    <row r="65" spans="2:25" ht="16.5" thickBot="1" x14ac:dyDescent="0.35">
      <c r="B65" s="44" t="s">
        <v>50</v>
      </c>
      <c r="C65" s="44"/>
      <c r="D65" s="44"/>
      <c r="E65" s="44"/>
      <c r="F65" s="44"/>
      <c r="G65" s="44"/>
      <c r="H65" s="136"/>
      <c r="I65" s="59"/>
      <c r="J65" s="60"/>
      <c r="K65" s="60"/>
      <c r="L65" s="46" t="s">
        <v>5</v>
      </c>
      <c r="M65" s="44" t="s">
        <v>51</v>
      </c>
      <c r="N65" s="58"/>
      <c r="O65" s="58"/>
      <c r="P65" s="58"/>
      <c r="Q65" s="58"/>
      <c r="R65" s="58"/>
      <c r="S65" s="61">
        <f>H66</f>
        <v>0</v>
      </c>
      <c r="X65" s="42"/>
      <c r="Y65" s="42"/>
    </row>
    <row r="66" spans="2:25" ht="16.5" thickBot="1" x14ac:dyDescent="0.35">
      <c r="B66" s="44" t="s">
        <v>52</v>
      </c>
      <c r="C66" s="44"/>
      <c r="D66" s="44"/>
      <c r="E66" s="44"/>
      <c r="F66" s="44"/>
      <c r="G66" s="44"/>
      <c r="H66" s="132"/>
      <c r="I66" s="62"/>
      <c r="J66" s="63"/>
      <c r="K66" s="63"/>
      <c r="L66" s="46" t="s">
        <v>5</v>
      </c>
      <c r="M66" s="44" t="s">
        <v>53</v>
      </c>
      <c r="N66" s="58"/>
      <c r="O66" s="58"/>
      <c r="P66" s="58"/>
      <c r="Q66" s="58"/>
      <c r="R66" s="58"/>
      <c r="S66" s="39"/>
      <c r="X66" s="42"/>
      <c r="Y66" s="42"/>
    </row>
    <row r="67" spans="2:25" ht="16.5" thickBot="1" x14ac:dyDescent="0.35">
      <c r="B67" s="44" t="str">
        <f>IF(H66="Erdgas","Erdgasverbrauch in kWh von 1. Oktober 2021 bis 31. Dezember 2021",IF(H66="Strom","Stromverbrauch in kWh von 1. Oktober 2021 bis 31. Dezember 2021",IF(H66="Wärme/Kälte","Wärme-/Kälteverbrauch in kWh von 1. Oktober 2021 bis 31. Dezember 2021","Bitte Energieart auswählen!")))</f>
        <v>Bitte Energieart auswählen!</v>
      </c>
      <c r="C67" s="44"/>
      <c r="D67" s="44"/>
      <c r="E67" s="44"/>
      <c r="F67" s="44"/>
      <c r="G67" s="44"/>
      <c r="H67" s="64">
        <f>SUM(I67:K67)</f>
        <v>0</v>
      </c>
      <c r="I67" s="125"/>
      <c r="J67" s="125"/>
      <c r="K67" s="125"/>
      <c r="L67" s="46" t="s">
        <v>5</v>
      </c>
      <c r="M67" s="65" t="s">
        <v>54</v>
      </c>
      <c r="N67" s="54"/>
      <c r="O67" s="54"/>
      <c r="P67" s="54"/>
      <c r="Q67" s="54"/>
      <c r="R67" s="54"/>
      <c r="S67" s="39"/>
      <c r="X67" s="42"/>
      <c r="Y67" s="42"/>
    </row>
    <row r="68" spans="2:25" x14ac:dyDescent="0.25">
      <c r="B68" s="44" t="str">
        <f>IF(H66="Wärme/Kälte","Energiemix: Anteil in % der aus Strom oder Erdgas erzeugten Wärme/Kälte für das Jahr 2021","")</f>
        <v/>
      </c>
      <c r="C68" s="44"/>
      <c r="D68" s="44"/>
      <c r="E68" s="44"/>
      <c r="F68" s="44"/>
      <c r="G68" s="44"/>
      <c r="H68" s="51">
        <f>IFERROR(SUMPRODUCT(I68:K68,I67:K67)/100,"")</f>
        <v>0</v>
      </c>
      <c r="I68" s="124"/>
      <c r="J68" s="124"/>
      <c r="K68" s="124"/>
      <c r="L68" s="53"/>
      <c r="M68" s="54"/>
      <c r="N68" s="54"/>
      <c r="O68" s="54"/>
      <c r="P68" s="54"/>
      <c r="Q68" s="54"/>
      <c r="R68" s="54"/>
      <c r="S68" s="39"/>
      <c r="X68" s="42"/>
      <c r="Y68" s="42"/>
    </row>
    <row r="69" spans="2:25" s="37" customFormat="1" x14ac:dyDescent="0.25">
      <c r="B69" s="56"/>
      <c r="C69" s="56"/>
      <c r="D69" s="56"/>
      <c r="E69" s="56"/>
      <c r="F69" s="56"/>
      <c r="G69" s="56"/>
      <c r="H69" s="56"/>
      <c r="I69" s="56"/>
      <c r="J69" s="56"/>
      <c r="K69" s="56"/>
      <c r="L69" s="56"/>
      <c r="M69" s="56"/>
      <c r="N69" s="56"/>
      <c r="O69" s="56"/>
      <c r="P69" s="56"/>
      <c r="Q69" s="56"/>
      <c r="R69" s="56"/>
      <c r="S69" s="39"/>
      <c r="T69" s="39"/>
      <c r="U69" s="39"/>
      <c r="V69" s="39"/>
      <c r="W69" s="39"/>
    </row>
    <row r="70" spans="2:25" ht="19.5" thickBot="1" x14ac:dyDescent="0.45">
      <c r="B70" s="43" t="s">
        <v>49</v>
      </c>
      <c r="C70" s="44"/>
      <c r="D70" s="44"/>
      <c r="E70" s="44"/>
      <c r="F70" s="44"/>
      <c r="G70" s="44"/>
      <c r="H70" s="44"/>
      <c r="I70" s="57">
        <v>44470</v>
      </c>
      <c r="J70" s="57">
        <v>44501</v>
      </c>
      <c r="K70" s="57">
        <v>44531</v>
      </c>
      <c r="L70" s="44"/>
      <c r="M70" s="58"/>
      <c r="N70" s="58"/>
      <c r="O70" s="58"/>
      <c r="P70" s="58"/>
      <c r="Q70" s="58"/>
      <c r="R70" s="58"/>
      <c r="S70" s="39"/>
      <c r="X70" s="42"/>
      <c r="Y70" s="42"/>
    </row>
    <row r="71" spans="2:25" ht="16.5" thickBot="1" x14ac:dyDescent="0.35">
      <c r="B71" s="44" t="s">
        <v>50</v>
      </c>
      <c r="C71" s="44"/>
      <c r="D71" s="44"/>
      <c r="E71" s="44"/>
      <c r="F71" s="44"/>
      <c r="G71" s="44"/>
      <c r="H71" s="136"/>
      <c r="I71" s="59"/>
      <c r="J71" s="60"/>
      <c r="K71" s="60"/>
      <c r="L71" s="46" t="s">
        <v>5</v>
      </c>
      <c r="M71" s="44" t="s">
        <v>51</v>
      </c>
      <c r="N71" s="58"/>
      <c r="O71" s="58"/>
      <c r="P71" s="58"/>
      <c r="Q71" s="58"/>
      <c r="R71" s="58"/>
      <c r="S71" s="61">
        <f>H72</f>
        <v>0</v>
      </c>
      <c r="X71" s="42"/>
      <c r="Y71" s="42"/>
    </row>
    <row r="72" spans="2:25" ht="16.5" thickBot="1" x14ac:dyDescent="0.35">
      <c r="B72" s="44" t="s">
        <v>52</v>
      </c>
      <c r="C72" s="44"/>
      <c r="D72" s="44"/>
      <c r="E72" s="44"/>
      <c r="F72" s="44"/>
      <c r="G72" s="44"/>
      <c r="H72" s="132"/>
      <c r="I72" s="62"/>
      <c r="J72" s="63"/>
      <c r="K72" s="63"/>
      <c r="L72" s="46" t="s">
        <v>5</v>
      </c>
      <c r="M72" s="44" t="s">
        <v>53</v>
      </c>
      <c r="N72" s="58"/>
      <c r="O72" s="58"/>
      <c r="P72" s="58"/>
      <c r="Q72" s="58"/>
      <c r="R72" s="58"/>
      <c r="S72" s="39"/>
      <c r="X72" s="42"/>
      <c r="Y72" s="42"/>
    </row>
    <row r="73" spans="2:25" ht="16.5" thickBot="1" x14ac:dyDescent="0.35">
      <c r="B73" s="44" t="str">
        <f>IF(H72="Erdgas","Erdgasverbrauch in kWh von 1. Oktober 2021 bis 31. Dezember 2021",IF(H72="Strom","Stromverbrauch in kWh von 1. Oktober 2021 bis 31. Dezember 2021",IF(H72="Wärme/Kälte","Wärme-/Kälteverbrauch in kWh von 1. Oktober 2021 bis 31. Dezember 2021","Bitte Energieart auswählen!")))</f>
        <v>Bitte Energieart auswählen!</v>
      </c>
      <c r="C73" s="44"/>
      <c r="D73" s="44"/>
      <c r="E73" s="44"/>
      <c r="F73" s="44"/>
      <c r="G73" s="44"/>
      <c r="H73" s="64">
        <f>SUM(I73:K73)</f>
        <v>0</v>
      </c>
      <c r="I73" s="125"/>
      <c r="J73" s="125"/>
      <c r="K73" s="125"/>
      <c r="L73" s="46" t="s">
        <v>5</v>
      </c>
      <c r="M73" s="65" t="s">
        <v>54</v>
      </c>
      <c r="N73" s="54"/>
      <c r="O73" s="54"/>
      <c r="P73" s="54"/>
      <c r="Q73" s="54"/>
      <c r="R73" s="54"/>
      <c r="S73" s="39"/>
      <c r="X73" s="42"/>
      <c r="Y73" s="42"/>
    </row>
    <row r="74" spans="2:25" x14ac:dyDescent="0.25">
      <c r="B74" s="44" t="str">
        <f>IF(H72="Wärme/Kälte","Energiemix: Anteil in % der aus Strom oder Erdgas erzeugten Wärme/Kälte für das Jahr 2021","")</f>
        <v/>
      </c>
      <c r="C74" s="44"/>
      <c r="D74" s="44"/>
      <c r="E74" s="44"/>
      <c r="F74" s="44"/>
      <c r="G74" s="44"/>
      <c r="H74" s="51">
        <f>IFERROR(SUMPRODUCT(I74:K74,I73:K73)/100,"")</f>
        <v>0</v>
      </c>
      <c r="I74" s="124"/>
      <c r="J74" s="124"/>
      <c r="K74" s="124"/>
      <c r="L74" s="53"/>
      <c r="M74" s="54"/>
      <c r="N74" s="54"/>
      <c r="O74" s="54"/>
      <c r="P74" s="54"/>
      <c r="Q74" s="54"/>
      <c r="R74" s="54"/>
      <c r="S74" s="39"/>
      <c r="X74" s="42"/>
      <c r="Y74" s="42"/>
    </row>
    <row r="75" spans="2:25" s="37" customFormat="1" x14ac:dyDescent="0.25">
      <c r="B75" s="56"/>
      <c r="C75" s="56"/>
      <c r="D75" s="56"/>
      <c r="E75" s="56"/>
      <c r="F75" s="56"/>
      <c r="G75" s="56"/>
      <c r="H75" s="56"/>
      <c r="I75" s="56"/>
      <c r="J75" s="56"/>
      <c r="K75" s="56"/>
      <c r="L75" s="56"/>
      <c r="M75" s="56"/>
      <c r="N75" s="56"/>
      <c r="O75" s="56"/>
      <c r="P75" s="56"/>
      <c r="Q75" s="56"/>
      <c r="R75" s="56"/>
      <c r="S75" s="39"/>
      <c r="T75" s="39"/>
      <c r="U75" s="39"/>
      <c r="V75" s="39"/>
      <c r="W75" s="39"/>
    </row>
    <row r="76" spans="2:25" ht="19.5" thickBot="1" x14ac:dyDescent="0.45">
      <c r="B76" s="43" t="s">
        <v>49</v>
      </c>
      <c r="C76" s="44"/>
      <c r="D76" s="44"/>
      <c r="E76" s="44"/>
      <c r="F76" s="44"/>
      <c r="G76" s="44"/>
      <c r="H76" s="44"/>
      <c r="I76" s="57">
        <v>44470</v>
      </c>
      <c r="J76" s="57">
        <v>44501</v>
      </c>
      <c r="K76" s="57">
        <v>44531</v>
      </c>
      <c r="L76" s="44"/>
      <c r="M76" s="58"/>
      <c r="N76" s="58"/>
      <c r="O76" s="58"/>
      <c r="P76" s="58"/>
      <c r="Q76" s="58"/>
      <c r="R76" s="58"/>
      <c r="S76" s="39"/>
      <c r="X76" s="42"/>
      <c r="Y76" s="42"/>
    </row>
    <row r="77" spans="2:25" ht="16.5" thickBot="1" x14ac:dyDescent="0.35">
      <c r="B77" s="44" t="s">
        <v>50</v>
      </c>
      <c r="C77" s="44"/>
      <c r="D77" s="44"/>
      <c r="E77" s="44"/>
      <c r="F77" s="44"/>
      <c r="G77" s="44"/>
      <c r="H77" s="136"/>
      <c r="I77" s="59"/>
      <c r="J77" s="60"/>
      <c r="K77" s="60"/>
      <c r="L77" s="46" t="s">
        <v>5</v>
      </c>
      <c r="M77" s="44" t="s">
        <v>51</v>
      </c>
      <c r="N77" s="58"/>
      <c r="O77" s="58"/>
      <c r="P77" s="58"/>
      <c r="Q77" s="58"/>
      <c r="R77" s="58"/>
      <c r="S77" s="61">
        <f>H78</f>
        <v>0</v>
      </c>
      <c r="X77" s="42"/>
      <c r="Y77" s="42"/>
    </row>
    <row r="78" spans="2:25" ht="16.5" thickBot="1" x14ac:dyDescent="0.35">
      <c r="B78" s="44" t="s">
        <v>52</v>
      </c>
      <c r="C78" s="44"/>
      <c r="D78" s="44"/>
      <c r="E78" s="44"/>
      <c r="F78" s="44"/>
      <c r="G78" s="44"/>
      <c r="H78" s="132"/>
      <c r="I78" s="62"/>
      <c r="J78" s="63"/>
      <c r="K78" s="63"/>
      <c r="L78" s="46" t="s">
        <v>5</v>
      </c>
      <c r="M78" s="44" t="s">
        <v>53</v>
      </c>
      <c r="N78" s="58"/>
      <c r="O78" s="58"/>
      <c r="P78" s="58"/>
      <c r="Q78" s="58"/>
      <c r="R78" s="58"/>
      <c r="S78" s="39"/>
      <c r="X78" s="42"/>
      <c r="Y78" s="42"/>
    </row>
    <row r="79" spans="2:25" ht="16.5" thickBot="1" x14ac:dyDescent="0.35">
      <c r="B79" s="44" t="str">
        <f>IF(H78="Erdgas","Erdgasverbrauch in kWh von 1. Oktober 2021 bis 31. Dezember 2021",IF(H78="Strom","Stromverbrauch in kWh von 1. Oktober 2021 bis 31. Dezember 2021",IF(H78="Wärme/Kälte","Wärme-/Kälteverbrauch in kWh von 1. Oktober 2021 bis 31. Dezember 2021","Bitte Energieart auswählen!")))</f>
        <v>Bitte Energieart auswählen!</v>
      </c>
      <c r="C79" s="44"/>
      <c r="D79" s="44"/>
      <c r="E79" s="44"/>
      <c r="F79" s="44"/>
      <c r="G79" s="44"/>
      <c r="H79" s="64">
        <f>SUM(I79:K79)</f>
        <v>0</v>
      </c>
      <c r="I79" s="125"/>
      <c r="J79" s="125"/>
      <c r="K79" s="125"/>
      <c r="L79" s="46" t="s">
        <v>5</v>
      </c>
      <c r="M79" s="65" t="s">
        <v>54</v>
      </c>
      <c r="N79" s="54"/>
      <c r="O79" s="54"/>
      <c r="P79" s="54"/>
      <c r="Q79" s="54"/>
      <c r="R79" s="54"/>
      <c r="S79" s="39"/>
      <c r="X79" s="42"/>
      <c r="Y79" s="42"/>
    </row>
    <row r="80" spans="2:25" x14ac:dyDescent="0.25">
      <c r="B80" s="44" t="str">
        <f>IF(H78="Wärme/Kälte","Energiemix: Anteil in % der aus Strom oder Erdgas erzeugten Wärme/Kälte für das Jahr 2021","")</f>
        <v/>
      </c>
      <c r="C80" s="44"/>
      <c r="D80" s="44"/>
      <c r="E80" s="44"/>
      <c r="F80" s="44"/>
      <c r="G80" s="44"/>
      <c r="H80" s="51">
        <f>IFERROR(SUMPRODUCT(I80:K80,I79:K79)/100,"")</f>
        <v>0</v>
      </c>
      <c r="I80" s="124"/>
      <c r="J80" s="124"/>
      <c r="K80" s="124"/>
      <c r="L80" s="53"/>
      <c r="M80" s="54"/>
      <c r="N80" s="54"/>
      <c r="O80" s="54"/>
      <c r="P80" s="54"/>
      <c r="Q80" s="54"/>
      <c r="R80" s="54"/>
      <c r="S80" s="39"/>
      <c r="X80" s="42"/>
      <c r="Y80" s="42"/>
    </row>
    <row r="81" spans="2:18" x14ac:dyDescent="0.25">
      <c r="B81" s="56"/>
      <c r="C81" s="56"/>
      <c r="D81" s="56"/>
      <c r="E81" s="56"/>
      <c r="F81" s="56"/>
      <c r="G81" s="56"/>
      <c r="H81" s="56"/>
      <c r="I81" s="56"/>
      <c r="J81" s="56"/>
      <c r="K81" s="56"/>
      <c r="L81" s="56"/>
      <c r="M81" s="56"/>
      <c r="N81" s="56"/>
      <c r="O81" s="56"/>
      <c r="P81" s="56"/>
      <c r="Q81" s="56"/>
      <c r="R81" s="56"/>
    </row>
    <row r="82" spans="2:18" ht="19.5" thickBot="1" x14ac:dyDescent="0.45">
      <c r="B82" s="43" t="s">
        <v>49</v>
      </c>
      <c r="C82" s="44"/>
      <c r="D82" s="44"/>
      <c r="E82" s="44"/>
      <c r="F82" s="44"/>
      <c r="G82" s="44"/>
      <c r="H82" s="44"/>
      <c r="I82" s="57">
        <v>44470</v>
      </c>
      <c r="J82" s="57">
        <v>44501</v>
      </c>
      <c r="K82" s="57">
        <v>44531</v>
      </c>
      <c r="L82" s="44"/>
      <c r="M82" s="58"/>
      <c r="N82" s="58"/>
      <c r="O82" s="58"/>
      <c r="P82" s="58"/>
      <c r="Q82" s="58"/>
      <c r="R82" s="58"/>
    </row>
    <row r="83" spans="2:18" ht="16.5" thickBot="1" x14ac:dyDescent="0.35">
      <c r="B83" s="44" t="s">
        <v>50</v>
      </c>
      <c r="C83" s="44"/>
      <c r="D83" s="44"/>
      <c r="E83" s="44"/>
      <c r="F83" s="44"/>
      <c r="G83" s="44"/>
      <c r="H83" s="136"/>
      <c r="I83" s="59"/>
      <c r="J83" s="60"/>
      <c r="K83" s="60"/>
      <c r="L83" s="46" t="s">
        <v>5</v>
      </c>
      <c r="M83" s="44" t="s">
        <v>51</v>
      </c>
      <c r="N83" s="58"/>
      <c r="O83" s="58"/>
      <c r="P83" s="58"/>
      <c r="Q83" s="58"/>
      <c r="R83" s="58"/>
    </row>
    <row r="84" spans="2:18" ht="16.5" thickBot="1" x14ac:dyDescent="0.35">
      <c r="B84" s="44" t="s">
        <v>52</v>
      </c>
      <c r="C84" s="44"/>
      <c r="D84" s="44"/>
      <c r="E84" s="44"/>
      <c r="F84" s="44"/>
      <c r="G84" s="44"/>
      <c r="H84" s="132"/>
      <c r="I84" s="62"/>
      <c r="J84" s="63"/>
      <c r="K84" s="63"/>
      <c r="L84" s="46" t="s">
        <v>5</v>
      </c>
      <c r="M84" s="44" t="s">
        <v>53</v>
      </c>
      <c r="N84" s="58"/>
      <c r="O84" s="58"/>
      <c r="P84" s="58"/>
      <c r="Q84" s="58"/>
      <c r="R84" s="58"/>
    </row>
    <row r="85" spans="2:18" ht="16.5" thickBot="1" x14ac:dyDescent="0.35">
      <c r="B85" s="44" t="str">
        <f>IF(H84="Erdgas","Erdgasverbrauch in kWh von 1. Oktober 2021 bis 31. Dezember 2021",IF(H84="Strom","Stromverbrauch in kWh von 1. Oktober 2021 bis 31. Dezember 2021",IF(H84="Wärme/Kälte","Wärme-/Kälteverbrauch in kWh von 1. Oktober 2021 bis 31. Dezember 2021","Bitte Energieart auswählen!")))</f>
        <v>Bitte Energieart auswählen!</v>
      </c>
      <c r="C85" s="44"/>
      <c r="D85" s="44"/>
      <c r="E85" s="44"/>
      <c r="F85" s="44"/>
      <c r="G85" s="44"/>
      <c r="H85" s="64">
        <f>SUM(I85:K85)</f>
        <v>0</v>
      </c>
      <c r="I85" s="125"/>
      <c r="J85" s="125"/>
      <c r="K85" s="125"/>
      <c r="L85" s="46" t="s">
        <v>5</v>
      </c>
      <c r="M85" s="65" t="s">
        <v>54</v>
      </c>
      <c r="N85" s="54"/>
      <c r="O85" s="54"/>
      <c r="P85" s="54"/>
      <c r="Q85" s="54"/>
      <c r="R85" s="54"/>
    </row>
    <row r="86" spans="2:18" x14ac:dyDescent="0.25">
      <c r="B86" s="44" t="str">
        <f>IF(H84="Wärme/Kälte","Energiemix: Anteil in % der aus Strom oder Erdgas erzeugten Wärme/Kälte für das Jahr 2021","")</f>
        <v/>
      </c>
      <c r="C86" s="44"/>
      <c r="D86" s="44"/>
      <c r="E86" s="44"/>
      <c r="F86" s="44"/>
      <c r="G86" s="44"/>
      <c r="H86" s="51">
        <f>IFERROR(SUMPRODUCT(I86:K86,I85:K85)/100,"")</f>
        <v>0</v>
      </c>
      <c r="I86" s="124"/>
      <c r="J86" s="124"/>
      <c r="K86" s="124"/>
      <c r="L86" s="53"/>
      <c r="M86" s="54"/>
      <c r="N86" s="54"/>
      <c r="O86" s="54"/>
      <c r="P86" s="54"/>
      <c r="Q86" s="54"/>
      <c r="R86" s="54"/>
    </row>
    <row r="87" spans="2:18" x14ac:dyDescent="0.25">
      <c r="B87" s="56"/>
      <c r="C87" s="56"/>
      <c r="D87" s="56"/>
      <c r="E87" s="56"/>
      <c r="F87" s="56"/>
      <c r="G87" s="56"/>
      <c r="H87" s="56"/>
      <c r="I87" s="56"/>
      <c r="J87" s="56"/>
      <c r="K87" s="56"/>
      <c r="L87" s="56"/>
      <c r="M87" s="56"/>
      <c r="N87" s="56"/>
      <c r="O87" s="56"/>
      <c r="P87" s="56"/>
      <c r="Q87" s="56"/>
      <c r="R87" s="56"/>
    </row>
    <row r="88" spans="2:18" ht="19.5" thickBot="1" x14ac:dyDescent="0.45">
      <c r="B88" s="43" t="s">
        <v>49</v>
      </c>
      <c r="C88" s="44"/>
      <c r="D88" s="44"/>
      <c r="E88" s="44"/>
      <c r="F88" s="44"/>
      <c r="G88" s="44"/>
      <c r="H88" s="44"/>
      <c r="I88" s="57">
        <v>44470</v>
      </c>
      <c r="J88" s="57">
        <v>44501</v>
      </c>
      <c r="K88" s="57">
        <v>44531</v>
      </c>
      <c r="L88" s="44"/>
      <c r="M88" s="58"/>
      <c r="N88" s="58"/>
      <c r="O88" s="58"/>
      <c r="P88" s="58"/>
      <c r="Q88" s="58"/>
      <c r="R88" s="58"/>
    </row>
    <row r="89" spans="2:18" ht="16.5" thickBot="1" x14ac:dyDescent="0.35">
      <c r="B89" s="44" t="s">
        <v>50</v>
      </c>
      <c r="C89" s="44"/>
      <c r="D89" s="44"/>
      <c r="E89" s="44"/>
      <c r="F89" s="44"/>
      <c r="G89" s="44"/>
      <c r="H89" s="136"/>
      <c r="I89" s="59"/>
      <c r="J89" s="60"/>
      <c r="K89" s="60"/>
      <c r="L89" s="46" t="s">
        <v>5</v>
      </c>
      <c r="M89" s="44" t="s">
        <v>51</v>
      </c>
      <c r="N89" s="58"/>
      <c r="O89" s="58"/>
      <c r="P89" s="58"/>
      <c r="Q89" s="58"/>
      <c r="R89" s="58"/>
    </row>
    <row r="90" spans="2:18" ht="16.5" thickBot="1" x14ac:dyDescent="0.35">
      <c r="B90" s="44" t="s">
        <v>52</v>
      </c>
      <c r="C90" s="44"/>
      <c r="D90" s="44"/>
      <c r="E90" s="44"/>
      <c r="F90" s="44"/>
      <c r="G90" s="44"/>
      <c r="H90" s="132"/>
      <c r="I90" s="62"/>
      <c r="J90" s="63"/>
      <c r="K90" s="63"/>
      <c r="L90" s="46" t="s">
        <v>5</v>
      </c>
      <c r="M90" s="44" t="s">
        <v>53</v>
      </c>
      <c r="N90" s="58"/>
      <c r="O90" s="58"/>
      <c r="P90" s="58"/>
      <c r="Q90" s="58"/>
      <c r="R90" s="58"/>
    </row>
    <row r="91" spans="2:18" ht="16.5" thickBot="1" x14ac:dyDescent="0.35">
      <c r="B91" s="44" t="str">
        <f>IF(H90="Erdgas","Erdgasverbrauch in kWh von 1. Oktober 2021 bis 31. Dezember 2021",IF(H90="Strom","Stromverbrauch in kWh von 1. Oktober 2021 bis 31. Dezember 2021",IF(H90="Wärme/Kälte","Wärme-/Kälteverbrauch in kWh von 1. Oktober 2021 bis 31. Dezember 2021","Bitte Energieart auswählen!")))</f>
        <v>Bitte Energieart auswählen!</v>
      </c>
      <c r="C91" s="44"/>
      <c r="D91" s="44"/>
      <c r="E91" s="44"/>
      <c r="F91" s="44"/>
      <c r="G91" s="44"/>
      <c r="H91" s="64">
        <f>SUM(I91:K91)</f>
        <v>0</v>
      </c>
      <c r="I91" s="125"/>
      <c r="J91" s="125"/>
      <c r="K91" s="125"/>
      <c r="L91" s="46" t="s">
        <v>5</v>
      </c>
      <c r="M91" s="65" t="s">
        <v>54</v>
      </c>
      <c r="N91" s="54"/>
      <c r="O91" s="54"/>
      <c r="P91" s="54"/>
      <c r="Q91" s="54"/>
      <c r="R91" s="54"/>
    </row>
    <row r="92" spans="2:18" x14ac:dyDescent="0.25">
      <c r="B92" s="44" t="str">
        <f>IF(H90="Wärme/Kälte","Energiemix: Anteil in % der aus Strom oder Erdgas erzeugten Wärme/Kälte für das Jahr 2021","")</f>
        <v/>
      </c>
      <c r="C92" s="44"/>
      <c r="D92" s="44"/>
      <c r="E92" s="44"/>
      <c r="F92" s="44"/>
      <c r="G92" s="44"/>
      <c r="H92" s="51">
        <f>IFERROR(SUMPRODUCT(I92:K92,I91:K91)/100,"")</f>
        <v>0</v>
      </c>
      <c r="I92" s="124"/>
      <c r="J92" s="124"/>
      <c r="K92" s="124"/>
      <c r="L92" s="53"/>
      <c r="M92" s="54"/>
      <c r="N92" s="54"/>
      <c r="O92" s="54"/>
      <c r="P92" s="54"/>
      <c r="Q92" s="54"/>
      <c r="R92" s="54"/>
    </row>
    <row r="93" spans="2:18" x14ac:dyDescent="0.25">
      <c r="B93" s="56"/>
      <c r="C93" s="56"/>
      <c r="D93" s="56"/>
      <c r="E93" s="56"/>
      <c r="F93" s="56"/>
      <c r="G93" s="56"/>
      <c r="H93" s="56"/>
      <c r="I93" s="56"/>
      <c r="J93" s="56"/>
      <c r="K93" s="56"/>
      <c r="L93" s="56"/>
      <c r="M93" s="56"/>
      <c r="N93" s="56"/>
      <c r="O93" s="56"/>
      <c r="P93" s="56"/>
      <c r="Q93" s="56"/>
      <c r="R93" s="56"/>
    </row>
    <row r="94" spans="2:18" ht="19.5" thickBot="1" x14ac:dyDescent="0.45">
      <c r="B94" s="43" t="s">
        <v>49</v>
      </c>
      <c r="C94" s="44"/>
      <c r="D94" s="44"/>
      <c r="E94" s="44"/>
      <c r="F94" s="44"/>
      <c r="G94" s="44"/>
      <c r="H94" s="44"/>
      <c r="I94" s="57">
        <v>44470</v>
      </c>
      <c r="J94" s="57">
        <v>44501</v>
      </c>
      <c r="K94" s="57">
        <v>44531</v>
      </c>
      <c r="L94" s="44"/>
      <c r="M94" s="58"/>
      <c r="N94" s="58"/>
      <c r="O94" s="58"/>
      <c r="P94" s="58"/>
      <c r="Q94" s="58"/>
      <c r="R94" s="58"/>
    </row>
    <row r="95" spans="2:18" ht="16.5" thickBot="1" x14ac:dyDescent="0.35">
      <c r="B95" s="44" t="s">
        <v>50</v>
      </c>
      <c r="C95" s="44"/>
      <c r="D95" s="44"/>
      <c r="E95" s="44"/>
      <c r="F95" s="44"/>
      <c r="G95" s="44"/>
      <c r="H95" s="136"/>
      <c r="I95" s="59"/>
      <c r="J95" s="60"/>
      <c r="K95" s="60"/>
      <c r="L95" s="46" t="s">
        <v>5</v>
      </c>
      <c r="M95" s="44" t="s">
        <v>51</v>
      </c>
      <c r="N95" s="58"/>
      <c r="O95" s="58"/>
      <c r="P95" s="58"/>
      <c r="Q95" s="58"/>
      <c r="R95" s="58"/>
    </row>
    <row r="96" spans="2:18" ht="16.5" thickBot="1" x14ac:dyDescent="0.35">
      <c r="B96" s="44" t="s">
        <v>52</v>
      </c>
      <c r="C96" s="44"/>
      <c r="D96" s="44"/>
      <c r="E96" s="44"/>
      <c r="F96" s="44"/>
      <c r="G96" s="44"/>
      <c r="H96" s="132"/>
      <c r="I96" s="62"/>
      <c r="J96" s="63"/>
      <c r="K96" s="63"/>
      <c r="L96" s="46" t="s">
        <v>5</v>
      </c>
      <c r="M96" s="44" t="s">
        <v>53</v>
      </c>
      <c r="N96" s="58"/>
      <c r="O96" s="58"/>
      <c r="P96" s="58"/>
      <c r="Q96" s="58"/>
      <c r="R96" s="58"/>
    </row>
    <row r="97" spans="2:18" ht="16.5" thickBot="1" x14ac:dyDescent="0.35">
      <c r="B97" s="44" t="str">
        <f>IF(H96="Erdgas","Erdgasverbrauch in kWh von 1. Oktober 2021 bis 31. Dezember 2021",IF(H96="Strom","Stromverbrauch in kWh von 1. Oktober 2021 bis 31. Dezember 2021",IF(H96="Wärme/Kälte","Wärme-/Kälteverbrauch in kWh von 1. Oktober 2021 bis 31. Dezember 2021","Bitte Energieart auswählen!")))</f>
        <v>Bitte Energieart auswählen!</v>
      </c>
      <c r="C97" s="44"/>
      <c r="D97" s="44"/>
      <c r="E97" s="44"/>
      <c r="F97" s="44"/>
      <c r="G97" s="44"/>
      <c r="H97" s="64">
        <f>SUM(I97:K97)</f>
        <v>0</v>
      </c>
      <c r="I97" s="125"/>
      <c r="J97" s="125"/>
      <c r="K97" s="125"/>
      <c r="L97" s="46" t="s">
        <v>5</v>
      </c>
      <c r="M97" s="65" t="s">
        <v>54</v>
      </c>
      <c r="N97" s="54"/>
      <c r="O97" s="54"/>
      <c r="P97" s="54"/>
      <c r="Q97" s="54"/>
      <c r="R97" s="54"/>
    </row>
    <row r="98" spans="2:18" x14ac:dyDescent="0.25">
      <c r="B98" s="44" t="str">
        <f>IF(H96="Wärme/Kälte","Energiemix: Anteil in % der aus Strom oder Erdgas erzeugten Wärme/Kälte für das Jahr 2021","")</f>
        <v/>
      </c>
      <c r="C98" s="44"/>
      <c r="D98" s="44"/>
      <c r="E98" s="44"/>
      <c r="F98" s="44"/>
      <c r="G98" s="44"/>
      <c r="H98" s="51">
        <f>IFERROR(SUMPRODUCT(I98:K98,I97:K97)/100,"")</f>
        <v>0</v>
      </c>
      <c r="I98" s="124"/>
      <c r="J98" s="124"/>
      <c r="K98" s="124"/>
      <c r="L98" s="53"/>
      <c r="M98" s="54"/>
      <c r="N98" s="54"/>
      <c r="O98" s="54"/>
      <c r="P98" s="54"/>
      <c r="Q98" s="54"/>
      <c r="R98" s="54"/>
    </row>
    <row r="99" spans="2:18" x14ac:dyDescent="0.25">
      <c r="B99" s="56"/>
      <c r="C99" s="56"/>
      <c r="D99" s="56"/>
      <c r="E99" s="56"/>
      <c r="F99" s="56"/>
      <c r="G99" s="56"/>
      <c r="H99" s="56"/>
      <c r="I99" s="56"/>
      <c r="J99" s="56"/>
      <c r="K99" s="56"/>
      <c r="L99" s="56"/>
      <c r="M99" s="56"/>
      <c r="N99" s="56"/>
      <c r="O99" s="56"/>
      <c r="P99" s="56"/>
      <c r="Q99" s="56"/>
      <c r="R99" s="56"/>
    </row>
  </sheetData>
  <sheetProtection algorithmName="SHA-512" hashValue="yCTzpo+T4nBj1qrDL5g8A1wzsOG6DPXgDRgqnD6bYAKsvRdrfTl9VZgdWMK1omaxYeBsQiE2JhYEJJZhd0GoGQ==" saltValue="noqRZy2cNV7873e6+6tnwQ==" spinCount="100000" sheet="1" objects="1" scenarios="1"/>
  <mergeCells count="3">
    <mergeCell ref="K12:R13"/>
    <mergeCell ref="K17:R18"/>
    <mergeCell ref="K22:R23"/>
  </mergeCells>
  <conditionalFormatting sqref="I38">
    <cfRule type="expression" dxfId="233" priority="247">
      <formula>H36="Erdgas"</formula>
    </cfRule>
    <cfRule type="expression" dxfId="232" priority="248">
      <formula>H36=""</formula>
    </cfRule>
    <cfRule type="expression" dxfId="231" priority="249">
      <formula>H36="Strom"</formula>
    </cfRule>
    <cfRule type="expression" dxfId="230" priority="252">
      <formula>H36="Wärme/Kälte"</formula>
    </cfRule>
  </conditionalFormatting>
  <conditionalFormatting sqref="J38">
    <cfRule type="expression" dxfId="229" priority="244">
      <formula>H36="Strom"</formula>
    </cfRule>
    <cfRule type="expression" dxfId="228" priority="245">
      <formula>H36=""</formula>
    </cfRule>
    <cfRule type="expression" dxfId="227" priority="246">
      <formula>H36="Erdgas"</formula>
    </cfRule>
    <cfRule type="expression" dxfId="226" priority="251">
      <formula>H36="Wärme/Kälte"</formula>
    </cfRule>
  </conditionalFormatting>
  <conditionalFormatting sqref="K38">
    <cfRule type="expression" dxfId="225" priority="241">
      <formula>H36="Erdgas"</formula>
    </cfRule>
    <cfRule type="expression" dxfId="224" priority="242">
      <formula>H36="Strom"</formula>
    </cfRule>
    <cfRule type="expression" dxfId="223" priority="243">
      <formula>H36=""</formula>
    </cfRule>
    <cfRule type="expression" dxfId="222" priority="250">
      <formula>H36="Wärme/Kälte"</formula>
    </cfRule>
  </conditionalFormatting>
  <conditionalFormatting sqref="I44">
    <cfRule type="expression" dxfId="221" priority="115">
      <formula>H42="Erdgas"</formula>
    </cfRule>
    <cfRule type="expression" dxfId="220" priority="116">
      <formula>H42=""</formula>
    </cfRule>
    <cfRule type="expression" dxfId="219" priority="117">
      <formula>H42="Strom"</formula>
    </cfRule>
    <cfRule type="expression" dxfId="218" priority="120">
      <formula>H42="Wärme/Kälte"</formula>
    </cfRule>
  </conditionalFormatting>
  <conditionalFormatting sqref="J44">
    <cfRule type="expression" dxfId="217" priority="112">
      <formula>H42="Strom"</formula>
    </cfRule>
    <cfRule type="expression" dxfId="216" priority="113">
      <formula>H42=""</formula>
    </cfRule>
    <cfRule type="expression" dxfId="215" priority="114">
      <formula>H42="Erdgas"</formula>
    </cfRule>
    <cfRule type="expression" dxfId="214" priority="119">
      <formula>H42="Wärme/Kälte"</formula>
    </cfRule>
  </conditionalFormatting>
  <conditionalFormatting sqref="K44">
    <cfRule type="expression" dxfId="213" priority="109">
      <formula>H42="Erdgas"</formula>
    </cfRule>
    <cfRule type="expression" dxfId="212" priority="110">
      <formula>H42="Strom"</formula>
    </cfRule>
    <cfRule type="expression" dxfId="211" priority="111">
      <formula>H42=""</formula>
    </cfRule>
    <cfRule type="expression" dxfId="210" priority="118">
      <formula>H42="Wärme/Kälte"</formula>
    </cfRule>
  </conditionalFormatting>
  <conditionalFormatting sqref="I50">
    <cfRule type="expression" dxfId="209" priority="103">
      <formula>H48="Erdgas"</formula>
    </cfRule>
    <cfRule type="expression" dxfId="208" priority="104">
      <formula>H48=""</formula>
    </cfRule>
    <cfRule type="expression" dxfId="207" priority="105">
      <formula>H48="Strom"</formula>
    </cfRule>
    <cfRule type="expression" dxfId="206" priority="108">
      <formula>H48="Wärme/Kälte"</formula>
    </cfRule>
  </conditionalFormatting>
  <conditionalFormatting sqref="J50">
    <cfRule type="expression" dxfId="205" priority="100">
      <formula>H48="Strom"</formula>
    </cfRule>
    <cfRule type="expression" dxfId="204" priority="101">
      <formula>H48=""</formula>
    </cfRule>
    <cfRule type="expression" dxfId="203" priority="102">
      <formula>H48="Erdgas"</formula>
    </cfRule>
    <cfRule type="expression" dxfId="202" priority="107">
      <formula>H48="Wärme/Kälte"</formula>
    </cfRule>
  </conditionalFormatting>
  <conditionalFormatting sqref="K50">
    <cfRule type="expression" dxfId="201" priority="97">
      <formula>H48="Erdgas"</formula>
    </cfRule>
    <cfRule type="expression" dxfId="200" priority="98">
      <formula>H48="Strom"</formula>
    </cfRule>
    <cfRule type="expression" dxfId="199" priority="99">
      <formula>H48=""</formula>
    </cfRule>
    <cfRule type="expression" dxfId="198" priority="106">
      <formula>H48="Wärme/Kälte"</formula>
    </cfRule>
  </conditionalFormatting>
  <conditionalFormatting sqref="I56">
    <cfRule type="expression" dxfId="197" priority="91">
      <formula>H54="Erdgas"</formula>
    </cfRule>
    <cfRule type="expression" dxfId="196" priority="92">
      <formula>H54=""</formula>
    </cfRule>
    <cfRule type="expression" dxfId="195" priority="93">
      <formula>H54="Strom"</formula>
    </cfRule>
    <cfRule type="expression" dxfId="194" priority="96">
      <formula>H54="Wärme/Kälte"</formula>
    </cfRule>
  </conditionalFormatting>
  <conditionalFormatting sqref="J56">
    <cfRule type="expression" dxfId="193" priority="88">
      <formula>H54="Strom"</formula>
    </cfRule>
    <cfRule type="expression" dxfId="192" priority="89">
      <formula>H54=""</formula>
    </cfRule>
    <cfRule type="expression" dxfId="191" priority="90">
      <formula>H54="Erdgas"</formula>
    </cfRule>
    <cfRule type="expression" dxfId="190" priority="95">
      <formula>H54="Wärme/Kälte"</formula>
    </cfRule>
  </conditionalFormatting>
  <conditionalFormatting sqref="K56">
    <cfRule type="expression" dxfId="189" priority="85">
      <formula>H54="Erdgas"</formula>
    </cfRule>
    <cfRule type="expression" dxfId="188" priority="86">
      <formula>H54="Strom"</formula>
    </cfRule>
    <cfRule type="expression" dxfId="187" priority="87">
      <formula>H54=""</formula>
    </cfRule>
    <cfRule type="expression" dxfId="186" priority="94">
      <formula>H54="Wärme/Kälte"</formula>
    </cfRule>
  </conditionalFormatting>
  <conditionalFormatting sqref="I62">
    <cfRule type="expression" dxfId="185" priority="79">
      <formula>H60="Erdgas"</formula>
    </cfRule>
    <cfRule type="expression" dxfId="184" priority="80">
      <formula>H60=""</formula>
    </cfRule>
    <cfRule type="expression" dxfId="183" priority="81">
      <formula>H60="Strom"</formula>
    </cfRule>
    <cfRule type="expression" dxfId="182" priority="84">
      <formula>H60="Wärme/Kälte"</formula>
    </cfRule>
  </conditionalFormatting>
  <conditionalFormatting sqref="J62">
    <cfRule type="expression" dxfId="181" priority="76">
      <formula>H60="Strom"</formula>
    </cfRule>
    <cfRule type="expression" dxfId="180" priority="77">
      <formula>H60=""</formula>
    </cfRule>
    <cfRule type="expression" dxfId="179" priority="78">
      <formula>H60="Erdgas"</formula>
    </cfRule>
    <cfRule type="expression" dxfId="178" priority="83">
      <formula>H60="Wärme/Kälte"</formula>
    </cfRule>
  </conditionalFormatting>
  <conditionalFormatting sqref="K62">
    <cfRule type="expression" dxfId="177" priority="73">
      <formula>H60="Erdgas"</formula>
    </cfRule>
    <cfRule type="expression" dxfId="176" priority="74">
      <formula>H60="Strom"</formula>
    </cfRule>
    <cfRule type="expression" dxfId="175" priority="75">
      <formula>H60=""</formula>
    </cfRule>
    <cfRule type="expression" dxfId="174" priority="82">
      <formula>H60="Wärme/Kälte"</formula>
    </cfRule>
  </conditionalFormatting>
  <conditionalFormatting sqref="I68">
    <cfRule type="expression" dxfId="173" priority="67">
      <formula>H66="Erdgas"</formula>
    </cfRule>
    <cfRule type="expression" dxfId="172" priority="68">
      <formula>H66=""</formula>
    </cfRule>
    <cfRule type="expression" dxfId="171" priority="69">
      <formula>H66="Strom"</formula>
    </cfRule>
    <cfRule type="expression" dxfId="170" priority="72">
      <formula>H66="Wärme/Kälte"</formula>
    </cfRule>
  </conditionalFormatting>
  <conditionalFormatting sqref="J68">
    <cfRule type="expression" dxfId="169" priority="64">
      <formula>H66="Strom"</formula>
    </cfRule>
    <cfRule type="expression" dxfId="168" priority="65">
      <formula>H66=""</formula>
    </cfRule>
    <cfRule type="expression" dxfId="167" priority="66">
      <formula>H66="Erdgas"</formula>
    </cfRule>
    <cfRule type="expression" dxfId="166" priority="71">
      <formula>H66="Wärme/Kälte"</formula>
    </cfRule>
  </conditionalFormatting>
  <conditionalFormatting sqref="K68">
    <cfRule type="expression" dxfId="165" priority="61">
      <formula>H66="Erdgas"</formula>
    </cfRule>
    <cfRule type="expression" dxfId="164" priority="62">
      <formula>H66="Strom"</formula>
    </cfRule>
    <cfRule type="expression" dxfId="163" priority="63">
      <formula>H66=""</formula>
    </cfRule>
    <cfRule type="expression" dxfId="162" priority="70">
      <formula>H66="Wärme/Kälte"</formula>
    </cfRule>
  </conditionalFormatting>
  <conditionalFormatting sqref="I74">
    <cfRule type="expression" dxfId="161" priority="55">
      <formula>H72="Erdgas"</formula>
    </cfRule>
    <cfRule type="expression" dxfId="160" priority="56">
      <formula>H72=""</formula>
    </cfRule>
    <cfRule type="expression" dxfId="159" priority="57">
      <formula>H72="Strom"</formula>
    </cfRule>
    <cfRule type="expression" dxfId="158" priority="60">
      <formula>H72="Wärme/Kälte"</formula>
    </cfRule>
  </conditionalFormatting>
  <conditionalFormatting sqref="J74">
    <cfRule type="expression" dxfId="157" priority="52">
      <formula>H72="Strom"</formula>
    </cfRule>
    <cfRule type="expression" dxfId="156" priority="53">
      <formula>H72=""</formula>
    </cfRule>
    <cfRule type="expression" dxfId="155" priority="54">
      <formula>H72="Erdgas"</formula>
    </cfRule>
    <cfRule type="expression" dxfId="154" priority="59">
      <formula>H72="Wärme/Kälte"</formula>
    </cfRule>
  </conditionalFormatting>
  <conditionalFormatting sqref="K74">
    <cfRule type="expression" dxfId="153" priority="49">
      <formula>H72="Erdgas"</formula>
    </cfRule>
    <cfRule type="expression" dxfId="152" priority="50">
      <formula>H72="Strom"</formula>
    </cfRule>
    <cfRule type="expression" dxfId="151" priority="51">
      <formula>H72=""</formula>
    </cfRule>
    <cfRule type="expression" dxfId="150" priority="58">
      <formula>H72="Wärme/Kälte"</formula>
    </cfRule>
  </conditionalFormatting>
  <conditionalFormatting sqref="I80">
    <cfRule type="expression" dxfId="149" priority="43">
      <formula>H78="Erdgas"</formula>
    </cfRule>
    <cfRule type="expression" dxfId="148" priority="44">
      <formula>H78=""</formula>
    </cfRule>
    <cfRule type="expression" dxfId="147" priority="45">
      <formula>H78="Strom"</formula>
    </cfRule>
    <cfRule type="expression" dxfId="146" priority="48">
      <formula>H78="Wärme/Kälte"</formula>
    </cfRule>
  </conditionalFormatting>
  <conditionalFormatting sqref="J80">
    <cfRule type="expression" dxfId="145" priority="40">
      <formula>H78="Strom"</formula>
    </cfRule>
    <cfRule type="expression" dxfId="144" priority="41">
      <formula>H78=""</formula>
    </cfRule>
    <cfRule type="expression" dxfId="143" priority="42">
      <formula>H78="Erdgas"</formula>
    </cfRule>
    <cfRule type="expression" dxfId="142" priority="47">
      <formula>H78="Wärme/Kälte"</formula>
    </cfRule>
  </conditionalFormatting>
  <conditionalFormatting sqref="K80">
    <cfRule type="expression" dxfId="141" priority="37">
      <formula>H78="Erdgas"</formula>
    </cfRule>
    <cfRule type="expression" dxfId="140" priority="38">
      <formula>H78="Strom"</formula>
    </cfRule>
    <cfRule type="expression" dxfId="139" priority="39">
      <formula>H78=""</formula>
    </cfRule>
    <cfRule type="expression" dxfId="138" priority="46">
      <formula>H78="Wärme/Kälte"</formula>
    </cfRule>
  </conditionalFormatting>
  <conditionalFormatting sqref="I86">
    <cfRule type="expression" dxfId="137" priority="31">
      <formula>H84="Erdgas"</formula>
    </cfRule>
    <cfRule type="expression" dxfId="136" priority="32">
      <formula>H84=""</formula>
    </cfRule>
    <cfRule type="expression" dxfId="135" priority="33">
      <formula>H84="Strom"</formula>
    </cfRule>
    <cfRule type="expression" dxfId="134" priority="36">
      <formula>H84="Wärme/Kälte"</formula>
    </cfRule>
  </conditionalFormatting>
  <conditionalFormatting sqref="J86">
    <cfRule type="expression" dxfId="133" priority="28">
      <formula>H84="Strom"</formula>
    </cfRule>
    <cfRule type="expression" dxfId="132" priority="29">
      <formula>H84=""</formula>
    </cfRule>
    <cfRule type="expression" dxfId="131" priority="30">
      <formula>H84="Erdgas"</formula>
    </cfRule>
    <cfRule type="expression" dxfId="130" priority="35">
      <formula>H84="Wärme/Kälte"</formula>
    </cfRule>
  </conditionalFormatting>
  <conditionalFormatting sqref="K86">
    <cfRule type="expression" dxfId="129" priority="25">
      <formula>H84="Erdgas"</formula>
    </cfRule>
    <cfRule type="expression" dxfId="128" priority="26">
      <formula>H84="Strom"</formula>
    </cfRule>
    <cfRule type="expression" dxfId="127" priority="27">
      <formula>H84=""</formula>
    </cfRule>
    <cfRule type="expression" dxfId="126" priority="34">
      <formula>H84="Wärme/Kälte"</formula>
    </cfRule>
  </conditionalFormatting>
  <conditionalFormatting sqref="I92">
    <cfRule type="expression" dxfId="125" priority="19">
      <formula>H90="Erdgas"</formula>
    </cfRule>
    <cfRule type="expression" dxfId="124" priority="20">
      <formula>H90=""</formula>
    </cfRule>
    <cfRule type="expression" dxfId="123" priority="21">
      <formula>H90="Strom"</formula>
    </cfRule>
    <cfRule type="expression" dxfId="122" priority="24">
      <formula>H90="Wärme/Kälte"</formula>
    </cfRule>
  </conditionalFormatting>
  <conditionalFormatting sqref="J92">
    <cfRule type="expression" dxfId="121" priority="16">
      <formula>H90="Strom"</formula>
    </cfRule>
    <cfRule type="expression" dxfId="120" priority="17">
      <formula>H90=""</formula>
    </cfRule>
    <cfRule type="expression" dxfId="119" priority="18">
      <formula>H90="Erdgas"</formula>
    </cfRule>
    <cfRule type="expression" dxfId="118" priority="23">
      <formula>H90="Wärme/Kälte"</formula>
    </cfRule>
  </conditionalFormatting>
  <conditionalFormatting sqref="K92">
    <cfRule type="expression" dxfId="117" priority="13">
      <formula>H90="Erdgas"</formula>
    </cfRule>
    <cfRule type="expression" dxfId="116" priority="14">
      <formula>H90="Strom"</formula>
    </cfRule>
    <cfRule type="expression" dxfId="115" priority="15">
      <formula>H90=""</formula>
    </cfRule>
    <cfRule type="expression" dxfId="114" priority="22">
      <formula>H90="Wärme/Kälte"</formula>
    </cfRule>
  </conditionalFormatting>
  <conditionalFormatting sqref="I98">
    <cfRule type="expression" dxfId="113" priority="7">
      <formula>H96="Erdgas"</formula>
    </cfRule>
    <cfRule type="expression" dxfId="112" priority="8">
      <formula>H96=""</formula>
    </cfRule>
    <cfRule type="expression" dxfId="111" priority="9">
      <formula>H96="Strom"</formula>
    </cfRule>
    <cfRule type="expression" dxfId="110" priority="12">
      <formula>H96="Wärme/Kälte"</formula>
    </cfRule>
  </conditionalFormatting>
  <conditionalFormatting sqref="J98">
    <cfRule type="expression" dxfId="109" priority="4">
      <formula>H96="Strom"</formula>
    </cfRule>
    <cfRule type="expression" dxfId="108" priority="5">
      <formula>H96=""</formula>
    </cfRule>
    <cfRule type="expression" dxfId="107" priority="6">
      <formula>H96="Erdgas"</formula>
    </cfRule>
    <cfRule type="expression" dxfId="106" priority="11">
      <formula>H96="Wärme/Kälte"</formula>
    </cfRule>
  </conditionalFormatting>
  <conditionalFormatting sqref="K98">
    <cfRule type="expression" dxfId="105" priority="1">
      <formula>H96="Erdgas"</formula>
    </cfRule>
    <cfRule type="expression" dxfId="104" priority="2">
      <formula>H96="Strom"</formula>
    </cfRule>
    <cfRule type="expression" dxfId="103" priority="3">
      <formula>H96=""</formula>
    </cfRule>
    <cfRule type="expression" dxfId="102" priority="10">
      <formula>H96="Wärme/Kälte"</formula>
    </cfRule>
  </conditionalFormatting>
  <dataValidations count="4">
    <dataValidation type="textLength" errorStyle="information" operator="equal" allowBlank="1" showErrorMessage="1" errorTitle="Achtung" error="Bitte geben Sie nur die letzten vier Stellen Ihrer Zählpunktnummer an." sqref="Q8:Q9" xr:uid="{0C102022-D7F0-4FE6-A907-0874862506F6}">
      <formula1>4</formula1>
    </dataValidation>
    <dataValidation errorStyle="information" allowBlank="1" showErrorMessage="1" errorTitle="Achtung" error="Bitte geben Sie nur die letzten vier Stellen Ihrer Zählpunktnummer an." sqref="H12:H13 H22:H24 H17:H18" xr:uid="{0B8C04DA-3D0B-48FE-8CEF-5BD837BF1B90}"/>
    <dataValidation type="whole" errorStyle="information" allowBlank="1" showInputMessage="1" showErrorMessage="1" errorTitle="Achtung" error="Bitte geben Sie nur die letzten vier Stellen Ihrer Zählpunktnummer an." sqref="H35 H65 H89 H41 H47 H53 H59 H71 H77 H83 H95" xr:uid="{5FA8E2CF-D746-453D-B3F1-79927E620379}">
      <formula1>0</formula1>
      <formula2>9999</formula2>
    </dataValidation>
    <dataValidation type="list" allowBlank="1" showInputMessage="1" showErrorMessage="1" sqref="H36 H66 H90 H42 H48 H54 H60 H72 H78 H84 H96" xr:uid="{A2B895BD-91A3-4691-A015-FED6EB770ABA}">
      <formula1>Energieart</formula1>
    </dataValidation>
  </dataValidations>
  <pageMargins left="0.7" right="0.7" top="0.78740157499999996" bottom="0.78740157499999996" header="0.3" footer="0.3"/>
  <pageSetup paperSize="9"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5A296-8EBB-42FF-AE7E-01F1F07A4B98}">
  <sheetPr codeName="Tabelle3"/>
  <dimension ref="A2:AI109"/>
  <sheetViews>
    <sheetView showGridLines="0" zoomScale="40" zoomScaleNormal="40" workbookViewId="0">
      <selection activeCell="H15" sqref="H15"/>
    </sheetView>
  </sheetViews>
  <sheetFormatPr baseColWidth="10" defaultColWidth="10.85546875" defaultRowHeight="15" x14ac:dyDescent="0.25"/>
  <cols>
    <col min="1" max="1" width="2.42578125" style="37" customWidth="1"/>
    <col min="2" max="2" width="87.140625" style="37" customWidth="1"/>
    <col min="3" max="6" width="10.85546875" style="37"/>
    <col min="7" max="7" width="11.42578125" style="66"/>
    <col min="8" max="8" width="16.85546875" style="37" customWidth="1"/>
    <col min="9" max="11" width="16.7109375" style="37" customWidth="1"/>
    <col min="12" max="12" width="19.42578125" style="37" customWidth="1"/>
    <col min="13" max="16384" width="10.85546875" style="37"/>
  </cols>
  <sheetData>
    <row r="2" spans="1:35" ht="27" x14ac:dyDescent="0.5">
      <c r="B2" s="40" t="s">
        <v>0</v>
      </c>
    </row>
    <row r="3" spans="1:35" ht="18.75" x14ac:dyDescent="0.3">
      <c r="B3" s="41" t="s">
        <v>1</v>
      </c>
    </row>
    <row r="6" spans="1:35" s="42" customFormat="1" ht="18.75" x14ac:dyDescent="0.4">
      <c r="A6" s="37"/>
      <c r="B6" s="43" t="s">
        <v>55</v>
      </c>
      <c r="C6" s="44"/>
      <c r="D6" s="44"/>
      <c r="E6" s="44"/>
      <c r="F6" s="44"/>
      <c r="G6" s="67"/>
      <c r="H6" s="44"/>
      <c r="I6" s="44"/>
      <c r="J6" s="44"/>
      <c r="K6" s="44"/>
      <c r="L6" s="44"/>
      <c r="M6" s="44"/>
      <c r="N6" s="44"/>
      <c r="O6" s="44"/>
      <c r="P6" s="44"/>
      <c r="Q6" s="44"/>
      <c r="R6" s="44"/>
      <c r="S6" s="44"/>
    </row>
    <row r="7" spans="1:35" s="42" customFormat="1" x14ac:dyDescent="0.25">
      <c r="A7" s="37"/>
      <c r="B7" s="44"/>
      <c r="C7" s="44"/>
      <c r="D7" s="44"/>
      <c r="E7" s="44"/>
      <c r="F7" s="44"/>
      <c r="G7" s="67"/>
      <c r="H7" s="44"/>
      <c r="I7" s="44"/>
      <c r="J7" s="44"/>
      <c r="K7" s="44"/>
      <c r="L7" s="44"/>
      <c r="M7" s="44"/>
      <c r="N7" s="44"/>
      <c r="O7" s="44"/>
      <c r="P7" s="44"/>
      <c r="Q7" s="44"/>
      <c r="R7" s="44"/>
      <c r="S7" s="44"/>
    </row>
    <row r="8" spans="1:35" s="42" customFormat="1" x14ac:dyDescent="0.25">
      <c r="A8" s="37"/>
      <c r="B8" s="44" t="s">
        <v>136</v>
      </c>
      <c r="C8" s="44"/>
      <c r="D8" s="44"/>
      <c r="E8" s="44"/>
      <c r="F8" s="44"/>
      <c r="G8" s="67"/>
      <c r="H8" s="44"/>
      <c r="I8" s="44"/>
      <c r="J8" s="44"/>
      <c r="K8" s="44"/>
      <c r="L8" s="44"/>
      <c r="M8" s="44"/>
      <c r="N8" s="44"/>
      <c r="O8" s="44"/>
      <c r="P8" s="44"/>
      <c r="Q8" s="68"/>
      <c r="R8" s="44"/>
      <c r="S8" s="44"/>
    </row>
    <row r="9" spans="1:35" s="42" customFormat="1" x14ac:dyDescent="0.25">
      <c r="A9" s="37"/>
      <c r="B9" s="44" t="s">
        <v>48</v>
      </c>
      <c r="C9" s="44"/>
      <c r="D9" s="44"/>
      <c r="E9" s="44"/>
      <c r="F9" s="44"/>
      <c r="G9" s="67"/>
      <c r="H9" s="44"/>
      <c r="I9" s="44"/>
      <c r="J9" s="44"/>
      <c r="K9" s="44"/>
      <c r="L9" s="44"/>
      <c r="M9" s="44"/>
      <c r="N9" s="44"/>
      <c r="O9" s="44"/>
      <c r="P9" s="44"/>
      <c r="Q9" s="68"/>
      <c r="R9" s="44"/>
      <c r="S9" s="44"/>
      <c r="U9" s="69" t="s">
        <v>56</v>
      </c>
      <c r="V9" s="69"/>
      <c r="W9" s="69"/>
      <c r="X9" s="69"/>
      <c r="Y9" s="69"/>
      <c r="Z9" s="69"/>
      <c r="AA9" s="69"/>
      <c r="AB9" s="70">
        <f>IFERROR(SUMIFS(I:I,$B:$B,"Stromverbrauch in kWh*"),"")</f>
        <v>0</v>
      </c>
      <c r="AC9" s="70">
        <f>IFERROR(SUMIFS(J:J,$B:$B,"Stromverbrauch in kWh*"),"")</f>
        <v>0</v>
      </c>
      <c r="AD9" s="70">
        <f>IFERROR(SUMIFS(K:K,$B:$B,"Stromverbrauch in kWh*"),"")</f>
        <v>0</v>
      </c>
      <c r="AE9" s="70"/>
      <c r="AF9" s="70"/>
      <c r="AG9" s="70"/>
      <c r="AH9" s="70"/>
      <c r="AI9" s="70"/>
    </row>
    <row r="10" spans="1:35" s="42" customFormat="1" ht="15.75" thickBot="1" x14ac:dyDescent="0.3">
      <c r="A10" s="37"/>
      <c r="B10" s="45"/>
      <c r="C10" s="45"/>
      <c r="D10" s="45"/>
      <c r="E10" s="45"/>
      <c r="F10" s="45"/>
      <c r="G10" s="71"/>
      <c r="H10" s="45"/>
      <c r="I10" s="45"/>
      <c r="J10" s="45"/>
      <c r="K10" s="45"/>
      <c r="L10" s="45"/>
      <c r="M10" s="45"/>
      <c r="N10" s="45"/>
      <c r="O10" s="45"/>
      <c r="P10" s="45"/>
      <c r="Q10" s="45"/>
      <c r="R10" s="45"/>
      <c r="S10" s="45"/>
      <c r="U10" s="69" t="s">
        <v>57</v>
      </c>
      <c r="V10" s="69"/>
      <c r="W10" s="69"/>
      <c r="X10" s="69"/>
      <c r="Y10" s="69"/>
      <c r="Z10" s="69"/>
      <c r="AA10" s="69"/>
      <c r="AB10" s="70">
        <f>IFERROR(SUMIFS(I:I,$B:$B,"Erdgasverbrauch in kWh*"),"")</f>
        <v>0</v>
      </c>
      <c r="AC10" s="70">
        <f>IFERROR(SUMIFS(J:J,$B:$B,"Erdgasverbrauch in kWh*"),"")</f>
        <v>0</v>
      </c>
      <c r="AD10" s="70">
        <f>IFERROR(SUMIFS(K:K,$B:$B,"Erdgasverbrauch in kWh*"),"")</f>
        <v>0</v>
      </c>
      <c r="AE10" s="70"/>
      <c r="AF10" s="70"/>
      <c r="AG10" s="70"/>
      <c r="AH10" s="70"/>
      <c r="AI10" s="70"/>
    </row>
    <row r="11" spans="1:35" s="42" customFormat="1" x14ac:dyDescent="0.25">
      <c r="A11" s="37"/>
      <c r="B11" s="64" t="s">
        <v>161</v>
      </c>
      <c r="C11" s="82"/>
      <c r="D11" s="82"/>
      <c r="E11" s="82"/>
      <c r="F11" s="82"/>
      <c r="G11" s="83"/>
      <c r="H11" s="64">
        <f>IFERROR(SUMIFS(H:H,B:B,"Wärme-/Kälteverbrauch in kWh von 1. Oktober 2022 bis 31. Dezember 2022"),"0,0000")</f>
        <v>0</v>
      </c>
      <c r="I11" s="82"/>
      <c r="J11" s="82"/>
      <c r="K11" s="82"/>
      <c r="L11" s="82"/>
      <c r="M11" s="82"/>
      <c r="N11" s="82"/>
      <c r="O11" s="82"/>
      <c r="P11" s="82"/>
      <c r="Q11" s="82"/>
      <c r="R11" s="82"/>
      <c r="S11" s="82"/>
      <c r="U11" s="69"/>
      <c r="V11" s="69"/>
      <c r="W11" s="69"/>
      <c r="X11" s="69"/>
      <c r="Y11" s="69"/>
      <c r="Z11" s="69"/>
      <c r="AA11" s="69"/>
      <c r="AB11" s="70"/>
      <c r="AC11" s="70"/>
      <c r="AD11" s="70"/>
      <c r="AE11" s="70"/>
      <c r="AF11" s="70"/>
      <c r="AG11" s="70"/>
      <c r="AH11" s="70"/>
      <c r="AI11" s="70"/>
    </row>
    <row r="12" spans="1:35" s="42" customFormat="1" x14ac:dyDescent="0.25">
      <c r="A12" s="37"/>
      <c r="B12" s="64" t="s">
        <v>157</v>
      </c>
      <c r="C12" s="44"/>
      <c r="D12" s="44"/>
      <c r="E12" s="44"/>
      <c r="F12" s="44"/>
      <c r="G12" s="67"/>
      <c r="H12" s="64" t="str">
        <f>IFERROR(SUMIFS(H:H,B:B,"Energiemix: Anteil in % der aus Strom oder Erdgas erzeugten Wärme/Kälte")/H11,"0,0000")</f>
        <v>0,0000</v>
      </c>
      <c r="I12" s="44"/>
      <c r="J12" s="44"/>
      <c r="K12" s="44"/>
      <c r="L12" s="44"/>
      <c r="M12" s="44"/>
      <c r="N12" s="44"/>
      <c r="O12" s="44"/>
      <c r="P12" s="44"/>
      <c r="Q12" s="44"/>
      <c r="R12" s="44"/>
      <c r="S12" s="44"/>
      <c r="AB12" s="70">
        <f>IFERROR(SUMIFS(I:I,$B:$B,"Wärme-/Kälteverbrauch in kWh*"),"")</f>
        <v>0</v>
      </c>
      <c r="AC12" s="70">
        <f>IFERROR(SUMIFS(J:J,$B:$B,"Wärme-/Kälteverbrauch in kWh*"),"")</f>
        <v>0</v>
      </c>
      <c r="AD12" s="70">
        <f>IFERROR(SUMIFS(K:K,$B:$B,"Wärme-/Kälteverbrauch in kWh*"),"")</f>
        <v>0</v>
      </c>
      <c r="AG12" s="70">
        <f>IFERROR(SUMIFS(I:I,$B:$B,"Wärme/Kälteverbrauch in kWh*"),"")</f>
        <v>0</v>
      </c>
    </row>
    <row r="13" spans="1:35" x14ac:dyDescent="0.25">
      <c r="B13" s="56"/>
      <c r="C13" s="56"/>
      <c r="D13" s="56"/>
      <c r="E13" s="56"/>
      <c r="F13" s="56"/>
      <c r="G13" s="56"/>
      <c r="H13" s="56"/>
      <c r="I13" s="56"/>
      <c r="J13" s="56"/>
      <c r="K13" s="56"/>
      <c r="L13" s="56"/>
      <c r="M13" s="56"/>
      <c r="N13" s="56"/>
      <c r="O13" s="56"/>
      <c r="P13" s="56"/>
      <c r="Q13" s="56"/>
      <c r="R13" s="56"/>
      <c r="S13" s="56"/>
      <c r="T13" s="42"/>
      <c r="U13" s="42"/>
    </row>
    <row r="14" spans="1:35" s="42" customFormat="1" ht="19.5" thickBot="1" x14ac:dyDescent="0.45">
      <c r="A14" s="37"/>
      <c r="B14" s="43" t="s">
        <v>49</v>
      </c>
      <c r="C14" s="44"/>
      <c r="D14" s="44"/>
      <c r="E14" s="44"/>
      <c r="F14" s="44"/>
      <c r="G14" s="44"/>
      <c r="H14" s="44"/>
      <c r="I14" s="57">
        <v>44835</v>
      </c>
      <c r="J14" s="57">
        <v>44866</v>
      </c>
      <c r="K14" s="57">
        <v>44896</v>
      </c>
      <c r="L14" s="44"/>
      <c r="M14" s="58"/>
      <c r="N14" s="58"/>
      <c r="O14" s="58"/>
      <c r="P14" s="58"/>
      <c r="Q14" s="58"/>
      <c r="R14" s="58"/>
      <c r="S14" s="44"/>
    </row>
    <row r="15" spans="1:35" s="42" customFormat="1" ht="16.5" thickBot="1" x14ac:dyDescent="0.35">
      <c r="A15" s="37"/>
      <c r="B15" s="44" t="s">
        <v>50</v>
      </c>
      <c r="C15" s="44"/>
      <c r="D15" s="44"/>
      <c r="E15" s="44"/>
      <c r="F15" s="44"/>
      <c r="G15" s="44"/>
      <c r="H15" s="122"/>
      <c r="I15" s="59"/>
      <c r="J15" s="60"/>
      <c r="K15" s="60"/>
      <c r="L15" s="46" t="s">
        <v>5</v>
      </c>
      <c r="M15" s="44" t="s">
        <v>51</v>
      </c>
      <c r="N15" s="58"/>
      <c r="O15" s="58"/>
      <c r="P15" s="58"/>
      <c r="Q15" s="58"/>
      <c r="R15" s="58"/>
      <c r="S15" s="44"/>
    </row>
    <row r="16" spans="1:35" s="42" customFormat="1" ht="16.5" thickBot="1" x14ac:dyDescent="0.35">
      <c r="A16" s="37"/>
      <c r="B16" s="44" t="s">
        <v>52</v>
      </c>
      <c r="C16" s="44"/>
      <c r="D16" s="44"/>
      <c r="E16" s="44"/>
      <c r="F16" s="44"/>
      <c r="G16" s="44"/>
      <c r="H16" s="133"/>
      <c r="I16" s="62"/>
      <c r="J16" s="63"/>
      <c r="K16" s="63"/>
      <c r="L16" s="46" t="s">
        <v>5</v>
      </c>
      <c r="M16" s="44" t="s">
        <v>137</v>
      </c>
      <c r="N16" s="58"/>
      <c r="O16" s="58"/>
      <c r="P16" s="58"/>
      <c r="Q16" s="58"/>
      <c r="R16" s="58"/>
      <c r="S16" s="44"/>
    </row>
    <row r="17" spans="1:21" s="42" customFormat="1" ht="16.5" thickBot="1" x14ac:dyDescent="0.35">
      <c r="A17" s="37"/>
      <c r="B17" s="44" t="str">
        <f>IF(H16="Erdgas","Arbeitspreis pro kWh Erdgas in EUR",IF(H16="Strom","Arbeitspreis pro kWh Strom in EUR",IF(H16="Wärme/Kälte","Arbeitspreis pro kWh Wärme/Kälte in EUR","Bitte Energieart auswählen!")))</f>
        <v>Bitte Energieart auswählen!</v>
      </c>
      <c r="C17" s="44"/>
      <c r="D17" s="44"/>
      <c r="E17" s="44"/>
      <c r="F17" s="44"/>
      <c r="G17" s="72"/>
      <c r="H17" s="44"/>
      <c r="I17" s="126"/>
      <c r="J17" s="126"/>
      <c r="K17" s="126"/>
      <c r="L17" s="46" t="s">
        <v>5</v>
      </c>
      <c r="M17" s="44" t="str">
        <f>IF(H16="Erdgas","Erdgaskosten exkl. Steuern, Abgaben, Netzentgelte, etc.",IF(H16="Strom","Stromkosten exkl. Steuern, Abgaben, Netzentgelte, etc.",IF(H16="Wärme/Kälte","Wärme-/Kältekosten exkl. Steuern, Abgaben, Netzentgelte, etc.","Bitte Energieart auswählen!")))</f>
        <v>Bitte Energieart auswählen!</v>
      </c>
      <c r="N17" s="44"/>
      <c r="O17" s="44"/>
      <c r="P17" s="73"/>
      <c r="Q17" s="74"/>
      <c r="R17" s="48"/>
      <c r="S17" s="44"/>
    </row>
    <row r="18" spans="1:21" s="42" customFormat="1" ht="16.5" thickBot="1" x14ac:dyDescent="0.35">
      <c r="A18" s="37"/>
      <c r="B18" s="44" t="str">
        <f>IF(H16="Erdgas","Erdgasverbrauch in kWh von 1. Oktober 2022 bis 31. Dezember 2022",IF(H16="Strom","Stromverbrauch in kWh von 1. Oktober 2022 bis 31. Dezember 2022",IF(H16="Wärme/Kälte","Wärme-/Kälteverbrauch in kWh von 1. Oktober 2022 bis 31. Dezember 2022","Bitte Energieart auswählen!")))</f>
        <v>Bitte Energieart auswählen!</v>
      </c>
      <c r="C18" s="44"/>
      <c r="D18" s="44"/>
      <c r="E18" s="44"/>
      <c r="F18" s="44"/>
      <c r="G18" s="44"/>
      <c r="H18" s="64">
        <f>SUM(I18:K18)</f>
        <v>0</v>
      </c>
      <c r="I18" s="123"/>
      <c r="J18" s="123"/>
      <c r="K18" s="123"/>
      <c r="L18" s="46" t="s">
        <v>5</v>
      </c>
      <c r="M18" s="65" t="s">
        <v>54</v>
      </c>
      <c r="N18" s="54"/>
      <c r="O18" s="54"/>
      <c r="P18" s="54"/>
      <c r="Q18" s="54"/>
      <c r="R18" s="54"/>
      <c r="S18" s="54"/>
    </row>
    <row r="19" spans="1:21" s="42" customFormat="1" ht="15.75" x14ac:dyDescent="0.3">
      <c r="A19" s="37"/>
      <c r="B19" s="44" t="str">
        <f>IF(H16="Wärme/Kälte","Energiemix: Anteil in % der aus Strom oder Erdgas erzeugten Wärme/Kälte","")</f>
        <v/>
      </c>
      <c r="C19" s="44"/>
      <c r="D19" s="44"/>
      <c r="E19" s="44"/>
      <c r="F19" s="44"/>
      <c r="G19" s="44"/>
      <c r="H19" s="64">
        <f>IFERROR(SUMPRODUCT(I19:K19,I18:K18)/100,"")</f>
        <v>0</v>
      </c>
      <c r="I19" s="124"/>
      <c r="J19" s="127"/>
      <c r="K19" s="127"/>
      <c r="L19" s="46"/>
      <c r="M19" s="65"/>
      <c r="N19" s="54"/>
      <c r="O19" s="54"/>
      <c r="P19" s="54"/>
      <c r="Q19" s="54"/>
      <c r="R19" s="54"/>
      <c r="S19" s="54"/>
    </row>
    <row r="20" spans="1:21" s="42" customFormat="1" x14ac:dyDescent="0.25">
      <c r="A20" s="37"/>
      <c r="B20" s="51" t="str">
        <f>IF(H16="Erdgas","Zwischensumme Erdgas",IF(H16="Strom","Zwischensumme Strom",IF(H16="Wärme/Kälte","Zwischensumme Wärme/Kälte","")))</f>
        <v/>
      </c>
      <c r="C20" s="51"/>
      <c r="D20" s="51"/>
      <c r="E20" s="51"/>
      <c r="F20" s="51"/>
      <c r="G20" s="51"/>
      <c r="H20" s="51"/>
      <c r="I20" s="72" t="str">
        <f>IFERROR(I17*I18/IF($B20="Zwischensumme Strom",'2 - Förderzeitraum'!AB$9,IF($B20="Zwischensumme Erdgas",'2 - Förderzeitraum'!AB$10,IF($B20="Zwischensumme Wärme/Kälte",'2 - Förderzeitraum'!AB$12))),"")</f>
        <v/>
      </c>
      <c r="J20" s="72" t="str">
        <f>IFERROR(J17*J18/IF($B20="Zwischensumme Strom",'2 - Förderzeitraum'!AC$9,IF($B20="Zwischensumme Erdgas",'2 - Förderzeitraum'!AC$10,IF($B20="Zwischensumme Wärme/Kälte",'2 - Förderzeitraum'!AC$12))),"")</f>
        <v/>
      </c>
      <c r="K20" s="72" t="str">
        <f>IFERROR(K17*K18/IF($B20="Zwischensumme Strom",'2 - Förderzeitraum'!AD$9,IF($B20="Zwischensumme Erdgas",'2 - Förderzeitraum'!AD$10,IF($B20="Zwischensumme Wärme/Kälte",'2 - Förderzeitraum'!AD$12))),"")</f>
        <v/>
      </c>
      <c r="L20" s="53"/>
      <c r="M20" s="54"/>
      <c r="N20" s="54"/>
      <c r="O20" s="54"/>
      <c r="P20" s="54"/>
      <c r="Q20" s="54"/>
      <c r="R20" s="54"/>
      <c r="S20" s="54"/>
    </row>
    <row r="21" spans="1:21" x14ac:dyDescent="0.25">
      <c r="B21" s="56"/>
      <c r="C21" s="56"/>
      <c r="D21" s="56"/>
      <c r="E21" s="56"/>
      <c r="F21" s="56"/>
      <c r="G21" s="56"/>
      <c r="H21" s="56"/>
      <c r="I21" s="56"/>
      <c r="J21" s="56"/>
      <c r="K21" s="56"/>
      <c r="L21" s="56"/>
      <c r="M21" s="56"/>
      <c r="N21" s="56"/>
      <c r="O21" s="56"/>
      <c r="P21" s="56"/>
      <c r="Q21" s="56"/>
      <c r="R21" s="56"/>
      <c r="S21" s="56"/>
      <c r="T21" s="42"/>
      <c r="U21" s="42"/>
    </row>
    <row r="22" spans="1:21" s="42" customFormat="1" ht="19.5" thickBot="1" x14ac:dyDescent="0.45">
      <c r="A22" s="37"/>
      <c r="B22" s="43" t="s">
        <v>49</v>
      </c>
      <c r="C22" s="44"/>
      <c r="D22" s="44"/>
      <c r="E22" s="44"/>
      <c r="F22" s="44"/>
      <c r="G22" s="44"/>
      <c r="H22" s="44"/>
      <c r="I22" s="57">
        <v>44835</v>
      </c>
      <c r="J22" s="57">
        <v>44866</v>
      </c>
      <c r="K22" s="57">
        <v>44896</v>
      </c>
      <c r="L22" s="44"/>
      <c r="M22" s="58"/>
      <c r="N22" s="58"/>
      <c r="O22" s="58"/>
      <c r="P22" s="58"/>
      <c r="Q22" s="58"/>
      <c r="R22" s="58"/>
      <c r="S22" s="44"/>
    </row>
    <row r="23" spans="1:21" s="42" customFormat="1" ht="16.5" thickBot="1" x14ac:dyDescent="0.35">
      <c r="A23" s="37"/>
      <c r="B23" s="44" t="s">
        <v>50</v>
      </c>
      <c r="C23" s="44"/>
      <c r="D23" s="44"/>
      <c r="E23" s="44"/>
      <c r="F23" s="44"/>
      <c r="G23" s="44"/>
      <c r="H23" s="122"/>
      <c r="I23" s="59"/>
      <c r="J23" s="60"/>
      <c r="K23" s="60"/>
      <c r="L23" s="46" t="s">
        <v>5</v>
      </c>
      <c r="M23" s="44" t="s">
        <v>51</v>
      </c>
      <c r="N23" s="58"/>
      <c r="O23" s="58"/>
      <c r="P23" s="58"/>
      <c r="Q23" s="58"/>
      <c r="R23" s="58"/>
      <c r="S23" s="44"/>
    </row>
    <row r="24" spans="1:21" s="42" customFormat="1" ht="16.5" thickBot="1" x14ac:dyDescent="0.35">
      <c r="A24" s="37"/>
      <c r="B24" s="44" t="s">
        <v>52</v>
      </c>
      <c r="C24" s="44"/>
      <c r="D24" s="44"/>
      <c r="E24" s="44"/>
      <c r="F24" s="44"/>
      <c r="G24" s="44"/>
      <c r="H24" s="133"/>
      <c r="I24" s="62"/>
      <c r="J24" s="63"/>
      <c r="K24" s="63"/>
      <c r="L24" s="46" t="s">
        <v>5</v>
      </c>
      <c r="M24" s="44" t="s">
        <v>137</v>
      </c>
      <c r="N24" s="58"/>
      <c r="O24" s="58"/>
      <c r="P24" s="58"/>
      <c r="Q24" s="58"/>
      <c r="R24" s="58"/>
      <c r="S24" s="44"/>
    </row>
    <row r="25" spans="1:21" s="42" customFormat="1" ht="16.5" thickBot="1" x14ac:dyDescent="0.35">
      <c r="A25" s="37"/>
      <c r="B25" s="44" t="str">
        <f>IF(H24="Erdgas","Arbeitspreis pro kWh Erdgas in EUR",IF(H24="Strom","Arbeitspreis pro kWh Strom in EUR",IF(H24="Wärme/Kälte","Arbeitspreis pro kWh Wärme/Kälte in EUR","Bitte Energieart auswählen!")))</f>
        <v>Bitte Energieart auswählen!</v>
      </c>
      <c r="C25" s="44"/>
      <c r="D25" s="44"/>
      <c r="E25" s="44"/>
      <c r="F25" s="44"/>
      <c r="G25" s="72"/>
      <c r="H25" s="44"/>
      <c r="I25" s="126"/>
      <c r="J25" s="126"/>
      <c r="K25" s="126"/>
      <c r="L25" s="46" t="s">
        <v>5</v>
      </c>
      <c r="M25" s="44" t="str">
        <f>IF(H24="Erdgas","Erdgaskosten exkl. Steuern, Abgaben, Netzentgelte, etc.",IF(H24="Strom","Stromkosten exkl. Steuern, Abgaben, Netzentgelte, etc.",IF(H24="Wärme/Kälte","Wärme-/Kältekosten exkl. Steuern, Abgaben, Netzentgelte, etc.","Bitte Energieart auswählen!")))</f>
        <v>Bitte Energieart auswählen!</v>
      </c>
      <c r="N25" s="44"/>
      <c r="O25" s="44"/>
      <c r="P25" s="73"/>
      <c r="Q25" s="74"/>
      <c r="R25" s="48"/>
      <c r="S25" s="44"/>
    </row>
    <row r="26" spans="1:21" s="42" customFormat="1" ht="16.5" thickBot="1" x14ac:dyDescent="0.35">
      <c r="A26" s="37"/>
      <c r="B26" s="44" t="str">
        <f>IF(H24="Erdgas","Erdgasverbrauch in kWh von 1. Oktober 2022 bis 31. Dezember 2022",IF(H24="Strom","Stromverbrauch in kWh von 1. Oktober 2022 bis 31. Dezember 2022",IF(H24="Wärme/Kälte","Wärme-/Kälteverbrauch in kWh von 1. Oktober 2022 bis 31. Dezember 2022","Bitte Energieart auswählen!")))</f>
        <v>Bitte Energieart auswählen!</v>
      </c>
      <c r="C26" s="44"/>
      <c r="D26" s="44"/>
      <c r="E26" s="44"/>
      <c r="F26" s="44"/>
      <c r="G26" s="44"/>
      <c r="H26" s="64">
        <f>SUM(I26:K26)</f>
        <v>0</v>
      </c>
      <c r="I26" s="123"/>
      <c r="J26" s="123"/>
      <c r="K26" s="123"/>
      <c r="L26" s="46" t="s">
        <v>5</v>
      </c>
      <c r="M26" s="65" t="s">
        <v>54</v>
      </c>
      <c r="N26" s="54"/>
      <c r="O26" s="54"/>
      <c r="P26" s="54"/>
      <c r="Q26" s="54"/>
      <c r="R26" s="54"/>
      <c r="S26" s="54"/>
    </row>
    <row r="27" spans="1:21" s="42" customFormat="1" ht="15.75" x14ac:dyDescent="0.3">
      <c r="A27" s="37"/>
      <c r="B27" s="44" t="str">
        <f>IF(H24="Wärme/Kälte","Energiemix: Anteil in % der aus Strom oder Erdgas erzeugten Wärme/Kälte","")</f>
        <v/>
      </c>
      <c r="C27" s="44"/>
      <c r="D27" s="44"/>
      <c r="E27" s="44"/>
      <c r="F27" s="44"/>
      <c r="G27" s="44"/>
      <c r="H27" s="64">
        <f>IFERROR(SUMPRODUCT(I27:K27,I26:K26)/100,"")</f>
        <v>0</v>
      </c>
      <c r="I27" s="124"/>
      <c r="J27" s="127"/>
      <c r="K27" s="127"/>
      <c r="L27" s="46"/>
      <c r="M27" s="65"/>
      <c r="N27" s="54"/>
      <c r="O27" s="54"/>
      <c r="P27" s="54"/>
      <c r="Q27" s="54"/>
      <c r="R27" s="54"/>
      <c r="S27" s="54"/>
    </row>
    <row r="28" spans="1:21" s="42" customFormat="1" x14ac:dyDescent="0.25">
      <c r="A28" s="37"/>
      <c r="B28" s="51" t="str">
        <f>IF(H24="Erdgas","Zwischensumme Erdgas",IF(H24="Strom","Zwischensumme Strom",IF(H24="Wärme/Kälte","Zwischensumme Wärme/Kälte","")))</f>
        <v/>
      </c>
      <c r="C28" s="51"/>
      <c r="D28" s="51"/>
      <c r="E28" s="51"/>
      <c r="F28" s="51"/>
      <c r="G28" s="51"/>
      <c r="H28" s="51"/>
      <c r="I28" s="72" t="str">
        <f>IFERROR(I25*I26/IF($B28="Zwischensumme Strom",'2 - Förderzeitraum'!AB$9,IF($B28="Zwischensumme Erdgas",'2 - Förderzeitraum'!AB$10,IF($B28="Zwischensumme Wärme/Kälte",'2 - Förderzeitraum'!AB$12))),"")</f>
        <v/>
      </c>
      <c r="J28" s="72" t="str">
        <f>IFERROR(J25*J26/IF($B28="Zwischensumme Strom",'2 - Förderzeitraum'!AC$9,IF($B28="Zwischensumme Erdgas",'2 - Förderzeitraum'!AC$10,IF($B28="Zwischensumme Wärme/Kälte",'2 - Förderzeitraum'!AC$12))),"")</f>
        <v/>
      </c>
      <c r="K28" s="72" t="str">
        <f>IFERROR(K25*K26/IF($B28="Zwischensumme Strom",'2 - Förderzeitraum'!AD$9,IF($B28="Zwischensumme Erdgas",'2 - Förderzeitraum'!AD$10,IF($B28="Zwischensumme Wärme/Kälte",'2 - Förderzeitraum'!AD$12))),"")</f>
        <v/>
      </c>
      <c r="L28" s="53"/>
      <c r="M28" s="54"/>
      <c r="N28" s="54"/>
      <c r="O28" s="54"/>
      <c r="P28" s="54"/>
      <c r="Q28" s="54"/>
      <c r="R28" s="54"/>
      <c r="S28" s="54"/>
    </row>
    <row r="29" spans="1:21" s="42" customFormat="1" x14ac:dyDescent="0.25">
      <c r="A29" s="37"/>
      <c r="B29" s="56"/>
      <c r="C29" s="56"/>
      <c r="D29" s="56"/>
      <c r="E29" s="56"/>
      <c r="F29" s="56"/>
      <c r="G29" s="56"/>
      <c r="H29" s="56"/>
      <c r="I29" s="56"/>
      <c r="J29" s="56"/>
      <c r="K29" s="56"/>
      <c r="L29" s="56"/>
      <c r="M29" s="56"/>
      <c r="N29" s="56"/>
      <c r="O29" s="56"/>
      <c r="P29" s="56"/>
      <c r="Q29" s="56"/>
      <c r="R29" s="56"/>
      <c r="S29" s="56"/>
    </row>
    <row r="30" spans="1:21" s="42" customFormat="1" ht="19.5" thickBot="1" x14ac:dyDescent="0.45">
      <c r="A30" s="37"/>
      <c r="B30" s="43" t="s">
        <v>49</v>
      </c>
      <c r="C30" s="44"/>
      <c r="D30" s="44"/>
      <c r="E30" s="44"/>
      <c r="F30" s="44"/>
      <c r="G30" s="44"/>
      <c r="H30" s="44"/>
      <c r="I30" s="57">
        <v>44835</v>
      </c>
      <c r="J30" s="57">
        <v>44866</v>
      </c>
      <c r="K30" s="57">
        <v>44896</v>
      </c>
      <c r="L30" s="44"/>
      <c r="M30" s="58"/>
      <c r="N30" s="58"/>
      <c r="O30" s="58"/>
      <c r="P30" s="58"/>
      <c r="Q30" s="58"/>
      <c r="R30" s="58"/>
      <c r="S30" s="44"/>
    </row>
    <row r="31" spans="1:21" s="42" customFormat="1" ht="16.5" thickBot="1" x14ac:dyDescent="0.35">
      <c r="A31" s="37"/>
      <c r="B31" s="44" t="s">
        <v>50</v>
      </c>
      <c r="C31" s="44"/>
      <c r="D31" s="44"/>
      <c r="E31" s="44"/>
      <c r="F31" s="44"/>
      <c r="G31" s="44"/>
      <c r="H31" s="122"/>
      <c r="I31" s="59"/>
      <c r="J31" s="60"/>
      <c r="K31" s="60"/>
      <c r="L31" s="46" t="s">
        <v>5</v>
      </c>
      <c r="M31" s="44" t="s">
        <v>51</v>
      </c>
      <c r="N31" s="58"/>
      <c r="O31" s="58"/>
      <c r="P31" s="58"/>
      <c r="Q31" s="58"/>
      <c r="R31" s="58"/>
      <c r="S31" s="44"/>
    </row>
    <row r="32" spans="1:21" s="42" customFormat="1" ht="16.5" thickBot="1" x14ac:dyDescent="0.35">
      <c r="A32" s="37"/>
      <c r="B32" s="44" t="s">
        <v>52</v>
      </c>
      <c r="C32" s="44"/>
      <c r="D32" s="44"/>
      <c r="E32" s="44"/>
      <c r="F32" s="44"/>
      <c r="G32" s="44"/>
      <c r="H32" s="133"/>
      <c r="I32" s="62"/>
      <c r="J32" s="63"/>
      <c r="K32" s="63"/>
      <c r="L32" s="46" t="s">
        <v>5</v>
      </c>
      <c r="M32" s="44" t="s">
        <v>137</v>
      </c>
      <c r="N32" s="58"/>
      <c r="O32" s="58"/>
      <c r="P32" s="58"/>
      <c r="Q32" s="58"/>
      <c r="R32" s="58"/>
      <c r="S32" s="44"/>
    </row>
    <row r="33" spans="1:21" s="42" customFormat="1" ht="16.5" thickBot="1" x14ac:dyDescent="0.35">
      <c r="A33" s="37"/>
      <c r="B33" s="44" t="str">
        <f>IF(H32="Erdgas","Arbeitspreis pro kWh Erdgas in EUR",IF(H32="Strom","Arbeitspreis pro kWh Strom in EUR",IF(H32="Wärme/Kälte","Arbeitspreis pro kWh Wärme/Kälte in EUR","Bitte Energieart auswählen!")))</f>
        <v>Bitte Energieart auswählen!</v>
      </c>
      <c r="C33" s="44"/>
      <c r="D33" s="44"/>
      <c r="E33" s="44"/>
      <c r="F33" s="44"/>
      <c r="G33" s="72"/>
      <c r="H33" s="44"/>
      <c r="I33" s="126"/>
      <c r="J33" s="126"/>
      <c r="K33" s="126"/>
      <c r="L33" s="46" t="s">
        <v>5</v>
      </c>
      <c r="M33" s="44" t="str">
        <f>IF(H32="Erdgas","Erdgaskosten exkl. Steuern, Abgaben, Netzentgelte, etc.",IF(H32="Strom","Stromkosten exkl. Steuern, Abgaben, Netzentgelte, etc.",IF(H32="Wärme/Kälte","Wärme-/Kältekosten exkl. Steuern, Abgaben, Netzentgelte, etc.","Bitte Energieart auswählen!")))</f>
        <v>Bitte Energieart auswählen!</v>
      </c>
      <c r="N33" s="44"/>
      <c r="O33" s="44"/>
      <c r="P33" s="73"/>
      <c r="Q33" s="74"/>
      <c r="R33" s="48"/>
      <c r="S33" s="44"/>
    </row>
    <row r="34" spans="1:21" s="42" customFormat="1" ht="16.5" thickBot="1" x14ac:dyDescent="0.35">
      <c r="A34" s="37"/>
      <c r="B34" s="44" t="str">
        <f>IF(H32="Erdgas","Erdgasverbrauch in kWh von 1. Oktober 2022 bis 31. Dezember 2022",IF(H32="Strom","Stromverbrauch in kWh von 1. Oktober 2022 bis 31. Dezember 2022",IF(H32="Wärme/Kälte","Wärme-/Kälteverbrauch in kWh von 1. Oktober 2022 bis 31. Dezember 2022","Bitte Energieart auswählen!")))</f>
        <v>Bitte Energieart auswählen!</v>
      </c>
      <c r="C34" s="44"/>
      <c r="D34" s="44"/>
      <c r="E34" s="44"/>
      <c r="F34" s="44"/>
      <c r="G34" s="44"/>
      <c r="H34" s="64">
        <f>SUM(I34:K34)</f>
        <v>0</v>
      </c>
      <c r="I34" s="123"/>
      <c r="J34" s="123"/>
      <c r="K34" s="123"/>
      <c r="L34" s="46" t="s">
        <v>5</v>
      </c>
      <c r="M34" s="65" t="s">
        <v>54</v>
      </c>
      <c r="N34" s="54"/>
      <c r="O34" s="54"/>
      <c r="P34" s="54"/>
      <c r="Q34" s="54"/>
      <c r="R34" s="54"/>
      <c r="S34" s="54"/>
    </row>
    <row r="35" spans="1:21" s="42" customFormat="1" ht="15.75" x14ac:dyDescent="0.3">
      <c r="A35" s="37"/>
      <c r="B35" s="44" t="str">
        <f>IF(H32="Wärme/Kälte","Energiemix: Anteil in % der aus Strom oder Erdgas erzeugten Wärme/Kälte","")</f>
        <v/>
      </c>
      <c r="C35" s="44"/>
      <c r="D35" s="44"/>
      <c r="E35" s="44"/>
      <c r="F35" s="44"/>
      <c r="G35" s="44"/>
      <c r="H35" s="64">
        <f>IFERROR(SUMPRODUCT(I35:K35,I34:K34)/100,"")</f>
        <v>0</v>
      </c>
      <c r="I35" s="124"/>
      <c r="J35" s="127"/>
      <c r="K35" s="127"/>
      <c r="L35" s="46"/>
      <c r="M35" s="65"/>
      <c r="N35" s="54"/>
      <c r="O35" s="54"/>
      <c r="P35" s="54"/>
      <c r="Q35" s="54"/>
      <c r="R35" s="54"/>
      <c r="S35" s="54"/>
    </row>
    <row r="36" spans="1:21" s="42" customFormat="1" x14ac:dyDescent="0.25">
      <c r="A36" s="37"/>
      <c r="B36" s="51" t="str">
        <f>IF(H32="Erdgas","Zwischensumme Erdgas",IF(H32="Strom","Zwischensumme Strom",IF(H32="Wärme/Kälte","Zwischensumme Wärme/Kälte","")))</f>
        <v/>
      </c>
      <c r="C36" s="51"/>
      <c r="D36" s="51"/>
      <c r="E36" s="51"/>
      <c r="F36" s="51"/>
      <c r="G36" s="51"/>
      <c r="H36" s="51"/>
      <c r="I36" s="72" t="str">
        <f>IFERROR(I33*I34/IF($B36="Zwischensumme Strom",'2 - Förderzeitraum'!AB$9,IF($B36="Zwischensumme Erdgas",'2 - Förderzeitraum'!AB$10,IF($B36="Zwischensumme Wärme/Kälte",'2 - Förderzeitraum'!AB$12))),"")</f>
        <v/>
      </c>
      <c r="J36" s="72" t="str">
        <f>IFERROR(J33*J34/IF($B36="Zwischensumme Strom",'2 - Förderzeitraum'!AC$9,IF($B36="Zwischensumme Erdgas",'2 - Förderzeitraum'!AC$10,IF($B36="Zwischensumme Wärme/Kälte",'2 - Förderzeitraum'!AC$12))),"")</f>
        <v/>
      </c>
      <c r="K36" s="72" t="str">
        <f>IFERROR(K33*K34/IF($B36="Zwischensumme Strom",'2 - Förderzeitraum'!AD$9,IF($B36="Zwischensumme Erdgas",'2 - Förderzeitraum'!AD$10,IF($B36="Zwischensumme Wärme/Kälte",'2 - Förderzeitraum'!AD$12))),"")</f>
        <v/>
      </c>
      <c r="L36" s="53"/>
      <c r="M36" s="54"/>
      <c r="N36" s="54"/>
      <c r="O36" s="54"/>
      <c r="P36" s="54"/>
      <c r="Q36" s="54"/>
      <c r="R36" s="54"/>
      <c r="S36" s="54"/>
    </row>
    <row r="37" spans="1:21" x14ac:dyDescent="0.25">
      <c r="B37" s="56"/>
      <c r="C37" s="56"/>
      <c r="D37" s="56"/>
      <c r="E37" s="56"/>
      <c r="F37" s="56"/>
      <c r="G37" s="56"/>
      <c r="H37" s="56"/>
      <c r="I37" s="56"/>
      <c r="J37" s="56"/>
      <c r="K37" s="56"/>
      <c r="L37" s="56"/>
      <c r="M37" s="56"/>
      <c r="N37" s="56"/>
      <c r="O37" s="56"/>
      <c r="P37" s="56"/>
      <c r="Q37" s="56"/>
      <c r="R37" s="56"/>
      <c r="S37" s="56"/>
      <c r="T37" s="42"/>
      <c r="U37" s="42"/>
    </row>
    <row r="38" spans="1:21" s="42" customFormat="1" ht="19.5" thickBot="1" x14ac:dyDescent="0.45">
      <c r="A38" s="37"/>
      <c r="B38" s="43" t="s">
        <v>49</v>
      </c>
      <c r="C38" s="44"/>
      <c r="D38" s="44"/>
      <c r="E38" s="44"/>
      <c r="F38" s="44"/>
      <c r="G38" s="44"/>
      <c r="H38" s="44"/>
      <c r="I38" s="57">
        <v>44835</v>
      </c>
      <c r="J38" s="57">
        <v>44866</v>
      </c>
      <c r="K38" s="57">
        <v>44896</v>
      </c>
      <c r="L38" s="44"/>
      <c r="M38" s="58"/>
      <c r="N38" s="58"/>
      <c r="O38" s="58"/>
      <c r="P38" s="58"/>
      <c r="Q38" s="58"/>
      <c r="R38" s="58"/>
      <c r="S38" s="44"/>
    </row>
    <row r="39" spans="1:21" s="42" customFormat="1" ht="16.5" thickBot="1" x14ac:dyDescent="0.35">
      <c r="A39" s="37"/>
      <c r="B39" s="44" t="s">
        <v>50</v>
      </c>
      <c r="C39" s="44"/>
      <c r="D39" s="44"/>
      <c r="E39" s="44"/>
      <c r="F39" s="44"/>
      <c r="G39" s="44"/>
      <c r="H39" s="122"/>
      <c r="I39" s="59"/>
      <c r="J39" s="60"/>
      <c r="K39" s="60"/>
      <c r="L39" s="46" t="s">
        <v>5</v>
      </c>
      <c r="M39" s="44" t="s">
        <v>51</v>
      </c>
      <c r="N39" s="58"/>
      <c r="O39" s="58"/>
      <c r="P39" s="58"/>
      <c r="Q39" s="58"/>
      <c r="R39" s="58"/>
      <c r="S39" s="44"/>
    </row>
    <row r="40" spans="1:21" s="42" customFormat="1" ht="16.5" thickBot="1" x14ac:dyDescent="0.35">
      <c r="A40" s="37"/>
      <c r="B40" s="44" t="s">
        <v>52</v>
      </c>
      <c r="C40" s="44"/>
      <c r="D40" s="44"/>
      <c r="E40" s="44"/>
      <c r="F40" s="44"/>
      <c r="G40" s="44"/>
      <c r="H40" s="133"/>
      <c r="I40" s="62"/>
      <c r="J40" s="63"/>
      <c r="K40" s="63"/>
      <c r="L40" s="46" t="s">
        <v>5</v>
      </c>
      <c r="M40" s="44" t="s">
        <v>137</v>
      </c>
      <c r="N40" s="58"/>
      <c r="O40" s="58"/>
      <c r="P40" s="58"/>
      <c r="Q40" s="58"/>
      <c r="R40" s="58"/>
      <c r="S40" s="44"/>
    </row>
    <row r="41" spans="1:21" s="42" customFormat="1" ht="16.5" thickBot="1" x14ac:dyDescent="0.35">
      <c r="A41" s="37"/>
      <c r="B41" s="44" t="str">
        <f>IF(H40="Erdgas","Arbeitspreis pro kWh Erdgas in EUR",IF(H40="Strom","Arbeitspreis pro kWh Strom in EUR",IF(H40="Wärme/Kälte","Arbeitspreis pro kWh Wärme/Kälte in EUR","Bitte Energieart auswählen!")))</f>
        <v>Bitte Energieart auswählen!</v>
      </c>
      <c r="C41" s="44"/>
      <c r="D41" s="44"/>
      <c r="E41" s="44"/>
      <c r="F41" s="44"/>
      <c r="G41" s="72"/>
      <c r="H41" s="44"/>
      <c r="I41" s="126"/>
      <c r="J41" s="126"/>
      <c r="K41" s="126"/>
      <c r="L41" s="46" t="s">
        <v>5</v>
      </c>
      <c r="M41" s="44" t="str">
        <f>IF(H40="Erdgas","Erdgaskosten exkl. Steuern, Abgaben, Netzentgelte, etc.",IF(H40="Strom","Stromkosten exkl. Steuern, Abgaben, Netzentgelte, etc.",IF(H40="Wärme/Kälte","Wärme-/Kältekosten exkl. Steuern, Abgaben, Netzentgelte, etc.","Bitte Energieart auswählen!")))</f>
        <v>Bitte Energieart auswählen!</v>
      </c>
      <c r="N41" s="44"/>
      <c r="O41" s="44"/>
      <c r="P41" s="73"/>
      <c r="Q41" s="74"/>
      <c r="R41" s="48"/>
      <c r="S41" s="44"/>
    </row>
    <row r="42" spans="1:21" s="42" customFormat="1" ht="16.5" thickBot="1" x14ac:dyDescent="0.35">
      <c r="A42" s="37"/>
      <c r="B42" s="44" t="str">
        <f>IF(H40="Erdgas","Erdgasverbrauch in kWh von 1. Oktober 2022 bis 31. Dezember 2022",IF(H40="Strom","Stromverbrauch in kWh von 1. Oktober 2022 bis 31. Dezember 2022",IF(H40="Wärme/Kälte","Wärme-/Kälteverbrauch in kWh von 1. Oktober 2022 bis 31. Dezember 2022","Bitte Energieart auswählen!")))</f>
        <v>Bitte Energieart auswählen!</v>
      </c>
      <c r="C42" s="44"/>
      <c r="D42" s="44"/>
      <c r="E42" s="44"/>
      <c r="F42" s="44"/>
      <c r="G42" s="44"/>
      <c r="H42" s="64">
        <f>SUM(I42:K42)</f>
        <v>0</v>
      </c>
      <c r="I42" s="123"/>
      <c r="J42" s="123"/>
      <c r="K42" s="123"/>
      <c r="L42" s="46" t="s">
        <v>5</v>
      </c>
      <c r="M42" s="65" t="s">
        <v>54</v>
      </c>
      <c r="N42" s="54"/>
      <c r="O42" s="54"/>
      <c r="P42" s="54"/>
      <c r="Q42" s="54"/>
      <c r="R42" s="54"/>
      <c r="S42" s="54"/>
    </row>
    <row r="43" spans="1:21" s="42" customFormat="1" ht="15.75" x14ac:dyDescent="0.3">
      <c r="A43" s="37"/>
      <c r="B43" s="44" t="str">
        <f>IF(H40="Wärme/Kälte","Energiemix: Anteil in % der aus Strom oder Erdgas erzeugten Wärme/Kälte","")</f>
        <v/>
      </c>
      <c r="C43" s="44"/>
      <c r="D43" s="44"/>
      <c r="E43" s="44"/>
      <c r="F43" s="44"/>
      <c r="G43" s="44"/>
      <c r="H43" s="64">
        <f>IFERROR(SUMPRODUCT(I43:K43,I42:K42)/100,"")</f>
        <v>0</v>
      </c>
      <c r="I43" s="124"/>
      <c r="J43" s="127"/>
      <c r="K43" s="127"/>
      <c r="L43" s="46"/>
      <c r="M43" s="65"/>
      <c r="N43" s="54"/>
      <c r="O43" s="54"/>
      <c r="P43" s="54"/>
      <c r="Q43" s="54"/>
      <c r="R43" s="54"/>
      <c r="S43" s="54"/>
    </row>
    <row r="44" spans="1:21" s="42" customFormat="1" x14ac:dyDescent="0.25">
      <c r="A44" s="37"/>
      <c r="B44" s="51" t="str">
        <f>IF(H40="Erdgas","Zwischensumme Erdgas",IF(H40="Strom","Zwischensumme Strom",IF(H40="Wärme/Kälte","Zwischensumme Wärme/Kälte","")))</f>
        <v/>
      </c>
      <c r="C44" s="51"/>
      <c r="D44" s="51"/>
      <c r="E44" s="51"/>
      <c r="F44" s="51"/>
      <c r="G44" s="51"/>
      <c r="H44" s="51"/>
      <c r="I44" s="72" t="str">
        <f>IFERROR(I41*I42/IF($B44="Zwischensumme Strom",'2 - Förderzeitraum'!AB$9,IF($B44="Zwischensumme Erdgas",'2 - Förderzeitraum'!AB$10,IF($B44="Zwischensumme Wärme/Kälte",'2 - Förderzeitraum'!AB$12))),"")</f>
        <v/>
      </c>
      <c r="J44" s="72" t="str">
        <f>IFERROR(J41*J42/IF($B44="Zwischensumme Strom",'2 - Förderzeitraum'!AC$9,IF($B44="Zwischensumme Erdgas",'2 - Förderzeitraum'!AC$10,IF($B44="Zwischensumme Wärme/Kälte",'2 - Förderzeitraum'!AC$12))),"")</f>
        <v/>
      </c>
      <c r="K44" s="72" t="str">
        <f>IFERROR(K41*K42/IF($B44="Zwischensumme Strom",'2 - Förderzeitraum'!AD$9,IF($B44="Zwischensumme Erdgas",'2 - Förderzeitraum'!AD$10,IF($B44="Zwischensumme Wärme/Kälte",'2 - Förderzeitraum'!AD$12))),"")</f>
        <v/>
      </c>
      <c r="L44" s="53"/>
      <c r="M44" s="54"/>
      <c r="N44" s="54"/>
      <c r="O44" s="54"/>
      <c r="P44" s="54"/>
      <c r="Q44" s="54"/>
      <c r="R44" s="54"/>
      <c r="S44" s="54"/>
    </row>
    <row r="45" spans="1:21" x14ac:dyDescent="0.25">
      <c r="B45" s="56"/>
      <c r="C45" s="56"/>
      <c r="D45" s="56"/>
      <c r="E45" s="56"/>
      <c r="F45" s="56"/>
      <c r="G45" s="56"/>
      <c r="H45" s="56"/>
      <c r="I45" s="56"/>
      <c r="J45" s="56"/>
      <c r="K45" s="56"/>
      <c r="L45" s="56"/>
      <c r="M45" s="56"/>
      <c r="N45" s="56"/>
      <c r="O45" s="56"/>
      <c r="P45" s="56"/>
      <c r="Q45" s="56"/>
      <c r="R45" s="56"/>
      <c r="S45" s="56"/>
      <c r="T45" s="42"/>
      <c r="U45" s="42"/>
    </row>
    <row r="46" spans="1:21" s="42" customFormat="1" ht="19.5" thickBot="1" x14ac:dyDescent="0.45">
      <c r="A46" s="37"/>
      <c r="B46" s="43" t="s">
        <v>49</v>
      </c>
      <c r="C46" s="44"/>
      <c r="D46" s="44"/>
      <c r="E46" s="44"/>
      <c r="F46" s="44"/>
      <c r="G46" s="44"/>
      <c r="H46" s="44"/>
      <c r="I46" s="57">
        <v>44835</v>
      </c>
      <c r="J46" s="57">
        <v>44866</v>
      </c>
      <c r="K46" s="57">
        <v>44896</v>
      </c>
      <c r="L46" s="44"/>
      <c r="M46" s="58"/>
      <c r="N46" s="58"/>
      <c r="O46" s="58"/>
      <c r="P46" s="58"/>
      <c r="Q46" s="58"/>
      <c r="R46" s="58"/>
      <c r="S46" s="44"/>
    </row>
    <row r="47" spans="1:21" s="42" customFormat="1" ht="16.5" thickBot="1" x14ac:dyDescent="0.35">
      <c r="A47" s="37"/>
      <c r="B47" s="44" t="s">
        <v>50</v>
      </c>
      <c r="C47" s="44"/>
      <c r="D47" s="44"/>
      <c r="E47" s="44"/>
      <c r="F47" s="44"/>
      <c r="G47" s="44"/>
      <c r="H47" s="122"/>
      <c r="I47" s="59"/>
      <c r="J47" s="60"/>
      <c r="K47" s="60"/>
      <c r="L47" s="46" t="s">
        <v>5</v>
      </c>
      <c r="M47" s="44" t="s">
        <v>51</v>
      </c>
      <c r="N47" s="58"/>
      <c r="O47" s="58"/>
      <c r="P47" s="58"/>
      <c r="Q47" s="58"/>
      <c r="R47" s="58"/>
      <c r="S47" s="44"/>
    </row>
    <row r="48" spans="1:21" s="42" customFormat="1" ht="16.5" thickBot="1" x14ac:dyDescent="0.35">
      <c r="A48" s="37"/>
      <c r="B48" s="44" t="s">
        <v>52</v>
      </c>
      <c r="C48" s="44"/>
      <c r="D48" s="44"/>
      <c r="E48" s="44"/>
      <c r="F48" s="44"/>
      <c r="G48" s="44"/>
      <c r="H48" s="133"/>
      <c r="I48" s="62"/>
      <c r="J48" s="63"/>
      <c r="K48" s="63"/>
      <c r="L48" s="46" t="s">
        <v>5</v>
      </c>
      <c r="M48" s="44" t="s">
        <v>137</v>
      </c>
      <c r="N48" s="58"/>
      <c r="O48" s="58"/>
      <c r="P48" s="58"/>
      <c r="Q48" s="58"/>
      <c r="R48" s="58"/>
      <c r="S48" s="44"/>
    </row>
    <row r="49" spans="1:21" s="42" customFormat="1" ht="16.5" thickBot="1" x14ac:dyDescent="0.35">
      <c r="A49" s="37"/>
      <c r="B49" s="44" t="str">
        <f>IF(H48="Erdgas","Arbeitspreis pro kWh Erdgas in EUR",IF(H48="Strom","Arbeitspreis pro kWh Strom in EUR",IF(H48="Wärme/Kälte","Arbeitspreis pro kWh Wärme/Kälte in EUR","Bitte Energieart auswählen!")))</f>
        <v>Bitte Energieart auswählen!</v>
      </c>
      <c r="C49" s="44"/>
      <c r="D49" s="44"/>
      <c r="E49" s="44"/>
      <c r="F49" s="44"/>
      <c r="G49" s="72"/>
      <c r="H49" s="44"/>
      <c r="I49" s="126"/>
      <c r="J49" s="126"/>
      <c r="K49" s="126"/>
      <c r="L49" s="46" t="s">
        <v>5</v>
      </c>
      <c r="M49" s="44" t="str">
        <f>IF(H48="Erdgas","Erdgaskosten exkl. Steuern, Abgaben, Netzentgelte, etc.",IF(H48="Strom","Stromkosten exkl. Steuern, Abgaben, Netzentgelte, etc.",IF(H48="Wärme/Kälte","Wärme-/Kältekosten exkl. Steuern, Abgaben, Netzentgelte, etc.","Bitte Energieart auswählen!")))</f>
        <v>Bitte Energieart auswählen!</v>
      </c>
      <c r="N49" s="44"/>
      <c r="O49" s="44"/>
      <c r="P49" s="73"/>
      <c r="Q49" s="74"/>
      <c r="R49" s="48"/>
      <c r="S49" s="44"/>
    </row>
    <row r="50" spans="1:21" s="42" customFormat="1" ht="16.5" thickBot="1" x14ac:dyDescent="0.35">
      <c r="A50" s="37"/>
      <c r="B50" s="44" t="str">
        <f>IF(H48="Erdgas","Erdgasverbrauch in kWh von 1. Oktober 2022 bis 31. Dezember 2022",IF(H48="Strom","Stromverbrauch in kWh von 1. Oktober 2022 bis 31. Dezember 2022",IF(H48="Wärme/Kälte","Wärme-/Kälteverbrauch in kWh von 1. Oktober 2022 bis 31. Dezember 2022","Bitte Energieart auswählen!")))</f>
        <v>Bitte Energieart auswählen!</v>
      </c>
      <c r="C50" s="44"/>
      <c r="D50" s="44"/>
      <c r="E50" s="44"/>
      <c r="F50" s="44"/>
      <c r="G50" s="44"/>
      <c r="H50" s="64">
        <f>SUM(I50:K50)</f>
        <v>0</v>
      </c>
      <c r="I50" s="123"/>
      <c r="J50" s="123"/>
      <c r="K50" s="123"/>
      <c r="L50" s="46" t="s">
        <v>5</v>
      </c>
      <c r="M50" s="65" t="s">
        <v>54</v>
      </c>
      <c r="N50" s="54"/>
      <c r="O50" s="54"/>
      <c r="P50" s="54"/>
      <c r="Q50" s="54"/>
      <c r="R50" s="54"/>
      <c r="S50" s="54"/>
    </row>
    <row r="51" spans="1:21" s="42" customFormat="1" ht="15.75" x14ac:dyDescent="0.3">
      <c r="A51" s="37"/>
      <c r="B51" s="44" t="str">
        <f>IF(H48="Wärme/Kälte","Energiemix: Anteil in % der aus Strom oder Erdgas erzeugten Wärme/Kälte","")</f>
        <v/>
      </c>
      <c r="C51" s="44"/>
      <c r="D51" s="44"/>
      <c r="E51" s="44"/>
      <c r="F51" s="44"/>
      <c r="G51" s="44"/>
      <c r="H51" s="64">
        <f>IFERROR(SUMPRODUCT(I51:K51,I50:K50)/100,"")</f>
        <v>0</v>
      </c>
      <c r="I51" s="124"/>
      <c r="J51" s="127"/>
      <c r="K51" s="127"/>
      <c r="L51" s="46"/>
      <c r="M51" s="65"/>
      <c r="N51" s="54"/>
      <c r="O51" s="54"/>
      <c r="P51" s="54"/>
      <c r="Q51" s="54"/>
      <c r="R51" s="54"/>
      <c r="S51" s="54"/>
    </row>
    <row r="52" spans="1:21" s="42" customFormat="1" x14ac:dyDescent="0.25">
      <c r="A52" s="37"/>
      <c r="B52" s="51" t="str">
        <f>IF(H48="Erdgas","Zwischensumme Erdgas",IF(H48="Strom","Zwischensumme Strom",IF(H48="Wärme/Kälte","Zwischensumme Wärme/Kälte","")))</f>
        <v/>
      </c>
      <c r="C52" s="51"/>
      <c r="D52" s="51"/>
      <c r="E52" s="51"/>
      <c r="F52" s="51"/>
      <c r="G52" s="51"/>
      <c r="H52" s="51"/>
      <c r="I52" s="72" t="str">
        <f>IFERROR(I49*I50/IF($B52="Zwischensumme Strom",'2 - Förderzeitraum'!AB$9,IF($B52="Zwischensumme Erdgas",'2 - Förderzeitraum'!AB$10,IF($B52="Zwischensumme Wärme/Kälte",'2 - Förderzeitraum'!AB$12))),"")</f>
        <v/>
      </c>
      <c r="J52" s="72" t="str">
        <f>IFERROR(J49*J50/IF($B52="Zwischensumme Strom",'2 - Förderzeitraum'!AC$9,IF($B52="Zwischensumme Erdgas",'2 - Förderzeitraum'!AC$10,IF($B52="Zwischensumme Wärme/Kälte",'2 - Förderzeitraum'!AC$12))),"")</f>
        <v/>
      </c>
      <c r="K52" s="72" t="str">
        <f>IFERROR(K49*K50/IF($B52="Zwischensumme Strom",'2 - Förderzeitraum'!AD$9,IF($B52="Zwischensumme Erdgas",'2 - Förderzeitraum'!AD$10,IF($B52="Zwischensumme Wärme/Kälte",'2 - Förderzeitraum'!AD$12))),"")</f>
        <v/>
      </c>
      <c r="L52" s="53"/>
      <c r="M52" s="54"/>
      <c r="N52" s="54"/>
      <c r="O52" s="54"/>
      <c r="P52" s="54"/>
      <c r="Q52" s="54"/>
      <c r="R52" s="54"/>
      <c r="S52" s="54"/>
    </row>
    <row r="53" spans="1:21" x14ac:dyDescent="0.25">
      <c r="B53" s="56"/>
      <c r="C53" s="56"/>
      <c r="D53" s="56"/>
      <c r="E53" s="56"/>
      <c r="F53" s="56"/>
      <c r="G53" s="56"/>
      <c r="H53" s="56"/>
      <c r="I53" s="56"/>
      <c r="J53" s="56"/>
      <c r="K53" s="56"/>
      <c r="L53" s="56"/>
      <c r="M53" s="56"/>
      <c r="N53" s="56"/>
      <c r="O53" s="56"/>
      <c r="P53" s="56"/>
      <c r="Q53" s="56"/>
      <c r="R53" s="56"/>
      <c r="S53" s="56"/>
      <c r="T53" s="42"/>
      <c r="U53" s="42"/>
    </row>
    <row r="54" spans="1:21" s="42" customFormat="1" ht="19.5" thickBot="1" x14ac:dyDescent="0.45">
      <c r="A54" s="37"/>
      <c r="B54" s="43" t="s">
        <v>49</v>
      </c>
      <c r="C54" s="44"/>
      <c r="D54" s="44"/>
      <c r="E54" s="44"/>
      <c r="F54" s="44"/>
      <c r="G54" s="44"/>
      <c r="H54" s="44"/>
      <c r="I54" s="57">
        <v>44835</v>
      </c>
      <c r="J54" s="57">
        <v>44866</v>
      </c>
      <c r="K54" s="57">
        <v>44896</v>
      </c>
      <c r="L54" s="44"/>
      <c r="M54" s="58"/>
      <c r="N54" s="58"/>
      <c r="O54" s="58"/>
      <c r="P54" s="58"/>
      <c r="Q54" s="58"/>
      <c r="R54" s="58"/>
      <c r="S54" s="44"/>
    </row>
    <row r="55" spans="1:21" s="42" customFormat="1" ht="16.5" thickBot="1" x14ac:dyDescent="0.35">
      <c r="A55" s="37"/>
      <c r="B55" s="44" t="s">
        <v>50</v>
      </c>
      <c r="C55" s="44"/>
      <c r="D55" s="44"/>
      <c r="E55" s="44"/>
      <c r="F55" s="44"/>
      <c r="G55" s="44"/>
      <c r="H55" s="122"/>
      <c r="I55" s="59"/>
      <c r="J55" s="60"/>
      <c r="K55" s="60"/>
      <c r="L55" s="46" t="s">
        <v>5</v>
      </c>
      <c r="M55" s="44" t="s">
        <v>51</v>
      </c>
      <c r="N55" s="58"/>
      <c r="O55" s="58"/>
      <c r="P55" s="58"/>
      <c r="Q55" s="58"/>
      <c r="R55" s="58"/>
      <c r="S55" s="44"/>
    </row>
    <row r="56" spans="1:21" s="42" customFormat="1" ht="16.5" thickBot="1" x14ac:dyDescent="0.35">
      <c r="A56" s="37"/>
      <c r="B56" s="44" t="s">
        <v>52</v>
      </c>
      <c r="C56" s="44"/>
      <c r="D56" s="44"/>
      <c r="E56" s="44"/>
      <c r="F56" s="44"/>
      <c r="G56" s="44"/>
      <c r="H56" s="133"/>
      <c r="I56" s="62"/>
      <c r="J56" s="63"/>
      <c r="K56" s="63"/>
      <c r="L56" s="46" t="s">
        <v>5</v>
      </c>
      <c r="M56" s="44" t="s">
        <v>137</v>
      </c>
      <c r="N56" s="58"/>
      <c r="O56" s="58"/>
      <c r="P56" s="58"/>
      <c r="Q56" s="58"/>
      <c r="R56" s="58"/>
      <c r="S56" s="44"/>
    </row>
    <row r="57" spans="1:21" s="42" customFormat="1" ht="16.5" thickBot="1" x14ac:dyDescent="0.35">
      <c r="A57" s="37"/>
      <c r="B57" s="44" t="str">
        <f>IF(H56="Erdgas","Arbeitspreis pro kWh Erdgas in EUR",IF(H56="Strom","Arbeitspreis pro kWh Strom in EUR",IF(H56="Wärme/Kälte","Arbeitspreis pro kWh Wärme/Kälte in EUR","Bitte Energieart auswählen!")))</f>
        <v>Bitte Energieart auswählen!</v>
      </c>
      <c r="C57" s="44"/>
      <c r="D57" s="44"/>
      <c r="E57" s="44"/>
      <c r="F57" s="44"/>
      <c r="G57" s="72"/>
      <c r="H57" s="44"/>
      <c r="I57" s="126"/>
      <c r="J57" s="126"/>
      <c r="K57" s="126"/>
      <c r="L57" s="46" t="s">
        <v>5</v>
      </c>
      <c r="M57" s="44" t="str">
        <f>IF(H56="Erdgas","Erdgaskosten exkl. Steuern, Abgaben, Netzentgelte, etc.",IF(H56="Strom","Stromkosten exkl. Steuern, Abgaben, Netzentgelte, etc.",IF(H56="Wärme/Kälte","Wärme-/Kältekosten exkl. Steuern, Abgaben, Netzentgelte, etc.","Bitte Energieart auswählen!")))</f>
        <v>Bitte Energieart auswählen!</v>
      </c>
      <c r="N57" s="44"/>
      <c r="O57" s="44"/>
      <c r="P57" s="73"/>
      <c r="Q57" s="74"/>
      <c r="R57" s="48"/>
      <c r="S57" s="44"/>
    </row>
    <row r="58" spans="1:21" s="42" customFormat="1" ht="16.5" thickBot="1" x14ac:dyDescent="0.35">
      <c r="A58" s="37"/>
      <c r="B58" s="44" t="str">
        <f>IF(H56="Erdgas","Erdgasverbrauch in kWh von 1. Oktober 2022 bis 31. Dezember 2022",IF(H56="Strom","Stromverbrauch in kWh von 1. Oktober 2022 bis 31. Dezember 2022",IF(H56="Wärme/Kälte","Wärme-/Kälteverbrauch in kWh von 1. Oktober 2022 bis 31. Dezember 2022","Bitte Energieart auswählen!")))</f>
        <v>Bitte Energieart auswählen!</v>
      </c>
      <c r="C58" s="44"/>
      <c r="D58" s="44"/>
      <c r="E58" s="44"/>
      <c r="F58" s="44"/>
      <c r="G58" s="44"/>
      <c r="H58" s="64">
        <f>SUM(I58:K58)</f>
        <v>0</v>
      </c>
      <c r="I58" s="123"/>
      <c r="J58" s="123"/>
      <c r="K58" s="123"/>
      <c r="L58" s="46" t="s">
        <v>5</v>
      </c>
      <c r="M58" s="65" t="s">
        <v>54</v>
      </c>
      <c r="N58" s="54"/>
      <c r="O58" s="54"/>
      <c r="P58" s="54"/>
      <c r="Q58" s="54"/>
      <c r="R58" s="54"/>
      <c r="S58" s="54"/>
    </row>
    <row r="59" spans="1:21" s="42" customFormat="1" ht="15.75" x14ac:dyDescent="0.3">
      <c r="A59" s="37"/>
      <c r="B59" s="44" t="str">
        <f>IF(H56="Wärme/Kälte","Energiemix: Anteil in % der aus Strom oder Erdgas erzeugten Wärme/Kälte","")</f>
        <v/>
      </c>
      <c r="C59" s="44"/>
      <c r="D59" s="44"/>
      <c r="E59" s="44"/>
      <c r="F59" s="44"/>
      <c r="G59" s="44"/>
      <c r="H59" s="64">
        <f>IFERROR(SUMPRODUCT(I59:K59,I58:K58)/100,"")</f>
        <v>0</v>
      </c>
      <c r="I59" s="124"/>
      <c r="J59" s="127"/>
      <c r="K59" s="127"/>
      <c r="L59" s="46"/>
      <c r="M59" s="65"/>
      <c r="N59" s="54"/>
      <c r="O59" s="54"/>
      <c r="P59" s="54"/>
      <c r="Q59" s="54"/>
      <c r="R59" s="54"/>
      <c r="S59" s="54"/>
    </row>
    <row r="60" spans="1:21" s="42" customFormat="1" x14ac:dyDescent="0.25">
      <c r="A60" s="37"/>
      <c r="B60" s="51" t="str">
        <f>IF(H56="Erdgas","Zwischensumme Erdgas",IF(H56="Strom","Zwischensumme Strom",IF(H56="Wärme/Kälte","Zwischensumme Wärme/Kälte","")))</f>
        <v/>
      </c>
      <c r="C60" s="51"/>
      <c r="D60" s="51"/>
      <c r="E60" s="51"/>
      <c r="F60" s="51"/>
      <c r="G60" s="51"/>
      <c r="H60" s="51"/>
      <c r="I60" s="72" t="str">
        <f>IFERROR(I57*I58/IF($B60="Zwischensumme Strom",'2 - Förderzeitraum'!AB$9,IF($B60="Zwischensumme Erdgas",'2 - Förderzeitraum'!AB$10,IF($B60="Zwischensumme Wärme/Kälte",'2 - Förderzeitraum'!AB$12))),"")</f>
        <v/>
      </c>
      <c r="J60" s="72" t="str">
        <f>IFERROR(J57*J58/IF($B60="Zwischensumme Strom",'2 - Förderzeitraum'!AC$9,IF($B60="Zwischensumme Erdgas",'2 - Förderzeitraum'!AC$10,IF($B60="Zwischensumme Wärme/Kälte",'2 - Förderzeitraum'!AC$12))),"")</f>
        <v/>
      </c>
      <c r="K60" s="72" t="str">
        <f>IFERROR(K57*K58/IF($B60="Zwischensumme Strom",'2 - Förderzeitraum'!AD$9,IF($B60="Zwischensumme Erdgas",'2 - Förderzeitraum'!AD$10,IF($B60="Zwischensumme Wärme/Kälte",'2 - Förderzeitraum'!AD$12))),"")</f>
        <v/>
      </c>
      <c r="L60" s="53"/>
      <c r="M60" s="54"/>
      <c r="N60" s="54"/>
      <c r="O60" s="54"/>
      <c r="P60" s="54"/>
      <c r="Q60" s="54"/>
      <c r="R60" s="54"/>
      <c r="S60" s="54"/>
    </row>
    <row r="61" spans="1:21" s="42" customFormat="1" x14ac:dyDescent="0.25">
      <c r="A61" s="37"/>
      <c r="B61" s="56"/>
      <c r="C61" s="56"/>
      <c r="D61" s="56"/>
      <c r="E61" s="56"/>
      <c r="F61" s="56"/>
      <c r="G61" s="56"/>
      <c r="H61" s="56"/>
      <c r="I61" s="56"/>
      <c r="J61" s="56"/>
      <c r="K61" s="56"/>
      <c r="L61" s="56"/>
      <c r="M61" s="56"/>
      <c r="N61" s="56"/>
      <c r="O61" s="56"/>
      <c r="P61" s="56"/>
      <c r="Q61" s="56"/>
      <c r="R61" s="56"/>
      <c r="S61" s="56"/>
    </row>
    <row r="62" spans="1:21" s="42" customFormat="1" ht="19.5" thickBot="1" x14ac:dyDescent="0.45">
      <c r="A62" s="37"/>
      <c r="B62" s="43" t="s">
        <v>49</v>
      </c>
      <c r="C62" s="44"/>
      <c r="D62" s="44"/>
      <c r="E62" s="44"/>
      <c r="F62" s="44"/>
      <c r="G62" s="44"/>
      <c r="H62" s="44"/>
      <c r="I62" s="57">
        <v>44835</v>
      </c>
      <c r="J62" s="57">
        <v>44866</v>
      </c>
      <c r="K62" s="57">
        <v>44896</v>
      </c>
      <c r="L62" s="44"/>
      <c r="M62" s="58"/>
      <c r="N62" s="58"/>
      <c r="O62" s="58"/>
      <c r="P62" s="58"/>
      <c r="Q62" s="58"/>
      <c r="R62" s="58"/>
      <c r="S62" s="44"/>
    </row>
    <row r="63" spans="1:21" s="42" customFormat="1" ht="16.5" thickBot="1" x14ac:dyDescent="0.35">
      <c r="A63" s="37"/>
      <c r="B63" s="44" t="s">
        <v>50</v>
      </c>
      <c r="C63" s="44"/>
      <c r="D63" s="44"/>
      <c r="E63" s="44"/>
      <c r="F63" s="44"/>
      <c r="G63" s="44"/>
      <c r="H63" s="122"/>
      <c r="I63" s="59"/>
      <c r="J63" s="60"/>
      <c r="K63" s="60"/>
      <c r="L63" s="46" t="s">
        <v>5</v>
      </c>
      <c r="M63" s="44" t="s">
        <v>51</v>
      </c>
      <c r="N63" s="58"/>
      <c r="O63" s="58"/>
      <c r="P63" s="58"/>
      <c r="Q63" s="58"/>
      <c r="R63" s="58"/>
      <c r="S63" s="44"/>
    </row>
    <row r="64" spans="1:21" s="42" customFormat="1" ht="16.5" thickBot="1" x14ac:dyDescent="0.35">
      <c r="A64" s="37"/>
      <c r="B64" s="44" t="s">
        <v>52</v>
      </c>
      <c r="C64" s="44"/>
      <c r="D64" s="44"/>
      <c r="E64" s="44"/>
      <c r="F64" s="44"/>
      <c r="G64" s="44"/>
      <c r="H64" s="133"/>
      <c r="I64" s="62"/>
      <c r="J64" s="63"/>
      <c r="K64" s="63"/>
      <c r="L64" s="46" t="s">
        <v>5</v>
      </c>
      <c r="M64" s="44" t="s">
        <v>137</v>
      </c>
      <c r="N64" s="58"/>
      <c r="O64" s="58"/>
      <c r="P64" s="58"/>
      <c r="Q64" s="58"/>
      <c r="R64" s="58"/>
      <c r="S64" s="44"/>
    </row>
    <row r="65" spans="1:21" s="42" customFormat="1" ht="16.5" thickBot="1" x14ac:dyDescent="0.35">
      <c r="A65" s="37"/>
      <c r="B65" s="44" t="str">
        <f>IF(H64="Erdgas","Arbeitspreis pro kWh Erdgas in EUR",IF(H64="Strom","Arbeitspreis pro kWh Strom in EUR",IF(H64="Wärme/Kälte","Arbeitspreis pro kWh Wärme/Kälte in EUR","Bitte Energieart auswählen!")))</f>
        <v>Bitte Energieart auswählen!</v>
      </c>
      <c r="C65" s="44"/>
      <c r="D65" s="44"/>
      <c r="E65" s="44"/>
      <c r="F65" s="44"/>
      <c r="G65" s="72"/>
      <c r="H65" s="44"/>
      <c r="I65" s="126"/>
      <c r="J65" s="126"/>
      <c r="K65" s="126"/>
      <c r="L65" s="46" t="s">
        <v>5</v>
      </c>
      <c r="M65" s="44" t="str">
        <f>IF(H64="Erdgas","Erdgaskosten exkl. Steuern, Abgaben, Netzentgelte, etc.",IF(H64="Strom","Stromkosten exkl. Steuern, Abgaben, Netzentgelte, etc.",IF(H64="Wärme/Kälte","Wärme-/Kältekosten exkl. Steuern, Abgaben, Netzentgelte, etc.","Bitte Energieart auswählen!")))</f>
        <v>Bitte Energieart auswählen!</v>
      </c>
      <c r="N65" s="44"/>
      <c r="O65" s="44"/>
      <c r="P65" s="73"/>
      <c r="Q65" s="74"/>
      <c r="R65" s="48"/>
      <c r="S65" s="44"/>
    </row>
    <row r="66" spans="1:21" s="42" customFormat="1" ht="16.5" thickBot="1" x14ac:dyDescent="0.35">
      <c r="A66" s="37"/>
      <c r="B66" s="44" t="str">
        <f>IF(H64="Erdgas","Erdgasverbrauch in kWh von 1. Oktober 2022 bis 31. Dezember 2022",IF(H64="Strom","Stromverbrauch in kWh von 1. Oktober 2022 bis 31. Dezember 2022",IF(H64="Wärme/Kälte","Wärme-/Kälteverbrauch in kWh von 1. Oktober 2022 bis 31. Dezember 2022","Bitte Energieart auswählen!")))</f>
        <v>Bitte Energieart auswählen!</v>
      </c>
      <c r="C66" s="44"/>
      <c r="D66" s="44"/>
      <c r="E66" s="44"/>
      <c r="F66" s="44"/>
      <c r="G66" s="44"/>
      <c r="H66" s="64">
        <f>SUM(I66:K66)</f>
        <v>0</v>
      </c>
      <c r="I66" s="123"/>
      <c r="J66" s="123"/>
      <c r="K66" s="123"/>
      <c r="L66" s="46" t="s">
        <v>5</v>
      </c>
      <c r="M66" s="65" t="s">
        <v>54</v>
      </c>
      <c r="N66" s="54"/>
      <c r="O66" s="54"/>
      <c r="P66" s="54"/>
      <c r="Q66" s="54"/>
      <c r="R66" s="54"/>
      <c r="S66" s="54"/>
    </row>
    <row r="67" spans="1:21" s="42" customFormat="1" ht="15.75" x14ac:dyDescent="0.3">
      <c r="A67" s="37"/>
      <c r="B67" s="44" t="str">
        <f>IF(H64="Wärme/Kälte","Energiemix: Anteil in % der aus Strom oder Erdgas erzeugten Wärme/Kälte","")</f>
        <v/>
      </c>
      <c r="C67" s="44"/>
      <c r="D67" s="44"/>
      <c r="E67" s="44"/>
      <c r="F67" s="44"/>
      <c r="G67" s="44"/>
      <c r="H67" s="64">
        <f>IFERROR(SUMPRODUCT(I67:K67,I66:K66)/100,"")</f>
        <v>0</v>
      </c>
      <c r="I67" s="124"/>
      <c r="J67" s="127"/>
      <c r="K67" s="127"/>
      <c r="L67" s="46"/>
      <c r="M67" s="65"/>
      <c r="N67" s="54"/>
      <c r="O67" s="54"/>
      <c r="P67" s="54"/>
      <c r="Q67" s="54"/>
      <c r="R67" s="54"/>
      <c r="S67" s="54"/>
    </row>
    <row r="68" spans="1:21" s="42" customFormat="1" x14ac:dyDescent="0.25">
      <c r="A68" s="37"/>
      <c r="B68" s="51" t="str">
        <f>IF(H64="Erdgas","Zwischensumme Erdgas",IF(H64="Strom","Zwischensumme Strom",IF(H64="Wärme/Kälte","Zwischensumme Wärme/Kälte","")))</f>
        <v/>
      </c>
      <c r="C68" s="51"/>
      <c r="D68" s="51"/>
      <c r="E68" s="51"/>
      <c r="F68" s="51"/>
      <c r="G68" s="51"/>
      <c r="H68" s="51"/>
      <c r="I68" s="72" t="str">
        <f>IFERROR(I65*I66/IF($B68="Zwischensumme Strom",'2 - Förderzeitraum'!AB$9,IF($B68="Zwischensumme Erdgas",'2 - Förderzeitraum'!AB$10,IF($B68="Zwischensumme Wärme/Kälte",'2 - Förderzeitraum'!AB$12))),"")</f>
        <v/>
      </c>
      <c r="J68" s="72" t="str">
        <f>IFERROR(J65*J66/IF($B68="Zwischensumme Strom",'2 - Förderzeitraum'!AC$9,IF($B68="Zwischensumme Erdgas",'2 - Förderzeitraum'!AC$10,IF($B68="Zwischensumme Wärme/Kälte",'2 - Förderzeitraum'!AC$12))),"")</f>
        <v/>
      </c>
      <c r="K68" s="72" t="str">
        <f>IFERROR(K65*K66/IF($B68="Zwischensumme Strom",'2 - Förderzeitraum'!AD$9,IF($B68="Zwischensumme Erdgas",'2 - Förderzeitraum'!AD$10,IF($B68="Zwischensumme Wärme/Kälte",'2 - Förderzeitraum'!AD$12))),"")</f>
        <v/>
      </c>
      <c r="L68" s="53"/>
      <c r="M68" s="54"/>
      <c r="N68" s="54"/>
      <c r="O68" s="54"/>
      <c r="P68" s="54"/>
      <c r="Q68" s="54"/>
      <c r="R68" s="54"/>
      <c r="S68" s="54"/>
    </row>
    <row r="69" spans="1:21" x14ac:dyDescent="0.25">
      <c r="B69" s="56"/>
      <c r="C69" s="56"/>
      <c r="D69" s="56"/>
      <c r="E69" s="56"/>
      <c r="F69" s="56"/>
      <c r="G69" s="56"/>
      <c r="H69" s="56"/>
      <c r="I69" s="56"/>
      <c r="J69" s="56"/>
      <c r="K69" s="56"/>
      <c r="L69" s="56"/>
      <c r="M69" s="56"/>
      <c r="N69" s="56"/>
      <c r="O69" s="56"/>
      <c r="P69" s="56"/>
      <c r="Q69" s="56"/>
      <c r="R69" s="56"/>
      <c r="S69" s="56"/>
      <c r="T69" s="42"/>
      <c r="U69" s="42"/>
    </row>
    <row r="70" spans="1:21" s="42" customFormat="1" ht="19.5" thickBot="1" x14ac:dyDescent="0.45">
      <c r="A70" s="37"/>
      <c r="B70" s="43" t="s">
        <v>49</v>
      </c>
      <c r="C70" s="44"/>
      <c r="D70" s="44"/>
      <c r="E70" s="44"/>
      <c r="F70" s="44"/>
      <c r="G70" s="44"/>
      <c r="H70" s="44"/>
      <c r="I70" s="57">
        <v>44835</v>
      </c>
      <c r="J70" s="57">
        <v>44866</v>
      </c>
      <c r="K70" s="57">
        <v>44896</v>
      </c>
      <c r="L70" s="44"/>
      <c r="M70" s="58"/>
      <c r="N70" s="58"/>
      <c r="O70" s="58"/>
      <c r="P70" s="58"/>
      <c r="Q70" s="58"/>
      <c r="R70" s="58"/>
      <c r="S70" s="44"/>
    </row>
    <row r="71" spans="1:21" s="42" customFormat="1" ht="16.5" thickBot="1" x14ac:dyDescent="0.35">
      <c r="A71" s="37"/>
      <c r="B71" s="44" t="s">
        <v>50</v>
      </c>
      <c r="C71" s="44"/>
      <c r="D71" s="44"/>
      <c r="E71" s="44"/>
      <c r="F71" s="44"/>
      <c r="G71" s="44"/>
      <c r="H71" s="122"/>
      <c r="I71" s="59"/>
      <c r="J71" s="60"/>
      <c r="K71" s="60"/>
      <c r="L71" s="46" t="s">
        <v>5</v>
      </c>
      <c r="M71" s="44" t="s">
        <v>51</v>
      </c>
      <c r="N71" s="58"/>
      <c r="O71" s="58"/>
      <c r="P71" s="58"/>
      <c r="Q71" s="58"/>
      <c r="R71" s="58"/>
      <c r="S71" s="44"/>
    </row>
    <row r="72" spans="1:21" s="42" customFormat="1" ht="16.5" thickBot="1" x14ac:dyDescent="0.35">
      <c r="A72" s="37"/>
      <c r="B72" s="44" t="s">
        <v>52</v>
      </c>
      <c r="C72" s="44"/>
      <c r="D72" s="44"/>
      <c r="E72" s="44"/>
      <c r="F72" s="44"/>
      <c r="G72" s="44"/>
      <c r="H72" s="133"/>
      <c r="I72" s="62"/>
      <c r="J72" s="63"/>
      <c r="K72" s="63"/>
      <c r="L72" s="46" t="s">
        <v>5</v>
      </c>
      <c r="M72" s="44" t="s">
        <v>137</v>
      </c>
      <c r="N72" s="58"/>
      <c r="O72" s="58"/>
      <c r="P72" s="58"/>
      <c r="Q72" s="58"/>
      <c r="R72" s="58"/>
      <c r="S72" s="44"/>
    </row>
    <row r="73" spans="1:21" s="42" customFormat="1" ht="16.5" thickBot="1" x14ac:dyDescent="0.35">
      <c r="A73" s="37"/>
      <c r="B73" s="44" t="str">
        <f>IF(H72="Erdgas","Arbeitspreis pro kWh Erdgas in EUR",IF(H72="Strom","Arbeitspreis pro kWh Strom in EUR",IF(H72="Wärme/Kälte","Arbeitspreis pro kWh Wärme/Kälte in EUR","Bitte Energieart auswählen!")))</f>
        <v>Bitte Energieart auswählen!</v>
      </c>
      <c r="C73" s="44"/>
      <c r="D73" s="44"/>
      <c r="E73" s="44"/>
      <c r="F73" s="44"/>
      <c r="G73" s="72"/>
      <c r="H73" s="44"/>
      <c r="I73" s="126"/>
      <c r="J73" s="126"/>
      <c r="K73" s="126"/>
      <c r="L73" s="46" t="s">
        <v>5</v>
      </c>
      <c r="M73" s="44" t="str">
        <f>IF(H72="Erdgas","Erdgaskosten exkl. Steuern, Abgaben, Netzentgelte, etc.",IF(H72="Strom","Stromkosten exkl. Steuern, Abgaben, Netzentgelte, etc.",IF(H72="Wärme/Kälte","Wärme-/Kältekosten exkl. Steuern, Abgaben, Netzentgelte, etc.","Bitte Energieart auswählen!")))</f>
        <v>Bitte Energieart auswählen!</v>
      </c>
      <c r="N73" s="44"/>
      <c r="O73" s="44"/>
      <c r="P73" s="73"/>
      <c r="Q73" s="74"/>
      <c r="R73" s="48"/>
      <c r="S73" s="44"/>
    </row>
    <row r="74" spans="1:21" s="42" customFormat="1" ht="16.5" thickBot="1" x14ac:dyDescent="0.35">
      <c r="A74" s="37"/>
      <c r="B74" s="44" t="str">
        <f>IF(H72="Erdgas","Erdgasverbrauch in kWh von 1. Oktober 2022 bis 31. Dezember 2022",IF(H72="Strom","Stromverbrauch in kWh von 1. Oktober 2022 bis 31. Dezember 2022",IF(H72="Wärme/Kälte","Wärme-/Kälteverbrauch in kWh von 1. Oktober 2022 bis 31. Dezember 2022","Bitte Energieart auswählen!")))</f>
        <v>Bitte Energieart auswählen!</v>
      </c>
      <c r="C74" s="44"/>
      <c r="D74" s="44"/>
      <c r="E74" s="44"/>
      <c r="F74" s="44"/>
      <c r="G74" s="44"/>
      <c r="H74" s="64">
        <f>SUM(I74:K74)</f>
        <v>0</v>
      </c>
      <c r="I74" s="123"/>
      <c r="J74" s="123"/>
      <c r="K74" s="123"/>
      <c r="L74" s="46" t="s">
        <v>5</v>
      </c>
      <c r="M74" s="65" t="s">
        <v>54</v>
      </c>
      <c r="N74" s="54"/>
      <c r="O74" s="54"/>
      <c r="P74" s="54"/>
      <c r="Q74" s="54"/>
      <c r="R74" s="54"/>
      <c r="S74" s="54"/>
    </row>
    <row r="75" spans="1:21" s="42" customFormat="1" ht="15.75" x14ac:dyDescent="0.3">
      <c r="A75" s="37"/>
      <c r="B75" s="44" t="str">
        <f>IF(H72="Wärme/Kälte","Energiemix: Anteil in % der aus Strom oder Erdgas erzeugten Wärme/Kälte","")</f>
        <v/>
      </c>
      <c r="C75" s="44"/>
      <c r="D75" s="44"/>
      <c r="E75" s="44"/>
      <c r="F75" s="44"/>
      <c r="G75" s="44"/>
      <c r="H75" s="64">
        <f>IFERROR(SUMPRODUCT(I75:K75,I74:K74)/100,"")</f>
        <v>0</v>
      </c>
      <c r="I75" s="124"/>
      <c r="J75" s="127"/>
      <c r="K75" s="127"/>
      <c r="L75" s="46"/>
      <c r="M75" s="65"/>
      <c r="N75" s="54"/>
      <c r="O75" s="54"/>
      <c r="P75" s="54"/>
      <c r="Q75" s="54"/>
      <c r="R75" s="54"/>
      <c r="S75" s="54"/>
    </row>
    <row r="76" spans="1:21" s="42" customFormat="1" x14ac:dyDescent="0.25">
      <c r="A76" s="37"/>
      <c r="B76" s="51" t="str">
        <f>IF(H72="Erdgas","Zwischensumme Erdgas",IF(H72="Strom","Zwischensumme Strom",IF(H72="Wärme/Kälte","Zwischensumme Wärme/Kälte","")))</f>
        <v/>
      </c>
      <c r="C76" s="51"/>
      <c r="D76" s="51"/>
      <c r="E76" s="51"/>
      <c r="F76" s="51"/>
      <c r="G76" s="51"/>
      <c r="H76" s="51"/>
      <c r="I76" s="72" t="str">
        <f>IFERROR(I73*I74/IF($B76="Zwischensumme Strom",'2 - Förderzeitraum'!AB$9,IF($B76="Zwischensumme Erdgas",'2 - Förderzeitraum'!AB$10,IF($B76="Zwischensumme Wärme/Kälte",'2 - Förderzeitraum'!AB$12))),"")</f>
        <v/>
      </c>
      <c r="J76" s="72" t="str">
        <f>IFERROR(J73*J74/IF($B76="Zwischensumme Strom",'2 - Förderzeitraum'!AC$9,IF($B76="Zwischensumme Erdgas",'2 - Förderzeitraum'!AC$10,IF($B76="Zwischensumme Wärme/Kälte",'2 - Förderzeitraum'!AC$12))),"")</f>
        <v/>
      </c>
      <c r="K76" s="72" t="str">
        <f>IFERROR(K73*K74/IF($B76="Zwischensumme Strom",'2 - Förderzeitraum'!AD$9,IF($B76="Zwischensumme Erdgas",'2 - Förderzeitraum'!AD$10,IF($B76="Zwischensumme Wärme/Kälte",'2 - Förderzeitraum'!AD$12))),"")</f>
        <v/>
      </c>
      <c r="L76" s="53"/>
      <c r="M76" s="54"/>
      <c r="N76" s="54"/>
      <c r="O76" s="54"/>
      <c r="P76" s="54"/>
      <c r="Q76" s="54"/>
      <c r="R76" s="54"/>
      <c r="S76" s="54"/>
    </row>
    <row r="77" spans="1:21" s="42" customFormat="1" x14ac:dyDescent="0.25">
      <c r="A77" s="37"/>
      <c r="B77" s="56"/>
      <c r="C77" s="56"/>
      <c r="D77" s="56"/>
      <c r="E77" s="56"/>
      <c r="F77" s="56"/>
      <c r="G77" s="56"/>
      <c r="H77" s="56"/>
      <c r="I77" s="56"/>
      <c r="J77" s="56"/>
      <c r="K77" s="56"/>
      <c r="L77" s="56"/>
      <c r="M77" s="56"/>
      <c r="N77" s="56"/>
      <c r="O77" s="56"/>
      <c r="P77" s="56"/>
      <c r="Q77" s="56"/>
      <c r="R77" s="56"/>
      <c r="S77" s="56"/>
    </row>
    <row r="78" spans="1:21" s="76" customFormat="1" ht="19.5" thickBot="1" x14ac:dyDescent="0.45">
      <c r="A78" s="75"/>
      <c r="B78" s="43" t="s">
        <v>49</v>
      </c>
      <c r="C78" s="44"/>
      <c r="D78" s="44"/>
      <c r="E78" s="44"/>
      <c r="F78" s="44"/>
      <c r="G78" s="44"/>
      <c r="H78" s="44"/>
      <c r="I78" s="57">
        <v>44835</v>
      </c>
      <c r="J78" s="57">
        <v>44866</v>
      </c>
      <c r="K78" s="57">
        <v>44896</v>
      </c>
      <c r="L78" s="44"/>
      <c r="M78" s="58"/>
      <c r="N78" s="58"/>
      <c r="O78" s="58"/>
      <c r="P78" s="58"/>
      <c r="Q78" s="58"/>
      <c r="R78" s="58"/>
      <c r="S78" s="44"/>
    </row>
    <row r="79" spans="1:21" ht="16.5" thickBot="1" x14ac:dyDescent="0.35">
      <c r="B79" s="44" t="s">
        <v>50</v>
      </c>
      <c r="C79" s="44"/>
      <c r="D79" s="44"/>
      <c r="E79" s="44"/>
      <c r="F79" s="44"/>
      <c r="G79" s="44"/>
      <c r="H79" s="122"/>
      <c r="I79" s="59"/>
      <c r="J79" s="60"/>
      <c r="K79" s="60"/>
      <c r="L79" s="46" t="s">
        <v>5</v>
      </c>
      <c r="M79" s="44" t="s">
        <v>51</v>
      </c>
      <c r="N79" s="58"/>
      <c r="O79" s="58"/>
      <c r="P79" s="58"/>
      <c r="Q79" s="58"/>
      <c r="R79" s="58"/>
      <c r="S79" s="44"/>
    </row>
    <row r="80" spans="1:21" ht="16.5" thickBot="1" x14ac:dyDescent="0.35">
      <c r="B80" s="44" t="s">
        <v>52</v>
      </c>
      <c r="C80" s="44"/>
      <c r="D80" s="44"/>
      <c r="E80" s="44"/>
      <c r="F80" s="44"/>
      <c r="G80" s="44"/>
      <c r="H80" s="133"/>
      <c r="I80" s="62"/>
      <c r="J80" s="63"/>
      <c r="K80" s="63"/>
      <c r="L80" s="46" t="s">
        <v>5</v>
      </c>
      <c r="M80" s="44" t="s">
        <v>137</v>
      </c>
      <c r="N80" s="58"/>
      <c r="O80" s="58"/>
      <c r="P80" s="58"/>
      <c r="Q80" s="58"/>
      <c r="R80" s="58"/>
      <c r="S80" s="44"/>
    </row>
    <row r="81" spans="2:19" ht="16.5" thickBot="1" x14ac:dyDescent="0.35">
      <c r="B81" s="44" t="str">
        <f>IF(H80="Erdgas","Arbeitspreis pro kWh Erdgas in EUR",IF(H80="Strom","Arbeitspreis pro kWh Strom in EUR",IF(H80="Wärme/Kälte","Arbeitspreis pro kWh Wärme/Kälte in EUR","Bitte Energieart auswählen!")))</f>
        <v>Bitte Energieart auswählen!</v>
      </c>
      <c r="C81" s="44"/>
      <c r="D81" s="44"/>
      <c r="E81" s="44"/>
      <c r="F81" s="44"/>
      <c r="G81" s="72"/>
      <c r="H81" s="44"/>
      <c r="I81" s="126"/>
      <c r="J81" s="126"/>
      <c r="K81" s="126"/>
      <c r="L81" s="46" t="s">
        <v>5</v>
      </c>
      <c r="M81" s="44" t="str">
        <f>IF(H80="Erdgas","Erdgaskosten exkl. Steuern, Abgaben, Netzentgelte, etc.",IF(H80="Strom","Stromkosten exkl. Steuern, Abgaben, Netzentgelte, etc.",IF(H80="Wärme/Kälte","Wärme-/Kältekosten exkl. Steuern, Abgaben, Netzentgelte, etc.","Bitte Energieart auswählen!")))</f>
        <v>Bitte Energieart auswählen!</v>
      </c>
      <c r="N81" s="44"/>
      <c r="O81" s="44"/>
      <c r="P81" s="73"/>
      <c r="Q81" s="74"/>
      <c r="R81" s="48"/>
      <c r="S81" s="44"/>
    </row>
    <row r="82" spans="2:19" ht="16.5" thickBot="1" x14ac:dyDescent="0.35">
      <c r="B82" s="44" t="str">
        <f>IF(H80="Erdgas","Erdgasverbrauch in kWh von 1. Oktober 2022 bis 31. Dezember 2022",IF(H80="Strom","Stromverbrauch in kWh von 1. Oktober 2022 bis 31. Dezember 2022",IF(H80="Wärme/Kälte","Wärme-/Kälteverbrauch in kWh von 1. Oktober 2022 bis 31. Dezember 2022","Bitte Energieart auswählen!")))</f>
        <v>Bitte Energieart auswählen!</v>
      </c>
      <c r="C82" s="44"/>
      <c r="D82" s="44"/>
      <c r="E82" s="44"/>
      <c r="F82" s="44"/>
      <c r="G82" s="44"/>
      <c r="H82" s="64">
        <f>SUM(I82:K82)</f>
        <v>0</v>
      </c>
      <c r="I82" s="123"/>
      <c r="J82" s="123"/>
      <c r="K82" s="123"/>
      <c r="L82" s="46" t="s">
        <v>5</v>
      </c>
      <c r="M82" s="65" t="s">
        <v>54</v>
      </c>
      <c r="N82" s="54"/>
      <c r="O82" s="54"/>
      <c r="P82" s="54"/>
      <c r="Q82" s="54"/>
      <c r="R82" s="54"/>
      <c r="S82" s="54"/>
    </row>
    <row r="83" spans="2:19" ht="15.75" x14ac:dyDescent="0.3">
      <c r="B83" s="44" t="str">
        <f>IF(H80="Wärme/Kälte","Energiemix: Anteil in % der aus Strom oder Erdgas erzeugten Wärme/Kälte","")</f>
        <v/>
      </c>
      <c r="C83" s="44"/>
      <c r="D83" s="44"/>
      <c r="E83" s="44"/>
      <c r="F83" s="44"/>
      <c r="G83" s="44"/>
      <c r="H83" s="64">
        <f>IFERROR(SUMPRODUCT(I83:K83,I82:K82)/100,"")</f>
        <v>0</v>
      </c>
      <c r="I83" s="124"/>
      <c r="J83" s="127"/>
      <c r="K83" s="127"/>
      <c r="L83" s="46"/>
      <c r="M83" s="65"/>
      <c r="N83" s="54"/>
      <c r="O83" s="54"/>
      <c r="P83" s="54"/>
      <c r="Q83" s="54"/>
      <c r="R83" s="54"/>
      <c r="S83" s="54"/>
    </row>
    <row r="84" spans="2:19" x14ac:dyDescent="0.25">
      <c r="B84" s="51" t="str">
        <f>IF(H80="Erdgas","Zwischensumme Erdgas",IF(H80="Strom","Zwischensumme Strom",IF(H80="Wärme/Kälte","Zwischensumme Wärme/Kälte","")))</f>
        <v/>
      </c>
      <c r="C84" s="51"/>
      <c r="D84" s="51"/>
      <c r="E84" s="51"/>
      <c r="F84" s="51"/>
      <c r="G84" s="51"/>
      <c r="H84" s="51"/>
      <c r="I84" s="72" t="str">
        <f>IFERROR(I81*I82/IF($B84="Zwischensumme Strom",'2 - Förderzeitraum'!AB$9,IF($B84="Zwischensumme Erdgas",'2 - Förderzeitraum'!AB$10,IF($B84="Zwischensumme Wärme/Kälte",'2 - Förderzeitraum'!AB$12))),"")</f>
        <v/>
      </c>
      <c r="J84" s="72" t="str">
        <f>IFERROR(J81*J82/IF($B84="Zwischensumme Strom",'2 - Förderzeitraum'!AC$9,IF($B84="Zwischensumme Erdgas",'2 - Förderzeitraum'!AC$10,IF($B84="Zwischensumme Wärme/Kälte",'2 - Förderzeitraum'!AC$12))),"")</f>
        <v/>
      </c>
      <c r="K84" s="72" t="str">
        <f>IFERROR(K81*K82/IF($B84="Zwischensumme Strom",'2 - Förderzeitraum'!AD$9,IF($B84="Zwischensumme Erdgas",'2 - Förderzeitraum'!AD$10,IF($B84="Zwischensumme Wärme/Kälte",'2 - Förderzeitraum'!AD$12))),"")</f>
        <v/>
      </c>
      <c r="L84" s="53"/>
      <c r="M84" s="54"/>
      <c r="N84" s="54"/>
      <c r="O84" s="54"/>
      <c r="P84" s="54"/>
      <c r="Q84" s="54"/>
      <c r="R84" s="54"/>
      <c r="S84" s="54"/>
    </row>
    <row r="85" spans="2:19" x14ac:dyDescent="0.25">
      <c r="B85" s="56"/>
      <c r="C85" s="56"/>
      <c r="D85" s="56"/>
      <c r="E85" s="56"/>
      <c r="F85" s="56"/>
      <c r="G85" s="56"/>
      <c r="H85" s="56"/>
      <c r="I85" s="56"/>
      <c r="J85" s="56"/>
      <c r="K85" s="56"/>
      <c r="L85" s="56"/>
      <c r="M85" s="56"/>
      <c r="N85" s="56"/>
      <c r="O85" s="56"/>
      <c r="P85" s="56"/>
      <c r="Q85" s="56"/>
      <c r="R85" s="56"/>
      <c r="S85" s="56"/>
    </row>
    <row r="86" spans="2:19" ht="19.5" thickBot="1" x14ac:dyDescent="0.45">
      <c r="B86" s="43" t="s">
        <v>49</v>
      </c>
      <c r="C86" s="44"/>
      <c r="D86" s="44"/>
      <c r="E86" s="44"/>
      <c r="F86" s="44"/>
      <c r="G86" s="44"/>
      <c r="H86" s="44"/>
      <c r="I86" s="57">
        <v>44835</v>
      </c>
      <c r="J86" s="57">
        <v>44866</v>
      </c>
      <c r="K86" s="57">
        <v>44896</v>
      </c>
      <c r="L86" s="44"/>
      <c r="M86" s="58"/>
      <c r="N86" s="58"/>
      <c r="O86" s="58"/>
      <c r="P86" s="58"/>
      <c r="Q86" s="58"/>
      <c r="R86" s="58"/>
      <c r="S86" s="44"/>
    </row>
    <row r="87" spans="2:19" ht="16.5" thickBot="1" x14ac:dyDescent="0.35">
      <c r="B87" s="44" t="s">
        <v>50</v>
      </c>
      <c r="C87" s="44"/>
      <c r="D87" s="44"/>
      <c r="E87" s="44"/>
      <c r="F87" s="44"/>
      <c r="G87" s="44"/>
      <c r="H87" s="122"/>
      <c r="I87" s="59"/>
      <c r="J87" s="60"/>
      <c r="K87" s="60"/>
      <c r="L87" s="46" t="s">
        <v>5</v>
      </c>
      <c r="M87" s="44" t="s">
        <v>51</v>
      </c>
      <c r="N87" s="58"/>
      <c r="O87" s="58"/>
      <c r="P87" s="58"/>
      <c r="Q87" s="58"/>
      <c r="R87" s="58"/>
      <c r="S87" s="44"/>
    </row>
    <row r="88" spans="2:19" ht="16.5" thickBot="1" x14ac:dyDescent="0.35">
      <c r="B88" s="44" t="s">
        <v>52</v>
      </c>
      <c r="C88" s="44"/>
      <c r="D88" s="44"/>
      <c r="E88" s="44"/>
      <c r="F88" s="44"/>
      <c r="G88" s="44"/>
      <c r="H88" s="133"/>
      <c r="I88" s="62"/>
      <c r="J88" s="63"/>
      <c r="K88" s="63"/>
      <c r="L88" s="46" t="s">
        <v>5</v>
      </c>
      <c r="M88" s="44" t="s">
        <v>137</v>
      </c>
      <c r="N88" s="58"/>
      <c r="O88" s="58"/>
      <c r="P88" s="58"/>
      <c r="Q88" s="58"/>
      <c r="R88" s="58"/>
      <c r="S88" s="44"/>
    </row>
    <row r="89" spans="2:19" ht="16.5" thickBot="1" x14ac:dyDescent="0.35">
      <c r="B89" s="44" t="str">
        <f>IF(H88="Erdgas","Arbeitspreis pro kWh Erdgas in EUR",IF(H88="Strom","Arbeitspreis pro kWh Strom in EUR",IF(H88="Wärme/Kälte","Arbeitspreis pro kWh Wärme/Kälte in EUR","Bitte Energieart auswählen!")))</f>
        <v>Bitte Energieart auswählen!</v>
      </c>
      <c r="C89" s="44"/>
      <c r="D89" s="44"/>
      <c r="E89" s="44"/>
      <c r="F89" s="44"/>
      <c r="G89" s="72"/>
      <c r="H89" s="44"/>
      <c r="I89" s="126"/>
      <c r="J89" s="126"/>
      <c r="K89" s="126"/>
      <c r="L89" s="46" t="s">
        <v>5</v>
      </c>
      <c r="M89" s="44" t="str">
        <f>IF(H88="Erdgas","Erdgaskosten exkl. Steuern, Abgaben, Netzentgelte, etc.",IF(H88="Strom","Stromkosten exkl. Steuern, Abgaben, Netzentgelte, etc.",IF(H88="Wärme/Kälte","Wärme-/Kältekosten exkl. Steuern, Abgaben, Netzentgelte, etc.","Bitte Energieart auswählen!")))</f>
        <v>Bitte Energieart auswählen!</v>
      </c>
      <c r="N89" s="44"/>
      <c r="O89" s="44"/>
      <c r="P89" s="73"/>
      <c r="Q89" s="74"/>
      <c r="R89" s="48"/>
      <c r="S89" s="44"/>
    </row>
    <row r="90" spans="2:19" ht="16.5" thickBot="1" x14ac:dyDescent="0.35">
      <c r="B90" s="44" t="str">
        <f>IF(H88="Erdgas","Erdgasverbrauch in kWh von 1. Oktober 2022 bis 31. Dezember 2022",IF(H88="Strom","Stromverbrauch in kWh von 1. Oktober 2022 bis 31. Dezember 2022",IF(H88="Wärme/Kälte","Wärme-/Kälteverbrauch in kWh von 1. Oktober 2022 bis 31. Dezember 2022","Bitte Energieart auswählen!")))</f>
        <v>Bitte Energieart auswählen!</v>
      </c>
      <c r="C90" s="44"/>
      <c r="D90" s="44"/>
      <c r="E90" s="44"/>
      <c r="F90" s="44"/>
      <c r="G90" s="44"/>
      <c r="H90" s="64">
        <f>SUM(I90:K90)</f>
        <v>0</v>
      </c>
      <c r="I90" s="123"/>
      <c r="J90" s="123"/>
      <c r="K90" s="123"/>
      <c r="L90" s="46" t="s">
        <v>5</v>
      </c>
      <c r="M90" s="65" t="s">
        <v>54</v>
      </c>
      <c r="N90" s="54"/>
      <c r="O90" s="54"/>
      <c r="P90" s="54"/>
      <c r="Q90" s="54"/>
      <c r="R90" s="54"/>
      <c r="S90" s="54"/>
    </row>
    <row r="91" spans="2:19" ht="15.75" x14ac:dyDescent="0.3">
      <c r="B91" s="44" t="str">
        <f>IF(H88="Wärme/Kälte","Energiemix: Anteil in % der aus Strom oder Erdgas erzeugten Wärme/Kälte","")</f>
        <v/>
      </c>
      <c r="C91" s="44"/>
      <c r="D91" s="44"/>
      <c r="E91" s="44"/>
      <c r="F91" s="44"/>
      <c r="G91" s="44"/>
      <c r="H91" s="64">
        <f>IFERROR(SUMPRODUCT(I91:K91,I90:K90)/100,"")</f>
        <v>0</v>
      </c>
      <c r="I91" s="124"/>
      <c r="J91" s="127"/>
      <c r="K91" s="127"/>
      <c r="L91" s="46"/>
      <c r="M91" s="65"/>
      <c r="N91" s="54"/>
      <c r="O91" s="54"/>
      <c r="P91" s="54"/>
      <c r="Q91" s="54"/>
      <c r="R91" s="54"/>
      <c r="S91" s="54"/>
    </row>
    <row r="92" spans="2:19" x14ac:dyDescent="0.25">
      <c r="B92" s="51" t="str">
        <f>IF(H88="Erdgas","Zwischensumme Erdgas",IF(H88="Strom","Zwischensumme Strom",IF(H88="Wärme/Kälte","Zwischensumme Wärme/Kälte","")))</f>
        <v/>
      </c>
      <c r="C92" s="51"/>
      <c r="D92" s="51"/>
      <c r="E92" s="51"/>
      <c r="F92" s="51"/>
      <c r="G92" s="51"/>
      <c r="H92" s="51"/>
      <c r="I92" s="72" t="str">
        <f>IFERROR(I89*I90/IF($B92="Zwischensumme Strom",'2 - Förderzeitraum'!AB$9,IF($B92="Zwischensumme Erdgas",'2 - Förderzeitraum'!AB$10,IF($B92="Zwischensumme Wärme/Kälte",'2 - Förderzeitraum'!AB$12))),"")</f>
        <v/>
      </c>
      <c r="J92" s="72" t="str">
        <f>IFERROR(J89*J90/IF($B92="Zwischensumme Strom",'2 - Förderzeitraum'!AC$9,IF($B92="Zwischensumme Erdgas",'2 - Förderzeitraum'!AC$10,IF($B92="Zwischensumme Wärme/Kälte",'2 - Förderzeitraum'!AC$12))),"")</f>
        <v/>
      </c>
      <c r="K92" s="72" t="str">
        <f>IFERROR(K89*K90/IF($B92="Zwischensumme Strom",'2 - Förderzeitraum'!AD$9,IF($B92="Zwischensumme Erdgas",'2 - Förderzeitraum'!AD$10,IF($B92="Zwischensumme Wärme/Kälte",'2 - Förderzeitraum'!AD$12))),"")</f>
        <v/>
      </c>
      <c r="L92" s="53"/>
      <c r="M92" s="54"/>
      <c r="N92" s="54"/>
      <c r="O92" s="54"/>
      <c r="P92" s="54"/>
      <c r="Q92" s="54"/>
      <c r="R92" s="54"/>
      <c r="S92" s="54"/>
    </row>
    <row r="93" spans="2:19" x14ac:dyDescent="0.25">
      <c r="B93" s="56"/>
      <c r="C93" s="56"/>
      <c r="D93" s="56"/>
      <c r="E93" s="56"/>
      <c r="F93" s="56"/>
      <c r="G93" s="56"/>
      <c r="H93" s="56"/>
      <c r="I93" s="56"/>
      <c r="J93" s="56"/>
      <c r="K93" s="56"/>
      <c r="L93" s="56"/>
      <c r="M93" s="56"/>
      <c r="N93" s="56"/>
      <c r="O93" s="56"/>
      <c r="P93" s="56"/>
      <c r="Q93" s="56"/>
      <c r="R93" s="56"/>
      <c r="S93" s="56"/>
    </row>
    <row r="94" spans="2:19" ht="19.5" thickBot="1" x14ac:dyDescent="0.45">
      <c r="B94" s="43" t="s">
        <v>49</v>
      </c>
      <c r="C94" s="44"/>
      <c r="D94" s="44"/>
      <c r="E94" s="44"/>
      <c r="F94" s="44"/>
      <c r="G94" s="44"/>
      <c r="H94" s="44"/>
      <c r="I94" s="57">
        <v>44835</v>
      </c>
      <c r="J94" s="57">
        <v>44866</v>
      </c>
      <c r="K94" s="57">
        <v>44896</v>
      </c>
      <c r="L94" s="44"/>
      <c r="M94" s="58"/>
      <c r="N94" s="58"/>
      <c r="O94" s="58"/>
      <c r="P94" s="58"/>
      <c r="Q94" s="58"/>
      <c r="R94" s="58"/>
      <c r="S94" s="44"/>
    </row>
    <row r="95" spans="2:19" ht="16.5" thickBot="1" x14ac:dyDescent="0.35">
      <c r="B95" s="44" t="s">
        <v>50</v>
      </c>
      <c r="C95" s="44"/>
      <c r="D95" s="44"/>
      <c r="E95" s="44"/>
      <c r="F95" s="44"/>
      <c r="G95" s="44"/>
      <c r="H95" s="122"/>
      <c r="I95" s="59"/>
      <c r="J95" s="60"/>
      <c r="K95" s="60"/>
      <c r="L95" s="46" t="s">
        <v>5</v>
      </c>
      <c r="M95" s="44" t="s">
        <v>51</v>
      </c>
      <c r="N95" s="58"/>
      <c r="O95" s="58"/>
      <c r="P95" s="58"/>
      <c r="Q95" s="58"/>
      <c r="R95" s="58"/>
      <c r="S95" s="44"/>
    </row>
    <row r="96" spans="2:19" ht="16.5" thickBot="1" x14ac:dyDescent="0.35">
      <c r="B96" s="44" t="s">
        <v>52</v>
      </c>
      <c r="C96" s="44"/>
      <c r="D96" s="44"/>
      <c r="E96" s="44"/>
      <c r="F96" s="44"/>
      <c r="G96" s="44"/>
      <c r="H96" s="133"/>
      <c r="I96" s="62"/>
      <c r="J96" s="63"/>
      <c r="K96" s="63"/>
      <c r="L96" s="46" t="s">
        <v>5</v>
      </c>
      <c r="M96" s="44" t="s">
        <v>137</v>
      </c>
      <c r="N96" s="58"/>
      <c r="O96" s="58"/>
      <c r="P96" s="58"/>
      <c r="Q96" s="58"/>
      <c r="R96" s="58"/>
      <c r="S96" s="44"/>
    </row>
    <row r="97" spans="2:19" ht="16.5" thickBot="1" x14ac:dyDescent="0.35">
      <c r="B97" s="44" t="str">
        <f>IF(H96="Erdgas","Arbeitspreis pro kWh Erdgas in EUR",IF(H96="Strom","Arbeitspreis pro kWh Strom in EUR",IF(H96="Wärme/Kälte","Arbeitspreis pro kWh Wärme/Kälte in EUR","Bitte Energieart auswählen!")))</f>
        <v>Bitte Energieart auswählen!</v>
      </c>
      <c r="C97" s="44"/>
      <c r="D97" s="44"/>
      <c r="E97" s="44"/>
      <c r="F97" s="44"/>
      <c r="G97" s="72"/>
      <c r="H97" s="44"/>
      <c r="I97" s="126"/>
      <c r="J97" s="126"/>
      <c r="K97" s="126"/>
      <c r="L97" s="46" t="s">
        <v>5</v>
      </c>
      <c r="M97" s="44" t="str">
        <f>IF(H96="Erdgas","Erdgaskosten exkl. Steuern, Abgaben, Netzentgelte, etc.",IF(H96="Strom","Stromkosten exkl. Steuern, Abgaben, Netzentgelte, etc.",IF(H96="Wärme/Kälte","Wärme-/Kältekosten exkl. Steuern, Abgaben, Netzentgelte, etc.","Bitte Energieart auswählen!")))</f>
        <v>Bitte Energieart auswählen!</v>
      </c>
      <c r="N97" s="44"/>
      <c r="O97" s="44"/>
      <c r="P97" s="73"/>
      <c r="Q97" s="74"/>
      <c r="R97" s="48"/>
      <c r="S97" s="44"/>
    </row>
    <row r="98" spans="2:19" ht="16.5" thickBot="1" x14ac:dyDescent="0.35">
      <c r="B98" s="44" t="str">
        <f>IF(H96="Erdgas","Erdgasverbrauch in kWh von 1. Oktober 2022 bis 31. Dezember 2022",IF(H96="Strom","Stromverbrauch in kWh von 1. Oktober 2022 bis 31. Dezember 2022",IF(H96="Wärme/Kälte","Wärme-/Kälteverbrauch in kWh von 1. Oktober 2022 bis 31. Dezember 2022","Bitte Energieart auswählen!")))</f>
        <v>Bitte Energieart auswählen!</v>
      </c>
      <c r="C98" s="44"/>
      <c r="D98" s="44"/>
      <c r="E98" s="44"/>
      <c r="F98" s="44"/>
      <c r="G98" s="44"/>
      <c r="H98" s="64">
        <f>SUM(I98:K98)</f>
        <v>0</v>
      </c>
      <c r="I98" s="123"/>
      <c r="J98" s="123"/>
      <c r="K98" s="123"/>
      <c r="L98" s="46" t="s">
        <v>5</v>
      </c>
      <c r="M98" s="65" t="s">
        <v>54</v>
      </c>
      <c r="N98" s="54"/>
      <c r="O98" s="54"/>
      <c r="P98" s="54"/>
      <c r="Q98" s="54"/>
      <c r="R98" s="54"/>
      <c r="S98" s="54"/>
    </row>
    <row r="99" spans="2:19" ht="15.75" x14ac:dyDescent="0.3">
      <c r="B99" s="44" t="str">
        <f>IF(H96="Wärme/Kälte","Energiemix: Anteil in % der aus Strom oder Erdgas erzeugten Wärme/Kälte","")</f>
        <v/>
      </c>
      <c r="C99" s="44"/>
      <c r="D99" s="44"/>
      <c r="E99" s="44"/>
      <c r="F99" s="44"/>
      <c r="G99" s="44"/>
      <c r="H99" s="64">
        <f>IFERROR(SUMPRODUCT(I99:K99,I98:K98)/100,"")</f>
        <v>0</v>
      </c>
      <c r="I99" s="124"/>
      <c r="J99" s="127"/>
      <c r="K99" s="127"/>
      <c r="L99" s="46"/>
      <c r="M99" s="65"/>
      <c r="N99" s="54"/>
      <c r="O99" s="54"/>
      <c r="P99" s="54"/>
      <c r="Q99" s="54"/>
      <c r="R99" s="54"/>
      <c r="S99" s="54"/>
    </row>
    <row r="100" spans="2:19" x14ac:dyDescent="0.25">
      <c r="B100" s="51" t="str">
        <f>IF(H96="Erdgas","Zwischensumme Erdgas",IF(H96="Strom","Zwischensumme Strom",IF(H96="Wärme/Kälte","Zwischensumme Wärme/Kälte","")))</f>
        <v/>
      </c>
      <c r="C100" s="51"/>
      <c r="D100" s="51"/>
      <c r="E100" s="51"/>
      <c r="F100" s="51"/>
      <c r="G100" s="51"/>
      <c r="H100" s="51"/>
      <c r="I100" s="72" t="str">
        <f>IFERROR(I97*I98/IF($B100="Zwischensumme Strom",'2 - Förderzeitraum'!AB$9,IF($B100="Zwischensumme Erdgas",'2 - Förderzeitraum'!AB$10,IF($B100="Zwischensumme Wärme/Kälte",'2 - Förderzeitraum'!AB$12))),"")</f>
        <v/>
      </c>
      <c r="J100" s="72" t="str">
        <f>IFERROR(J97*J98/IF($B100="Zwischensumme Strom",'2 - Förderzeitraum'!AC$9,IF($B100="Zwischensumme Erdgas",'2 - Förderzeitraum'!AC$10,IF($B100="Zwischensumme Wärme/Kälte",'2 - Förderzeitraum'!AC$12))),"")</f>
        <v/>
      </c>
      <c r="K100" s="72" t="str">
        <f>IFERROR(K97*K98/IF($B100="Zwischensumme Strom",'2 - Förderzeitraum'!AD$9,IF($B100="Zwischensumme Erdgas",'2 - Förderzeitraum'!AD$10,IF($B100="Zwischensumme Wärme/Kälte",'2 - Förderzeitraum'!AD$12))),"")</f>
        <v/>
      </c>
      <c r="L100" s="53"/>
      <c r="M100" s="54"/>
      <c r="N100" s="54"/>
      <c r="O100" s="54"/>
      <c r="P100" s="54"/>
      <c r="Q100" s="54"/>
      <c r="R100" s="54"/>
      <c r="S100" s="54"/>
    </row>
    <row r="101" spans="2:19" x14ac:dyDescent="0.25">
      <c r="B101" s="56"/>
      <c r="C101" s="56"/>
      <c r="D101" s="56"/>
      <c r="E101" s="56"/>
      <c r="F101" s="56"/>
      <c r="G101" s="56"/>
      <c r="H101" s="56"/>
      <c r="I101" s="56"/>
      <c r="J101" s="56"/>
      <c r="K101" s="56"/>
      <c r="L101" s="56"/>
      <c r="M101" s="56"/>
      <c r="N101" s="56"/>
      <c r="O101" s="56"/>
      <c r="P101" s="56"/>
      <c r="Q101" s="56"/>
      <c r="R101" s="56"/>
      <c r="S101" s="56"/>
    </row>
    <row r="102" spans="2:19" ht="19.5" thickBot="1" x14ac:dyDescent="0.45">
      <c r="B102" s="43" t="s">
        <v>49</v>
      </c>
      <c r="C102" s="44"/>
      <c r="D102" s="44"/>
      <c r="E102" s="44"/>
      <c r="F102" s="44"/>
      <c r="G102" s="44"/>
      <c r="H102" s="44"/>
      <c r="I102" s="57">
        <v>44835</v>
      </c>
      <c r="J102" s="57">
        <v>44866</v>
      </c>
      <c r="K102" s="57">
        <v>44896</v>
      </c>
      <c r="L102" s="44"/>
      <c r="M102" s="58"/>
      <c r="N102" s="58"/>
      <c r="O102" s="58"/>
      <c r="P102" s="58"/>
      <c r="Q102" s="58"/>
      <c r="R102" s="58"/>
      <c r="S102" s="44"/>
    </row>
    <row r="103" spans="2:19" ht="16.5" thickBot="1" x14ac:dyDescent="0.35">
      <c r="B103" s="44" t="s">
        <v>50</v>
      </c>
      <c r="C103" s="44"/>
      <c r="D103" s="44"/>
      <c r="E103" s="44"/>
      <c r="F103" s="44"/>
      <c r="G103" s="44"/>
      <c r="H103" s="122"/>
      <c r="I103" s="59"/>
      <c r="J103" s="60"/>
      <c r="K103" s="60"/>
      <c r="L103" s="46" t="s">
        <v>5</v>
      </c>
      <c r="M103" s="44" t="s">
        <v>51</v>
      </c>
      <c r="N103" s="58"/>
      <c r="O103" s="58"/>
      <c r="P103" s="58"/>
      <c r="Q103" s="58"/>
      <c r="R103" s="58"/>
      <c r="S103" s="44"/>
    </row>
    <row r="104" spans="2:19" ht="16.5" thickBot="1" x14ac:dyDescent="0.35">
      <c r="B104" s="44" t="s">
        <v>52</v>
      </c>
      <c r="C104" s="44"/>
      <c r="D104" s="44"/>
      <c r="E104" s="44"/>
      <c r="F104" s="44"/>
      <c r="G104" s="44"/>
      <c r="H104" s="133"/>
      <c r="I104" s="62"/>
      <c r="J104" s="63"/>
      <c r="K104" s="63"/>
      <c r="L104" s="46" t="s">
        <v>5</v>
      </c>
      <c r="M104" s="44" t="s">
        <v>137</v>
      </c>
      <c r="N104" s="58"/>
      <c r="O104" s="58"/>
      <c r="P104" s="58"/>
      <c r="Q104" s="58"/>
      <c r="R104" s="58"/>
      <c r="S104" s="44"/>
    </row>
    <row r="105" spans="2:19" ht="16.5" thickBot="1" x14ac:dyDescent="0.35">
      <c r="B105" s="44" t="str">
        <f>IF(H104="Erdgas","Arbeitspreis pro kWh Erdgas in EUR",IF(H104="Strom","Arbeitspreis pro kWh Strom in EUR",IF(H104="Wärme/Kälte","Arbeitspreis pro kWh Wärme/Kälte in EUR","Bitte Energieart auswählen!")))</f>
        <v>Bitte Energieart auswählen!</v>
      </c>
      <c r="C105" s="44"/>
      <c r="D105" s="44"/>
      <c r="E105" s="44"/>
      <c r="F105" s="44"/>
      <c r="G105" s="72"/>
      <c r="H105" s="44"/>
      <c r="I105" s="126"/>
      <c r="J105" s="126"/>
      <c r="K105" s="126"/>
      <c r="L105" s="46" t="s">
        <v>5</v>
      </c>
      <c r="M105" s="44" t="str">
        <f>IF(H104="Erdgas","Erdgaskosten exkl. Steuern, Abgaben, Netzentgelte, etc.",IF(H104="Strom","Stromkosten exkl. Steuern, Abgaben, Netzentgelte, etc.",IF(H104="Wärme/Kälte","Wärme-/Kältekosten exkl. Steuern, Abgaben, Netzentgelte, etc.","Bitte Energieart auswählen!")))</f>
        <v>Bitte Energieart auswählen!</v>
      </c>
      <c r="N105" s="44"/>
      <c r="O105" s="44"/>
      <c r="P105" s="73"/>
      <c r="Q105" s="74"/>
      <c r="R105" s="48"/>
      <c r="S105" s="44"/>
    </row>
    <row r="106" spans="2:19" ht="16.5" thickBot="1" x14ac:dyDescent="0.35">
      <c r="B106" s="44" t="str">
        <f>IF(H104="Erdgas","Erdgasverbrauch in kWh von 1. Oktober 2022 bis 31. Dezember 2022",IF(H104="Strom","Stromverbrauch in kWh von 1. Oktober 2022 bis 31. Dezember 2022",IF(H104="Wärme/Kälte","Wärme-/Kälteverbrauch in kWh von 1. Oktober 2022 bis 31. Dezember 2022","Bitte Energieart auswählen!")))</f>
        <v>Bitte Energieart auswählen!</v>
      </c>
      <c r="C106" s="44"/>
      <c r="D106" s="44"/>
      <c r="E106" s="44"/>
      <c r="F106" s="44"/>
      <c r="G106" s="44"/>
      <c r="H106" s="64">
        <f>SUM(I106:K106)</f>
        <v>0</v>
      </c>
      <c r="I106" s="123"/>
      <c r="J106" s="123"/>
      <c r="K106" s="123"/>
      <c r="L106" s="46" t="s">
        <v>5</v>
      </c>
      <c r="M106" s="65" t="s">
        <v>54</v>
      </c>
      <c r="N106" s="54"/>
      <c r="O106" s="54"/>
      <c r="P106" s="54"/>
      <c r="Q106" s="54"/>
      <c r="R106" s="54"/>
      <c r="S106" s="54"/>
    </row>
    <row r="107" spans="2:19" ht="15.75" x14ac:dyDescent="0.3">
      <c r="B107" s="44" t="str">
        <f>IF(H104="Wärme/Kälte","Energiemix: Anteil in % der aus Strom oder Erdgas erzeugten Wärme/Kälte","")</f>
        <v/>
      </c>
      <c r="C107" s="44"/>
      <c r="D107" s="44"/>
      <c r="E107" s="44"/>
      <c r="F107" s="44"/>
      <c r="G107" s="44"/>
      <c r="H107" s="64">
        <f>IFERROR(SUMPRODUCT(I107:K107,I106:K106)/100,"")</f>
        <v>0</v>
      </c>
      <c r="I107" s="124"/>
      <c r="J107" s="127"/>
      <c r="K107" s="127"/>
      <c r="L107" s="46"/>
      <c r="M107" s="65"/>
      <c r="N107" s="54"/>
      <c r="O107" s="54"/>
      <c r="P107" s="54"/>
      <c r="Q107" s="54"/>
      <c r="R107" s="54"/>
      <c r="S107" s="54"/>
    </row>
    <row r="108" spans="2:19" x14ac:dyDescent="0.25">
      <c r="B108" s="51" t="str">
        <f>IF(H104="Erdgas","Zwischensumme Erdgas",IF(H104="Strom","Zwischensumme Strom",IF(H104="Wärme/Kälte","Zwischensumme Wärme/Kälte","")))</f>
        <v/>
      </c>
      <c r="C108" s="51"/>
      <c r="D108" s="51"/>
      <c r="E108" s="51"/>
      <c r="F108" s="51"/>
      <c r="G108" s="51"/>
      <c r="H108" s="51"/>
      <c r="I108" s="72" t="str">
        <f>IFERROR(I105*I106/IF($B108="Zwischensumme Strom",'2 - Förderzeitraum'!AB$9,IF($B108="Zwischensumme Erdgas",'2 - Förderzeitraum'!AB$10,IF($B108="Zwischensumme Wärme/Kälte",'2 - Förderzeitraum'!AB$12))),"")</f>
        <v/>
      </c>
      <c r="J108" s="72" t="str">
        <f>IFERROR(J105*J106/IF($B108="Zwischensumme Strom",'2 - Förderzeitraum'!AC$9,IF($B108="Zwischensumme Erdgas",'2 - Förderzeitraum'!AC$10,IF($B108="Zwischensumme Wärme/Kälte",'2 - Förderzeitraum'!AC$12))),"")</f>
        <v/>
      </c>
      <c r="K108" s="72" t="str">
        <f>IFERROR(K105*K106/IF($B108="Zwischensumme Strom",'2 - Förderzeitraum'!AD$9,IF($B108="Zwischensumme Erdgas",'2 - Förderzeitraum'!AD$10,IF($B108="Zwischensumme Wärme/Kälte",'2 - Förderzeitraum'!AD$12))),"")</f>
        <v/>
      </c>
      <c r="L108" s="53"/>
      <c r="M108" s="54"/>
      <c r="N108" s="54"/>
      <c r="O108" s="54"/>
      <c r="P108" s="54"/>
      <c r="Q108" s="54"/>
      <c r="R108" s="54"/>
      <c r="S108" s="54"/>
    </row>
    <row r="109" spans="2:19" x14ac:dyDescent="0.25">
      <c r="B109" s="56"/>
      <c r="C109" s="56"/>
      <c r="D109" s="56"/>
      <c r="E109" s="56"/>
      <c r="F109" s="56"/>
      <c r="G109" s="56"/>
      <c r="H109" s="56"/>
      <c r="I109" s="56"/>
      <c r="J109" s="56"/>
      <c r="K109" s="56"/>
      <c r="L109" s="56"/>
      <c r="M109" s="56"/>
      <c r="N109" s="56"/>
      <c r="O109" s="56"/>
      <c r="P109" s="56"/>
      <c r="Q109" s="56"/>
      <c r="R109" s="56"/>
      <c r="S109" s="56"/>
    </row>
  </sheetData>
  <sheetProtection algorithmName="SHA-512" hashValue="WgoeAo2korce09y6xDYTyjONGLI3OTQgZmXUgJrQzMnY5y0DN71yFJYfO0JZrVGsly1knJO61rjhjy8+z1N7Sw==" saltValue="9vvBZyeVDeVqlnuJ09M3AQ==" spinCount="100000" sheet="1" objects="1" scenarios="1"/>
  <conditionalFormatting sqref="I19">
    <cfRule type="expression" dxfId="101" priority="372">
      <formula>H16=""</formula>
    </cfRule>
    <cfRule type="expression" dxfId="100" priority="378">
      <formula>H16="Wärme/Kälte"</formula>
    </cfRule>
    <cfRule type="expression" dxfId="99" priority="380">
      <formula>H16="Erdgas"</formula>
    </cfRule>
    <cfRule type="expression" dxfId="98" priority="384">
      <formula>H16="Strom"</formula>
    </cfRule>
  </conditionalFormatting>
  <conditionalFormatting sqref="J19">
    <cfRule type="expression" dxfId="97" priority="371">
      <formula>H16=""</formula>
    </cfRule>
    <cfRule type="expression" dxfId="96" priority="382">
      <formula>H16="Wärme/Kälte"</formula>
    </cfRule>
  </conditionalFormatting>
  <conditionalFormatting sqref="K19">
    <cfRule type="expression" dxfId="95" priority="369">
      <formula>H16=""</formula>
    </cfRule>
    <cfRule type="expression" dxfId="94" priority="381">
      <formula>H16="Wärme/Kälte"</formula>
    </cfRule>
  </conditionalFormatting>
  <conditionalFormatting sqref="I27">
    <cfRule type="expression" dxfId="93" priority="83">
      <formula>H24=""</formula>
    </cfRule>
    <cfRule type="expression" dxfId="92" priority="84">
      <formula>H24="Wärme/Kälte"</formula>
    </cfRule>
    <cfRule type="expression" dxfId="91" priority="85">
      <formula>H24="Erdgas"</formula>
    </cfRule>
    <cfRule type="expression" dxfId="90" priority="88">
      <formula>H24="Strom"</formula>
    </cfRule>
  </conditionalFormatting>
  <conditionalFormatting sqref="J27">
    <cfRule type="expression" dxfId="89" priority="82">
      <formula>H24=""</formula>
    </cfRule>
    <cfRule type="expression" dxfId="88" priority="87">
      <formula>H24="Wärme/Kälte"</formula>
    </cfRule>
  </conditionalFormatting>
  <conditionalFormatting sqref="K27">
    <cfRule type="expression" dxfId="87" priority="81">
      <formula>H24=""</formula>
    </cfRule>
    <cfRule type="expression" dxfId="86" priority="86">
      <formula>H24="Wärme/Kälte"</formula>
    </cfRule>
  </conditionalFormatting>
  <conditionalFormatting sqref="I35">
    <cfRule type="expression" dxfId="85" priority="75">
      <formula>H32=""</formula>
    </cfRule>
    <cfRule type="expression" dxfId="84" priority="76">
      <formula>H32="Wärme/Kälte"</formula>
    </cfRule>
    <cfRule type="expression" dxfId="83" priority="77">
      <formula>H32="Erdgas"</formula>
    </cfRule>
    <cfRule type="expression" dxfId="82" priority="80">
      <formula>H32="Strom"</formula>
    </cfRule>
  </conditionalFormatting>
  <conditionalFormatting sqref="J35">
    <cfRule type="expression" dxfId="81" priority="74">
      <formula>H32=""</formula>
    </cfRule>
    <cfRule type="expression" dxfId="80" priority="79">
      <formula>H32="Wärme/Kälte"</formula>
    </cfRule>
  </conditionalFormatting>
  <conditionalFormatting sqref="K35">
    <cfRule type="expression" dxfId="79" priority="73">
      <formula>H32=""</formula>
    </cfRule>
    <cfRule type="expression" dxfId="78" priority="78">
      <formula>H32="Wärme/Kälte"</formula>
    </cfRule>
  </conditionalFormatting>
  <conditionalFormatting sqref="I43">
    <cfRule type="expression" dxfId="77" priority="67">
      <formula>H40=""</formula>
    </cfRule>
    <cfRule type="expression" dxfId="76" priority="68">
      <formula>H40="Wärme/Kälte"</formula>
    </cfRule>
    <cfRule type="expression" dxfId="75" priority="69">
      <formula>H40="Erdgas"</formula>
    </cfRule>
    <cfRule type="expression" dxfId="74" priority="72">
      <formula>H40="Strom"</formula>
    </cfRule>
  </conditionalFormatting>
  <conditionalFormatting sqref="J43">
    <cfRule type="expression" dxfId="73" priority="66">
      <formula>H40=""</formula>
    </cfRule>
    <cfRule type="expression" dxfId="72" priority="71">
      <formula>H40="Wärme/Kälte"</formula>
    </cfRule>
  </conditionalFormatting>
  <conditionalFormatting sqref="K43">
    <cfRule type="expression" dxfId="71" priority="65">
      <formula>H40=""</formula>
    </cfRule>
    <cfRule type="expression" dxfId="70" priority="70">
      <formula>H40="Wärme/Kälte"</formula>
    </cfRule>
  </conditionalFormatting>
  <conditionalFormatting sqref="I51">
    <cfRule type="expression" dxfId="69" priority="59">
      <formula>H48=""</formula>
    </cfRule>
    <cfRule type="expression" dxfId="68" priority="60">
      <formula>H48="Wärme/Kälte"</formula>
    </cfRule>
    <cfRule type="expression" dxfId="67" priority="61">
      <formula>H48="Erdgas"</formula>
    </cfRule>
    <cfRule type="expression" dxfId="66" priority="64">
      <formula>H48="Strom"</formula>
    </cfRule>
  </conditionalFormatting>
  <conditionalFormatting sqref="J51">
    <cfRule type="expression" dxfId="65" priority="58">
      <formula>H48=""</formula>
    </cfRule>
    <cfRule type="expression" dxfId="64" priority="63">
      <formula>H48="Wärme/Kälte"</formula>
    </cfRule>
  </conditionalFormatting>
  <conditionalFormatting sqref="K51">
    <cfRule type="expression" dxfId="63" priority="57">
      <formula>H48=""</formula>
    </cfRule>
    <cfRule type="expression" dxfId="62" priority="62">
      <formula>H48="Wärme/Kälte"</formula>
    </cfRule>
  </conditionalFormatting>
  <conditionalFormatting sqref="I59">
    <cfRule type="expression" dxfId="61" priority="51">
      <formula>H56=""</formula>
    </cfRule>
    <cfRule type="expression" dxfId="60" priority="52">
      <formula>H56="Wärme/Kälte"</formula>
    </cfRule>
    <cfRule type="expression" dxfId="59" priority="53">
      <formula>H56="Erdgas"</formula>
    </cfRule>
    <cfRule type="expression" dxfId="58" priority="56">
      <formula>H56="Strom"</formula>
    </cfRule>
  </conditionalFormatting>
  <conditionalFormatting sqref="J59">
    <cfRule type="expression" dxfId="57" priority="50">
      <formula>H56=""</formula>
    </cfRule>
    <cfRule type="expression" dxfId="56" priority="55">
      <formula>H56="Wärme/Kälte"</formula>
    </cfRule>
  </conditionalFormatting>
  <conditionalFormatting sqref="K59">
    <cfRule type="expression" dxfId="55" priority="49">
      <formula>H56=""</formula>
    </cfRule>
    <cfRule type="expression" dxfId="54" priority="54">
      <formula>H56="Wärme/Kälte"</formula>
    </cfRule>
  </conditionalFormatting>
  <conditionalFormatting sqref="I67">
    <cfRule type="expression" dxfId="53" priority="43">
      <formula>H64=""</formula>
    </cfRule>
    <cfRule type="expression" dxfId="52" priority="44">
      <formula>H64="Wärme/Kälte"</formula>
    </cfRule>
    <cfRule type="expression" dxfId="51" priority="45">
      <formula>H64="Erdgas"</formula>
    </cfRule>
    <cfRule type="expression" dxfId="50" priority="48">
      <formula>H64="Strom"</formula>
    </cfRule>
  </conditionalFormatting>
  <conditionalFormatting sqref="J67">
    <cfRule type="expression" dxfId="49" priority="42">
      <formula>H64=""</formula>
    </cfRule>
    <cfRule type="expression" dxfId="48" priority="47">
      <formula>H64="Wärme/Kälte"</formula>
    </cfRule>
  </conditionalFormatting>
  <conditionalFormatting sqref="K67">
    <cfRule type="expression" dxfId="47" priority="41">
      <formula>H64=""</formula>
    </cfRule>
    <cfRule type="expression" dxfId="46" priority="46">
      <formula>H64="Wärme/Kälte"</formula>
    </cfRule>
  </conditionalFormatting>
  <conditionalFormatting sqref="I75">
    <cfRule type="expression" dxfId="45" priority="35">
      <formula>H72=""</formula>
    </cfRule>
    <cfRule type="expression" dxfId="44" priority="36">
      <formula>H72="Wärme/Kälte"</formula>
    </cfRule>
    <cfRule type="expression" dxfId="43" priority="37">
      <formula>H72="Erdgas"</formula>
    </cfRule>
    <cfRule type="expression" dxfId="42" priority="40">
      <formula>H72="Strom"</formula>
    </cfRule>
  </conditionalFormatting>
  <conditionalFormatting sqref="J75">
    <cfRule type="expression" dxfId="41" priority="34">
      <formula>H72=""</formula>
    </cfRule>
    <cfRule type="expression" dxfId="40" priority="39">
      <formula>H72="Wärme/Kälte"</formula>
    </cfRule>
  </conditionalFormatting>
  <conditionalFormatting sqref="K75">
    <cfRule type="expression" dxfId="39" priority="33">
      <formula>H72=""</formula>
    </cfRule>
    <cfRule type="expression" dxfId="38" priority="38">
      <formula>H72="Wärme/Kälte"</formula>
    </cfRule>
  </conditionalFormatting>
  <conditionalFormatting sqref="I83">
    <cfRule type="expression" dxfId="37" priority="27">
      <formula>H80=""</formula>
    </cfRule>
    <cfRule type="expression" dxfId="36" priority="28">
      <formula>H80="Wärme/Kälte"</formula>
    </cfRule>
    <cfRule type="expression" dxfId="35" priority="29">
      <formula>H80="Erdgas"</formula>
    </cfRule>
    <cfRule type="expression" dxfId="34" priority="32">
      <formula>H80="Strom"</formula>
    </cfRule>
  </conditionalFormatting>
  <conditionalFormatting sqref="J83">
    <cfRule type="expression" dxfId="33" priority="26">
      <formula>H80=""</formula>
    </cfRule>
    <cfRule type="expression" dxfId="32" priority="31">
      <formula>H80="Wärme/Kälte"</formula>
    </cfRule>
  </conditionalFormatting>
  <conditionalFormatting sqref="K83">
    <cfRule type="expression" dxfId="31" priority="25">
      <formula>H80=""</formula>
    </cfRule>
    <cfRule type="expression" dxfId="30" priority="30">
      <formula>H80="Wärme/Kälte"</formula>
    </cfRule>
  </conditionalFormatting>
  <conditionalFormatting sqref="I91">
    <cfRule type="expression" dxfId="29" priority="19">
      <formula>H88=""</formula>
    </cfRule>
    <cfRule type="expression" dxfId="28" priority="20">
      <formula>H88="Wärme/Kälte"</formula>
    </cfRule>
    <cfRule type="expression" dxfId="27" priority="21">
      <formula>H88="Erdgas"</formula>
    </cfRule>
    <cfRule type="expression" dxfId="26" priority="24">
      <formula>H88="Strom"</formula>
    </cfRule>
  </conditionalFormatting>
  <conditionalFormatting sqref="J91">
    <cfRule type="expression" dxfId="25" priority="18">
      <formula>H88=""</formula>
    </cfRule>
    <cfRule type="expression" dxfId="24" priority="23">
      <formula>H88="Wärme/Kälte"</formula>
    </cfRule>
  </conditionalFormatting>
  <conditionalFormatting sqref="K91">
    <cfRule type="expression" dxfId="23" priority="17">
      <formula>H88=""</formula>
    </cfRule>
    <cfRule type="expression" dxfId="22" priority="22">
      <formula>H88="Wärme/Kälte"</formula>
    </cfRule>
  </conditionalFormatting>
  <conditionalFormatting sqref="I99">
    <cfRule type="expression" dxfId="21" priority="11">
      <formula>H96=""</formula>
    </cfRule>
    <cfRule type="expression" dxfId="20" priority="12">
      <formula>H96="Wärme/Kälte"</formula>
    </cfRule>
    <cfRule type="expression" dxfId="19" priority="13">
      <formula>H96="Erdgas"</formula>
    </cfRule>
    <cfRule type="expression" dxfId="18" priority="16">
      <formula>H96="Strom"</formula>
    </cfRule>
  </conditionalFormatting>
  <conditionalFormatting sqref="J99">
    <cfRule type="expression" dxfId="17" priority="10">
      <formula>H96=""</formula>
    </cfRule>
    <cfRule type="expression" dxfId="16" priority="15">
      <formula>H96="Wärme/Kälte"</formula>
    </cfRule>
  </conditionalFormatting>
  <conditionalFormatting sqref="K99">
    <cfRule type="expression" dxfId="15" priority="9">
      <formula>H96=""</formula>
    </cfRule>
    <cfRule type="expression" dxfId="14" priority="14">
      <formula>H96="Wärme/Kälte"</formula>
    </cfRule>
  </conditionalFormatting>
  <conditionalFormatting sqref="I107">
    <cfRule type="expression" dxfId="13" priority="3">
      <formula>H104=""</formula>
    </cfRule>
    <cfRule type="expression" dxfId="12" priority="4">
      <formula>H104="Wärme/Kälte"</formula>
    </cfRule>
    <cfRule type="expression" dxfId="11" priority="5">
      <formula>H104="Erdgas"</formula>
    </cfRule>
    <cfRule type="expression" dxfId="10" priority="8">
      <formula>H104="Strom"</formula>
    </cfRule>
  </conditionalFormatting>
  <conditionalFormatting sqref="J107">
    <cfRule type="expression" dxfId="9" priority="2">
      <formula>H104=""</formula>
    </cfRule>
    <cfRule type="expression" dxfId="8" priority="7">
      <formula>H104="Wärme/Kälte"</formula>
    </cfRule>
  </conditionalFormatting>
  <conditionalFormatting sqref="K107">
    <cfRule type="expression" dxfId="7" priority="1">
      <formula>H104=""</formula>
    </cfRule>
    <cfRule type="expression" dxfId="6" priority="6">
      <formula>H104="Wärme/Kälte"</formula>
    </cfRule>
  </conditionalFormatting>
  <dataValidations count="3">
    <dataValidation type="textLength" errorStyle="information" operator="equal" allowBlank="1" showErrorMessage="1" errorTitle="Achtung" error="Bitte geben Sie nur die letzten vier Stellen Ihrer Zählpunktnummer an." sqref="Q8:R9" xr:uid="{1B729C8A-465E-4D44-99DD-BAE8F8A54DCF}">
      <formula1>4</formula1>
    </dataValidation>
    <dataValidation type="whole" errorStyle="information" allowBlank="1" showInputMessage="1" showErrorMessage="1" errorTitle="Achtung" error="Bitte geben Sie nur die letzten vier Stellen Ihrer Zählpunktnummer an." sqref="H15 H39 H47 H55 H95 H23 H31 H63 H71 H79 H87 H103" xr:uid="{796AC88F-B304-4796-9F49-A6A5A81C64D4}">
      <formula1>0</formula1>
      <formula2>9999</formula2>
    </dataValidation>
    <dataValidation type="list" allowBlank="1" showInputMessage="1" showErrorMessage="1" sqref="H16 H96 H24 H32 H40 H48 H56 H64 H72 H80 H88 H104" xr:uid="{B484C73C-2266-4022-B8F2-57CB65C3EFE2}">
      <formula1>Energieart</formula1>
    </dataValidation>
  </dataValidations>
  <pageMargins left="0.7" right="0.7" top="0.78740157499999996" bottom="0.78740157499999996" header="0.3" footer="0.3"/>
  <pageSetup paperSize="9" scale="46" orientation="landscape" r:id="rId1"/>
  <colBreaks count="1" manualBreakCount="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4A7D-24F0-4D64-B698-5DDE69A31072}">
  <sheetPr codeName="Tabelle4"/>
  <dimension ref="A2:S44"/>
  <sheetViews>
    <sheetView showGridLines="0" zoomScale="70" zoomScaleNormal="70" workbookViewId="0">
      <selection activeCell="D12" sqref="D12"/>
    </sheetView>
  </sheetViews>
  <sheetFormatPr baseColWidth="10" defaultColWidth="11.42578125" defaultRowHeight="15" x14ac:dyDescent="0.25"/>
  <cols>
    <col min="1" max="1" width="2.42578125" style="37" customWidth="1"/>
    <col min="2" max="2" width="51.7109375" style="37" customWidth="1"/>
    <col min="3" max="3" width="11.42578125" style="37"/>
    <col min="4" max="7" width="17.140625" style="37" customWidth="1"/>
    <col min="8" max="19" width="10.85546875" style="37" customWidth="1"/>
    <col min="20" max="16384" width="11.42578125" style="37"/>
  </cols>
  <sheetData>
    <row r="2" spans="1:19" ht="27" x14ac:dyDescent="0.5">
      <c r="B2" s="40" t="s">
        <v>0</v>
      </c>
    </row>
    <row r="3" spans="1:19" ht="18.75" x14ac:dyDescent="0.3">
      <c r="B3" s="41" t="s">
        <v>1</v>
      </c>
    </row>
    <row r="6" spans="1:19" s="42" customFormat="1" ht="18.75" x14ac:dyDescent="0.4">
      <c r="A6" s="37"/>
      <c r="B6" s="43" t="s">
        <v>58</v>
      </c>
      <c r="C6" s="44"/>
      <c r="D6" s="44"/>
      <c r="E6" s="44"/>
      <c r="F6" s="44"/>
      <c r="G6" s="44"/>
      <c r="H6" s="44"/>
      <c r="I6" s="44"/>
      <c r="J6" s="44"/>
      <c r="K6" s="44"/>
      <c r="L6" s="44"/>
      <c r="M6" s="44"/>
      <c r="N6" s="44"/>
      <c r="O6" s="44"/>
      <c r="P6" s="44"/>
      <c r="Q6" s="44"/>
      <c r="R6" s="44"/>
      <c r="S6" s="44"/>
    </row>
    <row r="7" spans="1:19" s="42" customFormat="1" x14ac:dyDescent="0.25">
      <c r="A7" s="37"/>
      <c r="B7" s="44"/>
      <c r="C7" s="44"/>
      <c r="D7" s="44"/>
      <c r="E7" s="44"/>
      <c r="F7" s="44"/>
      <c r="G7" s="44"/>
      <c r="H7" s="44"/>
      <c r="I7" s="44"/>
      <c r="J7" s="44"/>
      <c r="K7" s="44"/>
      <c r="L7" s="44"/>
      <c r="M7" s="44"/>
      <c r="N7" s="44"/>
      <c r="O7" s="44"/>
      <c r="P7" s="44"/>
      <c r="Q7" s="44"/>
      <c r="R7" s="44"/>
      <c r="S7" s="44"/>
    </row>
    <row r="8" spans="1:19" s="42" customFormat="1" x14ac:dyDescent="0.25">
      <c r="A8" s="37"/>
      <c r="B8" s="44" t="s">
        <v>59</v>
      </c>
      <c r="C8" s="44"/>
      <c r="D8" s="44"/>
      <c r="E8" s="44"/>
      <c r="F8" s="44"/>
      <c r="G8" s="44"/>
      <c r="H8" s="44"/>
      <c r="I8" s="44"/>
      <c r="J8" s="44"/>
      <c r="K8" s="44"/>
      <c r="L8" s="44"/>
      <c r="M8" s="44"/>
      <c r="N8" s="44"/>
      <c r="O8" s="44"/>
      <c r="P8" s="44"/>
      <c r="Q8" s="44"/>
      <c r="R8" s="44"/>
      <c r="S8" s="44"/>
    </row>
    <row r="9" spans="1:19" s="42" customFormat="1" ht="15.75" thickBot="1" x14ac:dyDescent="0.3">
      <c r="A9" s="37"/>
      <c r="B9" s="45"/>
      <c r="C9" s="45"/>
      <c r="D9" s="45"/>
      <c r="E9" s="45"/>
      <c r="F9" s="45"/>
      <c r="G9" s="45"/>
      <c r="H9" s="45"/>
      <c r="I9" s="45"/>
      <c r="J9" s="45"/>
      <c r="K9" s="45"/>
      <c r="L9" s="45"/>
      <c r="M9" s="45"/>
      <c r="N9" s="45"/>
      <c r="O9" s="45"/>
      <c r="P9" s="45"/>
      <c r="Q9" s="45"/>
      <c r="R9" s="45"/>
      <c r="S9" s="45"/>
    </row>
    <row r="10" spans="1:19" s="42" customFormat="1" x14ac:dyDescent="0.25">
      <c r="A10" s="37"/>
      <c r="B10" s="44"/>
      <c r="C10" s="44"/>
      <c r="D10" s="44"/>
      <c r="E10" s="44"/>
      <c r="F10" s="44"/>
      <c r="G10" s="44"/>
      <c r="H10" s="44"/>
      <c r="I10" s="44"/>
      <c r="J10" s="44"/>
      <c r="K10" s="44"/>
      <c r="L10" s="44"/>
      <c r="M10" s="44"/>
      <c r="N10" s="44"/>
      <c r="O10" s="44"/>
      <c r="P10" s="44"/>
      <c r="Q10" s="44"/>
      <c r="R10" s="44"/>
      <c r="S10" s="44"/>
    </row>
    <row r="11" spans="1:19" s="42" customFormat="1" ht="19.5" thickBot="1" x14ac:dyDescent="0.45">
      <c r="A11" s="37"/>
      <c r="B11" s="43" t="s">
        <v>35</v>
      </c>
      <c r="C11" s="44"/>
      <c r="D11" s="57">
        <v>44835</v>
      </c>
      <c r="E11" s="57">
        <v>44866</v>
      </c>
      <c r="F11" s="57">
        <v>44896</v>
      </c>
      <c r="G11" s="44"/>
      <c r="H11" s="58"/>
      <c r="I11" s="44"/>
      <c r="J11" s="44"/>
      <c r="K11" s="44"/>
      <c r="L11" s="44"/>
      <c r="M11" s="44"/>
      <c r="N11" s="58"/>
      <c r="O11" s="58"/>
      <c r="P11" s="58"/>
      <c r="Q11" s="58"/>
      <c r="R11" s="58"/>
      <c r="S11" s="58"/>
    </row>
    <row r="12" spans="1:19" s="42" customFormat="1" ht="16.5" thickBot="1" x14ac:dyDescent="0.35">
      <c r="A12" s="37"/>
      <c r="B12" s="44" t="s">
        <v>60</v>
      </c>
      <c r="C12" s="44"/>
      <c r="D12" s="130"/>
      <c r="E12" s="130"/>
      <c r="F12" s="130"/>
      <c r="G12" s="46" t="s">
        <v>5</v>
      </c>
      <c r="H12" s="44" t="s">
        <v>61</v>
      </c>
      <c r="I12" s="44"/>
      <c r="J12" s="44"/>
      <c r="K12" s="44"/>
      <c r="L12" s="44"/>
      <c r="M12" s="44"/>
      <c r="N12" s="58"/>
      <c r="O12" s="44"/>
      <c r="P12" s="44"/>
      <c r="Q12" s="73"/>
      <c r="R12" s="74"/>
      <c r="S12" s="48"/>
    </row>
    <row r="13" spans="1:19" s="42" customFormat="1" x14ac:dyDescent="0.25">
      <c r="A13" s="37"/>
      <c r="B13" s="44"/>
      <c r="C13" s="44"/>
      <c r="D13" s="44"/>
      <c r="E13" s="44"/>
      <c r="F13" s="44"/>
      <c r="G13" s="44"/>
      <c r="H13" s="44"/>
      <c r="I13" s="44"/>
      <c r="J13" s="44"/>
      <c r="K13" s="44"/>
      <c r="L13" s="44"/>
      <c r="M13" s="44"/>
      <c r="N13" s="44"/>
      <c r="O13" s="44"/>
      <c r="P13" s="44"/>
      <c r="Q13" s="44"/>
      <c r="R13" s="44"/>
      <c r="S13" s="44"/>
    </row>
    <row r="14" spans="1:19" s="76" customFormat="1" ht="19.5" thickBot="1" x14ac:dyDescent="0.45">
      <c r="A14" s="75"/>
      <c r="B14" s="43" t="s">
        <v>62</v>
      </c>
      <c r="C14" s="44"/>
      <c r="D14" s="44"/>
      <c r="E14" s="44"/>
      <c r="F14" s="44"/>
      <c r="G14" s="44"/>
      <c r="H14" s="44"/>
      <c r="I14" s="44"/>
      <c r="J14" s="44"/>
      <c r="K14" s="44"/>
      <c r="L14" s="44"/>
      <c r="M14" s="44"/>
      <c r="N14" s="44"/>
      <c r="O14" s="44"/>
      <c r="P14" s="44"/>
      <c r="Q14" s="44"/>
      <c r="R14" s="44"/>
      <c r="S14" s="44"/>
    </row>
    <row r="15" spans="1:19" ht="15.75" thickBot="1" x14ac:dyDescent="0.3">
      <c r="B15" s="44" t="s">
        <v>63</v>
      </c>
      <c r="C15" s="56"/>
      <c r="D15" s="56"/>
      <c r="E15" s="56"/>
      <c r="F15" s="130"/>
      <c r="G15" s="56"/>
      <c r="H15" s="56"/>
      <c r="I15" s="56"/>
      <c r="J15" s="56"/>
      <c r="K15" s="56"/>
      <c r="L15" s="56"/>
      <c r="M15" s="56"/>
      <c r="N15" s="56"/>
      <c r="O15" s="56"/>
      <c r="P15" s="56"/>
      <c r="Q15" s="56"/>
      <c r="R15" s="56"/>
      <c r="S15" s="56"/>
    </row>
    <row r="16" spans="1:19" x14ac:dyDescent="0.25">
      <c r="B16" s="44"/>
      <c r="C16" s="56"/>
      <c r="D16" s="56"/>
      <c r="E16" s="56"/>
      <c r="F16" s="77"/>
      <c r="G16" s="56"/>
      <c r="H16" s="56"/>
      <c r="I16" s="56"/>
      <c r="J16" s="56"/>
      <c r="K16" s="56"/>
      <c r="L16" s="56"/>
      <c r="M16" s="56"/>
      <c r="N16" s="56"/>
      <c r="O16" s="56"/>
      <c r="P16" s="56"/>
      <c r="Q16" s="56"/>
      <c r="R16" s="56"/>
      <c r="S16" s="56"/>
    </row>
    <row r="17" spans="2:19" x14ac:dyDescent="0.25">
      <c r="B17" s="143" t="s">
        <v>64</v>
      </c>
      <c r="C17" s="143"/>
      <c r="D17" s="78" t="s">
        <v>65</v>
      </c>
      <c r="E17" s="78"/>
      <c r="F17" s="56"/>
      <c r="G17" s="56"/>
      <c r="H17" s="56"/>
      <c r="I17" s="56"/>
      <c r="J17" s="56"/>
      <c r="K17" s="56"/>
      <c r="L17" s="56"/>
      <c r="M17" s="56"/>
      <c r="N17" s="56"/>
      <c r="O17" s="56"/>
      <c r="P17" s="56"/>
      <c r="Q17" s="56"/>
      <c r="R17" s="56"/>
      <c r="S17" s="56"/>
    </row>
    <row r="18" spans="2:19" x14ac:dyDescent="0.25">
      <c r="B18" s="56"/>
      <c r="C18" s="58" t="s">
        <v>66</v>
      </c>
      <c r="D18" s="67" t="s">
        <v>67</v>
      </c>
      <c r="E18" s="56"/>
      <c r="F18" s="56"/>
      <c r="G18" s="56"/>
      <c r="H18" s="56"/>
      <c r="I18" s="56"/>
      <c r="J18" s="56"/>
      <c r="K18" s="56"/>
      <c r="L18" s="56"/>
      <c r="M18" s="56"/>
      <c r="N18" s="56"/>
      <c r="O18" s="56"/>
      <c r="P18" s="56"/>
      <c r="Q18" s="56"/>
      <c r="R18" s="56"/>
      <c r="S18" s="56"/>
    </row>
    <row r="19" spans="2:19" x14ac:dyDescent="0.25">
      <c r="B19" s="56"/>
      <c r="C19" s="44">
        <v>1310</v>
      </c>
      <c r="D19" s="67" t="s">
        <v>68</v>
      </c>
      <c r="E19" s="56"/>
      <c r="F19" s="56"/>
      <c r="G19" s="56"/>
      <c r="H19" s="56"/>
      <c r="I19" s="56"/>
      <c r="J19" s="56"/>
      <c r="K19" s="56"/>
      <c r="L19" s="56"/>
      <c r="M19" s="56"/>
      <c r="N19" s="56"/>
      <c r="O19" s="56"/>
      <c r="P19" s="56"/>
      <c r="Q19" s="56"/>
      <c r="R19" s="56"/>
      <c r="S19" s="56"/>
    </row>
    <row r="20" spans="2:19" x14ac:dyDescent="0.25">
      <c r="B20" s="56"/>
      <c r="C20" s="44">
        <v>1395</v>
      </c>
      <c r="D20" s="67" t="s">
        <v>69</v>
      </c>
      <c r="E20" s="56"/>
      <c r="F20" s="56"/>
      <c r="G20" s="56"/>
      <c r="H20" s="56"/>
      <c r="I20" s="56"/>
      <c r="J20" s="56"/>
      <c r="K20" s="56"/>
      <c r="L20" s="56"/>
      <c r="M20" s="56"/>
      <c r="N20" s="56"/>
      <c r="O20" s="56"/>
      <c r="P20" s="56"/>
      <c r="Q20" s="56"/>
      <c r="R20" s="56"/>
      <c r="S20" s="56"/>
    </row>
    <row r="21" spans="2:19" x14ac:dyDescent="0.25">
      <c r="B21" s="56"/>
      <c r="C21" s="44">
        <v>1411</v>
      </c>
      <c r="D21" s="67" t="s">
        <v>70</v>
      </c>
      <c r="E21" s="56"/>
      <c r="F21" s="56"/>
      <c r="G21" s="56"/>
      <c r="H21" s="56"/>
      <c r="I21" s="56"/>
      <c r="J21" s="56"/>
      <c r="K21" s="56"/>
      <c r="L21" s="56"/>
      <c r="M21" s="56"/>
      <c r="N21" s="56"/>
      <c r="O21" s="56"/>
      <c r="P21" s="56"/>
      <c r="Q21" s="56"/>
      <c r="R21" s="56"/>
      <c r="S21" s="56"/>
    </row>
    <row r="22" spans="2:19" x14ac:dyDescent="0.25">
      <c r="B22" s="56"/>
      <c r="C22" s="44">
        <v>1621</v>
      </c>
      <c r="D22" s="67" t="s">
        <v>71</v>
      </c>
      <c r="E22" s="56"/>
      <c r="F22" s="56"/>
      <c r="G22" s="56"/>
      <c r="H22" s="56"/>
      <c r="I22" s="56"/>
      <c r="J22" s="56"/>
      <c r="K22" s="56"/>
      <c r="L22" s="56"/>
      <c r="M22" s="56"/>
      <c r="N22" s="56"/>
      <c r="O22" s="56"/>
      <c r="P22" s="56"/>
      <c r="Q22" s="56"/>
      <c r="R22" s="56"/>
      <c r="S22" s="56"/>
    </row>
    <row r="23" spans="2:19" x14ac:dyDescent="0.25">
      <c r="B23" s="56"/>
      <c r="C23" s="44">
        <v>1711</v>
      </c>
      <c r="D23" s="67" t="s">
        <v>72</v>
      </c>
      <c r="E23" s="56"/>
      <c r="F23" s="56"/>
      <c r="G23" s="56"/>
      <c r="H23" s="56"/>
      <c r="I23" s="56"/>
      <c r="J23" s="56"/>
      <c r="K23" s="56"/>
      <c r="L23" s="56"/>
      <c r="M23" s="56"/>
      <c r="N23" s="56"/>
      <c r="O23" s="56"/>
      <c r="P23" s="56"/>
      <c r="Q23" s="56"/>
      <c r="R23" s="56"/>
      <c r="S23" s="56"/>
    </row>
    <row r="24" spans="2:19" x14ac:dyDescent="0.25">
      <c r="B24" s="56"/>
      <c r="C24" s="44">
        <v>1712</v>
      </c>
      <c r="D24" s="67" t="s">
        <v>73</v>
      </c>
      <c r="E24" s="56"/>
      <c r="F24" s="56"/>
      <c r="G24" s="56"/>
      <c r="H24" s="56"/>
      <c r="I24" s="56"/>
      <c r="J24" s="56"/>
      <c r="K24" s="56"/>
      <c r="L24" s="56"/>
      <c r="M24" s="56"/>
      <c r="N24" s="56"/>
      <c r="O24" s="56"/>
      <c r="P24" s="56"/>
      <c r="Q24" s="56"/>
      <c r="R24" s="56"/>
      <c r="S24" s="56"/>
    </row>
    <row r="25" spans="2:19" x14ac:dyDescent="0.25">
      <c r="B25" s="56"/>
      <c r="C25" s="44">
        <v>1920</v>
      </c>
      <c r="D25" s="67" t="s">
        <v>74</v>
      </c>
      <c r="E25" s="56"/>
      <c r="F25" s="56"/>
      <c r="G25" s="56"/>
      <c r="H25" s="56"/>
      <c r="I25" s="56"/>
      <c r="J25" s="56"/>
      <c r="K25" s="56"/>
      <c r="L25" s="56"/>
      <c r="M25" s="56"/>
      <c r="N25" s="56"/>
      <c r="O25" s="56"/>
      <c r="P25" s="56"/>
      <c r="Q25" s="56"/>
      <c r="R25" s="56"/>
      <c r="S25" s="56"/>
    </row>
    <row r="26" spans="2:19" x14ac:dyDescent="0.25">
      <c r="B26" s="56"/>
      <c r="C26" s="44">
        <v>2011</v>
      </c>
      <c r="D26" s="67" t="s">
        <v>75</v>
      </c>
      <c r="E26" s="56"/>
      <c r="F26" s="56"/>
      <c r="G26" s="56"/>
      <c r="H26" s="56"/>
      <c r="I26" s="56"/>
      <c r="J26" s="56"/>
      <c r="K26" s="56"/>
      <c r="L26" s="56"/>
      <c r="M26" s="56"/>
      <c r="N26" s="56"/>
      <c r="O26" s="56"/>
      <c r="P26" s="56"/>
      <c r="Q26" s="56"/>
      <c r="R26" s="56"/>
      <c r="S26" s="56"/>
    </row>
    <row r="27" spans="2:19" x14ac:dyDescent="0.25">
      <c r="B27" s="56"/>
      <c r="C27" s="44">
        <v>2013</v>
      </c>
      <c r="D27" s="67" t="s">
        <v>76</v>
      </c>
      <c r="E27" s="56"/>
      <c r="F27" s="56"/>
      <c r="G27" s="56"/>
      <c r="H27" s="56"/>
      <c r="I27" s="56"/>
      <c r="J27" s="56"/>
      <c r="K27" s="56"/>
      <c r="L27" s="56"/>
      <c r="M27" s="56"/>
      <c r="N27" s="56"/>
      <c r="O27" s="56"/>
      <c r="P27" s="56"/>
      <c r="Q27" s="56"/>
      <c r="R27" s="56"/>
      <c r="S27" s="56"/>
    </row>
    <row r="28" spans="2:19" x14ac:dyDescent="0.25">
      <c r="B28" s="56"/>
      <c r="C28" s="44">
        <v>2014</v>
      </c>
      <c r="D28" s="67" t="s">
        <v>77</v>
      </c>
      <c r="E28" s="56"/>
      <c r="F28" s="56"/>
      <c r="G28" s="56"/>
      <c r="H28" s="56"/>
      <c r="I28" s="56"/>
      <c r="J28" s="56"/>
      <c r="K28" s="56"/>
      <c r="L28" s="56"/>
      <c r="M28" s="56"/>
      <c r="N28" s="56"/>
      <c r="O28" s="56"/>
      <c r="P28" s="56"/>
      <c r="Q28" s="56"/>
      <c r="R28" s="56"/>
      <c r="S28" s="56"/>
    </row>
    <row r="29" spans="2:19" x14ac:dyDescent="0.25">
      <c r="B29" s="56"/>
      <c r="C29" s="44">
        <v>2015</v>
      </c>
      <c r="D29" s="67" t="s">
        <v>78</v>
      </c>
      <c r="E29" s="56"/>
      <c r="F29" s="56"/>
      <c r="G29" s="56"/>
      <c r="H29" s="56"/>
      <c r="I29" s="56"/>
      <c r="J29" s="56"/>
      <c r="K29" s="56"/>
      <c r="L29" s="56"/>
      <c r="M29" s="56"/>
      <c r="N29" s="56"/>
      <c r="O29" s="56"/>
      <c r="P29" s="56"/>
      <c r="Q29" s="56"/>
      <c r="R29" s="56"/>
      <c r="S29" s="56"/>
    </row>
    <row r="30" spans="2:19" x14ac:dyDescent="0.25">
      <c r="B30" s="56"/>
      <c r="C30" s="44">
        <v>2016</v>
      </c>
      <c r="D30" s="67" t="s">
        <v>79</v>
      </c>
      <c r="E30" s="56"/>
      <c r="F30" s="56"/>
      <c r="G30" s="56"/>
      <c r="H30" s="56"/>
      <c r="I30" s="56"/>
      <c r="J30" s="56"/>
      <c r="K30" s="56"/>
      <c r="L30" s="56"/>
      <c r="M30" s="56"/>
      <c r="N30" s="56"/>
      <c r="O30" s="56"/>
      <c r="P30" s="56"/>
      <c r="Q30" s="56"/>
      <c r="R30" s="56"/>
      <c r="S30" s="56"/>
    </row>
    <row r="31" spans="2:19" x14ac:dyDescent="0.25">
      <c r="B31" s="56"/>
      <c r="C31" s="44">
        <v>2017</v>
      </c>
      <c r="D31" s="67" t="s">
        <v>80</v>
      </c>
      <c r="E31" s="56"/>
      <c r="F31" s="56"/>
      <c r="G31" s="56"/>
      <c r="H31" s="56"/>
      <c r="I31" s="56"/>
      <c r="J31" s="56"/>
      <c r="K31" s="56"/>
      <c r="L31" s="56"/>
      <c r="M31" s="56"/>
      <c r="N31" s="56"/>
      <c r="O31" s="56"/>
      <c r="P31" s="56"/>
      <c r="Q31" s="56"/>
      <c r="R31" s="56"/>
      <c r="S31" s="56"/>
    </row>
    <row r="32" spans="2:19" x14ac:dyDescent="0.25">
      <c r="B32" s="56"/>
      <c r="C32" s="44">
        <v>2060</v>
      </c>
      <c r="D32" s="67" t="s">
        <v>81</v>
      </c>
      <c r="E32" s="56"/>
      <c r="F32" s="56"/>
      <c r="G32" s="56"/>
      <c r="H32" s="56"/>
      <c r="I32" s="56"/>
      <c r="J32" s="56"/>
      <c r="K32" s="56"/>
      <c r="L32" s="56"/>
      <c r="M32" s="56"/>
      <c r="N32" s="56"/>
      <c r="O32" s="56"/>
      <c r="P32" s="56"/>
      <c r="Q32" s="56"/>
      <c r="R32" s="56"/>
      <c r="S32" s="56"/>
    </row>
    <row r="33" spans="2:19" x14ac:dyDescent="0.25">
      <c r="B33" s="56"/>
      <c r="C33" s="44">
        <v>2311</v>
      </c>
      <c r="D33" s="67" t="s">
        <v>82</v>
      </c>
      <c r="E33" s="56"/>
      <c r="F33" s="56"/>
      <c r="G33" s="56"/>
      <c r="H33" s="56"/>
      <c r="I33" s="56"/>
      <c r="J33" s="56"/>
      <c r="K33" s="56"/>
      <c r="L33" s="56"/>
      <c r="M33" s="56"/>
      <c r="N33" s="56"/>
      <c r="O33" s="56"/>
      <c r="P33" s="56"/>
      <c r="Q33" s="56"/>
      <c r="R33" s="56"/>
      <c r="S33" s="56"/>
    </row>
    <row r="34" spans="2:19" x14ac:dyDescent="0.25">
      <c r="B34" s="56"/>
      <c r="C34" s="44">
        <v>2313</v>
      </c>
      <c r="D34" s="67" t="s">
        <v>83</v>
      </c>
      <c r="E34" s="56"/>
      <c r="F34" s="56"/>
      <c r="G34" s="56"/>
      <c r="H34" s="56"/>
      <c r="I34" s="56"/>
      <c r="J34" s="56"/>
      <c r="K34" s="56"/>
      <c r="L34" s="56"/>
      <c r="M34" s="56"/>
      <c r="N34" s="56"/>
      <c r="O34" s="56"/>
      <c r="P34" s="56"/>
      <c r="Q34" s="56"/>
      <c r="R34" s="56"/>
      <c r="S34" s="56"/>
    </row>
    <row r="35" spans="2:19" x14ac:dyDescent="0.25">
      <c r="B35" s="56"/>
      <c r="C35" s="44">
        <v>2314</v>
      </c>
      <c r="D35" s="67" t="s">
        <v>84</v>
      </c>
      <c r="E35" s="56"/>
      <c r="F35" s="56"/>
      <c r="G35" s="56"/>
      <c r="H35" s="56"/>
      <c r="I35" s="56"/>
      <c r="J35" s="56"/>
      <c r="K35" s="56"/>
      <c r="L35" s="56"/>
      <c r="M35" s="56"/>
      <c r="N35" s="56"/>
      <c r="O35" s="56"/>
      <c r="P35" s="56"/>
      <c r="Q35" s="56"/>
      <c r="R35" s="56"/>
      <c r="S35" s="56"/>
    </row>
    <row r="36" spans="2:19" x14ac:dyDescent="0.25">
      <c r="B36" s="56"/>
      <c r="C36" s="44">
        <v>2331</v>
      </c>
      <c r="D36" s="67" t="s">
        <v>85</v>
      </c>
      <c r="E36" s="56"/>
      <c r="F36" s="56"/>
      <c r="G36" s="56"/>
      <c r="H36" s="56"/>
      <c r="I36" s="56"/>
      <c r="J36" s="56"/>
      <c r="K36" s="56"/>
      <c r="L36" s="56"/>
      <c r="M36" s="56"/>
      <c r="N36" s="56"/>
      <c r="O36" s="56"/>
      <c r="P36" s="56"/>
      <c r="Q36" s="56"/>
      <c r="R36" s="56"/>
      <c r="S36" s="56"/>
    </row>
    <row r="37" spans="2:19" x14ac:dyDescent="0.25">
      <c r="B37" s="56"/>
      <c r="C37" s="44">
        <v>2399</v>
      </c>
      <c r="D37" s="67" t="s">
        <v>86</v>
      </c>
      <c r="E37" s="56"/>
      <c r="F37" s="56"/>
      <c r="G37" s="56"/>
      <c r="H37" s="56"/>
      <c r="I37" s="56"/>
      <c r="J37" s="56"/>
      <c r="K37" s="56"/>
      <c r="L37" s="56"/>
      <c r="M37" s="56"/>
      <c r="N37" s="56"/>
      <c r="O37" s="56"/>
      <c r="P37" s="56"/>
      <c r="Q37" s="56"/>
      <c r="R37" s="56"/>
      <c r="S37" s="56"/>
    </row>
    <row r="38" spans="2:19" x14ac:dyDescent="0.25">
      <c r="B38" s="56"/>
      <c r="C38" s="44">
        <v>2410</v>
      </c>
      <c r="D38" s="67" t="s">
        <v>87</v>
      </c>
      <c r="E38" s="56"/>
      <c r="F38" s="56"/>
      <c r="G38" s="56"/>
      <c r="H38" s="56"/>
      <c r="I38" s="56"/>
      <c r="J38" s="56"/>
      <c r="K38" s="56"/>
      <c r="L38" s="56"/>
      <c r="M38" s="56"/>
      <c r="N38" s="56"/>
      <c r="O38" s="56"/>
      <c r="P38" s="56"/>
      <c r="Q38" s="56"/>
      <c r="R38" s="56"/>
      <c r="S38" s="56"/>
    </row>
    <row r="39" spans="2:19" x14ac:dyDescent="0.25">
      <c r="B39" s="56"/>
      <c r="C39" s="44">
        <v>2442</v>
      </c>
      <c r="D39" s="67" t="s">
        <v>88</v>
      </c>
      <c r="E39" s="56"/>
      <c r="F39" s="56"/>
      <c r="G39" s="56"/>
      <c r="H39" s="56"/>
      <c r="I39" s="56"/>
      <c r="J39" s="56"/>
      <c r="K39" s="56"/>
      <c r="L39" s="56"/>
      <c r="M39" s="56"/>
      <c r="N39" s="56"/>
      <c r="O39" s="56"/>
      <c r="P39" s="56"/>
      <c r="Q39" s="56"/>
      <c r="R39" s="56"/>
      <c r="S39" s="56"/>
    </row>
    <row r="40" spans="2:19" x14ac:dyDescent="0.25">
      <c r="B40" s="56"/>
      <c r="C40" s="44">
        <v>2443</v>
      </c>
      <c r="D40" s="67" t="s">
        <v>89</v>
      </c>
      <c r="E40" s="56"/>
      <c r="F40" s="56"/>
      <c r="G40" s="56"/>
      <c r="H40" s="56"/>
      <c r="I40" s="56"/>
      <c r="J40" s="56"/>
      <c r="K40" s="56"/>
      <c r="L40" s="56"/>
      <c r="M40" s="56"/>
      <c r="N40" s="56"/>
      <c r="O40" s="56"/>
      <c r="P40" s="56"/>
      <c r="Q40" s="56"/>
      <c r="R40" s="56"/>
      <c r="S40" s="56"/>
    </row>
    <row r="41" spans="2:19" x14ac:dyDescent="0.25">
      <c r="B41" s="56"/>
      <c r="C41" s="44">
        <v>2444</v>
      </c>
      <c r="D41" s="67" t="s">
        <v>90</v>
      </c>
      <c r="E41" s="56"/>
      <c r="F41" s="56"/>
      <c r="G41" s="56"/>
      <c r="H41" s="56"/>
      <c r="I41" s="56"/>
      <c r="J41" s="56"/>
      <c r="K41" s="56"/>
      <c r="L41" s="56"/>
      <c r="M41" s="56"/>
      <c r="N41" s="56"/>
      <c r="O41" s="56"/>
      <c r="P41" s="56"/>
      <c r="Q41" s="56"/>
      <c r="R41" s="56"/>
      <c r="S41" s="56"/>
    </row>
    <row r="42" spans="2:19" x14ac:dyDescent="0.25">
      <c r="B42" s="56"/>
      <c r="C42" s="44">
        <v>2445</v>
      </c>
      <c r="D42" s="67" t="s">
        <v>91</v>
      </c>
      <c r="E42" s="56"/>
      <c r="F42" s="56"/>
      <c r="G42" s="56"/>
      <c r="H42" s="56"/>
      <c r="I42" s="56"/>
      <c r="J42" s="56"/>
      <c r="K42" s="56"/>
      <c r="L42" s="56"/>
      <c r="M42" s="56"/>
      <c r="N42" s="56"/>
      <c r="O42" s="56"/>
      <c r="P42" s="56"/>
      <c r="Q42" s="56"/>
      <c r="R42" s="56"/>
      <c r="S42" s="56"/>
    </row>
    <row r="43" spans="2:19" x14ac:dyDescent="0.25">
      <c r="B43" s="56"/>
      <c r="C43" s="44">
        <v>2451</v>
      </c>
      <c r="D43" s="67" t="s">
        <v>92</v>
      </c>
      <c r="E43" s="56"/>
      <c r="F43" s="56"/>
      <c r="G43" s="56"/>
      <c r="H43" s="56"/>
      <c r="I43" s="56"/>
      <c r="J43" s="56"/>
      <c r="K43" s="56"/>
      <c r="L43" s="56"/>
      <c r="M43" s="56"/>
      <c r="N43" s="56"/>
      <c r="O43" s="56"/>
      <c r="P43" s="56"/>
      <c r="Q43" s="56"/>
      <c r="R43" s="56"/>
      <c r="S43" s="56"/>
    </row>
    <row r="44" spans="2:19" x14ac:dyDescent="0.25">
      <c r="B44" s="56"/>
      <c r="C44" s="56"/>
      <c r="D44" s="56"/>
      <c r="E44" s="56"/>
      <c r="F44" s="56"/>
      <c r="G44" s="56"/>
      <c r="H44" s="56"/>
      <c r="I44" s="56"/>
      <c r="J44" s="56"/>
      <c r="K44" s="56"/>
      <c r="L44" s="56"/>
      <c r="M44" s="56"/>
      <c r="N44" s="56"/>
      <c r="O44" s="56"/>
      <c r="P44" s="56"/>
      <c r="Q44" s="56"/>
      <c r="R44" s="56"/>
      <c r="S44" s="56"/>
    </row>
  </sheetData>
  <sheetProtection algorithmName="SHA-512" hashValue="hnFG1fcgAkCnio4xAoubI2qxzJqg7ko+D6lW2ZKy+bdW8MEvXvp911/tuvpO/kNP/7LJ2hkRf5l/VGDOizkPmA==" saltValue="k18pv2U7fdAWYPPbZ0/mlg==" spinCount="100000" sheet="1" objects="1" scenarios="1"/>
  <mergeCells count="1">
    <mergeCell ref="B17:C17"/>
  </mergeCells>
  <dataValidations count="2">
    <dataValidation type="textLength" errorStyle="information" operator="equal" allowBlank="1" showErrorMessage="1" errorTitle="Achtung" error="Bitte geben Sie nur die letzten vier Stellen Ihrer Zählpunktnummer an." sqref="J8" xr:uid="{4E6393FE-7187-4975-8BA8-9A0E65E27817}">
      <formula1>4</formula1>
    </dataValidation>
    <dataValidation type="list" allowBlank="1" showInputMessage="1" showErrorMessage="1" sqref="F15:F16" xr:uid="{058D7CA4-22CC-42FC-8526-54B79E067BB6}">
      <formula1>Lastprofilzähler</formula1>
    </dataValidation>
  </dataValidation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BE91-B7E7-46F5-AEAA-C0117C04DC6E}">
  <sheetPr codeName="Tabelle7"/>
  <dimension ref="A1:E35"/>
  <sheetViews>
    <sheetView workbookViewId="0">
      <selection activeCell="E3" sqref="E3"/>
    </sheetView>
  </sheetViews>
  <sheetFormatPr baseColWidth="10" defaultColWidth="11.42578125" defaultRowHeight="15" x14ac:dyDescent="0.25"/>
  <cols>
    <col min="1" max="1" width="62.7109375" customWidth="1"/>
    <col min="2" max="2" width="21.42578125" customWidth="1"/>
    <col min="4" max="4" width="18" customWidth="1"/>
  </cols>
  <sheetData>
    <row r="1" spans="1:5" x14ac:dyDescent="0.25">
      <c r="A1" t="s">
        <v>93</v>
      </c>
      <c r="B1" t="s">
        <v>94</v>
      </c>
      <c r="D1" t="s">
        <v>95</v>
      </c>
      <c r="E1" t="s">
        <v>94</v>
      </c>
    </row>
    <row r="2" spans="1:5" x14ac:dyDescent="0.25">
      <c r="A2" s="79" t="s">
        <v>96</v>
      </c>
      <c r="B2" s="35">
        <f>'1 - Vergleichszeitraum'!H14</f>
        <v>0</v>
      </c>
      <c r="D2" s="79" t="s">
        <v>97</v>
      </c>
      <c r="E2" s="79">
        <v>100000001</v>
      </c>
    </row>
    <row r="3" spans="1:5" x14ac:dyDescent="0.25">
      <c r="A3" t="s">
        <v>103</v>
      </c>
      <c r="B3" s="35">
        <f>Übersicht!I23</f>
        <v>0</v>
      </c>
      <c r="D3" s="79" t="s">
        <v>98</v>
      </c>
      <c r="E3" s="80" t="str" cm="1">
        <f t="array" ref="E3">IF(AND(_xlfn.ISFORMULA(Übersicht!I23:K24),_xlfn.ISFORMULA(Übersicht!I27:K28),_xlfn.ISFORMULA(Übersicht!I32:K33),_xlfn.ISFORMULA(Übersicht!I36:K37)),"OK","NOK")</f>
        <v>OK</v>
      </c>
    </row>
    <row r="4" spans="1:5" x14ac:dyDescent="0.25">
      <c r="A4" t="s">
        <v>104</v>
      </c>
      <c r="B4" s="35">
        <f>Übersicht!J23</f>
        <v>0</v>
      </c>
      <c r="D4" s="79" t="s">
        <v>2</v>
      </c>
      <c r="E4" s="80" t="str">
        <f>Übersicht!C4</f>
        <v>1.0.2</v>
      </c>
    </row>
    <row r="5" spans="1:5" x14ac:dyDescent="0.25">
      <c r="A5" t="s">
        <v>105</v>
      </c>
      <c r="B5" s="35">
        <f>Übersicht!K23</f>
        <v>0</v>
      </c>
    </row>
    <row r="6" spans="1:5" x14ac:dyDescent="0.25">
      <c r="A6" t="s">
        <v>106</v>
      </c>
      <c r="B6" s="36">
        <f>Übersicht!I28</f>
        <v>0</v>
      </c>
    </row>
    <row r="7" spans="1:5" x14ac:dyDescent="0.25">
      <c r="A7" t="s">
        <v>107</v>
      </c>
      <c r="B7" s="36">
        <f>Übersicht!J28</f>
        <v>0</v>
      </c>
    </row>
    <row r="8" spans="1:5" x14ac:dyDescent="0.25">
      <c r="A8" t="s">
        <v>108</v>
      </c>
      <c r="B8" s="36">
        <f>Übersicht!K28</f>
        <v>0</v>
      </c>
    </row>
    <row r="9" spans="1:5" x14ac:dyDescent="0.25">
      <c r="A9" t="s">
        <v>109</v>
      </c>
      <c r="B9" s="36">
        <f>Übersicht!I27</f>
        <v>0</v>
      </c>
    </row>
    <row r="10" spans="1:5" x14ac:dyDescent="0.25">
      <c r="A10" t="s">
        <v>110</v>
      </c>
      <c r="B10" s="36">
        <f>Übersicht!J27</f>
        <v>0</v>
      </c>
    </row>
    <row r="11" spans="1:5" x14ac:dyDescent="0.25">
      <c r="A11" t="s">
        <v>111</v>
      </c>
      <c r="B11" s="36">
        <f>Übersicht!K27</f>
        <v>0</v>
      </c>
    </row>
    <row r="12" spans="1:5" x14ac:dyDescent="0.25">
      <c r="A12" s="79" t="s">
        <v>99</v>
      </c>
      <c r="B12" s="35">
        <f>'1 - Vergleichszeitraum'!H19</f>
        <v>0</v>
      </c>
    </row>
    <row r="13" spans="1:5" x14ac:dyDescent="0.25">
      <c r="A13" t="s">
        <v>112</v>
      </c>
      <c r="B13" s="35">
        <f>Übersicht!I32</f>
        <v>0</v>
      </c>
    </row>
    <row r="14" spans="1:5" x14ac:dyDescent="0.25">
      <c r="A14" t="s">
        <v>114</v>
      </c>
      <c r="B14" s="35">
        <f>Übersicht!J32</f>
        <v>0</v>
      </c>
    </row>
    <row r="15" spans="1:5" x14ac:dyDescent="0.25">
      <c r="A15" t="s">
        <v>113</v>
      </c>
      <c r="B15" s="35">
        <f>Übersicht!K32</f>
        <v>0</v>
      </c>
    </row>
    <row r="16" spans="1:5" x14ac:dyDescent="0.25">
      <c r="A16" t="s">
        <v>115</v>
      </c>
      <c r="B16" s="36">
        <f>Übersicht!I37</f>
        <v>0</v>
      </c>
    </row>
    <row r="17" spans="1:2" x14ac:dyDescent="0.25">
      <c r="A17" t="s">
        <v>116</v>
      </c>
      <c r="B17" s="36">
        <f>Übersicht!J37</f>
        <v>0</v>
      </c>
    </row>
    <row r="18" spans="1:2" x14ac:dyDescent="0.25">
      <c r="A18" t="s">
        <v>117</v>
      </c>
      <c r="B18" s="36">
        <f>Übersicht!K37</f>
        <v>0</v>
      </c>
    </row>
    <row r="19" spans="1:2" x14ac:dyDescent="0.25">
      <c r="A19" t="s">
        <v>118</v>
      </c>
      <c r="B19" s="36">
        <f>Übersicht!I36</f>
        <v>0</v>
      </c>
    </row>
    <row r="20" spans="1:2" x14ac:dyDescent="0.25">
      <c r="A20" t="s">
        <v>119</v>
      </c>
      <c r="B20" s="36">
        <f>Übersicht!J36</f>
        <v>0</v>
      </c>
    </row>
    <row r="21" spans="1:2" x14ac:dyDescent="0.25">
      <c r="A21" t="s">
        <v>120</v>
      </c>
      <c r="B21" s="36">
        <f>Übersicht!K36</f>
        <v>0</v>
      </c>
    </row>
    <row r="22" spans="1:2" x14ac:dyDescent="0.25">
      <c r="A22" s="79" t="s">
        <v>121</v>
      </c>
      <c r="B22" s="81">
        <f>'1 - Vergleichszeitraum'!H25</f>
        <v>0</v>
      </c>
    </row>
    <row r="23" spans="1:2" x14ac:dyDescent="0.25">
      <c r="A23" s="79" t="s">
        <v>122</v>
      </c>
      <c r="B23" s="81">
        <f>Übersicht!I41</f>
        <v>0</v>
      </c>
    </row>
    <row r="24" spans="1:2" x14ac:dyDescent="0.25">
      <c r="A24" s="79" t="s">
        <v>123</v>
      </c>
      <c r="B24" s="81">
        <f>Übersicht!J41</f>
        <v>0</v>
      </c>
    </row>
    <row r="25" spans="1:2" x14ac:dyDescent="0.25">
      <c r="A25" s="79" t="s">
        <v>124</v>
      </c>
      <c r="B25" s="81">
        <f>Übersicht!K41</f>
        <v>0</v>
      </c>
    </row>
    <row r="26" spans="1:2" x14ac:dyDescent="0.25">
      <c r="A26" s="79" t="s">
        <v>125</v>
      </c>
      <c r="B26" s="81">
        <f>Übersicht!I47</f>
        <v>0</v>
      </c>
    </row>
    <row r="27" spans="1:2" x14ac:dyDescent="0.25">
      <c r="A27" s="79" t="s">
        <v>126</v>
      </c>
      <c r="B27" s="81">
        <f>Übersicht!J47</f>
        <v>0</v>
      </c>
    </row>
    <row r="28" spans="1:2" x14ac:dyDescent="0.25">
      <c r="A28" s="79" t="s">
        <v>127</v>
      </c>
      <c r="B28" s="81">
        <f>Übersicht!K47</f>
        <v>0</v>
      </c>
    </row>
    <row r="29" spans="1:2" x14ac:dyDescent="0.25">
      <c r="A29" s="79" t="s">
        <v>128</v>
      </c>
      <c r="B29" s="81">
        <f>Übersicht!I45</f>
        <v>0</v>
      </c>
    </row>
    <row r="30" spans="1:2" x14ac:dyDescent="0.25">
      <c r="A30" s="79" t="s">
        <v>129</v>
      </c>
      <c r="B30" s="81">
        <f>Übersicht!J45</f>
        <v>0</v>
      </c>
    </row>
    <row r="31" spans="1:2" x14ac:dyDescent="0.25">
      <c r="A31" s="79" t="s">
        <v>130</v>
      </c>
      <c r="B31" s="81">
        <f>Übersicht!K45</f>
        <v>0</v>
      </c>
    </row>
    <row r="32" spans="1:2" x14ac:dyDescent="0.25">
      <c r="A32" t="s">
        <v>131</v>
      </c>
      <c r="B32" s="24">
        <f>'3 - Unternehmensangaben'!D12</f>
        <v>0</v>
      </c>
    </row>
    <row r="33" spans="1:2" x14ac:dyDescent="0.25">
      <c r="A33" t="s">
        <v>132</v>
      </c>
      <c r="B33" s="24">
        <f>'3 - Unternehmensangaben'!E12</f>
        <v>0</v>
      </c>
    </row>
    <row r="34" spans="1:2" x14ac:dyDescent="0.25">
      <c r="A34" t="s">
        <v>133</v>
      </c>
      <c r="B34" s="24">
        <f>'3 - Unternehmensangaben'!F12</f>
        <v>0</v>
      </c>
    </row>
    <row r="35" spans="1:2" x14ac:dyDescent="0.25">
      <c r="A35" s="79" t="s">
        <v>160</v>
      </c>
      <c r="B35" s="131" t="str">
        <f>'2 - Förderzeitraum'!H12</f>
        <v>0,0000</v>
      </c>
    </row>
  </sheetData>
  <sheetProtection selectLockedCells="1" selectUnlockedCells="1"/>
  <phoneticPr fontId="14" type="noConversion"/>
  <pageMargins left="0.7" right="0.7" top="0.78740157499999996" bottom="0.78740157499999996"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4225-444F-403E-A134-6CB9C5973278}">
  <sheetPr codeName="Tabelle5"/>
  <dimension ref="A1:AB6"/>
  <sheetViews>
    <sheetView topLeftCell="B1" workbookViewId="0">
      <selection activeCell="H3" sqref="H3"/>
    </sheetView>
  </sheetViews>
  <sheetFormatPr baseColWidth="10" defaultColWidth="11.42578125" defaultRowHeight="15" x14ac:dyDescent="0.25"/>
  <cols>
    <col min="24" max="27" width="11.42578125" style="27"/>
    <col min="28" max="28" width="10.85546875" style="27"/>
  </cols>
  <sheetData>
    <row r="1" spans="1:28" x14ac:dyDescent="0.25">
      <c r="B1" s="15"/>
      <c r="C1" s="15"/>
      <c r="D1" s="15"/>
      <c r="E1" s="15"/>
      <c r="F1" s="15"/>
      <c r="G1" s="15"/>
      <c r="H1" s="15"/>
      <c r="I1" s="15"/>
      <c r="J1" s="15"/>
      <c r="K1" s="15"/>
      <c r="L1" s="15"/>
      <c r="M1" s="15"/>
      <c r="N1" s="15"/>
      <c r="O1" s="15"/>
      <c r="P1" s="15"/>
      <c r="Q1" s="15"/>
      <c r="R1" s="15"/>
      <c r="S1" s="15"/>
      <c r="T1" s="15"/>
      <c r="U1" s="15"/>
      <c r="V1" s="15"/>
      <c r="W1" s="15"/>
    </row>
    <row r="2" spans="1:28" s="1" customFormat="1" ht="19.5" thickBot="1" x14ac:dyDescent="0.45">
      <c r="A2"/>
      <c r="B2" s="2" t="s">
        <v>49</v>
      </c>
      <c r="C2" s="3"/>
      <c r="D2" s="3"/>
      <c r="E2" s="3"/>
      <c r="F2" s="3"/>
      <c r="G2" s="3"/>
      <c r="H2" s="3"/>
      <c r="I2" s="7">
        <v>44228</v>
      </c>
      <c r="J2" s="7">
        <v>44256</v>
      </c>
      <c r="K2" s="7">
        <v>44287</v>
      </c>
      <c r="L2" s="7">
        <v>44317</v>
      </c>
      <c r="M2" s="7">
        <v>44348</v>
      </c>
      <c r="N2" s="7">
        <v>44378</v>
      </c>
      <c r="O2" s="7">
        <v>44409</v>
      </c>
      <c r="P2" s="7">
        <v>44440</v>
      </c>
      <c r="Q2" s="3"/>
      <c r="R2" s="12"/>
      <c r="S2" s="12"/>
      <c r="T2" s="12"/>
      <c r="U2" s="12"/>
      <c r="V2" s="12"/>
      <c r="W2" s="12"/>
      <c r="X2" s="27"/>
      <c r="Y2" s="27"/>
      <c r="Z2" s="27"/>
      <c r="AA2" s="27"/>
      <c r="AB2" s="27"/>
    </row>
    <row r="3" spans="1:28" s="1" customFormat="1" ht="16.5" thickBot="1" x14ac:dyDescent="0.35">
      <c r="A3"/>
      <c r="B3" s="3" t="s">
        <v>50</v>
      </c>
      <c r="C3" s="3"/>
      <c r="D3" s="3"/>
      <c r="E3" s="3"/>
      <c r="F3" s="3"/>
      <c r="G3" s="3"/>
      <c r="H3" s="26"/>
      <c r="I3" s="18"/>
      <c r="J3" s="19"/>
      <c r="K3" s="19"/>
      <c r="L3" s="19"/>
      <c r="M3" s="19"/>
      <c r="N3" s="19"/>
      <c r="O3" s="19"/>
      <c r="P3" s="19"/>
      <c r="Q3" s="4" t="s">
        <v>5</v>
      </c>
      <c r="R3" s="3" t="s">
        <v>51</v>
      </c>
      <c r="S3" s="12"/>
      <c r="T3" s="12"/>
      <c r="U3" s="12"/>
      <c r="V3" s="12"/>
      <c r="W3" s="12"/>
      <c r="X3" s="31">
        <f>H4</f>
        <v>0</v>
      </c>
      <c r="Y3" s="27"/>
      <c r="Z3" s="27"/>
      <c r="AA3" s="27"/>
      <c r="AB3" s="27"/>
    </row>
    <row r="4" spans="1:28" s="1" customFormat="1" ht="16.5" thickBot="1" x14ac:dyDescent="0.35">
      <c r="A4"/>
      <c r="B4" s="3" t="s">
        <v>52</v>
      </c>
      <c r="C4" s="3"/>
      <c r="D4" s="3"/>
      <c r="E4" s="3"/>
      <c r="F4" s="3"/>
      <c r="G4" s="3"/>
      <c r="H4" s="23"/>
      <c r="I4" s="20"/>
      <c r="J4" s="21"/>
      <c r="K4" s="21"/>
      <c r="L4" s="21"/>
      <c r="M4" s="21"/>
      <c r="N4" s="21"/>
      <c r="O4" s="21"/>
      <c r="P4" s="21"/>
      <c r="Q4" s="4" t="s">
        <v>5</v>
      </c>
      <c r="R4" s="3" t="s">
        <v>53</v>
      </c>
      <c r="S4" s="12"/>
      <c r="T4" s="12"/>
      <c r="U4" s="12"/>
      <c r="V4" s="12"/>
      <c r="W4" s="12"/>
      <c r="X4" s="27"/>
      <c r="Y4" s="27"/>
      <c r="Z4" s="27"/>
      <c r="AA4" s="27"/>
      <c r="AB4" s="27"/>
    </row>
    <row r="5" spans="1:28" s="1" customFormat="1" ht="16.5" thickBot="1" x14ac:dyDescent="0.35">
      <c r="A5"/>
      <c r="B5" s="3" t="str">
        <f>IF(H4="Erdgas","Erdgasverbrauch in kWh von 1. Februar bis 30. September 2021","Stromverbrauch in kWh von 1. Februar bis 30. September 2021")</f>
        <v>Stromverbrauch in kWh von 1. Februar bis 30. September 2021</v>
      </c>
      <c r="C5" s="3"/>
      <c r="D5" s="3"/>
      <c r="E5" s="3"/>
      <c r="F5" s="3"/>
      <c r="G5" s="3"/>
      <c r="H5" s="22">
        <f>SUM(I5:P5)</f>
        <v>0</v>
      </c>
      <c r="I5" s="28"/>
      <c r="J5" s="28"/>
      <c r="K5" s="28"/>
      <c r="L5" s="28"/>
      <c r="M5" s="28"/>
      <c r="N5" s="28"/>
      <c r="O5" s="28"/>
      <c r="P5" s="28"/>
      <c r="Q5" s="4" t="s">
        <v>5</v>
      </c>
      <c r="R5" s="29" t="s">
        <v>54</v>
      </c>
      <c r="S5" s="30"/>
      <c r="T5" s="30"/>
      <c r="U5" s="30"/>
      <c r="V5" s="30"/>
      <c r="W5" s="30"/>
      <c r="X5" s="27"/>
      <c r="Y5" s="27"/>
      <c r="Z5" s="27"/>
      <c r="AA5" s="27"/>
      <c r="AB5" s="27"/>
    </row>
    <row r="6" spans="1:28" s="1" customFormat="1" x14ac:dyDescent="0.25">
      <c r="A6"/>
      <c r="B6" s="3"/>
      <c r="C6" s="3"/>
      <c r="D6" s="3"/>
      <c r="E6" s="3"/>
      <c r="F6" s="3"/>
      <c r="G6" s="3"/>
      <c r="H6" s="16"/>
      <c r="I6" s="9"/>
      <c r="J6" s="9"/>
      <c r="K6" s="9"/>
      <c r="L6" s="9"/>
      <c r="M6" s="9"/>
      <c r="N6" s="9"/>
      <c r="O6" s="9"/>
      <c r="P6" s="9"/>
      <c r="Q6" s="14"/>
      <c r="R6" s="30"/>
      <c r="S6" s="30"/>
      <c r="T6" s="30"/>
      <c r="U6" s="30"/>
      <c r="V6" s="30"/>
      <c r="W6" s="30"/>
      <c r="X6" s="27"/>
      <c r="Y6" s="27"/>
      <c r="Z6" s="27"/>
      <c r="AA6" s="27"/>
      <c r="AB6" s="27"/>
    </row>
  </sheetData>
  <dataValidations count="2">
    <dataValidation type="list" allowBlank="1" showInputMessage="1" showErrorMessage="1" sqref="H4" xr:uid="{315E8449-3FE5-44E0-8260-0DB2535052A2}">
      <formula1>Energieart</formula1>
    </dataValidation>
    <dataValidation type="whole" errorStyle="information" allowBlank="1" showInputMessage="1" showErrorMessage="1" errorTitle="Achtung" error="Bitte geben Sie nur die letzten vier Stellen Ihrer Zählpunktnummer an." sqref="H3" xr:uid="{12F67AC0-3980-43D4-8B69-03F5DE80D477}">
      <formula1>0</formula1>
      <formula2>9999</formula2>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702F9-5B9F-4A58-8C23-EC817C5F12A7}">
  <sheetPr codeName="Tabelle6"/>
  <dimension ref="A1:U15"/>
  <sheetViews>
    <sheetView workbookViewId="0">
      <selection activeCell="I6" sqref="I6"/>
    </sheetView>
  </sheetViews>
  <sheetFormatPr baseColWidth="10" defaultColWidth="11.42578125" defaultRowHeight="15" x14ac:dyDescent="0.25"/>
  <cols>
    <col min="20" max="21" width="11.42578125" style="1"/>
  </cols>
  <sheetData>
    <row r="1" spans="1:19" x14ac:dyDescent="0.25">
      <c r="B1" s="15"/>
      <c r="C1" s="15"/>
      <c r="D1" s="15"/>
      <c r="E1" s="15"/>
      <c r="F1" s="15"/>
      <c r="G1" s="15"/>
      <c r="H1" s="15"/>
      <c r="I1" s="15"/>
      <c r="J1" s="15"/>
      <c r="K1" s="15"/>
      <c r="L1" s="15"/>
      <c r="M1" s="15"/>
      <c r="N1" s="15"/>
      <c r="O1" s="15"/>
      <c r="P1" s="15"/>
      <c r="Q1" s="15"/>
      <c r="R1" s="15"/>
      <c r="S1" s="15"/>
    </row>
    <row r="2" spans="1:19" s="1" customFormat="1" ht="19.5" thickBot="1" x14ac:dyDescent="0.45">
      <c r="A2"/>
      <c r="B2" s="2" t="s">
        <v>49</v>
      </c>
      <c r="C2" s="3"/>
      <c r="D2" s="3"/>
      <c r="E2" s="3"/>
      <c r="F2" s="3"/>
      <c r="G2" s="3"/>
      <c r="H2" s="3"/>
      <c r="I2" s="7">
        <v>44835</v>
      </c>
      <c r="J2" s="7">
        <v>44866</v>
      </c>
      <c r="K2" s="7">
        <v>44896</v>
      </c>
      <c r="L2" s="3"/>
      <c r="M2" s="12"/>
      <c r="N2" s="12"/>
      <c r="O2" s="12"/>
      <c r="P2" s="12"/>
      <c r="Q2" s="12"/>
      <c r="R2" s="12"/>
      <c r="S2" s="3"/>
    </row>
    <row r="3" spans="1:19" s="1" customFormat="1" ht="16.5" thickBot="1" x14ac:dyDescent="0.35">
      <c r="A3"/>
      <c r="B3" s="3" t="s">
        <v>50</v>
      </c>
      <c r="C3" s="3"/>
      <c r="D3" s="3"/>
      <c r="E3" s="3"/>
      <c r="F3" s="3"/>
      <c r="G3" s="3"/>
      <c r="H3" s="26"/>
      <c r="I3" s="18"/>
      <c r="J3" s="19"/>
      <c r="K3" s="19"/>
      <c r="L3" s="4" t="s">
        <v>5</v>
      </c>
      <c r="M3" s="3" t="s">
        <v>51</v>
      </c>
      <c r="N3" s="12"/>
      <c r="O3" s="12"/>
      <c r="P3" s="12"/>
      <c r="Q3" s="12"/>
      <c r="R3" s="12"/>
      <c r="S3" s="3"/>
    </row>
    <row r="4" spans="1:19" s="1" customFormat="1" ht="16.5" thickBot="1" x14ac:dyDescent="0.35">
      <c r="A4"/>
      <c r="B4" s="3" t="s">
        <v>52</v>
      </c>
      <c r="C4" s="3"/>
      <c r="D4" s="3"/>
      <c r="E4" s="3"/>
      <c r="F4" s="3"/>
      <c r="G4" s="3"/>
      <c r="H4" s="23" t="str">
        <f>IFERROR(VLOOKUP(H3,'1 - Vergleichszeitraum'!H:S,17,FALSE),"")</f>
        <v/>
      </c>
      <c r="I4" s="20"/>
      <c r="J4" s="21"/>
      <c r="K4" s="21"/>
      <c r="L4" s="4" t="s">
        <v>5</v>
      </c>
      <c r="M4" s="3" t="s">
        <v>53</v>
      </c>
      <c r="N4" s="12"/>
      <c r="O4" s="12"/>
      <c r="P4" s="12"/>
      <c r="Q4" s="12"/>
      <c r="R4" s="12"/>
      <c r="S4" s="3"/>
    </row>
    <row r="5" spans="1:19" s="1" customFormat="1" ht="16.5" thickBot="1" x14ac:dyDescent="0.35">
      <c r="A5"/>
      <c r="B5" s="3" t="str">
        <f>IF(H4="Erdgas","Arbeitspreis pro kWh Erdgas in EUR","Arbeitspreis pro kWh Strom in EUR")</f>
        <v>Arbeitspreis pro kWh Strom in EUR</v>
      </c>
      <c r="C5" s="3"/>
      <c r="D5" s="3"/>
      <c r="E5" s="3"/>
      <c r="F5" s="3"/>
      <c r="G5" s="17"/>
      <c r="H5" s="3"/>
      <c r="I5" s="25"/>
      <c r="J5" s="25"/>
      <c r="K5" s="25"/>
      <c r="L5" s="4" t="s">
        <v>5</v>
      </c>
      <c r="M5" s="3" t="str">
        <f>IF(H4="Erdgas","Erdgaskosten exkl. Steuern, Abgaben, Netzentgelte, etc.","Stromkosten exkl. Steuern, Abgaben, Netzentgelte, etc.")</f>
        <v>Stromkosten exkl. Steuern, Abgaben, Netzentgelte, etc.</v>
      </c>
      <c r="N5" s="3"/>
      <c r="O5" s="3"/>
      <c r="P5" s="13"/>
      <c r="Q5" s="10"/>
      <c r="R5" s="11"/>
      <c r="S5" s="3"/>
    </row>
    <row r="6" spans="1:19" s="1" customFormat="1" ht="16.5" thickBot="1" x14ac:dyDescent="0.35">
      <c r="A6"/>
      <c r="B6" s="3" t="str">
        <f>IF(H4="Erdgas","Erdgasverbrauch in kWh von 1. Februar bis 30. September 2022","Stromverbrauch in kWh von 1. Februar bis 30. September 2022")</f>
        <v>Stromverbrauch in kWh von 1. Februar bis 30. September 2022</v>
      </c>
      <c r="C6" s="3"/>
      <c r="D6" s="3"/>
      <c r="E6" s="3"/>
      <c r="F6" s="3"/>
      <c r="G6" s="3"/>
      <c r="H6" s="22"/>
      <c r="I6" s="28" t="str">
        <f>IFERROR(IF(#REF!="Nein",VLOOKUP(H3,'1 - Vergleichszeitraum'!H:V,20,FALSE)/12,""),"")</f>
        <v/>
      </c>
      <c r="J6" s="28" t="str">
        <f>IFERROR(IF(#REF!="Nein",VLOOKUP(H3,'1 - Vergleichszeitraum'!H:V,20,FALSE)/12,""),"")</f>
        <v/>
      </c>
      <c r="K6" s="28" t="str">
        <f>IFERROR(IF(#REF!="Nein",VLOOKUP(H3,'1 - Vergleichszeitraum'!H:V,20,FALSE)/12,""),"")</f>
        <v/>
      </c>
      <c r="L6" s="4" t="s">
        <v>5</v>
      </c>
      <c r="M6" s="29" t="s">
        <v>54</v>
      </c>
      <c r="N6" s="30"/>
      <c r="O6" s="30"/>
      <c r="P6" s="30"/>
      <c r="Q6" s="30"/>
      <c r="R6" s="30"/>
      <c r="S6" s="30"/>
    </row>
    <row r="7" spans="1:19" s="1" customFormat="1" x14ac:dyDescent="0.25">
      <c r="A7"/>
      <c r="B7" s="16" t="str">
        <f>IF(H4="Erdgas","Zwischensumme Erdgas",IF(H4="Strom","Zwischensumme Strom",""))</f>
        <v/>
      </c>
      <c r="C7" s="16"/>
      <c r="D7" s="16"/>
      <c r="E7" s="16"/>
      <c r="F7" s="16"/>
      <c r="G7" s="16"/>
      <c r="H7" s="16"/>
      <c r="I7" s="17" t="str">
        <f>IFERROR(I5*I6/IF($B7="Zwischensumme Strom",'2 - Förderzeitraum'!AB$9,IF($B7="Zwischensumme Erdgas",'2 - Förderzeitraum'!AB$10,"")),"")</f>
        <v/>
      </c>
      <c r="J7" s="17" t="str">
        <f>IFERROR(J5*J6/IF($B7="Zwischensumme Strom",'2 - Förderzeitraum'!AC$9,IF($B7="Zwischensumme Erdgas",'2 - Förderzeitraum'!AC$10,"")),"")</f>
        <v/>
      </c>
      <c r="K7" s="17" t="str">
        <f>IFERROR(K5*K6/IF($B7="Zwischensumme Strom",'2 - Förderzeitraum'!AD$9,IF($B7="Zwischensumme Erdgas",'2 - Förderzeitraum'!AD$10,"")),"")</f>
        <v/>
      </c>
      <c r="L7" s="14"/>
      <c r="M7" s="30"/>
      <c r="N7" s="30"/>
      <c r="O7" s="30"/>
      <c r="P7" s="30"/>
      <c r="Q7" s="30"/>
      <c r="R7" s="30"/>
      <c r="S7" s="30"/>
    </row>
    <row r="15" spans="1:19" ht="12.95" customHeight="1" x14ac:dyDescent="0.25"/>
  </sheetData>
  <dataValidations disablePrompts="1" count="2">
    <dataValidation type="list" allowBlank="1" showInputMessage="1" showErrorMessage="1" sqref="H4" xr:uid="{9C27AF2D-71C7-4AD4-B742-4DF62B40524D}">
      <formula1>Energieart</formula1>
    </dataValidation>
    <dataValidation type="whole" errorStyle="information" allowBlank="1" showInputMessage="1" showErrorMessage="1" errorTitle="Achtung" error="Bitte geben Sie nur die letzten vier Stellen Ihrer Zählpunktnummer an." sqref="H3" xr:uid="{8DB79CF3-30E3-4246-9D4D-B58D2F57B07E}">
      <formula1>0</formula1>
      <formula2>9999</formula2>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2956-10B9-4D63-9B02-A9BAB924D7D2}">
  <sheetPr codeName="Tabelle2"/>
  <dimension ref="A1:B3"/>
  <sheetViews>
    <sheetView workbookViewId="0">
      <selection activeCell="A4" sqref="A4"/>
    </sheetView>
  </sheetViews>
  <sheetFormatPr baseColWidth="10" defaultColWidth="11.42578125" defaultRowHeight="15" x14ac:dyDescent="0.25"/>
  <cols>
    <col min="1" max="1" width="12.42578125" customWidth="1"/>
  </cols>
  <sheetData>
    <row r="1" spans="1:2" x14ac:dyDescent="0.25">
      <c r="A1" t="s">
        <v>15</v>
      </c>
      <c r="B1" t="s">
        <v>100</v>
      </c>
    </row>
    <row r="2" spans="1:2" x14ac:dyDescent="0.25">
      <c r="A2" t="s">
        <v>22</v>
      </c>
      <c r="B2" t="s">
        <v>101</v>
      </c>
    </row>
    <row r="3" spans="1:2" x14ac:dyDescent="0.25">
      <c r="A3" t="s">
        <v>102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E0FB56F6C7944B95FE0476062B8EB0" ma:contentTypeVersion="11" ma:contentTypeDescription="Ein neues Dokument erstellen." ma:contentTypeScope="" ma:versionID="c9e0db411fa4cc5fcc265143b8b3282b">
  <xsd:schema xmlns:xsd="http://www.w3.org/2001/XMLSchema" xmlns:xs="http://www.w3.org/2001/XMLSchema" xmlns:p="http://schemas.microsoft.com/office/2006/metadata/properties" xmlns:ns2="d16c1a68-7abd-48ef-b484-7d54634ec3d5" xmlns:ns3="0c00c5cf-c319-4f5a-b81f-3ae9dd0ce32d" targetNamespace="http://schemas.microsoft.com/office/2006/metadata/properties" ma:root="true" ma:fieldsID="e60dbd50c51b31bb605b777f152cf923" ns2:_="" ns3:_="">
    <xsd:import namespace="d16c1a68-7abd-48ef-b484-7d54634ec3d5"/>
    <xsd:import namespace="0c00c5cf-c319-4f5a-b81f-3ae9dd0c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Komment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c1a68-7abd-48ef-b484-7d54634ec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47b62e5-8c39-4ebf-9884-a6d418dab9e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Kommentar" ma:index="18" nillable="true" ma:displayName="Kommentar" ma:format="Dropdown" ma:internalName="Kommenta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00c5cf-c319-4f5a-b81f-3ae9dd0ce32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31db6c35-aa5e-4a80-8695-b19a07b5f99c}" ma:internalName="TaxCatchAll" ma:showField="CatchAllData" ma:web="0c00c5cf-c319-4f5a-b81f-3ae9dd0c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6c1a68-7abd-48ef-b484-7d54634ec3d5">
      <Terms xmlns="http://schemas.microsoft.com/office/infopath/2007/PartnerControls"/>
    </lcf76f155ced4ddcb4097134ff3c332f>
    <TaxCatchAll xmlns="0c00c5cf-c319-4f5a-b81f-3ae9dd0ce32d" xsi:nil="true"/>
    <Kommentar xmlns="d16c1a68-7abd-48ef-b484-7d54634ec3d5" xsi:nil="true"/>
  </documentManagement>
</p:properties>
</file>

<file path=customXml/itemProps1.xml><?xml version="1.0" encoding="utf-8"?>
<ds:datastoreItem xmlns:ds="http://schemas.openxmlformats.org/officeDocument/2006/customXml" ds:itemID="{528347A3-0781-4BC0-9BC3-B59EF7F4A8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c1a68-7abd-48ef-b484-7d54634ec3d5"/>
    <ds:schemaRef ds:uri="0c00c5cf-c319-4f5a-b81f-3ae9dd0ce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08B237-5B74-4CD0-8BB4-D9737C66BCB0}">
  <ds:schemaRefs>
    <ds:schemaRef ds:uri="http://schemas.microsoft.com/sharepoint/v3/contenttype/forms"/>
  </ds:schemaRefs>
</ds:datastoreItem>
</file>

<file path=customXml/itemProps3.xml><?xml version="1.0" encoding="utf-8"?>
<ds:datastoreItem xmlns:ds="http://schemas.openxmlformats.org/officeDocument/2006/customXml" ds:itemID="{A92657DC-A5EF-424B-AD49-3E9E9FE444C8}">
  <ds:schemaRefs>
    <ds:schemaRef ds:uri="http://schemas.openxmlformats.org/package/2006/metadata/core-properties"/>
    <ds:schemaRef ds:uri="http://purl.org/dc/elements/1.1/"/>
    <ds:schemaRef ds:uri="0c00c5cf-c319-4f5a-b81f-3ae9dd0ce32d"/>
    <ds:schemaRef ds:uri="d16c1a68-7abd-48ef-b484-7d54634ec3d5"/>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Erläuterung</vt:lpstr>
      <vt:lpstr>Übersicht</vt:lpstr>
      <vt:lpstr>1 - Vergleichszeitraum</vt:lpstr>
      <vt:lpstr>2 - Förderzeitraum</vt:lpstr>
      <vt:lpstr>3 - Unternehmensangaben</vt:lpstr>
      <vt:lpstr>Import</vt:lpstr>
      <vt:lpstr>Zählpunkte Schritt 1</vt:lpstr>
      <vt:lpstr>Zählpunkte Schritt 2</vt:lpstr>
      <vt:lpstr>Liste</vt:lpstr>
      <vt:lpstr>'2 - Förderzeitraum'!Druckbereich</vt:lpstr>
      <vt:lpstr>Energieart</vt:lpstr>
      <vt:lpstr>Lastprofilzähler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SMAJLAJ Aridon</dc:creator>
  <cp:keywords/>
  <dc:description/>
  <cp:lastModifiedBy>Blöch Thomas</cp:lastModifiedBy>
  <cp:revision/>
  <dcterms:created xsi:type="dcterms:W3CDTF">2022-09-16T06:56:09Z</dcterms:created>
  <dcterms:modified xsi:type="dcterms:W3CDTF">2023-05-26T08:08:49Z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0x0101002EE0FB56F6C7944B95FE0476062B8EB0</vt:lpwstr>
  </property>
  <property fmtid="{D5CDD505-2E9C-101B-9397-08002B2CF9AE}" pid="3" name="MediaServiceImageTags">
    <vt:lpwstr/>
  </property>
</Properties>
</file>