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OE\RMSG\03 RM Internas\Schneider\Überbrückungsgarantien Doku\"/>
    </mc:Choice>
  </mc:AlternateContent>
  <xr:revisionPtr revIDLastSave="0" documentId="13_ncr:1_{E3D11390-D676-4D82-ACEA-D043DD00E310}" xr6:coauthVersionLast="45" xr6:coauthVersionMax="45" xr10:uidLastSave="{00000000-0000-0000-0000-000000000000}"/>
  <workbookProtection workbookAlgorithmName="SHA-512" workbookHashValue="yQfbpXNDRLnt2KQZAav7aeUOpRw8zDVuxQXiqtWcUKCLQzDsJFzBeBrdJpY7Y8msiYU+HQ2YmzsXTZh+vcZsBw==" workbookSaltValue="jdmgOdtWINgOWN3i1oMXdA==" workbookSpinCount="100000" lockStructure="1"/>
  <bookViews>
    <workbookView xWindow="-108" yWindow="-108" windowWidth="23256" windowHeight="12576" xr2:uid="{00000000-000D-0000-FFFF-FFFF00000000}"/>
  </bookViews>
  <sheets>
    <sheet name="Berchnung Entgelt" sheetId="3" r:id="rId1"/>
    <sheet name="Hilfstabellen" sheetId="2" state="hidden" r:id="rId2"/>
  </sheets>
  <definedNames>
    <definedName name="AMFG_Feld_01">#REF!</definedName>
    <definedName name="AMFG_Feld_02a">#REF!</definedName>
    <definedName name="AMFG_Feld_02b">#REF!</definedName>
    <definedName name="AMFG_Feld_03a">#REF!</definedName>
    <definedName name="AMFG_Feld_03b">#REF!</definedName>
    <definedName name="AMFG_Feld_04a">#REF!</definedName>
    <definedName name="AMFG_Feld_04b">#REF!</definedName>
    <definedName name="AMFG_Feld_05a">#REF!</definedName>
    <definedName name="AMFG_Feld_05b">#REF!</definedName>
    <definedName name="AMFG_Feld_06">#REF!</definedName>
    <definedName name="AMFG_Feld_07">#REF!</definedName>
    <definedName name="AMFG_ISTAlterBis18">#REF!</definedName>
    <definedName name="AMFG_ISTAlterBis30">#REF!</definedName>
    <definedName name="AMFG_ISTAlterBis40">#REF!</definedName>
    <definedName name="AMFG_ISTAlterBis50">#REF!</definedName>
    <definedName name="AMFG_ISTAlterUeb50">#REF!</definedName>
    <definedName name="AMFG_ISTDat">#REF!</definedName>
    <definedName name="AMFG_ISTDauerBefr">#REF!</definedName>
    <definedName name="AMFG_ISTDauerUnbefr">#REF!</definedName>
    <definedName name="AMFG_ISTFrau">#REF!</definedName>
    <definedName name="AMFG_ISTGebAngrAusl">#REF!</definedName>
    <definedName name="AMFG_ISTGebAngrBez">#REF!</definedName>
    <definedName name="AMFG_ISTGebAngrBundesl">#REF!</definedName>
    <definedName name="AMFG_ISTGebBez">#REF!</definedName>
    <definedName name="AMFG_ISTGebBundesl">#REF!</definedName>
    <definedName name="AMFG_ISTGes">#REF!</definedName>
    <definedName name="AMFG_ISTMann">#REF!</definedName>
    <definedName name="AMFG_ISTQualAkad">#REF!</definedName>
    <definedName name="AMFG_ISTQualFachhochsch">#REF!</definedName>
    <definedName name="AMFG_ISTQualFachsch">#REF!</definedName>
    <definedName name="AMFG_ISTQualLehr">#REF!</definedName>
    <definedName name="AMFG_ISTQualMatura">#REF!</definedName>
    <definedName name="AMFG_ISTQualMeister">#REF!</definedName>
    <definedName name="AMFG_ISTQualPflSch">#REF!</definedName>
    <definedName name="AMFG_ISTRechtAng">#REF!</definedName>
    <definedName name="AMFG_ISTRechtArb">#REF!</definedName>
    <definedName name="AMFG_ISTRechtBehindEG">#REF!</definedName>
    <definedName name="AMFG_ISTRechtLehrl">#REF!</definedName>
    <definedName name="AMFG_ISTRechtLeih">#REF!</definedName>
    <definedName name="AMFG_ZIELDat">#REF!</definedName>
    <definedName name="AMFG_ZIELDauerBefr">#REF!</definedName>
    <definedName name="AMFG_ZIELDauerUnbefr">#REF!</definedName>
    <definedName name="AMFG_ZIELFrau">#REF!</definedName>
    <definedName name="AMFG_ZIELGes">#REF!</definedName>
    <definedName name="AMFG_ZIELMann">#REF!</definedName>
    <definedName name="AMFG_ZIELQualAkad">#REF!</definedName>
    <definedName name="AMFG_ZIELQualFachhochsch">#REF!</definedName>
    <definedName name="AMFG_ZIELQualFachsch">#REF!</definedName>
    <definedName name="AMFG_ZIELQualLehr">#REF!</definedName>
    <definedName name="AMFG_ZIELQualMatura">#REF!</definedName>
    <definedName name="AMFG_ZIELQualMeister">#REF!</definedName>
    <definedName name="AMFG_ZIELQualPflSch">#REF!</definedName>
    <definedName name="AMFG_ZIELRechtAng">#REF!</definedName>
    <definedName name="AMFG_ZIELRechtArb">#REF!</definedName>
    <definedName name="AMFG_ZIELRechtBehindEG">#REF!</definedName>
    <definedName name="AMFG_ZIELRechtLehrl">#REF!</definedName>
    <definedName name="AMFG_ZIELRechtLeih">#REF!</definedName>
    <definedName name="Arbpl_AktJahr">#REF!</definedName>
    <definedName name="Arbpl_DarstVariante">#REF!</definedName>
    <definedName name="Arbpl_Jminus1_Beschr">#REF!</definedName>
    <definedName name="Arbpl_Jminus1Lehrl">#REF!</definedName>
    <definedName name="Arbpl_Jminus1LehrlVZaequ">#REF!</definedName>
    <definedName name="Arbpl_Jminus1MA">#REF!</definedName>
    <definedName name="Arbpl_Jminus1MAVZaequ">#REF!</definedName>
    <definedName name="Arbpl_Jminus2_Beschr">#REF!</definedName>
    <definedName name="Arbpl_Jminus2Lehrl">#REF!</definedName>
    <definedName name="Arbpl_Jminus2LehrlVZaequ">#REF!</definedName>
    <definedName name="Arbpl_Jminus2MA">#REF!</definedName>
    <definedName name="Arbpl_Jminus2MAVZaequ">#REF!</definedName>
    <definedName name="Arbpl_Jminus3_Beschr">#REF!</definedName>
    <definedName name="Arbpl_Jminus3Lehrl">#REF!</definedName>
    <definedName name="Arbpl_Jminus3LehrlVZaequ">#REF!</definedName>
    <definedName name="Arbpl_Jminus3MA">#REF!</definedName>
    <definedName name="Arbpl_Jminus3MAVZaequ">#REF!</definedName>
    <definedName name="Arbpl_nachProj_LehrlSum">#REF!</definedName>
    <definedName name="Arbpl_nachProj_MASum">#REF!</definedName>
    <definedName name="Arbpl_Vollzaequ">#REF!</definedName>
    <definedName name="Arbpl_vorProj_LehrlSum">#REF!</definedName>
    <definedName name="Arbpl_vorProj_MASum">#REF!</definedName>
    <definedName name="BEW_BewertungOeko">#REF!</definedName>
    <definedName name="ChG_ArbZeitBsp">#REF!</definedName>
    <definedName name="ChG_ArbZeitFlex">#REF!</definedName>
    <definedName name="ChG_AusbPlanSpezSitFrau">#REF!</definedName>
    <definedName name="ChG_AusbPlanVorlage">#REF!</definedName>
    <definedName name="ChG_Auszeichnungen">#REF!</definedName>
    <definedName name="ChG_DatumErhebung">#REF!</definedName>
    <definedName name="ChG_KarenzBsp">#REF!</definedName>
    <definedName name="ChG_KarenzMann">#REF!</definedName>
    <definedName name="ChG_KarenzWiederEinst">#REF!</definedName>
    <definedName name="ChG_Kinderbetr">#REF!</definedName>
    <definedName name="ChG_MaEigFrauFuehrPos">#REF!</definedName>
    <definedName name="ChG_MaEigLehrlNGSpez">#REF!</definedName>
    <definedName name="ChG_PflegeurlMann">#REF!</definedName>
    <definedName name="_xlnm.Print_Area" localSheetId="0">'Berchnung Entgelt'!$A$1:$G$74</definedName>
    <definedName name="EFRE_Auflagen">#REF!</definedName>
    <definedName name="EFRE_Empfehlung_Datum">#REF!</definedName>
    <definedName name="EFRE_Kurzdarstellung_Datum">#REF!</definedName>
    <definedName name="EFRE_Sicherheiten">#REF!</definedName>
    <definedName name="EFRE_Zuschussbetrag">#REF!</definedName>
    <definedName name="EKK_Auflage">#REF!</definedName>
    <definedName name="EKK_AuflageBez">#REF!</definedName>
    <definedName name="EKK_AusnuetzZeitraum">#REF!</definedName>
    <definedName name="EKK_Kreditbetrag">#REF!</definedName>
    <definedName name="EKK_Rueckzahlung">#REF!</definedName>
    <definedName name="EKK_Sicherheiten">#REF!</definedName>
    <definedName name="EKK_TilgungsfrZeitraum">#REF!</definedName>
    <definedName name="ERP_AMFZuschuss_Datum">#REF!</definedName>
    <definedName name="ERP_AnteilSicherheit1_Mio">#REF!</definedName>
    <definedName name="ERP_AnteilSicherheit1_Proz">#REF!</definedName>
    <definedName name="ERP_AnteilSicherheit2_Text">#REF!</definedName>
    <definedName name="ERP_Antrag_Datum">#REF!</definedName>
    <definedName name="ERP_ArbeitsplBonus">#REF!</definedName>
    <definedName name="ERP_AusnuetzBeginn">#REF!</definedName>
    <definedName name="ERP_beantrVolumen">#REF!</definedName>
    <definedName name="ERP_GebietBez">#REF!</definedName>
    <definedName name="ERP_GebietID">#REF!</definedName>
    <definedName name="ERP_MaxBarwe">#REF!</definedName>
    <definedName name="ERP_Sicherheiten1">#REF!</definedName>
    <definedName name="ERP_StandOrtLehrlAkt">#REF!</definedName>
    <definedName name="ERP_StandOrtLehrlAktVZAeq">#REF!</definedName>
    <definedName name="ERP_StandOrtLehrlGepl">#REF!</definedName>
    <definedName name="ERP_StandOrtLehrlGeplVZAeq">#REF!</definedName>
    <definedName name="ERP_StandOrtMAakt">#REF!</definedName>
    <definedName name="ERP_StandOrtMAaktVZAeq">#REF!</definedName>
    <definedName name="ERP_StandOrtMAgepl">#REF!</definedName>
    <definedName name="ERP_StandOrtMAgeplVZAeq">#REF!</definedName>
    <definedName name="ERP_Stellungnahme_Datum">#REF!</definedName>
    <definedName name="ERP_TechProjMaxBarwert">#REF!</definedName>
    <definedName name="ERP_TilungsfreieZeitJahre">#REF!</definedName>
    <definedName name="ERP_TilungsZeitJahre">#REF!</definedName>
    <definedName name="ERP_Zielgebiet">#REF!</definedName>
    <definedName name="eTAB_AMF_Block4b">#REF!</definedName>
    <definedName name="eTAB_AMFG">#REF!</definedName>
    <definedName name="eTAB_AMFG_Einleitung">#REF!</definedName>
    <definedName name="eTAB_AMFG_Einleitung_X">#REF!</definedName>
    <definedName name="eTAB_Arbeitspl">#REF!</definedName>
    <definedName name="eTAB_Arbeitspl_Format">#REF!</definedName>
    <definedName name="eTAB_Arbeitspl_X">#REF!</definedName>
    <definedName name="eTAB_Efre">#REF!</definedName>
    <definedName name="eTAB_Efre_X">#REF!</definedName>
    <definedName name="eTAB_Finanzierung">#REF!</definedName>
    <definedName name="eTAB_Finanzplan_UntVorschau">#REF!</definedName>
    <definedName name="eTAB_Finanzplan_UntVorschau_X">#REF!</definedName>
    <definedName name="eTAB_Finanzplan_Vorsichtig">#REF!</definedName>
    <definedName name="eTAB_Finanzplan_Vorsichtig_X">#REF!</definedName>
    <definedName name="eTAB_HYPO_X">#REF!</definedName>
    <definedName name="eTAB_HYPO1">#REF!</definedName>
    <definedName name="eTAB_HYPO1_X">#REF!</definedName>
    <definedName name="eTAB_HYPO2">#REF!</definedName>
    <definedName name="eTAB_HYPO2_X">#REF!</definedName>
    <definedName name="eTAB_ProjektKosten_Plan">#REF!</definedName>
    <definedName name="eTAB_ProjektKosten_PlanIst">#REF!</definedName>
    <definedName name="eTAB_ProjektKostenOsteuropa_Plan">#REF!</definedName>
    <definedName name="eTAB_ZeitplanEfre">#REF!</definedName>
    <definedName name="Finanzierung_Absprache">#REF!</definedName>
    <definedName name="Finanzierung_Bonus">#REF!</definedName>
    <definedName name="Fplan_1ErpAfa">#REF!</definedName>
    <definedName name="Fplan_1ErpBetrLeistung">#REF!</definedName>
    <definedName name="Fplan_1ErpCF">#REF!</definedName>
    <definedName name="Fplan_1ErpCFAufKFRFremd">#REF!</definedName>
    <definedName name="Fplan_1ErpCFAufLFRFremd">#REF!</definedName>
    <definedName name="Fplan_1ErpCFEinbrEigenm">#REF!</definedName>
    <definedName name="Fplan_1ErpCFFoerd">#REF!</definedName>
    <definedName name="Fplan_1ErpCFzusBar">#REF!</definedName>
    <definedName name="Fplan_1ErpCFzusVkAkt">#REF!</definedName>
    <definedName name="Fplan_1ErpGes">#REF!</definedName>
    <definedName name="Fplan_1ErpGewinnEGT">#REF!</definedName>
    <definedName name="Fplan_1ErpMhkSum">#REF!</definedName>
    <definedName name="Fplan_1ErpMvwEntn">#REF!</definedName>
    <definedName name="Fplan_1ErpMvwInvLtAntr">#REF!</definedName>
    <definedName name="Fplan_1ErpMvwParallel">#REF!</definedName>
    <definedName name="Fplan_1ErpMvwTilgKfrFremdm">#REF!</definedName>
    <definedName name="Fplan_1ErpMvwTilgLfrNachrProj">#REF!</definedName>
    <definedName name="Fplan_1ErpMvwTilgLfrVorProj">#REF!</definedName>
    <definedName name="Fplan_1ErpPlanjahr">#REF!</definedName>
    <definedName name="Fplan_1Planjahr">#REF!</definedName>
    <definedName name="Fplan_1UntVsAfa">#REF!</definedName>
    <definedName name="Fplan_1UntVsBetrLeistung">#REF!</definedName>
    <definedName name="Fplan_1UntVsCF">#REF!</definedName>
    <definedName name="Fplan_1UntVsCFAufKFRFremd">#REF!</definedName>
    <definedName name="Fplan_1UntVsCFAufLFRFremd">#REF!</definedName>
    <definedName name="Fplan_1UntVsCFEinbrEigenm">#REF!</definedName>
    <definedName name="Fplan_1UntVsCFFoerd">#REF!</definedName>
    <definedName name="Fplan_1UntVsCFzusBar">#REF!</definedName>
    <definedName name="Fplan_1UntVsCFzusVkAkt">#REF!</definedName>
    <definedName name="Fplan_1UntVsGes">#REF!</definedName>
    <definedName name="Fplan_1UntVsGewinnEGT">#REF!</definedName>
    <definedName name="Fplan_1UntVsMhkSum">#REF!</definedName>
    <definedName name="Fplan_1UntVsMvwEntn">#REF!</definedName>
    <definedName name="Fplan_1UntVsMvwInvLtAntr">#REF!</definedName>
    <definedName name="Fplan_1UntVsMvwParallel">#REF!</definedName>
    <definedName name="Fplan_1UntVsMvwTilgKfrFremdm">#REF!</definedName>
    <definedName name="Fplan_1UntVsMvwTilgLfrNachrProj">#REF!</definedName>
    <definedName name="Fplan_1UntVsMvwTilgLfrVorProj">#REF!</definedName>
    <definedName name="Fplan_2ErpAfa">#REF!</definedName>
    <definedName name="Fplan_2ErpBetrLeistung">#REF!</definedName>
    <definedName name="Fplan_2ErpCF">#REF!</definedName>
    <definedName name="Fplan_2ErpCFAufKFRFremd">#REF!</definedName>
    <definedName name="Fplan_2ErpCFAufLFRFremd">#REF!</definedName>
    <definedName name="Fplan_2ErpCFEinbrEigenm">#REF!</definedName>
    <definedName name="Fplan_2ErpCFFoerd">#REF!</definedName>
    <definedName name="Fplan_2ErpCFzusBar">#REF!</definedName>
    <definedName name="Fplan_2ErpCFzusVkAkt">#REF!</definedName>
    <definedName name="Fplan_2ErpGes">#REF!</definedName>
    <definedName name="Fplan_2ErpGewinnEGT">#REF!</definedName>
    <definedName name="Fplan_2ErpMhkSum">#REF!</definedName>
    <definedName name="Fplan_2ErpMvwEntn">#REF!</definedName>
    <definedName name="Fplan_2ErpMvwInvLtAntr">#REF!</definedName>
    <definedName name="Fplan_2ErpMvwParallel">#REF!</definedName>
    <definedName name="Fplan_2ErpMvwTilgKfrFremdm">#REF!</definedName>
    <definedName name="Fplan_2ErpMvwTilgLfrNachrProj">#REF!</definedName>
    <definedName name="Fplan_2ErpMvwTilgLfrVorProj">#REF!</definedName>
    <definedName name="Fplan_2ErpPlanjahr">#REF!</definedName>
    <definedName name="Fplan_2Planjahr">#REF!</definedName>
    <definedName name="Fplan_2UntVsAfa">#REF!</definedName>
    <definedName name="Fplan_2UntVsBetrLeistung">#REF!</definedName>
    <definedName name="Fplan_2UntVsCF">#REF!</definedName>
    <definedName name="Fplan_2UntVsCFAufKFRFremd">#REF!</definedName>
    <definedName name="Fplan_2UntVsCFAufLFRFremd">#REF!</definedName>
    <definedName name="Fplan_2UntVsCFEinbrEigenm">#REF!</definedName>
    <definedName name="Fplan_2UntVsCFFoerd">#REF!</definedName>
    <definedName name="Fplan_2UntVsCFzusBar">#REF!</definedName>
    <definedName name="Fplan_2UntVsCFzusVkAkt">#REF!</definedName>
    <definedName name="Fplan_2UntVsGes">#REF!</definedName>
    <definedName name="Fplan_2UntVsGewinnEGT">#REF!</definedName>
    <definedName name="Fplan_2UntVsMhkSum">#REF!</definedName>
    <definedName name="Fplan_2UntVsMvwEntn">#REF!</definedName>
    <definedName name="Fplan_2UntVsMvwInvLtAntr">#REF!</definedName>
    <definedName name="Fplan_2UntVsMvwParallel">#REF!</definedName>
    <definedName name="Fplan_2UntVsMvwTilgKfrFremdm">#REF!</definedName>
    <definedName name="Fplan_2UntVsMvwTilgLfrNachrProj">#REF!</definedName>
    <definedName name="Fplan_2UntVsMvwTilgLfrVorProj">#REF!</definedName>
    <definedName name="Fplan_3ErpAfa">#REF!</definedName>
    <definedName name="Fplan_3ErpBetrLeistung">#REF!</definedName>
    <definedName name="Fplan_3ErpCF">#REF!</definedName>
    <definedName name="Fplan_3ErpCFAufKFRFremd">#REF!</definedName>
    <definedName name="Fplan_3ErpCFAufLFRFremd">#REF!</definedName>
    <definedName name="Fplan_3ErpCFEinbrEigenm">#REF!</definedName>
    <definedName name="Fplan_3ErpCFFoerd">#REF!</definedName>
    <definedName name="Fplan_3ErpCFzusBar">#REF!</definedName>
    <definedName name="Fplan_3ErpCFzusVkAkt">#REF!</definedName>
    <definedName name="Fplan_3ErpGes">#REF!</definedName>
    <definedName name="Fplan_3ErpGewinnEGT">#REF!</definedName>
    <definedName name="Fplan_3ErpMhkSum">#REF!</definedName>
    <definedName name="Fplan_3ErpMvwEntn">#REF!</definedName>
    <definedName name="Fplan_3ErpMvwInvLtAntr">#REF!</definedName>
    <definedName name="Fplan_3ErpMvwParallel">#REF!</definedName>
    <definedName name="Fplan_3ErpMvwTilgKfrFremdm">#REF!</definedName>
    <definedName name="Fplan_3ErpMvwTilgLfrNachrProj">#REF!</definedName>
    <definedName name="Fplan_3ErpMvwTilgLfrVorProj">#REF!</definedName>
    <definedName name="Fplan_3ErpPlanjahr">#REF!</definedName>
    <definedName name="Fplan_3Planjahr">#REF!</definedName>
    <definedName name="Fplan_3UntVsAfa">#REF!</definedName>
    <definedName name="Fplan_3UntVsBetrLeistung">#REF!</definedName>
    <definedName name="Fplan_3UntVsCF">#REF!</definedName>
    <definedName name="Fplan_3UntVsCFAufKFRFremd">#REF!</definedName>
    <definedName name="Fplan_3UntVsCFAufLFRFremd">#REF!</definedName>
    <definedName name="Fplan_3UntVsCFEinbrEigenm">#REF!</definedName>
    <definedName name="Fplan_3UntVsCFFoerd">#REF!</definedName>
    <definedName name="Fplan_3UntVsCFzusBar">#REF!</definedName>
    <definedName name="Fplan_3UntVsCFzusVkAkt">#REF!</definedName>
    <definedName name="Fplan_3UntVsGes">#REF!</definedName>
    <definedName name="Fplan_3UntVsGewinnEGT">#REF!</definedName>
    <definedName name="Fplan_3UntVsMhkSum">#REF!</definedName>
    <definedName name="Fplan_3UntVsMvwEntn">#REF!</definedName>
    <definedName name="Fplan_3UntVsMvwInvLtAntr">#REF!</definedName>
    <definedName name="Fplan_3UntVsMvwParallel">#REF!</definedName>
    <definedName name="Fplan_3UntVsMvwTilgKfrFremdm">#REF!</definedName>
    <definedName name="Fplan_3UntVsMvwTilgLfrNachrProj">#REF!</definedName>
    <definedName name="Fplan_3UntVsMvwTilgLfrVorProj">#REF!</definedName>
    <definedName name="FW_BrancheOENACE">#REF!</definedName>
    <definedName name="FW_BrancheText">#REF!</definedName>
    <definedName name="FW_Bundesland">#REF!</definedName>
    <definedName name="FW_Firmenbuchgericht">#REF!</definedName>
    <definedName name="FW_Firmenbuchnummer">#REF!</definedName>
    <definedName name="FW_FirmenName">#REF!</definedName>
    <definedName name="FW_FirmenNummer">#REF!</definedName>
    <definedName name="FW_Geschaeftsfuehrer">#REF!</definedName>
    <definedName name="FW_GeschJahrBis">#REF!</definedName>
    <definedName name="FW_GeschJahrVon">#REF!</definedName>
    <definedName name="FW_Gesellschafter">#REF!</definedName>
    <definedName name="FW_GesKapBetrag">#REF!</definedName>
    <definedName name="FW_GesKapBez">#REF!</definedName>
    <definedName name="FW_GruendungsJahr">#REF!</definedName>
    <definedName name="FW_LeistungsPRG">#REF!</definedName>
    <definedName name="FW_Ort">#REF!</definedName>
    <definedName name="FW_PLZ_Ort">#REF!</definedName>
    <definedName name="FW_ProjektKategorie">#REF!</definedName>
    <definedName name="FW_Rechtsform">#REF!</definedName>
    <definedName name="FW_Strasse">#REF!</definedName>
    <definedName name="FW_Unternehmensgroesse">#REF!</definedName>
    <definedName name="Hypo_AbschlVerwErschw">#REF!</definedName>
    <definedName name="Hypo_AbschlVerwErschwBer">#REF!</definedName>
    <definedName name="Hypo_AbschlVerwErschwSum">#REF!</definedName>
    <definedName name="Hypo_BeantrERPKredit">#REF!</definedName>
    <definedName name="Hypo_Bedeckung">#REF!</definedName>
    <definedName name="Hypo_Beswert100">#REF!</definedName>
    <definedName name="Hypo_Beswert120">#REF!</definedName>
    <definedName name="Hypo_EingetrVorl">#REF!</definedName>
    <definedName name="Hypo_LiegenschGBuch">#REF!</definedName>
    <definedName name="Hypo_NeubauK">#REF!</definedName>
    <definedName name="Hypo_NeubauKBer">#REF!</definedName>
    <definedName name="Hypo_Verkehrsw">#REF!</definedName>
    <definedName name="Hypo_VerkehrswBer">#REF!</definedName>
    <definedName name="Hypo_Zeile1">#REF!</definedName>
    <definedName name="Konz_BilanzSumVorjahr">#REF!</definedName>
    <definedName name="Konz_UmsatzVorjahr">#REF!</definedName>
    <definedName name="Konz_VollzeitaequVorJahr">#REF!</definedName>
    <definedName name="mStart_Bau">#REF!</definedName>
    <definedName name="mStart_FoerderaktKo">#REF!</definedName>
    <definedName name="mStart_immateriell">#REF!</definedName>
    <definedName name="mStart_Maschinen">#REF!</definedName>
    <definedName name="mStart_NichtFoerdKo">#REF!</definedName>
    <definedName name="mStart_OEU_FoerderaktNFKo">#REF!</definedName>
    <definedName name="mStart_OEU_InvMassn">#REF!</definedName>
    <definedName name="mStart_OEU_NFKo">#REF!</definedName>
    <definedName name="mStart_OEU_NichtInvMassn">#REF!</definedName>
    <definedName name="mStart_OEU_sonstiges">#REF!</definedName>
    <definedName name="mStart_Personal">#REF!</definedName>
    <definedName name="mStart_Sonstiges">#REF!</definedName>
    <definedName name="msys_FinanzierungEnd">#REF!</definedName>
    <definedName name="PA_Auflage">#REF!</definedName>
    <definedName name="PA_AuflageBez">#REF!</definedName>
    <definedName name="PA_AusnuetzZeitraum">#REF!</definedName>
    <definedName name="PA_Kreditbetrag">#REF!</definedName>
    <definedName name="PA_Rueckzahlung">#REF!</definedName>
    <definedName name="PA_Sicherheiten">#REF!</definedName>
    <definedName name="PA_TilgungsfrZeitraum">#REF!</definedName>
    <definedName name="Proj_MaxForderbKosten">#REF!</definedName>
    <definedName name="Proj_Projektkategorie">#REF!</definedName>
    <definedName name="Proj_Projekttitel">#REF!</definedName>
    <definedName name="Proj_ZeitraumBis">#REF!</definedName>
    <definedName name="Proj_ZeitraumVon">#REF!</definedName>
    <definedName name="Schema_A_EUStahlR">#REF!</definedName>
    <definedName name="Schema_A_KeinProj">#REF!</definedName>
    <definedName name="Schema_A_MitnEffekt">#REF!</definedName>
    <definedName name="Schema_A_NatStdOrtGeb">#REF!</definedName>
    <definedName name="Schema_A_SensiblBrAUT">#REF!</definedName>
    <definedName name="Schema_A_SensiblBrEU">#REF!</definedName>
    <definedName name="Schema_A_SonstA">#REF!</definedName>
    <definedName name="Schema_A_WirtschNBew">#REF!</definedName>
    <definedName name="Schema_Bew_TechnInnov">#REF!</definedName>
    <definedName name="Schema_Bew_WachstBesch">#REF!</definedName>
    <definedName name="Schema_Feld_01">#REF!</definedName>
    <definedName name="Schema_Feld_02">#REF!</definedName>
    <definedName name="Schema_Feld_03a">#REF!</definedName>
    <definedName name="Schema_Feld_03b">#REF!</definedName>
    <definedName name="Schema_Feld_04a">#REF!</definedName>
    <definedName name="Schema_Feld_04b">#REF!</definedName>
    <definedName name="Schema_Feld_05a">#REF!</definedName>
    <definedName name="Schema_Feld_05b">#REF!</definedName>
    <definedName name="Schema_Feld_06a">#REF!</definedName>
    <definedName name="Schema_Feld_06b">#REF!</definedName>
    <definedName name="Schema_Feld_07a">#REF!</definedName>
    <definedName name="Schema_Feld_07b">#REF!</definedName>
    <definedName name="Schema_Feld_08a">#REF!</definedName>
    <definedName name="Schema_Feld_08b">#REF!</definedName>
    <definedName name="Schema_Feld_09a">#REF!</definedName>
    <definedName name="Schema_Feld_09b">#REF!</definedName>
    <definedName name="Schema_Feld_10a">#REF!</definedName>
    <definedName name="Schema_Feld_10b">#REF!</definedName>
    <definedName name="Schema_Feld_11a">#REF!</definedName>
    <definedName name="Schema_Feld_11b">#REF!</definedName>
    <definedName name="Schema_Feld_12a">#REF!</definedName>
    <definedName name="Schema_Feld_12b">#REF!</definedName>
    <definedName name="Schema_Feld_13a">#REF!</definedName>
    <definedName name="Schema_Feld_13b">#REF!</definedName>
    <definedName name="Schema_Feld_14a">#REF!</definedName>
    <definedName name="Schema_Feld_14b">#REF!</definedName>
    <definedName name="Schema_Feld_15a">#REF!</definedName>
    <definedName name="Schema_Feld_15b">#REF!</definedName>
    <definedName name="Schema_Feld_16a">#REF!</definedName>
    <definedName name="Schema_Feld_16b">#REF!</definedName>
    <definedName name="Schema_Feld_17a">#REF!</definedName>
    <definedName name="Schema_Feld_17b">#REF!</definedName>
    <definedName name="Schema_Feld_18a">#REF!</definedName>
    <definedName name="Schema_Feld_18b">#REF!</definedName>
    <definedName name="Schema_Feld_19a">#REF!</definedName>
    <definedName name="Schema_Feld_19b">#REF!</definedName>
    <definedName name="Schema_Feld_20a">#REF!</definedName>
    <definedName name="Schema_Feld_20b">#REF!</definedName>
    <definedName name="Schema_Feld_21a">#REF!</definedName>
    <definedName name="Schema_Feld_21b">#REF!</definedName>
    <definedName name="Schema_Feld_22a">#REF!</definedName>
    <definedName name="Schema_Feld_22b">#REF!</definedName>
    <definedName name="Schema_Feld_23a">#REF!</definedName>
    <definedName name="Schema_Feld_23b">#REF!</definedName>
    <definedName name="Schema_Feld_24a">#REF!</definedName>
    <definedName name="Schema_Feld_24b">#REF!</definedName>
    <definedName name="Schema_Feld_25a">#REF!</definedName>
    <definedName name="Schema_Feld_25b">#REF!</definedName>
    <definedName name="Schema_Feld_26a">#REF!</definedName>
    <definedName name="Schema_Feld_26b">#REF!</definedName>
    <definedName name="Schema_TI_AvKonstFert">#REF!</definedName>
    <definedName name="Schema_TI_Dim">#REF!</definedName>
    <definedName name="Schema_TI_EinsUmstErz">#REF!</definedName>
    <definedName name="Schema_TI_MassgenProz">#REF!</definedName>
    <definedName name="Schema_TI_NeuFkt">#REF!</definedName>
    <definedName name="Schema_TI_NeuMat">#REF!</definedName>
    <definedName name="Schema_TI_OrgInnnovation">#REF!</definedName>
    <definedName name="Schema_TI_StarkInfFTE">#REF!</definedName>
    <definedName name="Schema_TI_TchnSprung">#REF!</definedName>
    <definedName name="Schema_TI_UmsFuE">#REF!</definedName>
    <definedName name="Schema_Ue_ProjektTitel">#REF!</definedName>
    <definedName name="Schema_WB_AnhQual">#REF!</definedName>
    <definedName name="Schema_WB_BeschAnz">#REF!</definedName>
    <definedName name="Schema_WB_Koop">#REF!</definedName>
    <definedName name="Schema_WB_Leitbetr">#REF!</definedName>
    <definedName name="Schema_WB_Marktpot">#REF!</definedName>
    <definedName name="Schema_WB_NachWachstum">#REF!</definedName>
    <definedName name="sysAMF_Fix">#REF!</definedName>
    <definedName name="sysAWS_Fix">#REF!</definedName>
    <definedName name="sysEFRE_FIX">#REF!</definedName>
    <definedName name="sysERP_FIX">#REF!</definedName>
    <definedName name="sysOZL_AMF">#REF!</definedName>
    <definedName name="sysOZL_AMFlang">#REF!</definedName>
    <definedName name="sysOZL_AWS">#REF!</definedName>
    <definedName name="sysOZL_EFRE">#REF!</definedName>
    <definedName name="sysOZL_ERP">#REF!</definedName>
    <definedName name="ZPlEfre_Fir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3" l="1"/>
  <c r="H15" i="3" l="1"/>
  <c r="D15" i="3"/>
  <c r="D14" i="3"/>
  <c r="D13" i="3"/>
  <c r="D12" i="3"/>
  <c r="L12" i="3" s="1"/>
  <c r="D11" i="3"/>
  <c r="L11" i="3" s="1"/>
  <c r="D10" i="3"/>
  <c r="L10" i="3" s="1"/>
  <c r="D9" i="3"/>
  <c r="L9" i="3" s="1"/>
  <c r="D8" i="3"/>
  <c r="L8" i="3" s="1"/>
  <c r="D7" i="3"/>
  <c r="D6" i="3"/>
  <c r="H14" i="3" l="1"/>
  <c r="H13" i="3"/>
  <c r="H6" i="3"/>
  <c r="H10" i="3"/>
  <c r="H7" i="3"/>
  <c r="L7" i="3"/>
  <c r="L15" i="3"/>
  <c r="H12" i="3"/>
  <c r="H11" i="3"/>
  <c r="L6" i="3"/>
  <c r="H9" i="3"/>
  <c r="L13" i="3"/>
  <c r="H8" i="3"/>
  <c r="L14" i="3"/>
  <c r="G9" i="2"/>
  <c r="G8" i="2"/>
  <c r="G7" i="2"/>
  <c r="G6" i="2"/>
  <c r="G5" i="2"/>
  <c r="G4" i="2"/>
  <c r="G3" i="2"/>
  <c r="B10" i="3"/>
  <c r="D5" i="3"/>
  <c r="L5" i="3" s="1"/>
  <c r="H5" i="3" l="1"/>
  <c r="J8" i="3"/>
  <c r="J12" i="3"/>
  <c r="J14" i="3"/>
  <c r="J7" i="3"/>
  <c r="J10" i="3"/>
  <c r="J15" i="3"/>
  <c r="J11" i="3"/>
  <c r="J9" i="3"/>
  <c r="J6" i="3"/>
  <c r="J13" i="3"/>
  <c r="J5" i="3"/>
  <c r="E5" i="3"/>
  <c r="E6" i="3" s="1"/>
  <c r="E7" i="3" l="1"/>
  <c r="E8" i="3" s="1"/>
  <c r="E9" i="3" s="1"/>
  <c r="E10" i="3" s="1"/>
  <c r="E11" i="3" s="1"/>
  <c r="E12" i="3" s="1"/>
  <c r="E13" i="3" s="1"/>
  <c r="E14" i="3" s="1"/>
  <c r="E15" i="3" s="1"/>
  <c r="I4" i="3"/>
  <c r="K4" i="3"/>
  <c r="C5" i="3" l="1"/>
  <c r="C6" i="3" l="1"/>
  <c r="C7" i="2"/>
  <c r="C6" i="2"/>
  <c r="C5" i="2"/>
  <c r="C4" i="2"/>
  <c r="C3" i="2"/>
  <c r="C9" i="2"/>
  <c r="C8" i="2"/>
  <c r="C7" i="3" l="1"/>
  <c r="C8" i="3" l="1"/>
  <c r="C9" i="3" l="1"/>
  <c r="C10" i="3" l="1"/>
  <c r="C11" i="3" s="1"/>
  <c r="C12" i="3" l="1"/>
  <c r="C13" i="3" l="1"/>
  <c r="H17" i="3" l="1"/>
  <c r="I17" i="3"/>
  <c r="K17" i="3" s="1"/>
  <c r="C14" i="3"/>
  <c r="H18" i="3" l="1"/>
  <c r="I18" i="3"/>
  <c r="K18" i="3" s="1"/>
  <c r="C15" i="3"/>
  <c r="I20" i="3" l="1"/>
  <c r="H19" i="3"/>
  <c r="H20" i="3" s="1"/>
  <c r="I19" i="3"/>
  <c r="K19" i="3" s="1"/>
  <c r="C18" i="3" l="1"/>
  <c r="C19" i="3" s="1"/>
  <c r="G10" i="3"/>
  <c r="I10" i="3" s="1"/>
  <c r="G15" i="3"/>
  <c r="G14" i="3"/>
  <c r="I14" i="3" s="1"/>
  <c r="K14" i="3" s="1"/>
  <c r="G13" i="3"/>
  <c r="I13" i="3" s="1"/>
  <c r="K13" i="3" s="1"/>
  <c r="G8" i="3"/>
  <c r="I8" i="3" s="1"/>
  <c r="G12" i="3"/>
  <c r="I12" i="3" s="1"/>
  <c r="G7" i="3"/>
  <c r="I7" i="3" s="1"/>
  <c r="K7" i="3" s="1"/>
  <c r="G9" i="3"/>
  <c r="I9" i="3" s="1"/>
  <c r="K9" i="3" s="1"/>
  <c r="G6" i="3"/>
  <c r="G5" i="3"/>
  <c r="G11" i="3"/>
  <c r="I11" i="3" s="1"/>
  <c r="K11" i="3" s="1"/>
  <c r="I15" i="3" l="1"/>
  <c r="K15" i="3" s="1"/>
  <c r="B19" i="3" s="1"/>
  <c r="K12" i="3"/>
  <c r="K8" i="3"/>
  <c r="B16" i="3" s="1"/>
  <c r="K10" i="3"/>
  <c r="B17" i="3" s="1"/>
  <c r="I6" i="3"/>
  <c r="K6" i="3" s="1"/>
  <c r="I5" i="3"/>
  <c r="B18" i="3" l="1"/>
  <c r="B15" i="3"/>
  <c r="B13" i="3"/>
  <c r="K5" i="3"/>
  <c r="B14" i="3" s="1"/>
  <c r="B20" i="3" s="1"/>
  <c r="K20" i="3" l="1"/>
</calcChain>
</file>

<file path=xl/sharedStrings.xml><?xml version="1.0" encoding="utf-8"?>
<sst xmlns="http://schemas.openxmlformats.org/spreadsheetml/2006/main" count="41" uniqueCount="37">
  <si>
    <t>Betrag</t>
  </si>
  <si>
    <t>Periode</t>
  </si>
  <si>
    <t>KMU</t>
  </si>
  <si>
    <t>MidCap</t>
  </si>
  <si>
    <t>Unternehmensgröße/Alter</t>
  </si>
  <si>
    <t>Entgeltsatz</t>
  </si>
  <si>
    <t>Datum Fälligkeit</t>
  </si>
  <si>
    <t xml:space="preserve">Entgeltzahlungen </t>
  </si>
  <si>
    <t>Referenzzinssatz</t>
  </si>
  <si>
    <t>Entgelt-Rechner 90%ige Überbrückungsgarantien</t>
  </si>
  <si>
    <t>Obligo periodengerecht</t>
  </si>
  <si>
    <t>Entgeltquote</t>
  </si>
  <si>
    <t>Entgeltbetrag</t>
  </si>
  <si>
    <t>Tilgungsplan</t>
  </si>
  <si>
    <t>Berechnung</t>
  </si>
  <si>
    <t>Anzahl Tage</t>
  </si>
  <si>
    <t xml:space="preserve">Datum Garantieerklärung </t>
  </si>
  <si>
    <t>Garantiequote</t>
  </si>
  <si>
    <t xml:space="preserve">Kreditbetrag gemäß Garantieerklärung in EUR </t>
  </si>
  <si>
    <t>aushaftendes aws Obligo (Kreditbetrag * Garantiequote)</t>
  </si>
  <si>
    <t>aushaftender Kreditbetrag zur Fälligkeit</t>
  </si>
  <si>
    <t>Datum Einzug</t>
  </si>
  <si>
    <t>Laufzeit in Halbjahren lt. Garantieerklärung</t>
  </si>
  <si>
    <t xml:space="preserve">Summe </t>
  </si>
  <si>
    <t>Tilgungsbeginn lt. Garantieerklärung</t>
  </si>
  <si>
    <t>Projektnummer (P…...)</t>
  </si>
  <si>
    <t>Höhe halbjährliche Rate (berechnet)</t>
  </si>
  <si>
    <t>Firmenname</t>
  </si>
  <si>
    <t>Kreditnehmer / Garantieinformationen</t>
  </si>
  <si>
    <r>
      <t xml:space="preserve">30.09.2020 </t>
    </r>
    <r>
      <rPr>
        <sz val="11"/>
        <rFont val="Arial"/>
        <family val="2"/>
      </rPr>
      <t>(Entgelt für die Periode von Auszahlung bis 31.12.2020)</t>
    </r>
  </si>
  <si>
    <r>
      <t>30.06.2021</t>
    </r>
    <r>
      <rPr>
        <sz val="11"/>
        <rFont val="Arial"/>
        <family val="2"/>
      </rPr>
      <t xml:space="preserve"> (Entgelt für die Periode 01.01.- 31.12.2021)</t>
    </r>
  </si>
  <si>
    <r>
      <t xml:space="preserve">30.06.2022 </t>
    </r>
    <r>
      <rPr>
        <sz val="11"/>
        <rFont val="Arial"/>
        <family val="2"/>
      </rPr>
      <t>(Entgelt für die Periode 01.01.- 31.12.2022)</t>
    </r>
  </si>
  <si>
    <r>
      <t xml:space="preserve">30.06.2023 </t>
    </r>
    <r>
      <rPr>
        <sz val="11"/>
        <rFont val="Arial"/>
        <family val="2"/>
      </rPr>
      <t>(Entgelt für die Periode 01.01.- 31.12.2023)</t>
    </r>
  </si>
  <si>
    <r>
      <t xml:space="preserve">30.06.2024  </t>
    </r>
    <r>
      <rPr>
        <sz val="11"/>
        <rFont val="Arial"/>
        <family val="2"/>
      </rPr>
      <t>(Entgelt für die Periode 01.01.- 31.12.2024)</t>
    </r>
  </si>
  <si>
    <r>
      <t>30.06.2026</t>
    </r>
    <r>
      <rPr>
        <sz val="11"/>
        <rFont val="Arial"/>
        <family val="2"/>
      </rPr>
      <t xml:space="preserve"> (Entgelt für die Periode 01.01.- 30.06.2026)</t>
    </r>
  </si>
  <si>
    <r>
      <t>30.06.2025</t>
    </r>
    <r>
      <rPr>
        <sz val="11"/>
        <rFont val="Arial"/>
        <family val="2"/>
      </rPr>
      <t xml:space="preserve"> (Entgelt für die Periode 01.01.- 31.12.2025)</t>
    </r>
  </si>
  <si>
    <t>Jahr f 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</si>
</sst>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.00_);_(* \(#,##0.00\);_(* &quot;-&quot;??_);_(@_)"/>
    <numFmt numFmtId="167" formatCode="[$EUR]\ #,##0"/>
    <numFmt numFmtId="168" formatCode="_-* #,##0\ _€_-;\-* #,##0\ _€_-;_-* &quot;-&quot;??\ _€_-;_-@_-"/>
    <numFmt numFmtId="169" formatCode="_(* #,##0_);_(* \(#,##0\);_(* &quot;-&quot;??_);_(@_)"/>
    <numFmt numFmtId="170" formatCode="[$EUR]\ #,##0.00"/>
    <numFmt numFmtId="171" formatCode="[$EUR]\ #,##0.00;\-[$EUR]\ 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.5"/>
      <color indexed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i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80">
    <xf numFmtId="0" fontId="0" fillId="0" borderId="0" xfId="0"/>
    <xf numFmtId="0" fontId="5" fillId="2" borderId="2" xfId="0" applyFont="1" applyFill="1" applyBorder="1" applyAlignment="1">
      <alignment horizontal="center" wrapText="1"/>
    </xf>
    <xf numFmtId="10" fontId="5" fillId="3" borderId="4" xfId="5" applyNumberFormat="1" applyFont="1" applyFill="1" applyBorder="1" applyAlignment="1">
      <alignment horizontal="center" wrapText="1"/>
    </xf>
    <xf numFmtId="14" fontId="5" fillId="3" borderId="4" xfId="0" applyNumberFormat="1" applyFont="1" applyFill="1" applyBorder="1" applyAlignment="1">
      <alignment horizontal="center" wrapText="1"/>
    </xf>
    <xf numFmtId="14" fontId="5" fillId="2" borderId="4" xfId="0" applyNumberFormat="1" applyFont="1" applyFill="1" applyBorder="1" applyAlignment="1">
      <alignment horizontal="center" wrapText="1"/>
    </xf>
    <xf numFmtId="9" fontId="4" fillId="6" borderId="0" xfId="5" applyFont="1" applyFill="1" applyBorder="1" applyProtection="1">
      <protection locked="0"/>
    </xf>
    <xf numFmtId="14" fontId="0" fillId="0" borderId="0" xfId="0" applyNumberFormat="1"/>
    <xf numFmtId="0" fontId="8" fillId="0" borderId="0" xfId="0" applyFont="1" applyProtection="1"/>
    <xf numFmtId="0" fontId="9" fillId="5" borderId="17" xfId="0" applyFont="1" applyFill="1" applyBorder="1" applyAlignment="1" applyProtection="1">
      <alignment horizontal="left"/>
    </xf>
    <xf numFmtId="0" fontId="9" fillId="5" borderId="20" xfId="0" applyFont="1" applyFill="1" applyBorder="1" applyAlignment="1" applyProtection="1">
      <alignment horizontal="left"/>
    </xf>
    <xf numFmtId="0" fontId="9" fillId="5" borderId="18" xfId="0" applyFont="1" applyFill="1" applyBorder="1" applyProtection="1"/>
    <xf numFmtId="0" fontId="9" fillId="6" borderId="14" xfId="0" applyFont="1" applyFill="1" applyBorder="1" applyAlignment="1" applyProtection="1">
      <alignment horizontal="center"/>
      <protection locked="0"/>
    </xf>
    <xf numFmtId="0" fontId="9" fillId="7" borderId="12" xfId="0" applyFont="1" applyFill="1" applyBorder="1" applyAlignment="1" applyProtection="1">
      <alignment horizontal="center"/>
    </xf>
    <xf numFmtId="167" fontId="9" fillId="7" borderId="12" xfId="0" applyNumberFormat="1" applyFont="1" applyFill="1" applyBorder="1" applyAlignment="1" applyProtection="1">
      <alignment horizontal="center"/>
    </xf>
    <xf numFmtId="167" fontId="8" fillId="7" borderId="12" xfId="0" applyNumberFormat="1" applyFont="1" applyFill="1" applyBorder="1" applyAlignment="1" applyProtection="1">
      <alignment horizontal="center"/>
    </xf>
    <xf numFmtId="9" fontId="8" fillId="7" borderId="12" xfId="5" applyFont="1" applyFill="1" applyBorder="1" applyAlignment="1" applyProtection="1">
      <alignment horizontal="center"/>
    </xf>
    <xf numFmtId="170" fontId="8" fillId="7" borderId="21" xfId="0" applyNumberFormat="1" applyFont="1" applyFill="1" applyBorder="1" applyAlignment="1" applyProtection="1">
      <alignment horizontal="center"/>
    </xf>
    <xf numFmtId="14" fontId="9" fillId="6" borderId="14" xfId="0" applyNumberFormat="1" applyFont="1" applyFill="1" applyBorder="1" applyAlignment="1" applyProtection="1">
      <alignment horizontal="right"/>
      <protection locked="0"/>
    </xf>
    <xf numFmtId="0" fontId="8" fillId="5" borderId="18" xfId="0" applyFont="1" applyFill="1" applyBorder="1" applyAlignment="1" applyProtection="1">
      <alignment horizontal="center" vertical="center"/>
    </xf>
    <xf numFmtId="14" fontId="8" fillId="5" borderId="3" xfId="0" applyNumberFormat="1" applyFont="1" applyFill="1" applyBorder="1" applyAlignment="1" applyProtection="1">
      <alignment horizontal="center"/>
    </xf>
    <xf numFmtId="9" fontId="8" fillId="5" borderId="3" xfId="0" applyNumberFormat="1" applyFont="1" applyFill="1" applyBorder="1" applyAlignment="1" applyProtection="1">
      <alignment horizontal="center"/>
    </xf>
    <xf numFmtId="0" fontId="8" fillId="5" borderId="3" xfId="5" applyNumberFormat="1" applyFont="1" applyFill="1" applyBorder="1" applyAlignment="1" applyProtection="1">
      <alignment horizontal="center"/>
    </xf>
    <xf numFmtId="167" fontId="8" fillId="5" borderId="3" xfId="0" applyNumberFormat="1" applyFont="1" applyFill="1" applyBorder="1" applyAlignment="1" applyProtection="1">
      <alignment horizontal="center"/>
    </xf>
    <xf numFmtId="10" fontId="8" fillId="5" borderId="3" xfId="5" applyNumberFormat="1" applyFont="1" applyFill="1" applyBorder="1" applyAlignment="1" applyProtection="1">
      <alignment horizontal="center"/>
    </xf>
    <xf numFmtId="170" fontId="8" fillId="9" borderId="19" xfId="2" applyNumberFormat="1" applyFont="1" applyFill="1" applyBorder="1" applyAlignment="1" applyProtection="1">
      <alignment horizontal="center"/>
    </xf>
    <xf numFmtId="0" fontId="9" fillId="10" borderId="14" xfId="0" applyFont="1" applyFill="1" applyBorder="1" applyAlignment="1" applyProtection="1">
      <alignment horizontal="center"/>
      <protection locked="0"/>
    </xf>
    <xf numFmtId="14" fontId="9" fillId="10" borderId="14" xfId="0" applyNumberFormat="1" applyFont="1" applyFill="1" applyBorder="1" applyAlignment="1" applyProtection="1">
      <alignment horizontal="right"/>
      <protection locked="0"/>
    </xf>
    <xf numFmtId="1" fontId="9" fillId="10" borderId="14" xfId="0" applyNumberFormat="1" applyFont="1" applyFill="1" applyBorder="1" applyProtection="1">
      <protection locked="0"/>
    </xf>
    <xf numFmtId="0" fontId="9" fillId="5" borderId="22" xfId="0" applyFont="1" applyFill="1" applyBorder="1" applyProtection="1"/>
    <xf numFmtId="4" fontId="9" fillId="5" borderId="15" xfId="0" applyNumberFormat="1" applyFont="1" applyFill="1" applyBorder="1" applyAlignment="1" applyProtection="1">
      <alignment horizontal="right"/>
    </xf>
    <xf numFmtId="0" fontId="9" fillId="9" borderId="23" xfId="0" applyFont="1" applyFill="1" applyBorder="1" applyProtection="1"/>
    <xf numFmtId="0" fontId="10" fillId="9" borderId="16" xfId="0" applyFont="1" applyFill="1" applyBorder="1" applyProtection="1"/>
    <xf numFmtId="0" fontId="9" fillId="8" borderId="18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14" fontId="9" fillId="5" borderId="18" xfId="0" applyNumberFormat="1" applyFont="1" applyFill="1" applyBorder="1" applyAlignment="1" applyProtection="1">
      <alignment horizontal="right"/>
    </xf>
    <xf numFmtId="170" fontId="9" fillId="9" borderId="14" xfId="0" applyNumberFormat="1" applyFont="1" applyFill="1" applyBorder="1" applyProtection="1"/>
    <xf numFmtId="0" fontId="8" fillId="5" borderId="1" xfId="0" applyFont="1" applyFill="1" applyBorder="1" applyAlignment="1" applyProtection="1">
      <alignment horizontal="center" vertical="center"/>
    </xf>
    <xf numFmtId="14" fontId="8" fillId="5" borderId="0" xfId="0" applyNumberFormat="1" applyFont="1" applyFill="1" applyBorder="1" applyAlignment="1" applyProtection="1">
      <alignment horizontal="center"/>
    </xf>
    <xf numFmtId="4" fontId="8" fillId="5" borderId="0" xfId="0" applyNumberFormat="1" applyFont="1" applyFill="1" applyBorder="1" applyAlignment="1" applyProtection="1">
      <alignment horizontal="center"/>
    </xf>
    <xf numFmtId="170" fontId="8" fillId="5" borderId="0" xfId="0" applyNumberFormat="1" applyFont="1" applyFill="1" applyBorder="1" applyAlignment="1" applyProtection="1">
      <alignment horizontal="center"/>
    </xf>
    <xf numFmtId="0" fontId="8" fillId="5" borderId="0" xfId="5" applyNumberFormat="1" applyFont="1" applyFill="1" applyBorder="1" applyAlignment="1" applyProtection="1">
      <alignment horizontal="center"/>
    </xf>
    <xf numFmtId="167" fontId="8" fillId="5" borderId="0" xfId="0" applyNumberFormat="1" applyFont="1" applyFill="1" applyBorder="1" applyAlignment="1" applyProtection="1">
      <alignment horizontal="center"/>
    </xf>
    <xf numFmtId="10" fontId="8" fillId="5" borderId="0" xfId="5" applyNumberFormat="1" applyFont="1" applyFill="1" applyBorder="1" applyAlignment="1" applyProtection="1">
      <alignment horizontal="center"/>
    </xf>
    <xf numFmtId="170" fontId="8" fillId="5" borderId="13" xfId="2" applyNumberFormat="1" applyFont="1" applyFill="1" applyBorder="1" applyAlignment="1" applyProtection="1">
      <alignment horizontal="center"/>
    </xf>
    <xf numFmtId="0" fontId="8" fillId="0" borderId="1" xfId="0" applyFont="1" applyBorder="1" applyProtection="1"/>
    <xf numFmtId="0" fontId="10" fillId="0" borderId="0" xfId="0" applyFont="1" applyBorder="1" applyProtection="1"/>
    <xf numFmtId="0" fontId="9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14" fontId="8" fillId="0" borderId="0" xfId="0" applyNumberFormat="1" applyFont="1" applyProtection="1"/>
    <xf numFmtId="14" fontId="9" fillId="0" borderId="1" xfId="0" applyNumberFormat="1" applyFont="1" applyBorder="1" applyAlignment="1" applyProtection="1">
      <alignment horizontal="left"/>
    </xf>
    <xf numFmtId="0" fontId="8" fillId="0" borderId="0" xfId="0" applyFont="1" applyAlignment="1" applyProtection="1">
      <alignment horizontal="center"/>
    </xf>
    <xf numFmtId="169" fontId="8" fillId="0" borderId="0" xfId="1" applyNumberFormat="1" applyFont="1" applyAlignment="1" applyProtection="1">
      <alignment horizontal="center"/>
    </xf>
    <xf numFmtId="10" fontId="8" fillId="0" borderId="0" xfId="3" applyNumberFormat="1" applyFont="1" applyBorder="1" applyAlignment="1" applyProtection="1">
      <alignment horizontal="left"/>
    </xf>
    <xf numFmtId="10" fontId="8" fillId="0" borderId="0" xfId="3" applyNumberFormat="1" applyFont="1" applyBorder="1" applyAlignment="1" applyProtection="1">
      <alignment horizontal="center"/>
    </xf>
    <xf numFmtId="168" fontId="8" fillId="0" borderId="0" xfId="1" applyNumberFormat="1" applyFont="1" applyBorder="1" applyAlignment="1" applyProtection="1">
      <alignment horizontal="center"/>
    </xf>
    <xf numFmtId="169" fontId="8" fillId="0" borderId="0" xfId="1" applyNumberFormat="1" applyFont="1" applyProtection="1"/>
    <xf numFmtId="169" fontId="11" fillId="0" borderId="0" xfId="1" applyNumberFormat="1" applyFont="1" applyProtection="1"/>
    <xf numFmtId="0" fontId="9" fillId="5" borderId="18" xfId="0" applyFont="1" applyFill="1" applyBorder="1" applyAlignment="1" applyProtection="1">
      <alignment vertical="center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171" fontId="9" fillId="6" borderId="14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9" fillId="5" borderId="10" xfId="0" applyNumberFormat="1" applyFont="1" applyFill="1" applyBorder="1" applyAlignment="1" applyProtection="1">
      <alignment horizontal="center" vertical="center"/>
    </xf>
    <xf numFmtId="169" fontId="9" fillId="5" borderId="17" xfId="1" applyNumberFormat="1" applyFont="1" applyFill="1" applyBorder="1" applyAlignment="1" applyProtection="1">
      <alignment horizontal="center"/>
    </xf>
    <xf numFmtId="169" fontId="9" fillId="5" borderId="10" xfId="1" applyNumberFormat="1" applyFont="1" applyFill="1" applyBorder="1" applyAlignment="1" applyProtection="1">
      <alignment horizontal="center"/>
    </xf>
    <xf numFmtId="169" fontId="9" fillId="5" borderId="11" xfId="1" applyNumberFormat="1" applyFont="1" applyFill="1" applyBorder="1" applyAlignment="1" applyProtection="1">
      <alignment horizontal="center"/>
    </xf>
    <xf numFmtId="14" fontId="9" fillId="5" borderId="24" xfId="0" applyNumberFormat="1" applyFont="1" applyFill="1" applyBorder="1" applyAlignment="1" applyProtection="1">
      <alignment horizontal="right"/>
    </xf>
    <xf numFmtId="170" fontId="9" fillId="9" borderId="25" xfId="0" applyNumberFormat="1" applyFont="1" applyFill="1" applyBorder="1" applyProtection="1"/>
    <xf numFmtId="0" fontId="9" fillId="8" borderId="9" xfId="0" applyFont="1" applyFill="1" applyBorder="1" applyAlignment="1" applyProtection="1">
      <alignment horizontal="right"/>
    </xf>
    <xf numFmtId="170" fontId="9" fillId="9" borderId="7" xfId="0" applyNumberFormat="1" applyFont="1" applyFill="1" applyBorder="1" applyProtection="1"/>
    <xf numFmtId="170" fontId="9" fillId="8" borderId="9" xfId="0" applyNumberFormat="1" applyFont="1" applyFill="1" applyBorder="1" applyProtection="1"/>
    <xf numFmtId="170" fontId="9" fillId="8" borderId="5" xfId="0" applyNumberFormat="1" applyFont="1" applyFill="1" applyBorder="1" applyProtection="1"/>
    <xf numFmtId="0" fontId="9" fillId="8" borderId="5" xfId="0" applyNumberFormat="1" applyFont="1" applyFill="1" applyBorder="1" applyAlignment="1" applyProtection="1">
      <alignment horizontal="center"/>
    </xf>
    <xf numFmtId="10" fontId="9" fillId="8" borderId="5" xfId="5" applyNumberFormat="1" applyFont="1" applyFill="1" applyBorder="1" applyAlignment="1" applyProtection="1">
      <alignment horizontal="center"/>
    </xf>
    <xf numFmtId="170" fontId="9" fillId="9" borderId="8" xfId="0" applyNumberFormat="1" applyFont="1" applyFill="1" applyBorder="1" applyProtection="1"/>
  </cellXfs>
  <cellStyles count="10">
    <cellStyle name="Dezimal_Entgeltkalkulator_Dez 2008" xfId="2" xr:uid="{00000000-0005-0000-0000-000000000000}"/>
    <cellStyle name="Dezimal_Tabelle1" xfId="3" xr:uid="{00000000-0005-0000-0000-000001000000}"/>
    <cellStyle name="Euro" xfId="4" xr:uid="{00000000-0005-0000-0000-000002000000}"/>
    <cellStyle name="Komma" xfId="1" builtinId="3"/>
    <cellStyle name="Komma 2" xfId="7" xr:uid="{00000000-0005-0000-0000-000004000000}"/>
    <cellStyle name="Prozent" xfId="5" builtinId="5"/>
    <cellStyle name="Prozent 2" xfId="8" xr:uid="{00000000-0005-0000-0000-000006000000}"/>
    <cellStyle name="Standard" xfId="0" builtinId="0"/>
    <cellStyle name="Standard 2" xfId="6" xr:uid="{00000000-0005-0000-0000-000008000000}"/>
    <cellStyle name="Standard 3" xfId="9" xr:uid="{00000000-0005-0000-0000-000035000000}"/>
  </cellStyles>
  <dxfs count="2">
    <dxf>
      <font>
        <color theme="0" tint="-0.14996795556505021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19049</xdr:rowOff>
    </xdr:from>
    <xdr:ext cx="4781550" cy="4367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DEC6D8E-DAB2-4CC2-ACFD-862951985809}"/>
            </a:ext>
          </a:extLst>
        </xdr:cNvPr>
        <xdr:cNvSpPr txBox="1"/>
      </xdr:nvSpPr>
      <xdr:spPr>
        <a:xfrm>
          <a:off x="28575" y="4562474"/>
          <a:ext cx="4781550" cy="436786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Erfassen</a:t>
          </a:r>
          <a:r>
            <a:rPr lang="de-DE" sz="1100" baseline="0"/>
            <a:t> Sie bitte die notwendigen Daten in den beiden grünen Bereichen. </a:t>
          </a:r>
        </a:p>
        <a:p>
          <a:r>
            <a:rPr lang="de-DE" sz="1100" baseline="0"/>
            <a:t>Die Informationen finden Sie in Ihrer Garantieerklärung</a:t>
          </a: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theme="2" tint="-9.9978637043366805E-2"/>
    <pageSetUpPr fitToPage="1"/>
  </sheetPr>
  <dimension ref="A1:L168"/>
  <sheetViews>
    <sheetView tabSelected="1" zoomScale="80" zoomScaleNormal="80" workbookViewId="0">
      <selection activeCell="B5" sqref="B5"/>
    </sheetView>
  </sheetViews>
  <sheetFormatPr baseColWidth="10" defaultColWidth="11.44140625" defaultRowHeight="13.8" x14ac:dyDescent="0.25"/>
  <cols>
    <col min="1" max="1" width="61.44140625" style="7" customWidth="1"/>
    <col min="2" max="2" width="31.33203125" style="7" customWidth="1"/>
    <col min="3" max="3" width="8.6640625" style="50" bestFit="1" customWidth="1"/>
    <col min="4" max="4" width="17.88671875" style="50" customWidth="1"/>
    <col min="5" max="5" width="27.44140625" style="50" customWidth="1"/>
    <col min="6" max="6" width="15.109375" style="50" bestFit="1" customWidth="1"/>
    <col min="7" max="7" width="26.109375" style="51" bestFit="1" customWidth="1"/>
    <col min="8" max="8" width="13" style="51" bestFit="1" customWidth="1"/>
    <col min="9" max="9" width="17.6640625" style="51" bestFit="1" customWidth="1"/>
    <col min="10" max="10" width="13.6640625" style="7" bestFit="1" customWidth="1"/>
    <col min="11" max="11" width="17.88671875" style="7" customWidth="1"/>
    <col min="12" max="12" width="12.77734375" style="7" hidden="1" customWidth="1"/>
    <col min="13" max="13" width="16" style="7" bestFit="1" customWidth="1"/>
    <col min="14" max="14" width="11.44140625" style="7"/>
    <col min="15" max="15" width="13.88671875" style="7" bestFit="1" customWidth="1"/>
    <col min="16" max="16384" width="11.44140625" style="7"/>
  </cols>
  <sheetData>
    <row r="1" spans="1:12" ht="33" customHeight="1" thickBot="1" x14ac:dyDescent="0.3">
      <c r="A1" s="65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2" ht="14.4" thickBot="1" x14ac:dyDescent="0.3">
      <c r="A2" s="8" t="s">
        <v>28</v>
      </c>
      <c r="B2" s="9"/>
      <c r="C2" s="67" t="s">
        <v>13</v>
      </c>
      <c r="D2" s="67"/>
      <c r="E2" s="67"/>
      <c r="F2" s="67"/>
      <c r="G2" s="67"/>
      <c r="H2" s="68" t="s">
        <v>14</v>
      </c>
      <c r="I2" s="69"/>
      <c r="J2" s="69"/>
      <c r="K2" s="70"/>
    </row>
    <row r="3" spans="1:12" ht="60" customHeight="1" thickBot="1" x14ac:dyDescent="0.3">
      <c r="A3" s="57" t="s">
        <v>27</v>
      </c>
      <c r="B3" s="58"/>
      <c r="C3" s="61" t="s">
        <v>1</v>
      </c>
      <c r="D3" s="59" t="s">
        <v>6</v>
      </c>
      <c r="E3" s="59" t="s">
        <v>20</v>
      </c>
      <c r="F3" s="59" t="s">
        <v>17</v>
      </c>
      <c r="G3" s="60" t="s">
        <v>19</v>
      </c>
      <c r="H3" s="62" t="s">
        <v>15</v>
      </c>
      <c r="I3" s="59" t="s">
        <v>10</v>
      </c>
      <c r="J3" s="59" t="s">
        <v>11</v>
      </c>
      <c r="K3" s="63" t="s">
        <v>12</v>
      </c>
      <c r="L3" s="7" t="s">
        <v>36</v>
      </c>
    </row>
    <row r="4" spans="1:12" x14ac:dyDescent="0.25">
      <c r="A4" s="10" t="s">
        <v>25</v>
      </c>
      <c r="B4" s="11"/>
      <c r="C4" s="12"/>
      <c r="D4" s="13"/>
      <c r="E4" s="13"/>
      <c r="F4" s="13"/>
      <c r="G4" s="14"/>
      <c r="H4" s="13"/>
      <c r="I4" s="14" t="str">
        <f>IF(G148=0,"",SUM(I5:I147))</f>
        <v/>
      </c>
      <c r="J4" s="15"/>
      <c r="K4" s="16" t="str">
        <f>IF(G148=0,"",SUM(K5:K20))</f>
        <v/>
      </c>
    </row>
    <row r="5" spans="1:12" x14ac:dyDescent="0.25">
      <c r="A5" s="10" t="s">
        <v>16</v>
      </c>
      <c r="B5" s="17"/>
      <c r="C5" s="18">
        <f>IF(D5="","",0)</f>
        <v>0</v>
      </c>
      <c r="D5" s="19">
        <f>B5</f>
        <v>0</v>
      </c>
      <c r="E5" s="22">
        <f>B7</f>
        <v>0</v>
      </c>
      <c r="F5" s="20">
        <v>0.9</v>
      </c>
      <c r="G5" s="22">
        <f>E5*F5</f>
        <v>0</v>
      </c>
      <c r="H5" s="21">
        <f>IF(D6="",0,IF(IF(DAY(D6)=31,DAYS360(D5,D6)-1,DAYS360(D5,D6))&lt;0,0,IF(DAY(D6)=31,DAYS360(D5,D6)-1,DAYS360(D5,D6))))</f>
        <v>43380</v>
      </c>
      <c r="I5" s="22" t="str">
        <f>IF(OR(G5="",G5=0),"",((G5/360*H5)))</f>
        <v/>
      </c>
      <c r="J5" s="23" t="str">
        <f>IFERROR(IF($D$5&gt;$A$30,IF($B$6="KMU",VLOOKUP(D5,Hilfstabellen!$E$3:$G$9,2,TRUE),IF($B$6="MidCap",VLOOKUP(D5,Hilfstabellen!$E$3:$G$9,3,TRUE),"")),IF($B$6="KMU",VLOOKUP(D5,Hilfstabellen!$A$3:$C$9,2,TRUE),IF($B$6="MidCap",VLOOKUP(D5,Hilfstabellen!$A$3:$C$9,3,TRUE),""))),"")</f>
        <v/>
      </c>
      <c r="K5" s="24">
        <f>IF(D5="","",IF(I5="",0,J5*I5))</f>
        <v>0</v>
      </c>
      <c r="L5" s="7">
        <f>IF(MONTH(D5)=12,YEAR(D5)+1,YEAR(D5))</f>
        <v>1900</v>
      </c>
    </row>
    <row r="6" spans="1:12" x14ac:dyDescent="0.25">
      <c r="A6" s="10" t="s">
        <v>4</v>
      </c>
      <c r="B6" s="25" t="s">
        <v>2</v>
      </c>
      <c r="C6" s="18">
        <f>IF(D6="","",C5+1)</f>
        <v>1</v>
      </c>
      <c r="D6" s="19">
        <f>IF($B$5&gt;$A$31,DATE(2021,12,31),IF($B$5&gt;$A$30,DATE(2021,6,30),IF($B$5&lt;$A$29,DATE(2020,6,30),DATE(2020,12,31))))</f>
        <v>44012</v>
      </c>
      <c r="E6" s="22">
        <f>IF(ROUND(E5,1)&lt;=0,0,(IF(D6&gt;=$B$8,E5-$B$10,$E$5)))</f>
        <v>0</v>
      </c>
      <c r="F6" s="20">
        <v>0.9</v>
      </c>
      <c r="G6" s="22">
        <f t="shared" ref="G6:G16" si="0">E6*F6</f>
        <v>0</v>
      </c>
      <c r="H6" s="21">
        <f t="shared" ref="H5:H14" si="1">IF(D7="",0,DAYS360(D6,D7))</f>
        <v>180</v>
      </c>
      <c r="I6" s="22" t="str">
        <f t="shared" ref="I6:I19" si="2">IF(OR(G6="",G6=0),"",((G6/360*H6)))</f>
        <v/>
      </c>
      <c r="J6" s="23">
        <f>IFERROR(IF($D$5&gt;$A$30,IF($B$6="KMU",VLOOKUP(D6,Hilfstabellen!$E$3:$G$9,2,TRUE),IF($B$6="MidCap",VLOOKUP(D6,Hilfstabellen!$E$3:$G$9,3,TRUE),"")),IF($B$6="KMU",VLOOKUP(D6,Hilfstabellen!$A$3:$C$9,2,TRUE),IF($B$6="MidCap",VLOOKUP(D6,Hilfstabellen!$A$3:$C$9,3,TRUE),""))),"")</f>
        <v>2.5000000000000001E-3</v>
      </c>
      <c r="K6" s="24">
        <f t="shared" ref="K6:K15" si="3">IF(D6="","",IF(I6="",0,J6*I6))</f>
        <v>0</v>
      </c>
      <c r="L6" s="7">
        <f t="shared" ref="L6:L15" si="4">IF(MONTH(D6)=12,YEAR(D6)+1,YEAR(D6))</f>
        <v>2020</v>
      </c>
    </row>
    <row r="7" spans="1:12" x14ac:dyDescent="0.25">
      <c r="A7" s="10" t="s">
        <v>18</v>
      </c>
      <c r="B7" s="64"/>
      <c r="C7" s="18">
        <f t="shared" ref="C7:C18" si="5">IF(D7="","",C6+1)</f>
        <v>2</v>
      </c>
      <c r="D7" s="19">
        <f>IF($B$5&gt;$A$31,DATE(2022,6,30),IF($B$5&gt;$A$30,DATE(2021,12,31),IF($B$5&lt;$A$29,DATE(2020,12,31),DATE(2021,6,30))))</f>
        <v>44196</v>
      </c>
      <c r="E7" s="22">
        <f t="shared" ref="E7:E15" si="6">IF(ROUND(E6,1)&lt;=0,0,(IF(D7&gt;=$B$8,E6-$B$10,$E$5)))</f>
        <v>0</v>
      </c>
      <c r="F7" s="20">
        <v>0.9</v>
      </c>
      <c r="G7" s="22">
        <f t="shared" si="0"/>
        <v>0</v>
      </c>
      <c r="H7" s="21">
        <f t="shared" si="1"/>
        <v>180</v>
      </c>
      <c r="I7" s="22" t="str">
        <f t="shared" si="2"/>
        <v/>
      </c>
      <c r="J7" s="23">
        <f>IFERROR(IF($D$5&gt;$A$30,IF($B$6="KMU",VLOOKUP(D7,Hilfstabellen!$E$3:$G$9,2,TRUE),IF($B$6="MidCap",VLOOKUP(D7,Hilfstabellen!$E$3:$G$9,3,TRUE),"")),IF($B$6="KMU",VLOOKUP(D7,Hilfstabellen!$A$3:$C$9,2,TRUE),IF($B$6="MidCap",VLOOKUP(D7,Hilfstabellen!$A$3:$C$9,3,TRUE),""))),"")</f>
        <v>5.0000000000000001E-3</v>
      </c>
      <c r="K7" s="24">
        <f t="shared" si="3"/>
        <v>0</v>
      </c>
      <c r="L7" s="7">
        <f t="shared" si="4"/>
        <v>2021</v>
      </c>
    </row>
    <row r="8" spans="1:12" x14ac:dyDescent="0.25">
      <c r="A8" s="10" t="s">
        <v>24</v>
      </c>
      <c r="B8" s="26"/>
      <c r="C8" s="18">
        <f t="shared" si="5"/>
        <v>3</v>
      </c>
      <c r="D8" s="19">
        <f>IF($B$5&gt;$A$31,DATE(2022,12,31),IF($B$5&gt;$A$30,DATE(2022,6,30),IF($B$5&lt;$A$29,DATE(2021,6,30),DATE(2021,12,31))))</f>
        <v>44377</v>
      </c>
      <c r="E8" s="22">
        <f t="shared" si="6"/>
        <v>0</v>
      </c>
      <c r="F8" s="20">
        <v>0.9</v>
      </c>
      <c r="G8" s="22">
        <f t="shared" si="0"/>
        <v>0</v>
      </c>
      <c r="H8" s="21">
        <f t="shared" si="1"/>
        <v>180</v>
      </c>
      <c r="I8" s="22" t="str">
        <f t="shared" si="2"/>
        <v/>
      </c>
      <c r="J8" s="23">
        <f>IFERROR(IF($D$5&gt;$A$30,IF($B$6="KMU",VLOOKUP(D8,Hilfstabellen!$E$3:$G$9,2,TRUE),IF($B$6="MidCap",VLOOKUP(D8,Hilfstabellen!$E$3:$G$9,3,TRUE),"")),IF($B$6="KMU",VLOOKUP(D8,Hilfstabellen!$A$3:$C$9,2,TRUE),IF($B$6="MidCap",VLOOKUP(D8,Hilfstabellen!$A$3:$C$9,3,TRUE),""))),"")</f>
        <v>5.0000000000000001E-3</v>
      </c>
      <c r="K8" s="24">
        <f t="shared" si="3"/>
        <v>0</v>
      </c>
      <c r="L8" s="7">
        <f t="shared" si="4"/>
        <v>2021</v>
      </c>
    </row>
    <row r="9" spans="1:12" x14ac:dyDescent="0.25">
      <c r="A9" s="10" t="s">
        <v>22</v>
      </c>
      <c r="B9" s="27"/>
      <c r="C9" s="18">
        <f t="shared" si="5"/>
        <v>4</v>
      </c>
      <c r="D9" s="19">
        <f>IF($B$5&gt;$A$31,DATE(2023,6,30),IF($B$5&gt;$A$30,DATE(2022,12,31),IF($B$5&lt;$A$29,DATE(2021,12,31),DATE(2022,6,30))))</f>
        <v>44561</v>
      </c>
      <c r="E9" s="22">
        <f>IF(ROUND(E8,1)&lt;=0,0,(IF(D9&gt;=$B$8,E8-$B$10,$E$5)))</f>
        <v>0</v>
      </c>
      <c r="F9" s="20">
        <v>0.9</v>
      </c>
      <c r="G9" s="22">
        <f t="shared" si="0"/>
        <v>0</v>
      </c>
      <c r="H9" s="21">
        <f t="shared" si="1"/>
        <v>180</v>
      </c>
      <c r="I9" s="22" t="str">
        <f t="shared" si="2"/>
        <v/>
      </c>
      <c r="J9" s="23">
        <f>IFERROR(IF($D$5&gt;$A$30,IF($B$6="KMU",VLOOKUP(D9,Hilfstabellen!$E$3:$G$9,2,TRUE),IF($B$6="MidCap",VLOOKUP(D9,Hilfstabellen!$E$3:$G$9,3,TRUE),"")),IF($B$6="KMU",VLOOKUP(D9,Hilfstabellen!$A$3:$C$9,2,TRUE),IF($B$6="MidCap",VLOOKUP(D9,Hilfstabellen!$A$3:$C$9,3,TRUE),""))),"")</f>
        <v>5.0000000000000001E-3</v>
      </c>
      <c r="K9" s="24">
        <f t="shared" si="3"/>
        <v>0</v>
      </c>
      <c r="L9" s="7">
        <f t="shared" si="4"/>
        <v>2022</v>
      </c>
    </row>
    <row r="10" spans="1:12" ht="14.4" thickBot="1" x14ac:dyDescent="0.3">
      <c r="A10" s="28" t="s">
        <v>26</v>
      </c>
      <c r="B10" s="29" t="str">
        <f>IFERROR((B7/B9),"")</f>
        <v/>
      </c>
      <c r="C10" s="18">
        <f t="shared" si="5"/>
        <v>5</v>
      </c>
      <c r="D10" s="19">
        <f>IF($B$5&gt;$A$31,DATE(2023,12,31),IF($B$5&gt;$A$30,DATE(2023,6,30),IF($B$5&lt;$A$29,DATE(2022,6,30),DATE(2022,12,31))))</f>
        <v>44742</v>
      </c>
      <c r="E10" s="22">
        <f t="shared" si="6"/>
        <v>0</v>
      </c>
      <c r="F10" s="20">
        <v>0.9</v>
      </c>
      <c r="G10" s="22">
        <f t="shared" si="0"/>
        <v>0</v>
      </c>
      <c r="H10" s="21">
        <f t="shared" si="1"/>
        <v>180</v>
      </c>
      <c r="I10" s="22" t="str">
        <f t="shared" si="2"/>
        <v/>
      </c>
      <c r="J10" s="23">
        <f>IFERROR(IF($D$5&gt;$A$30,IF($B$6="KMU",VLOOKUP(D10,Hilfstabellen!$E$3:$G$9,2,TRUE),IF($B$6="MidCap",VLOOKUP(D10,Hilfstabellen!$E$3:$G$9,3,TRUE),"")),IF($B$6="KMU",VLOOKUP(D10,Hilfstabellen!$A$3:$C$9,2,TRUE),IF($B$6="MidCap",VLOOKUP(D10,Hilfstabellen!$A$3:$C$9,3,TRUE),""))),"")</f>
        <v>5.0000000000000001E-3</v>
      </c>
      <c r="K10" s="24">
        <f t="shared" si="3"/>
        <v>0</v>
      </c>
      <c r="L10" s="7">
        <f t="shared" si="4"/>
        <v>2022</v>
      </c>
    </row>
    <row r="11" spans="1:12" ht="14.4" thickTop="1" x14ac:dyDescent="0.25">
      <c r="A11" s="30" t="s">
        <v>7</v>
      </c>
      <c r="B11" s="31"/>
      <c r="C11" s="18">
        <f>IF(D11="","",C10+1)</f>
        <v>6</v>
      </c>
      <c r="D11" s="19">
        <f>IF($B$5&gt;$A$31,DATE(2024,6,30),IF($B$5&gt;$A$30,DATE(2023,12,31),IF($B$5&lt;$A$29,DATE(2022,12,31),DATE(2023,6,30))))</f>
        <v>44926</v>
      </c>
      <c r="E11" s="22">
        <f t="shared" si="6"/>
        <v>0</v>
      </c>
      <c r="F11" s="20">
        <v>0.9</v>
      </c>
      <c r="G11" s="22">
        <f t="shared" si="0"/>
        <v>0</v>
      </c>
      <c r="H11" s="21">
        <f t="shared" si="1"/>
        <v>180</v>
      </c>
      <c r="I11" s="22" t="str">
        <f t="shared" si="2"/>
        <v/>
      </c>
      <c r="J11" s="23">
        <f>IFERROR(IF($D$5&gt;$A$30,IF($B$6="KMU",VLOOKUP(D11,Hilfstabellen!$E$3:$G$9,2,TRUE),IF($B$6="MidCap",VLOOKUP(D11,Hilfstabellen!$E$3:$G$9,3,TRUE),"")),IF($B$6="KMU",VLOOKUP(D11,Hilfstabellen!$A$3:$C$9,2,TRUE),IF($B$6="MidCap",VLOOKUP(D11,Hilfstabellen!$A$3:$C$9,3,TRUE),""))),"")</f>
        <v>0.01</v>
      </c>
      <c r="K11" s="24">
        <f t="shared" si="3"/>
        <v>0</v>
      </c>
      <c r="L11" s="7">
        <f t="shared" si="4"/>
        <v>2023</v>
      </c>
    </row>
    <row r="12" spans="1:12" x14ac:dyDescent="0.25">
      <c r="A12" s="32" t="s">
        <v>21</v>
      </c>
      <c r="B12" s="33" t="s">
        <v>0</v>
      </c>
      <c r="C12" s="18">
        <f t="shared" si="5"/>
        <v>7</v>
      </c>
      <c r="D12" s="19">
        <f>IF($B$5&gt;$A$31,DATE(2024,12,31),IF($B$5&gt;$A$30,DATE(2024,6,30),IF($B$5&lt;$A$29,DATE(2023,6,30),DATE(2023,12,31))))</f>
        <v>45107</v>
      </c>
      <c r="E12" s="22">
        <f t="shared" si="6"/>
        <v>0</v>
      </c>
      <c r="F12" s="20">
        <v>0.9</v>
      </c>
      <c r="G12" s="22">
        <f t="shared" si="0"/>
        <v>0</v>
      </c>
      <c r="H12" s="21">
        <f t="shared" si="1"/>
        <v>180</v>
      </c>
      <c r="I12" s="22" t="str">
        <f t="shared" si="2"/>
        <v/>
      </c>
      <c r="J12" s="23">
        <f>IFERROR(IF($D$5&gt;$A$30,IF($B$6="KMU",VLOOKUP(D12,Hilfstabellen!$E$3:$G$9,2,TRUE),IF($B$6="MidCap",VLOOKUP(D12,Hilfstabellen!$E$3:$G$9,3,TRUE),"")),IF($B$6="KMU",VLOOKUP(D12,Hilfstabellen!$A$3:$C$9,2,TRUE),IF($B$6="MidCap",VLOOKUP(D12,Hilfstabellen!$A$3:$C$9,3,TRUE),""))),"")</f>
        <v>0.01</v>
      </c>
      <c r="K12" s="24">
        <f t="shared" si="3"/>
        <v>0</v>
      </c>
      <c r="L12" s="7">
        <f t="shared" si="4"/>
        <v>2023</v>
      </c>
    </row>
    <row r="13" spans="1:12" x14ac:dyDescent="0.25">
      <c r="A13" s="34" t="s">
        <v>29</v>
      </c>
      <c r="B13" s="35">
        <f>IF(L5=2020,K5,0)+IF(L6=2020,K6,0)+IF(L7=2020,K7,0)</f>
        <v>0</v>
      </c>
      <c r="C13" s="18">
        <f t="shared" si="5"/>
        <v>8</v>
      </c>
      <c r="D13" s="19">
        <f>IF($B$5&gt;$A$31,DATE(2025,6,30),IF($B$5&gt;$A$30,DATE(2024,12,31),IF($B$5&lt;$A$29,DATE(2023,12,31),DATE(2024,6,30))))</f>
        <v>45291</v>
      </c>
      <c r="E13" s="22">
        <f t="shared" si="6"/>
        <v>0</v>
      </c>
      <c r="F13" s="20">
        <v>0.9</v>
      </c>
      <c r="G13" s="22">
        <f t="shared" si="0"/>
        <v>0</v>
      </c>
      <c r="H13" s="21">
        <f t="shared" si="1"/>
        <v>180</v>
      </c>
      <c r="I13" s="22" t="str">
        <f t="shared" si="2"/>
        <v/>
      </c>
      <c r="J13" s="23">
        <f>IFERROR(IF($D$5&gt;$A$30,IF($B$6="KMU",VLOOKUP(D13,Hilfstabellen!$E$3:$G$9,2,TRUE),IF($B$6="MidCap",VLOOKUP(D13,Hilfstabellen!$E$3:$G$9,3,TRUE),"")),IF($B$6="KMU",VLOOKUP(D13,Hilfstabellen!$A$3:$C$9,2,TRUE),IF($B$6="MidCap",VLOOKUP(D13,Hilfstabellen!$A$3:$C$9,3,TRUE),""))),"")</f>
        <v>0.01</v>
      </c>
      <c r="K13" s="24">
        <f t="shared" si="3"/>
        <v>0</v>
      </c>
      <c r="L13" s="7">
        <f t="shared" si="4"/>
        <v>2024</v>
      </c>
    </row>
    <row r="14" spans="1:12" x14ac:dyDescent="0.25">
      <c r="A14" s="34" t="s">
        <v>30</v>
      </c>
      <c r="B14" s="35">
        <f>IF(L5=2021,K5,0)+IF(L6=2021,K6,0)+IF(L7=2021,K7,0)+IF(L8=2021,K8,0)+IF(L9=2021,K9,0)</f>
        <v>0</v>
      </c>
      <c r="C14" s="18">
        <f t="shared" si="5"/>
        <v>9</v>
      </c>
      <c r="D14" s="19">
        <f>IF($B$5&gt;$A$31,DATE(2025,12,31),IF($B$5&gt;$A$30,DATE(2025,6,30),IF($B$5&lt;$A$29,DATE(2024,6,30),DATE(2024,12,31))))</f>
        <v>45473</v>
      </c>
      <c r="E14" s="22">
        <f t="shared" si="6"/>
        <v>0</v>
      </c>
      <c r="F14" s="20">
        <v>0.9</v>
      </c>
      <c r="G14" s="22">
        <f t="shared" si="0"/>
        <v>0</v>
      </c>
      <c r="H14" s="21">
        <f t="shared" si="1"/>
        <v>180</v>
      </c>
      <c r="I14" s="22" t="str">
        <f t="shared" si="2"/>
        <v/>
      </c>
      <c r="J14" s="23">
        <f>IFERROR(IF($D$5&gt;$A$30,IF($B$6="KMU",VLOOKUP(D14,Hilfstabellen!$E$3:$G$9,2,TRUE),IF($B$6="MidCap",VLOOKUP(D14,Hilfstabellen!$E$3:$G$9,3,TRUE),"")),IF($B$6="KMU",VLOOKUP(D14,Hilfstabellen!$A$3:$C$9,2,TRUE),IF($B$6="MidCap",VLOOKUP(D14,Hilfstabellen!$A$3:$C$9,3,TRUE),""))),"")</f>
        <v>0.01</v>
      </c>
      <c r="K14" s="24">
        <f t="shared" si="3"/>
        <v>0</v>
      </c>
      <c r="L14" s="7">
        <f t="shared" si="4"/>
        <v>2024</v>
      </c>
    </row>
    <row r="15" spans="1:12" x14ac:dyDescent="0.25">
      <c r="A15" s="34" t="s">
        <v>31</v>
      </c>
      <c r="B15" s="35">
        <f>IF(L6=2022,K6,0)+IF(L7=2022,K7,0)+IF(L8=2022,K8,0)+IF(L9=2022,K9,0)+IF(L10=2022,K10,0)+IF(L11=2022,K11,0)</f>
        <v>0</v>
      </c>
      <c r="C15" s="18">
        <f t="shared" si="5"/>
        <v>10</v>
      </c>
      <c r="D15" s="19">
        <f>IF($B$5&gt;$A$31,DATE(2026,6,30),IF($B$5&gt;$A$30,DATE(2025,12,31),IF($B$5&lt;$A$29,DATE(2024,12,31),DATE(2025,6,30))))</f>
        <v>45657</v>
      </c>
      <c r="E15" s="22">
        <f>IF(ROUND(E14,1)&lt;=0,0,(IF(D15&gt;=$B$8,E14-$B$10,$E$5)))</f>
        <v>0</v>
      </c>
      <c r="F15" s="20">
        <v>0.9</v>
      </c>
      <c r="G15" s="22">
        <f t="shared" si="0"/>
        <v>0</v>
      </c>
      <c r="H15" s="21">
        <f>IF(D16="",0,DAYS360(D15,D16))</f>
        <v>0</v>
      </c>
      <c r="I15" s="22" t="str">
        <f>IF(OR(G15="",G15=0),"",((G15/360*H15)))</f>
        <v/>
      </c>
      <c r="J15" s="23">
        <f>IFERROR(IF($D$5&gt;$A$30,IF($B$6="KMU",VLOOKUP(D15,Hilfstabellen!$E$3:$G$9,2,TRUE),IF($B$6="MidCap",VLOOKUP(D15,Hilfstabellen!$E$3:$G$9,3,TRUE),"")),IF($B$6="KMU",VLOOKUP(D15,Hilfstabellen!$A$3:$C$9,2,TRUE),IF($B$6="MidCap",VLOOKUP(D15,Hilfstabellen!$A$3:$C$9,3,TRUE),""))),"")</f>
        <v>0.01</v>
      </c>
      <c r="K15" s="24">
        <f t="shared" si="3"/>
        <v>0</v>
      </c>
      <c r="L15" s="7">
        <f t="shared" si="4"/>
        <v>2025</v>
      </c>
    </row>
    <row r="16" spans="1:12" x14ac:dyDescent="0.25">
      <c r="A16" s="34" t="s">
        <v>32</v>
      </c>
      <c r="B16" s="35">
        <f>IF(L8=2023,K8,0)+IF(L9=2023,K9,0)+IF(L10=2023,K10,0)+IF(L11=2023,K11,0)+IF(L12=2023,K12,0)+IF(L13=2023,K13,0)</f>
        <v>0</v>
      </c>
      <c r="C16" s="18"/>
      <c r="D16" s="19"/>
      <c r="E16" s="22"/>
      <c r="F16" s="20"/>
      <c r="G16" s="22"/>
      <c r="H16" s="21"/>
      <c r="I16" s="22"/>
      <c r="J16" s="23"/>
      <c r="K16" s="24"/>
    </row>
    <row r="17" spans="1:11" x14ac:dyDescent="0.25">
      <c r="A17" s="34" t="s">
        <v>33</v>
      </c>
      <c r="B17" s="35">
        <f>IF(L10=2024,K10,0)+IF(L11=2024,K11,0)+IF(L12=2024,K12,0)+IF(L13=2024,K13,0)+IF(L14=2024,K14,0)+IF(L15=2024,K15,0)</f>
        <v>0</v>
      </c>
      <c r="C17" s="36"/>
      <c r="D17" s="37"/>
      <c r="E17" s="38"/>
      <c r="F17" s="37"/>
      <c r="G17" s="39"/>
      <c r="H17" s="40" t="str">
        <f>IF(D18="","",DAYS360(D17,D18))</f>
        <v/>
      </c>
      <c r="I17" s="41" t="str">
        <f t="shared" si="2"/>
        <v/>
      </c>
      <c r="J17" s="42"/>
      <c r="K17" s="43" t="str">
        <f t="shared" ref="K6:K19" si="7">IF(I17="","",J17*I17)</f>
        <v/>
      </c>
    </row>
    <row r="18" spans="1:11" x14ac:dyDescent="0.25">
      <c r="A18" s="34" t="s">
        <v>35</v>
      </c>
      <c r="B18" s="35">
        <f>IF(L12=2025,K12,0)+IF(L13=2025,K13,0)+IF(L14=2025,K14,0)+IF(L15=2025,K15,0)</f>
        <v>0</v>
      </c>
      <c r="C18" s="36" t="str">
        <f t="shared" si="5"/>
        <v/>
      </c>
      <c r="D18" s="37"/>
      <c r="E18" s="37"/>
      <c r="F18" s="37"/>
      <c r="G18" s="39"/>
      <c r="H18" s="40" t="str">
        <f>IF(D19="","",DAYS360(D18,D19))</f>
        <v/>
      </c>
      <c r="I18" s="41" t="str">
        <f t="shared" si="2"/>
        <v/>
      </c>
      <c r="J18" s="42"/>
      <c r="K18" s="43" t="str">
        <f t="shared" si="7"/>
        <v/>
      </c>
    </row>
    <row r="19" spans="1:11" ht="14.4" thickBot="1" x14ac:dyDescent="0.3">
      <c r="A19" s="71" t="s">
        <v>34</v>
      </c>
      <c r="B19" s="72">
        <f>IF(L14=2026,K14,0)+IF(L15=2026,K15,0)</f>
        <v>0</v>
      </c>
      <c r="C19" s="36" t="str">
        <f t="shared" ref="C19" si="8">IF(D19="","",C18+1)</f>
        <v/>
      </c>
      <c r="D19" s="37"/>
      <c r="E19" s="37"/>
      <c r="F19" s="37"/>
      <c r="G19" s="39"/>
      <c r="H19" s="40" t="str">
        <f>IF(D20="","",DAYS360(D19,D20))</f>
        <v/>
      </c>
      <c r="I19" s="41" t="str">
        <f t="shared" si="2"/>
        <v/>
      </c>
      <c r="J19" s="42"/>
      <c r="K19" s="43" t="str">
        <f t="shared" si="7"/>
        <v/>
      </c>
    </row>
    <row r="20" spans="1:11" ht="14.4" thickBot="1" x14ac:dyDescent="0.3">
      <c r="A20" s="73" t="s">
        <v>23</v>
      </c>
      <c r="B20" s="74">
        <f>SUM(B13:B19)</f>
        <v>0</v>
      </c>
      <c r="C20" s="75"/>
      <c r="D20" s="76"/>
      <c r="E20" s="76"/>
      <c r="F20" s="76"/>
      <c r="G20" s="76"/>
      <c r="H20" s="77">
        <f>SUM(H5:H19)</f>
        <v>45000</v>
      </c>
      <c r="I20" s="76" t="str">
        <f>IF(OR(G20="",G20=0),"",((G20/360*H20)))</f>
        <v/>
      </c>
      <c r="J20" s="78" t="str">
        <f>IFERROR(K20/SUM(I5:I19),"")</f>
        <v/>
      </c>
      <c r="K20" s="79">
        <f>SUM(K5:K19)</f>
        <v>0</v>
      </c>
    </row>
    <row r="21" spans="1:11" x14ac:dyDescent="0.25">
      <c r="A21" s="44"/>
      <c r="B21" s="45"/>
      <c r="C21" s="7"/>
      <c r="D21" s="7"/>
      <c r="E21" s="7"/>
      <c r="F21" s="7"/>
      <c r="G21" s="7"/>
      <c r="H21" s="7"/>
      <c r="I21" s="7"/>
    </row>
    <row r="22" spans="1:11" x14ac:dyDescent="0.25">
      <c r="A22" s="46"/>
      <c r="C22" s="7"/>
      <c r="D22" s="7"/>
      <c r="E22" s="7"/>
      <c r="F22" s="7"/>
      <c r="G22" s="7"/>
      <c r="H22" s="7"/>
      <c r="I22" s="7"/>
    </row>
    <row r="23" spans="1:11" x14ac:dyDescent="0.25">
      <c r="A23" s="46"/>
      <c r="B23" s="47"/>
      <c r="C23" s="7"/>
      <c r="D23" s="7"/>
      <c r="E23" s="7"/>
      <c r="F23" s="7"/>
      <c r="G23" s="7"/>
      <c r="H23" s="7"/>
      <c r="I23" s="7"/>
    </row>
    <row r="24" spans="1:11" x14ac:dyDescent="0.25">
      <c r="A24" s="46"/>
      <c r="B24" s="47"/>
      <c r="C24" s="7"/>
      <c r="D24" s="48"/>
      <c r="E24" s="7"/>
      <c r="F24" s="7"/>
      <c r="G24" s="7"/>
      <c r="H24" s="7"/>
      <c r="I24" s="7"/>
    </row>
    <row r="25" spans="1:11" x14ac:dyDescent="0.25">
      <c r="A25" s="46"/>
      <c r="B25" s="47"/>
      <c r="C25" s="7"/>
      <c r="D25" s="48"/>
      <c r="E25" s="7"/>
      <c r="F25" s="7"/>
      <c r="G25" s="7"/>
      <c r="H25" s="7"/>
      <c r="I25" s="7"/>
    </row>
    <row r="26" spans="1:11" x14ac:dyDescent="0.25">
      <c r="A26" s="46"/>
      <c r="B26" s="47"/>
      <c r="C26" s="7"/>
      <c r="D26" s="48"/>
      <c r="E26" s="7"/>
      <c r="F26" s="7"/>
      <c r="G26" s="7"/>
      <c r="H26" s="7"/>
      <c r="I26" s="7"/>
    </row>
    <row r="27" spans="1:11" x14ac:dyDescent="0.25">
      <c r="A27" s="46"/>
      <c r="B27" s="47"/>
      <c r="C27" s="7"/>
      <c r="D27" s="48"/>
      <c r="E27" s="7"/>
      <c r="F27" s="7"/>
      <c r="G27" s="7"/>
      <c r="H27" s="7"/>
      <c r="I27" s="7"/>
    </row>
    <row r="28" spans="1:11" x14ac:dyDescent="0.25">
      <c r="A28" s="46"/>
      <c r="B28" s="47"/>
      <c r="H28" s="7"/>
      <c r="I28" s="7"/>
    </row>
    <row r="29" spans="1:11" hidden="1" x14ac:dyDescent="0.25">
      <c r="A29" s="49">
        <v>44012</v>
      </c>
      <c r="B29" s="47"/>
      <c r="C29" s="7">
        <v>0</v>
      </c>
      <c r="D29" s="48">
        <v>43952</v>
      </c>
      <c r="E29" s="48">
        <v>44044</v>
      </c>
      <c r="F29" s="48">
        <v>44317</v>
      </c>
      <c r="G29" s="48">
        <v>44409</v>
      </c>
      <c r="H29" s="7"/>
      <c r="I29" s="7"/>
    </row>
    <row r="30" spans="1:11" hidden="1" x14ac:dyDescent="0.25">
      <c r="A30" s="49">
        <v>44196</v>
      </c>
      <c r="B30" s="47"/>
      <c r="C30" s="7">
        <v>1</v>
      </c>
      <c r="D30" s="48">
        <v>44012</v>
      </c>
      <c r="E30" s="48">
        <v>44196</v>
      </c>
      <c r="F30" s="48">
        <v>44377</v>
      </c>
      <c r="G30" s="48">
        <v>44561</v>
      </c>
      <c r="H30" s="7"/>
      <c r="I30" s="7"/>
    </row>
    <row r="31" spans="1:11" hidden="1" x14ac:dyDescent="0.25">
      <c r="A31" s="49">
        <v>44377</v>
      </c>
      <c r="B31" s="47"/>
      <c r="C31" s="7">
        <v>2</v>
      </c>
      <c r="D31" s="48">
        <v>44196</v>
      </c>
      <c r="E31" s="48">
        <v>44377</v>
      </c>
      <c r="F31" s="48">
        <v>44561</v>
      </c>
      <c r="G31" s="48">
        <v>44742</v>
      </c>
      <c r="H31" s="7"/>
      <c r="I31" s="7"/>
    </row>
    <row r="32" spans="1:11" hidden="1" x14ac:dyDescent="0.25">
      <c r="A32" s="46"/>
      <c r="B32" s="47"/>
      <c r="C32" s="7">
        <v>3</v>
      </c>
      <c r="D32" s="48">
        <v>44377</v>
      </c>
      <c r="E32" s="48">
        <v>44561</v>
      </c>
      <c r="F32" s="48">
        <v>44742</v>
      </c>
      <c r="G32" s="48">
        <v>44926</v>
      </c>
      <c r="H32" s="7"/>
      <c r="I32" s="7"/>
    </row>
    <row r="33" spans="1:9" hidden="1" x14ac:dyDescent="0.25">
      <c r="A33" s="46"/>
      <c r="B33" s="47"/>
      <c r="C33" s="7">
        <v>4</v>
      </c>
      <c r="D33" s="48">
        <v>44561</v>
      </c>
      <c r="E33" s="48">
        <v>44742</v>
      </c>
      <c r="F33" s="48">
        <v>44926</v>
      </c>
      <c r="G33" s="48">
        <v>45107</v>
      </c>
      <c r="H33" s="7"/>
      <c r="I33" s="7"/>
    </row>
    <row r="34" spans="1:9" hidden="1" x14ac:dyDescent="0.25">
      <c r="A34" s="46"/>
      <c r="B34" s="47"/>
      <c r="C34" s="7">
        <v>5</v>
      </c>
      <c r="D34" s="48">
        <v>44742</v>
      </c>
      <c r="E34" s="48">
        <v>44926</v>
      </c>
      <c r="F34" s="48">
        <v>45107</v>
      </c>
      <c r="G34" s="48">
        <v>45291</v>
      </c>
      <c r="H34" s="7"/>
      <c r="I34" s="7"/>
    </row>
    <row r="35" spans="1:9" hidden="1" x14ac:dyDescent="0.25">
      <c r="A35" s="46"/>
      <c r="B35" s="47"/>
      <c r="C35" s="7">
        <v>6</v>
      </c>
      <c r="D35" s="48">
        <v>44926</v>
      </c>
      <c r="E35" s="48">
        <v>45107</v>
      </c>
      <c r="F35" s="48">
        <v>45291</v>
      </c>
      <c r="G35" s="48">
        <v>45473</v>
      </c>
      <c r="H35" s="7"/>
      <c r="I35" s="7"/>
    </row>
    <row r="36" spans="1:9" hidden="1" x14ac:dyDescent="0.25">
      <c r="A36" s="46"/>
      <c r="B36" s="47"/>
      <c r="C36" s="7">
        <v>7</v>
      </c>
      <c r="D36" s="48">
        <v>45107</v>
      </c>
      <c r="E36" s="48">
        <v>45291</v>
      </c>
      <c r="F36" s="48">
        <v>45473</v>
      </c>
      <c r="G36" s="48">
        <v>45657</v>
      </c>
      <c r="H36" s="7"/>
      <c r="I36" s="7"/>
    </row>
    <row r="37" spans="1:9" hidden="1" x14ac:dyDescent="0.25">
      <c r="A37" s="46"/>
      <c r="B37" s="47"/>
      <c r="C37" s="7">
        <v>8</v>
      </c>
      <c r="D37" s="48">
        <v>45291</v>
      </c>
      <c r="E37" s="48">
        <v>45473</v>
      </c>
      <c r="F37" s="48">
        <v>45657</v>
      </c>
      <c r="G37" s="48">
        <v>45838</v>
      </c>
      <c r="H37" s="7"/>
      <c r="I37" s="7"/>
    </row>
    <row r="38" spans="1:9" hidden="1" x14ac:dyDescent="0.25">
      <c r="A38" s="46"/>
      <c r="B38" s="47"/>
      <c r="C38" s="7">
        <v>9</v>
      </c>
      <c r="D38" s="48">
        <v>45473</v>
      </c>
      <c r="E38" s="48">
        <v>45657</v>
      </c>
      <c r="F38" s="48">
        <v>45838</v>
      </c>
      <c r="G38" s="48">
        <v>46022</v>
      </c>
      <c r="H38" s="7"/>
      <c r="I38" s="7"/>
    </row>
    <row r="39" spans="1:9" hidden="1" x14ac:dyDescent="0.25">
      <c r="A39" s="46"/>
      <c r="B39" s="47"/>
      <c r="C39" s="7">
        <v>10</v>
      </c>
      <c r="D39" s="48">
        <v>45657</v>
      </c>
      <c r="E39" s="48">
        <v>45838</v>
      </c>
      <c r="F39" s="48">
        <v>46022</v>
      </c>
      <c r="G39" s="48">
        <v>46203</v>
      </c>
      <c r="H39" s="7"/>
      <c r="I39" s="7"/>
    </row>
    <row r="40" spans="1:9" hidden="1" x14ac:dyDescent="0.25">
      <c r="A40" s="46"/>
      <c r="B40" s="47"/>
      <c r="C40" s="7"/>
      <c r="D40" s="7"/>
      <c r="E40" s="7"/>
      <c r="F40" s="7"/>
      <c r="G40" s="7"/>
      <c r="H40" s="7"/>
      <c r="I40" s="7"/>
    </row>
    <row r="41" spans="1:9" x14ac:dyDescent="0.25">
      <c r="A41" s="46"/>
      <c r="B41" s="47"/>
      <c r="C41" s="7"/>
      <c r="D41" s="7"/>
      <c r="E41" s="7"/>
      <c r="F41" s="7"/>
      <c r="G41" s="7"/>
      <c r="H41" s="7"/>
      <c r="I41" s="7"/>
    </row>
    <row r="42" spans="1:9" x14ac:dyDescent="0.25">
      <c r="A42" s="46"/>
      <c r="B42" s="47"/>
      <c r="C42" s="7"/>
      <c r="D42" s="7"/>
      <c r="E42" s="7"/>
      <c r="F42" s="7"/>
      <c r="G42" s="7"/>
      <c r="H42" s="7"/>
      <c r="I42" s="7"/>
    </row>
    <row r="43" spans="1:9" x14ac:dyDescent="0.25">
      <c r="A43" s="46"/>
      <c r="B43" s="47"/>
      <c r="C43" s="7"/>
      <c r="D43" s="7"/>
      <c r="E43" s="7"/>
      <c r="F43" s="7"/>
      <c r="G43" s="7"/>
      <c r="H43" s="7"/>
      <c r="I43" s="7"/>
    </row>
    <row r="44" spans="1:9" x14ac:dyDescent="0.25">
      <c r="A44" s="46"/>
      <c r="B44" s="47"/>
      <c r="C44" s="7"/>
      <c r="D44" s="7"/>
      <c r="E44" s="7"/>
      <c r="F44" s="7"/>
      <c r="G44" s="7"/>
      <c r="H44" s="7"/>
      <c r="I44" s="7"/>
    </row>
    <row r="45" spans="1:9" x14ac:dyDescent="0.25">
      <c r="A45" s="46"/>
      <c r="B45" s="47"/>
      <c r="C45" s="7"/>
      <c r="D45" s="7"/>
      <c r="E45" s="7"/>
      <c r="F45" s="7"/>
      <c r="G45" s="7"/>
      <c r="H45" s="7"/>
      <c r="I45" s="7"/>
    </row>
    <row r="46" spans="1:9" x14ac:dyDescent="0.25">
      <c r="A46" s="46"/>
      <c r="B46" s="47"/>
      <c r="C46" s="7"/>
      <c r="D46" s="7"/>
      <c r="E46" s="7"/>
      <c r="F46" s="7"/>
      <c r="G46" s="7"/>
      <c r="H46" s="7"/>
      <c r="I46" s="7"/>
    </row>
    <row r="47" spans="1:9" x14ac:dyDescent="0.25">
      <c r="A47" s="46"/>
      <c r="B47" s="47"/>
      <c r="C47" s="7"/>
      <c r="D47" s="7"/>
      <c r="E47" s="7"/>
      <c r="F47" s="7"/>
      <c r="G47" s="7"/>
      <c r="H47" s="7"/>
      <c r="I47" s="7"/>
    </row>
    <row r="48" spans="1:9" x14ac:dyDescent="0.25">
      <c r="A48" s="46"/>
      <c r="B48" s="47"/>
      <c r="C48" s="7"/>
      <c r="D48" s="7"/>
      <c r="E48" s="7"/>
      <c r="F48" s="7"/>
      <c r="G48" s="7"/>
      <c r="H48" s="7"/>
      <c r="I48" s="7"/>
    </row>
    <row r="49" spans="1:9" x14ac:dyDescent="0.25">
      <c r="A49" s="46"/>
      <c r="B49" s="47"/>
      <c r="C49" s="7"/>
      <c r="D49" s="7"/>
      <c r="E49" s="7"/>
      <c r="F49" s="7"/>
      <c r="G49" s="7"/>
      <c r="H49" s="7"/>
      <c r="I49" s="7"/>
    </row>
    <row r="50" spans="1:9" x14ac:dyDescent="0.25">
      <c r="A50" s="46"/>
      <c r="B50" s="47"/>
      <c r="C50" s="7"/>
      <c r="D50" s="7"/>
      <c r="E50" s="7"/>
      <c r="F50" s="7"/>
      <c r="G50" s="7"/>
      <c r="H50" s="7"/>
      <c r="I50" s="7"/>
    </row>
    <row r="51" spans="1:9" x14ac:dyDescent="0.25">
      <c r="A51" s="46"/>
      <c r="B51" s="47"/>
      <c r="C51" s="7"/>
      <c r="D51" s="7"/>
      <c r="E51" s="7"/>
      <c r="F51" s="7"/>
      <c r="G51" s="7"/>
      <c r="H51" s="7"/>
      <c r="I51" s="7"/>
    </row>
    <row r="52" spans="1:9" x14ac:dyDescent="0.25">
      <c r="A52" s="46"/>
      <c r="B52" s="47"/>
      <c r="C52" s="7"/>
      <c r="D52" s="7"/>
      <c r="E52" s="7"/>
      <c r="F52" s="7"/>
      <c r="G52" s="7"/>
      <c r="H52" s="7"/>
      <c r="I52" s="7"/>
    </row>
    <row r="53" spans="1:9" x14ac:dyDescent="0.25">
      <c r="A53" s="46"/>
      <c r="B53" s="47"/>
      <c r="C53" s="7"/>
      <c r="D53" s="7"/>
      <c r="E53" s="7"/>
      <c r="F53" s="7"/>
      <c r="G53" s="7"/>
      <c r="H53" s="7"/>
      <c r="I53" s="7"/>
    </row>
    <row r="54" spans="1:9" x14ac:dyDescent="0.25">
      <c r="A54" s="46"/>
      <c r="B54" s="47"/>
      <c r="C54" s="7"/>
      <c r="D54" s="7"/>
      <c r="E54" s="7"/>
      <c r="F54" s="7"/>
      <c r="G54" s="7"/>
      <c r="H54" s="7"/>
      <c r="I54" s="7"/>
    </row>
    <row r="55" spans="1:9" x14ac:dyDescent="0.25">
      <c r="A55" s="46"/>
      <c r="B55" s="47"/>
      <c r="C55" s="7"/>
      <c r="D55" s="7"/>
      <c r="E55" s="7"/>
      <c r="F55" s="7"/>
      <c r="G55" s="7"/>
      <c r="H55" s="7"/>
      <c r="I55" s="7"/>
    </row>
    <row r="56" spans="1:9" x14ac:dyDescent="0.25">
      <c r="A56" s="46"/>
      <c r="B56" s="47"/>
      <c r="C56" s="7"/>
      <c r="D56" s="7"/>
      <c r="E56" s="7"/>
      <c r="F56" s="7"/>
      <c r="G56" s="7"/>
      <c r="H56" s="7"/>
      <c r="I56" s="7"/>
    </row>
    <row r="57" spans="1:9" x14ac:dyDescent="0.25">
      <c r="A57" s="46"/>
      <c r="B57" s="47"/>
      <c r="C57" s="7"/>
      <c r="D57" s="7"/>
      <c r="E57" s="7"/>
      <c r="F57" s="7"/>
      <c r="G57" s="7"/>
      <c r="H57" s="7"/>
      <c r="I57" s="7"/>
    </row>
    <row r="58" spans="1:9" x14ac:dyDescent="0.25">
      <c r="A58" s="46"/>
      <c r="B58" s="47"/>
      <c r="C58" s="7"/>
      <c r="D58" s="7"/>
      <c r="E58" s="7"/>
      <c r="F58" s="7"/>
      <c r="G58" s="7"/>
      <c r="H58" s="7"/>
      <c r="I58" s="7"/>
    </row>
    <row r="59" spans="1:9" x14ac:dyDescent="0.25">
      <c r="A59" s="46"/>
      <c r="B59" s="47"/>
      <c r="C59" s="7"/>
      <c r="D59" s="7"/>
      <c r="E59" s="7"/>
      <c r="F59" s="7"/>
      <c r="G59" s="7"/>
      <c r="H59" s="7"/>
      <c r="I59" s="7"/>
    </row>
    <row r="60" spans="1:9" x14ac:dyDescent="0.25">
      <c r="A60" s="46"/>
      <c r="B60" s="47"/>
      <c r="C60" s="7"/>
      <c r="D60" s="7"/>
      <c r="E60" s="7"/>
      <c r="F60" s="7"/>
      <c r="G60" s="7"/>
      <c r="H60" s="7"/>
      <c r="I60" s="7"/>
    </row>
    <row r="61" spans="1:9" x14ac:dyDescent="0.25">
      <c r="A61" s="46"/>
      <c r="B61" s="47"/>
      <c r="C61" s="7"/>
      <c r="D61" s="7"/>
      <c r="E61" s="7"/>
      <c r="F61" s="7"/>
      <c r="G61" s="7"/>
      <c r="H61" s="7"/>
      <c r="I61" s="7"/>
    </row>
    <row r="62" spans="1:9" x14ac:dyDescent="0.25">
      <c r="A62" s="46"/>
      <c r="B62" s="47"/>
      <c r="C62" s="7"/>
      <c r="D62" s="7"/>
      <c r="E62" s="7"/>
      <c r="F62" s="7"/>
      <c r="G62" s="7"/>
      <c r="H62" s="7"/>
      <c r="I62" s="7"/>
    </row>
    <row r="63" spans="1:9" x14ac:dyDescent="0.25">
      <c r="A63" s="46"/>
      <c r="B63" s="47"/>
      <c r="C63" s="7"/>
      <c r="D63" s="7"/>
      <c r="E63" s="7"/>
      <c r="F63" s="7"/>
      <c r="G63" s="7"/>
      <c r="H63" s="7"/>
      <c r="I63" s="7"/>
    </row>
    <row r="64" spans="1:9" x14ac:dyDescent="0.25">
      <c r="A64" s="46"/>
      <c r="B64" s="47"/>
      <c r="C64" s="7"/>
      <c r="D64" s="7"/>
      <c r="E64" s="7"/>
      <c r="F64" s="7"/>
      <c r="G64" s="7"/>
      <c r="H64" s="7"/>
      <c r="I64" s="7"/>
    </row>
    <row r="65" spans="1:9" x14ac:dyDescent="0.25">
      <c r="A65" s="46"/>
      <c r="B65" s="47"/>
      <c r="C65" s="7"/>
      <c r="D65" s="7"/>
      <c r="E65" s="7"/>
      <c r="F65" s="7"/>
      <c r="G65" s="7"/>
      <c r="H65" s="7"/>
      <c r="I65" s="7"/>
    </row>
    <row r="66" spans="1:9" x14ac:dyDescent="0.25">
      <c r="A66" s="46"/>
      <c r="B66" s="47"/>
      <c r="C66" s="7"/>
      <c r="D66" s="7"/>
      <c r="E66" s="7"/>
      <c r="F66" s="7"/>
      <c r="G66" s="7"/>
      <c r="H66" s="7"/>
      <c r="I66" s="7"/>
    </row>
    <row r="67" spans="1:9" x14ac:dyDescent="0.25">
      <c r="A67" s="46"/>
      <c r="B67" s="47"/>
      <c r="C67" s="7"/>
      <c r="D67" s="7"/>
      <c r="E67" s="7"/>
      <c r="F67" s="7"/>
      <c r="G67" s="7"/>
      <c r="H67" s="7"/>
      <c r="I67" s="7"/>
    </row>
    <row r="68" spans="1:9" x14ac:dyDescent="0.25">
      <c r="A68" s="46"/>
      <c r="B68" s="47"/>
      <c r="C68" s="7"/>
      <c r="D68" s="7"/>
      <c r="E68" s="7"/>
      <c r="F68" s="7"/>
      <c r="G68" s="7"/>
      <c r="H68" s="7"/>
      <c r="I68" s="7"/>
    </row>
    <row r="69" spans="1:9" x14ac:dyDescent="0.25">
      <c r="A69" s="46"/>
      <c r="B69" s="47"/>
      <c r="C69" s="7"/>
      <c r="D69" s="7"/>
      <c r="E69" s="7"/>
      <c r="F69" s="7"/>
      <c r="G69" s="7"/>
      <c r="H69" s="7"/>
      <c r="I69" s="7"/>
    </row>
    <row r="70" spans="1:9" x14ac:dyDescent="0.25">
      <c r="A70" s="46"/>
      <c r="B70" s="47"/>
      <c r="C70" s="7"/>
      <c r="D70" s="7"/>
      <c r="E70" s="7"/>
      <c r="F70" s="7"/>
      <c r="G70" s="7"/>
      <c r="H70" s="7"/>
      <c r="I70" s="7"/>
    </row>
    <row r="71" spans="1:9" x14ac:dyDescent="0.25">
      <c r="A71" s="46"/>
      <c r="B71" s="47"/>
      <c r="C71" s="7"/>
      <c r="D71" s="7"/>
      <c r="E71" s="7"/>
      <c r="F71" s="7"/>
      <c r="G71" s="7"/>
      <c r="H71" s="7"/>
      <c r="I71" s="7"/>
    </row>
    <row r="72" spans="1:9" x14ac:dyDescent="0.25">
      <c r="A72" s="46"/>
      <c r="B72" s="47"/>
      <c r="C72" s="7"/>
      <c r="D72" s="7"/>
      <c r="E72" s="7"/>
      <c r="F72" s="7"/>
      <c r="G72" s="7"/>
      <c r="H72" s="7"/>
      <c r="I72" s="7"/>
    </row>
    <row r="73" spans="1:9" x14ac:dyDescent="0.25">
      <c r="A73" s="46"/>
      <c r="B73" s="47"/>
      <c r="C73" s="7"/>
      <c r="D73" s="7"/>
      <c r="E73" s="7"/>
      <c r="F73" s="7"/>
      <c r="G73" s="7"/>
      <c r="H73" s="7"/>
      <c r="I73" s="7"/>
    </row>
    <row r="74" spans="1:9" x14ac:dyDescent="0.25">
      <c r="A74" s="46"/>
      <c r="B74" s="47"/>
      <c r="C74" s="7"/>
      <c r="D74" s="7"/>
      <c r="E74" s="7"/>
      <c r="F74" s="7"/>
      <c r="G74" s="7"/>
      <c r="H74" s="7"/>
      <c r="I74" s="7"/>
    </row>
    <row r="75" spans="1:9" x14ac:dyDescent="0.25">
      <c r="A75" s="46"/>
      <c r="B75" s="47"/>
      <c r="C75" s="7"/>
      <c r="D75" s="7"/>
      <c r="E75" s="7"/>
      <c r="F75" s="7"/>
      <c r="G75" s="7"/>
      <c r="H75" s="7"/>
      <c r="I75" s="7"/>
    </row>
    <row r="76" spans="1:9" x14ac:dyDescent="0.25">
      <c r="A76" s="46"/>
      <c r="B76" s="47"/>
      <c r="C76" s="7"/>
      <c r="D76" s="7"/>
      <c r="E76" s="7"/>
      <c r="F76" s="7"/>
      <c r="G76" s="7"/>
      <c r="H76" s="7"/>
      <c r="I76" s="7"/>
    </row>
    <row r="77" spans="1:9" x14ac:dyDescent="0.25">
      <c r="A77" s="46"/>
      <c r="B77" s="47"/>
      <c r="C77" s="7"/>
      <c r="D77" s="7"/>
      <c r="E77" s="7"/>
      <c r="F77" s="7"/>
      <c r="G77" s="7"/>
      <c r="H77" s="7"/>
      <c r="I77" s="7"/>
    </row>
    <row r="78" spans="1:9" x14ac:dyDescent="0.25">
      <c r="A78" s="46"/>
      <c r="B78" s="47"/>
      <c r="C78" s="7"/>
      <c r="D78" s="7"/>
      <c r="E78" s="7"/>
      <c r="F78" s="7"/>
      <c r="G78" s="7"/>
      <c r="H78" s="7"/>
      <c r="I78" s="7"/>
    </row>
    <row r="79" spans="1:9" x14ac:dyDescent="0.25">
      <c r="A79" s="46"/>
      <c r="B79" s="47"/>
      <c r="C79" s="7"/>
      <c r="D79" s="7"/>
      <c r="E79" s="7"/>
      <c r="F79" s="7"/>
      <c r="G79" s="7"/>
      <c r="H79" s="7"/>
      <c r="I79" s="7"/>
    </row>
    <row r="80" spans="1:9" x14ac:dyDescent="0.25">
      <c r="A80" s="46"/>
      <c r="B80" s="47"/>
      <c r="C80" s="7"/>
      <c r="D80" s="7"/>
      <c r="E80" s="7"/>
      <c r="F80" s="7"/>
      <c r="G80" s="7"/>
      <c r="H80" s="7"/>
      <c r="I80" s="7"/>
    </row>
    <row r="81" spans="1:9" x14ac:dyDescent="0.25">
      <c r="A81" s="46"/>
      <c r="B81" s="47"/>
      <c r="C81" s="7"/>
      <c r="D81" s="7"/>
      <c r="E81" s="7"/>
      <c r="F81" s="7"/>
      <c r="G81" s="7"/>
      <c r="H81" s="7"/>
      <c r="I81" s="7"/>
    </row>
    <row r="82" spans="1:9" x14ac:dyDescent="0.25">
      <c r="A82" s="46"/>
      <c r="B82" s="47"/>
      <c r="C82" s="7"/>
      <c r="D82" s="7"/>
      <c r="E82" s="7"/>
      <c r="F82" s="7"/>
      <c r="G82" s="7"/>
      <c r="H82" s="7"/>
      <c r="I82" s="7"/>
    </row>
    <row r="83" spans="1:9" x14ac:dyDescent="0.25">
      <c r="A83" s="46"/>
      <c r="B83" s="47"/>
      <c r="C83" s="7"/>
      <c r="D83" s="7"/>
      <c r="E83" s="7"/>
      <c r="F83" s="7"/>
      <c r="G83" s="7"/>
      <c r="H83" s="7"/>
      <c r="I83" s="7"/>
    </row>
    <row r="84" spans="1:9" x14ac:dyDescent="0.25">
      <c r="A84" s="46"/>
      <c r="B84" s="47"/>
      <c r="C84" s="7"/>
      <c r="D84" s="7"/>
      <c r="E84" s="7"/>
      <c r="F84" s="7"/>
      <c r="G84" s="7"/>
      <c r="H84" s="7"/>
      <c r="I84" s="7"/>
    </row>
    <row r="85" spans="1:9" x14ac:dyDescent="0.25">
      <c r="A85" s="46"/>
      <c r="B85" s="47"/>
      <c r="C85" s="7"/>
      <c r="D85" s="7"/>
      <c r="E85" s="7"/>
      <c r="F85" s="7"/>
      <c r="G85" s="7"/>
      <c r="H85" s="7"/>
      <c r="I85" s="7"/>
    </row>
    <row r="86" spans="1:9" x14ac:dyDescent="0.25">
      <c r="A86" s="46"/>
      <c r="B86" s="47"/>
      <c r="C86" s="7"/>
      <c r="D86" s="7"/>
      <c r="E86" s="7"/>
      <c r="F86" s="7"/>
      <c r="G86" s="7"/>
      <c r="H86" s="7"/>
      <c r="I86" s="7"/>
    </row>
    <row r="87" spans="1:9" x14ac:dyDescent="0.25">
      <c r="A87" s="46"/>
      <c r="B87" s="47"/>
      <c r="C87" s="7"/>
      <c r="D87" s="7"/>
      <c r="E87" s="7"/>
      <c r="F87" s="7"/>
      <c r="G87" s="7"/>
      <c r="H87" s="7"/>
      <c r="I87" s="7"/>
    </row>
    <row r="88" spans="1:9" x14ac:dyDescent="0.25">
      <c r="A88" s="46"/>
      <c r="B88" s="47"/>
      <c r="C88" s="7"/>
      <c r="D88" s="7"/>
      <c r="E88" s="7"/>
      <c r="F88" s="7"/>
      <c r="G88" s="7"/>
      <c r="H88" s="7"/>
      <c r="I88" s="7"/>
    </row>
    <row r="89" spans="1:9" x14ac:dyDescent="0.25">
      <c r="A89" s="46"/>
      <c r="B89" s="47"/>
      <c r="C89" s="7"/>
      <c r="D89" s="7"/>
      <c r="E89" s="7"/>
      <c r="F89" s="7"/>
      <c r="G89" s="7"/>
      <c r="H89" s="7"/>
      <c r="I89" s="7"/>
    </row>
    <row r="90" spans="1:9" x14ac:dyDescent="0.25">
      <c r="A90" s="46"/>
      <c r="B90" s="47"/>
      <c r="C90" s="7"/>
      <c r="D90" s="7"/>
      <c r="E90" s="7"/>
      <c r="F90" s="7"/>
      <c r="G90" s="7"/>
      <c r="H90" s="7"/>
      <c r="I90" s="7"/>
    </row>
    <row r="91" spans="1:9" x14ac:dyDescent="0.25">
      <c r="A91" s="46"/>
      <c r="B91" s="47"/>
      <c r="C91" s="7"/>
      <c r="D91" s="7"/>
      <c r="E91" s="7"/>
      <c r="F91" s="7"/>
      <c r="G91" s="7"/>
      <c r="H91" s="7"/>
      <c r="I91" s="7"/>
    </row>
    <row r="92" spans="1:9" x14ac:dyDescent="0.25">
      <c r="A92" s="46"/>
      <c r="B92" s="47"/>
      <c r="C92" s="7"/>
      <c r="D92" s="7"/>
      <c r="E92" s="7"/>
      <c r="F92" s="7"/>
      <c r="G92" s="7"/>
      <c r="H92" s="7"/>
      <c r="I92" s="7"/>
    </row>
    <row r="93" spans="1:9" x14ac:dyDescent="0.25">
      <c r="A93" s="46"/>
      <c r="B93" s="47"/>
      <c r="C93" s="7"/>
      <c r="D93" s="7"/>
      <c r="E93" s="7"/>
      <c r="F93" s="7"/>
      <c r="G93" s="7"/>
      <c r="H93" s="7"/>
      <c r="I93" s="7"/>
    </row>
    <row r="94" spans="1:9" x14ac:dyDescent="0.25">
      <c r="A94" s="46"/>
      <c r="B94" s="47"/>
      <c r="C94" s="7"/>
      <c r="D94" s="7"/>
      <c r="E94" s="7"/>
      <c r="F94" s="7"/>
      <c r="G94" s="7"/>
      <c r="H94" s="7"/>
      <c r="I94" s="7"/>
    </row>
    <row r="95" spans="1:9" x14ac:dyDescent="0.25">
      <c r="A95" s="46"/>
      <c r="B95" s="47"/>
      <c r="C95" s="7"/>
      <c r="D95" s="7"/>
      <c r="E95" s="7"/>
      <c r="F95" s="7"/>
      <c r="G95" s="7"/>
      <c r="H95" s="7"/>
      <c r="I95" s="7"/>
    </row>
    <row r="96" spans="1:9" x14ac:dyDescent="0.25">
      <c r="A96" s="46"/>
      <c r="B96" s="47"/>
      <c r="C96" s="7"/>
      <c r="D96" s="7"/>
      <c r="E96" s="7"/>
      <c r="F96" s="7"/>
      <c r="G96" s="7"/>
      <c r="H96" s="7"/>
      <c r="I96" s="7"/>
    </row>
    <row r="97" spans="1:9" x14ac:dyDescent="0.25">
      <c r="A97" s="46"/>
      <c r="B97" s="47"/>
      <c r="C97" s="7"/>
      <c r="D97" s="7"/>
      <c r="E97" s="7"/>
      <c r="F97" s="7"/>
      <c r="G97" s="7"/>
      <c r="H97" s="7"/>
      <c r="I97" s="7"/>
    </row>
    <row r="98" spans="1:9" x14ac:dyDescent="0.25">
      <c r="A98" s="46"/>
      <c r="B98" s="47"/>
      <c r="C98" s="7"/>
      <c r="D98" s="7"/>
      <c r="E98" s="7"/>
      <c r="F98" s="7"/>
      <c r="G98" s="7"/>
      <c r="H98" s="7"/>
      <c r="I98" s="7"/>
    </row>
    <row r="99" spans="1:9" x14ac:dyDescent="0.25">
      <c r="A99" s="46"/>
      <c r="B99" s="47"/>
      <c r="C99" s="7"/>
      <c r="D99" s="7"/>
      <c r="E99" s="7"/>
      <c r="F99" s="7"/>
      <c r="G99" s="7"/>
      <c r="H99" s="7"/>
      <c r="I99" s="7"/>
    </row>
    <row r="100" spans="1:9" x14ac:dyDescent="0.25">
      <c r="A100" s="46"/>
      <c r="B100" s="47"/>
      <c r="C100" s="7"/>
      <c r="D100" s="7"/>
      <c r="E100" s="7"/>
      <c r="F100" s="7"/>
      <c r="G100" s="7"/>
      <c r="H100" s="7"/>
      <c r="I100" s="7"/>
    </row>
    <row r="101" spans="1:9" x14ac:dyDescent="0.25">
      <c r="A101" s="46"/>
      <c r="B101" s="47"/>
      <c r="C101" s="7"/>
      <c r="D101" s="7"/>
      <c r="E101" s="7"/>
      <c r="F101" s="7"/>
      <c r="G101" s="7"/>
      <c r="H101" s="7"/>
      <c r="I101" s="7"/>
    </row>
    <row r="102" spans="1:9" x14ac:dyDescent="0.25">
      <c r="A102" s="46"/>
      <c r="B102" s="47"/>
      <c r="C102" s="7"/>
      <c r="D102" s="7"/>
      <c r="E102" s="7"/>
      <c r="F102" s="7"/>
      <c r="G102" s="7"/>
      <c r="H102" s="7"/>
      <c r="I102" s="7"/>
    </row>
    <row r="103" spans="1:9" x14ac:dyDescent="0.25">
      <c r="A103" s="46"/>
      <c r="B103" s="47"/>
      <c r="C103" s="7"/>
      <c r="D103" s="7"/>
      <c r="E103" s="7"/>
      <c r="F103" s="7"/>
      <c r="G103" s="7"/>
      <c r="H103" s="7"/>
      <c r="I103" s="7"/>
    </row>
    <row r="104" spans="1:9" x14ac:dyDescent="0.25">
      <c r="A104" s="46"/>
      <c r="B104" s="47"/>
      <c r="C104" s="7"/>
      <c r="D104" s="7"/>
      <c r="E104" s="7"/>
      <c r="F104" s="7"/>
      <c r="G104" s="7"/>
      <c r="H104" s="7"/>
      <c r="I104" s="7"/>
    </row>
    <row r="105" spans="1:9" x14ac:dyDescent="0.25">
      <c r="A105" s="46"/>
      <c r="B105" s="47"/>
      <c r="C105" s="7"/>
      <c r="D105" s="7"/>
      <c r="E105" s="7"/>
      <c r="F105" s="7"/>
      <c r="G105" s="7"/>
      <c r="H105" s="7"/>
      <c r="I105" s="7"/>
    </row>
    <row r="106" spans="1:9" x14ac:dyDescent="0.25">
      <c r="A106" s="46"/>
      <c r="B106" s="47"/>
      <c r="C106" s="7"/>
      <c r="D106" s="7"/>
      <c r="E106" s="7"/>
      <c r="F106" s="7"/>
      <c r="G106" s="7"/>
      <c r="H106" s="7"/>
      <c r="I106" s="7"/>
    </row>
    <row r="107" spans="1:9" x14ac:dyDescent="0.25">
      <c r="A107" s="46"/>
      <c r="B107" s="47"/>
      <c r="C107" s="7"/>
      <c r="D107" s="7"/>
      <c r="E107" s="7"/>
      <c r="F107" s="7"/>
      <c r="G107" s="7"/>
      <c r="H107" s="7"/>
      <c r="I107" s="7"/>
    </row>
    <row r="108" spans="1:9" x14ac:dyDescent="0.25">
      <c r="A108" s="46"/>
      <c r="B108" s="47"/>
      <c r="C108" s="7"/>
      <c r="D108" s="7"/>
      <c r="E108" s="7"/>
      <c r="F108" s="7"/>
      <c r="G108" s="7"/>
      <c r="H108" s="7"/>
      <c r="I108" s="7"/>
    </row>
    <row r="109" spans="1:9" x14ac:dyDescent="0.25">
      <c r="A109" s="46"/>
      <c r="B109" s="47"/>
      <c r="C109" s="7"/>
      <c r="D109" s="7"/>
      <c r="E109" s="7"/>
      <c r="F109" s="7"/>
      <c r="G109" s="7"/>
      <c r="H109" s="7"/>
      <c r="I109" s="7"/>
    </row>
    <row r="110" spans="1:9" x14ac:dyDescent="0.25">
      <c r="A110" s="46"/>
      <c r="B110" s="47"/>
      <c r="C110" s="7"/>
      <c r="D110" s="7"/>
      <c r="E110" s="7"/>
      <c r="F110" s="7"/>
      <c r="G110" s="7"/>
      <c r="H110" s="7"/>
      <c r="I110" s="7"/>
    </row>
    <row r="111" spans="1:9" x14ac:dyDescent="0.25">
      <c r="A111" s="46"/>
      <c r="B111" s="47"/>
      <c r="C111" s="7"/>
      <c r="D111" s="7"/>
      <c r="E111" s="7"/>
      <c r="F111" s="7"/>
      <c r="G111" s="7"/>
      <c r="H111" s="7"/>
      <c r="I111" s="7"/>
    </row>
    <row r="112" spans="1:9" x14ac:dyDescent="0.25">
      <c r="A112" s="46"/>
      <c r="B112" s="47"/>
      <c r="C112" s="7"/>
      <c r="D112" s="7"/>
      <c r="E112" s="7"/>
      <c r="F112" s="7"/>
      <c r="G112" s="7"/>
      <c r="H112" s="7"/>
      <c r="I112" s="7"/>
    </row>
    <row r="113" spans="1:9" x14ac:dyDescent="0.25">
      <c r="A113" s="46"/>
      <c r="B113" s="47"/>
      <c r="C113" s="7"/>
      <c r="D113" s="7"/>
      <c r="E113" s="7"/>
      <c r="F113" s="7"/>
      <c r="G113" s="7"/>
      <c r="H113" s="7"/>
      <c r="I113" s="7"/>
    </row>
    <row r="114" spans="1:9" x14ac:dyDescent="0.25">
      <c r="A114" s="46"/>
      <c r="B114" s="47"/>
      <c r="C114" s="7"/>
      <c r="D114" s="7"/>
      <c r="E114" s="7"/>
      <c r="F114" s="7"/>
      <c r="G114" s="7"/>
      <c r="H114" s="7"/>
      <c r="I114" s="7"/>
    </row>
    <row r="115" spans="1:9" x14ac:dyDescent="0.25">
      <c r="A115" s="46"/>
      <c r="B115" s="47"/>
      <c r="C115" s="7"/>
      <c r="D115" s="7"/>
      <c r="E115" s="7"/>
      <c r="F115" s="7"/>
      <c r="G115" s="7"/>
      <c r="H115" s="7"/>
      <c r="I115" s="7"/>
    </row>
    <row r="116" spans="1:9" x14ac:dyDescent="0.25">
      <c r="A116" s="46"/>
      <c r="B116" s="47"/>
      <c r="C116" s="7"/>
      <c r="D116" s="7"/>
      <c r="E116" s="7"/>
      <c r="F116" s="7"/>
      <c r="G116" s="7"/>
      <c r="H116" s="7"/>
      <c r="I116" s="7"/>
    </row>
    <row r="117" spans="1:9" x14ac:dyDescent="0.25">
      <c r="A117" s="46"/>
      <c r="B117" s="47"/>
      <c r="C117" s="7"/>
      <c r="D117" s="7"/>
      <c r="E117" s="7"/>
      <c r="F117" s="7"/>
      <c r="G117" s="7"/>
      <c r="H117" s="7"/>
      <c r="I117" s="7"/>
    </row>
    <row r="118" spans="1:9" x14ac:dyDescent="0.25">
      <c r="A118" s="46"/>
      <c r="B118" s="47"/>
      <c r="C118" s="7"/>
      <c r="D118" s="7"/>
      <c r="E118" s="7"/>
      <c r="F118" s="7"/>
      <c r="G118" s="7"/>
      <c r="H118" s="7"/>
      <c r="I118" s="7"/>
    </row>
    <row r="119" spans="1:9" x14ac:dyDescent="0.25">
      <c r="A119" s="46"/>
      <c r="B119" s="47"/>
      <c r="C119" s="7"/>
      <c r="D119" s="7"/>
      <c r="E119" s="7"/>
      <c r="F119" s="7"/>
      <c r="G119" s="7"/>
      <c r="H119" s="7"/>
      <c r="I119" s="7"/>
    </row>
    <row r="120" spans="1:9" x14ac:dyDescent="0.25">
      <c r="A120" s="46"/>
      <c r="B120" s="47"/>
      <c r="C120" s="7"/>
      <c r="D120" s="7"/>
      <c r="E120" s="7"/>
      <c r="F120" s="7"/>
      <c r="G120" s="7"/>
      <c r="H120" s="7"/>
      <c r="I120" s="7"/>
    </row>
    <row r="121" spans="1:9" x14ac:dyDescent="0.25">
      <c r="A121" s="46"/>
      <c r="B121" s="47"/>
      <c r="C121" s="7"/>
      <c r="D121" s="7"/>
      <c r="E121" s="7"/>
      <c r="F121" s="7"/>
      <c r="G121" s="7"/>
      <c r="H121" s="7"/>
      <c r="I121" s="7"/>
    </row>
    <row r="122" spans="1:9" x14ac:dyDescent="0.25">
      <c r="A122" s="46"/>
      <c r="B122" s="47"/>
      <c r="C122" s="7"/>
      <c r="D122" s="7"/>
      <c r="E122" s="7"/>
      <c r="F122" s="7"/>
      <c r="G122" s="7"/>
      <c r="H122" s="7"/>
      <c r="I122" s="7"/>
    </row>
    <row r="123" spans="1:9" x14ac:dyDescent="0.25">
      <c r="A123" s="46"/>
      <c r="B123" s="47"/>
      <c r="C123" s="7"/>
      <c r="D123" s="7"/>
      <c r="E123" s="7"/>
      <c r="F123" s="7"/>
      <c r="G123" s="7"/>
      <c r="H123" s="7"/>
      <c r="I123" s="7"/>
    </row>
    <row r="124" spans="1:9" x14ac:dyDescent="0.25">
      <c r="A124" s="46"/>
      <c r="B124" s="47"/>
      <c r="C124" s="7"/>
      <c r="D124" s="7"/>
      <c r="E124" s="7"/>
      <c r="F124" s="7"/>
      <c r="G124" s="7"/>
      <c r="H124" s="7"/>
      <c r="I124" s="7"/>
    </row>
    <row r="125" spans="1:9" x14ac:dyDescent="0.25">
      <c r="A125" s="46"/>
      <c r="B125" s="47"/>
      <c r="C125" s="7"/>
      <c r="D125" s="7"/>
      <c r="E125" s="7"/>
      <c r="F125" s="7"/>
      <c r="G125" s="7"/>
      <c r="H125" s="7"/>
      <c r="I125" s="7"/>
    </row>
    <row r="126" spans="1:9" x14ac:dyDescent="0.25">
      <c r="A126" s="46"/>
      <c r="B126" s="47"/>
      <c r="C126" s="7"/>
      <c r="D126" s="7"/>
      <c r="E126" s="7"/>
      <c r="F126" s="7"/>
      <c r="G126" s="7"/>
      <c r="H126" s="7"/>
      <c r="I126" s="7"/>
    </row>
    <row r="127" spans="1:9" x14ac:dyDescent="0.25">
      <c r="A127" s="46"/>
      <c r="B127" s="47"/>
      <c r="C127" s="7"/>
      <c r="D127" s="7"/>
      <c r="E127" s="7"/>
      <c r="F127" s="7"/>
      <c r="G127" s="7"/>
      <c r="H127" s="7"/>
      <c r="I127" s="7"/>
    </row>
    <row r="128" spans="1:9" x14ac:dyDescent="0.25">
      <c r="A128" s="46"/>
      <c r="B128" s="47"/>
      <c r="C128" s="7"/>
      <c r="D128" s="7"/>
      <c r="E128" s="7"/>
      <c r="F128" s="7"/>
      <c r="G128" s="7"/>
      <c r="H128" s="7"/>
      <c r="I128" s="7"/>
    </row>
    <row r="129" spans="1:9" x14ac:dyDescent="0.25">
      <c r="A129" s="46"/>
      <c r="B129" s="47"/>
      <c r="C129" s="7"/>
      <c r="D129" s="7"/>
      <c r="E129" s="7"/>
      <c r="F129" s="7"/>
      <c r="G129" s="7"/>
      <c r="H129" s="7"/>
      <c r="I129" s="7"/>
    </row>
    <row r="130" spans="1:9" x14ac:dyDescent="0.25">
      <c r="A130" s="46"/>
      <c r="B130" s="47"/>
      <c r="C130" s="7"/>
      <c r="D130" s="7"/>
      <c r="E130" s="7"/>
      <c r="F130" s="7"/>
      <c r="G130" s="7"/>
      <c r="H130" s="7"/>
      <c r="I130" s="7"/>
    </row>
    <row r="131" spans="1:9" x14ac:dyDescent="0.25">
      <c r="A131" s="46"/>
      <c r="B131" s="47"/>
      <c r="C131" s="7"/>
      <c r="D131" s="7"/>
      <c r="E131" s="7"/>
      <c r="F131" s="7"/>
      <c r="G131" s="7"/>
      <c r="H131" s="7"/>
      <c r="I131" s="7"/>
    </row>
    <row r="132" spans="1:9" x14ac:dyDescent="0.25">
      <c r="A132" s="46"/>
      <c r="B132" s="47"/>
      <c r="C132" s="7"/>
      <c r="D132" s="7"/>
      <c r="E132" s="7"/>
      <c r="F132" s="7"/>
      <c r="G132" s="7"/>
      <c r="H132" s="7"/>
      <c r="I132" s="7"/>
    </row>
    <row r="133" spans="1:9" x14ac:dyDescent="0.25">
      <c r="A133" s="46"/>
      <c r="B133" s="47"/>
      <c r="C133" s="7"/>
      <c r="D133" s="7"/>
      <c r="E133" s="7"/>
      <c r="F133" s="7"/>
      <c r="G133" s="7"/>
      <c r="H133" s="7"/>
      <c r="I133" s="7"/>
    </row>
    <row r="134" spans="1:9" x14ac:dyDescent="0.25">
      <c r="A134" s="46"/>
      <c r="B134" s="47"/>
      <c r="C134" s="7"/>
      <c r="D134" s="7"/>
      <c r="E134" s="7"/>
      <c r="F134" s="7"/>
      <c r="G134" s="7"/>
      <c r="H134" s="7"/>
      <c r="I134" s="7"/>
    </row>
    <row r="135" spans="1:9" x14ac:dyDescent="0.25">
      <c r="A135" s="46"/>
      <c r="B135" s="47"/>
      <c r="C135" s="7"/>
      <c r="D135" s="7"/>
      <c r="E135" s="7"/>
      <c r="F135" s="7"/>
      <c r="G135" s="7"/>
      <c r="H135" s="7"/>
      <c r="I135" s="7"/>
    </row>
    <row r="136" spans="1:9" x14ac:dyDescent="0.25">
      <c r="A136" s="46"/>
      <c r="B136" s="47"/>
      <c r="C136" s="7"/>
      <c r="D136" s="7"/>
      <c r="E136" s="7"/>
      <c r="F136" s="7"/>
      <c r="G136" s="7"/>
      <c r="H136" s="7"/>
      <c r="I136" s="7"/>
    </row>
    <row r="137" spans="1:9" x14ac:dyDescent="0.25">
      <c r="A137" s="46"/>
      <c r="B137" s="47"/>
      <c r="C137" s="7"/>
      <c r="D137" s="7"/>
      <c r="E137" s="7"/>
      <c r="F137" s="7"/>
      <c r="G137" s="7"/>
      <c r="H137" s="7"/>
      <c r="I137" s="7"/>
    </row>
    <row r="138" spans="1:9" x14ac:dyDescent="0.25">
      <c r="A138" s="46"/>
      <c r="B138" s="47"/>
      <c r="C138" s="7"/>
      <c r="D138" s="7"/>
      <c r="E138" s="7"/>
      <c r="F138" s="7"/>
      <c r="G138" s="7"/>
      <c r="H138" s="7"/>
      <c r="I138" s="7"/>
    </row>
    <row r="139" spans="1:9" x14ac:dyDescent="0.25">
      <c r="A139" s="46"/>
      <c r="B139" s="47"/>
      <c r="C139" s="7"/>
      <c r="D139" s="7"/>
      <c r="E139" s="7"/>
      <c r="F139" s="7"/>
      <c r="G139" s="7"/>
      <c r="H139" s="7"/>
      <c r="I139" s="7"/>
    </row>
    <row r="140" spans="1:9" x14ac:dyDescent="0.25">
      <c r="A140" s="46"/>
      <c r="B140" s="47"/>
      <c r="C140" s="7"/>
      <c r="D140" s="7"/>
      <c r="E140" s="7"/>
      <c r="F140" s="7"/>
      <c r="G140" s="7"/>
      <c r="H140" s="7"/>
      <c r="I140" s="7"/>
    </row>
    <row r="141" spans="1:9" x14ac:dyDescent="0.25">
      <c r="A141" s="46"/>
      <c r="B141" s="47"/>
      <c r="C141" s="7"/>
      <c r="D141" s="7"/>
      <c r="E141" s="7"/>
      <c r="F141" s="7"/>
      <c r="G141" s="7"/>
      <c r="H141" s="7"/>
      <c r="I141" s="7"/>
    </row>
    <row r="142" spans="1:9" x14ac:dyDescent="0.25">
      <c r="A142" s="46"/>
      <c r="B142" s="47"/>
      <c r="C142" s="7"/>
      <c r="D142" s="7"/>
      <c r="E142" s="7"/>
      <c r="F142" s="7"/>
      <c r="G142" s="7"/>
      <c r="H142" s="7"/>
      <c r="I142" s="7"/>
    </row>
    <row r="143" spans="1:9" x14ac:dyDescent="0.25">
      <c r="A143" s="46"/>
      <c r="B143" s="47"/>
      <c r="C143" s="7"/>
      <c r="D143" s="7"/>
      <c r="E143" s="7"/>
      <c r="F143" s="7"/>
      <c r="G143" s="7"/>
      <c r="H143" s="7"/>
      <c r="I143" s="7"/>
    </row>
    <row r="144" spans="1:9" x14ac:dyDescent="0.25">
      <c r="A144" s="46"/>
      <c r="B144" s="47"/>
      <c r="C144" s="7"/>
      <c r="D144" s="7"/>
      <c r="E144" s="7"/>
      <c r="F144" s="7"/>
      <c r="G144" s="7"/>
      <c r="H144" s="7"/>
      <c r="I144" s="7"/>
    </row>
    <row r="145" spans="1:9" x14ac:dyDescent="0.25">
      <c r="A145" s="46"/>
      <c r="B145" s="47"/>
      <c r="C145" s="7"/>
      <c r="D145" s="7"/>
      <c r="E145" s="7"/>
      <c r="F145" s="7"/>
      <c r="G145" s="7"/>
      <c r="H145" s="7"/>
      <c r="I145" s="7"/>
    </row>
    <row r="146" spans="1:9" x14ac:dyDescent="0.25">
      <c r="A146" s="46"/>
      <c r="B146" s="47"/>
      <c r="C146" s="7"/>
      <c r="D146" s="7"/>
      <c r="E146" s="7"/>
      <c r="F146" s="7"/>
      <c r="G146" s="7"/>
      <c r="H146" s="7"/>
      <c r="I146" s="7"/>
    </row>
    <row r="147" spans="1:9" x14ac:dyDescent="0.25">
      <c r="A147" s="46"/>
      <c r="B147" s="47"/>
      <c r="C147" s="7"/>
      <c r="D147" s="7"/>
      <c r="E147" s="7"/>
      <c r="F147" s="7"/>
      <c r="G147" s="7"/>
      <c r="H147" s="7"/>
      <c r="I147" s="7"/>
    </row>
    <row r="148" spans="1:9" x14ac:dyDescent="0.25">
      <c r="A148" s="46"/>
      <c r="B148" s="47"/>
      <c r="C148" s="7"/>
      <c r="D148" s="7"/>
      <c r="E148" s="7"/>
      <c r="F148" s="7"/>
      <c r="G148" s="7"/>
      <c r="H148" s="7"/>
      <c r="I148" s="7"/>
    </row>
    <row r="149" spans="1:9" x14ac:dyDescent="0.25">
      <c r="A149" s="46"/>
      <c r="B149" s="47"/>
      <c r="C149" s="7"/>
      <c r="D149" s="7"/>
      <c r="E149" s="7"/>
      <c r="F149" s="7"/>
      <c r="G149" s="7"/>
      <c r="H149" s="7"/>
      <c r="I149" s="7"/>
    </row>
    <row r="150" spans="1:9" x14ac:dyDescent="0.25">
      <c r="A150" s="46"/>
      <c r="B150" s="47"/>
      <c r="C150" s="7"/>
      <c r="D150" s="7"/>
      <c r="E150" s="7"/>
      <c r="F150" s="7"/>
      <c r="G150" s="7"/>
      <c r="H150" s="7"/>
      <c r="I150" s="7"/>
    </row>
    <row r="151" spans="1:9" x14ac:dyDescent="0.25">
      <c r="A151" s="46"/>
      <c r="B151" s="47"/>
    </row>
    <row r="152" spans="1:9" x14ac:dyDescent="0.25">
      <c r="A152" s="46"/>
      <c r="B152" s="47"/>
    </row>
    <row r="153" spans="1:9" x14ac:dyDescent="0.25">
      <c r="A153" s="46"/>
      <c r="B153" s="47"/>
    </row>
    <row r="154" spans="1:9" x14ac:dyDescent="0.25">
      <c r="A154" s="46"/>
      <c r="B154" s="47"/>
    </row>
    <row r="155" spans="1:9" x14ac:dyDescent="0.25">
      <c r="A155" s="46"/>
      <c r="B155" s="47"/>
    </row>
    <row r="156" spans="1:9" x14ac:dyDescent="0.25">
      <c r="A156" s="46"/>
      <c r="B156" s="47"/>
      <c r="C156" s="52"/>
    </row>
    <row r="157" spans="1:9" x14ac:dyDescent="0.25">
      <c r="A157" s="46"/>
      <c r="B157" s="47"/>
      <c r="C157" s="53"/>
    </row>
    <row r="158" spans="1:9" x14ac:dyDescent="0.25">
      <c r="A158" s="46"/>
      <c r="B158" s="47"/>
      <c r="C158" s="53"/>
    </row>
    <row r="159" spans="1:9" x14ac:dyDescent="0.25">
      <c r="A159" s="46"/>
      <c r="B159" s="47"/>
      <c r="C159" s="53"/>
    </row>
    <row r="160" spans="1:9" x14ac:dyDescent="0.25">
      <c r="A160" s="46"/>
      <c r="B160" s="47"/>
      <c r="C160" s="53"/>
    </row>
    <row r="161" spans="1:6" x14ac:dyDescent="0.25">
      <c r="A161" s="46"/>
      <c r="B161" s="47"/>
      <c r="C161" s="7"/>
    </row>
    <row r="162" spans="1:6" x14ac:dyDescent="0.25">
      <c r="A162" s="46"/>
      <c r="B162" s="47"/>
      <c r="C162" s="54"/>
      <c r="D162" s="54"/>
      <c r="E162" s="54"/>
      <c r="F162" s="54"/>
    </row>
    <row r="163" spans="1:6" x14ac:dyDescent="0.25">
      <c r="C163" s="55"/>
    </row>
    <row r="164" spans="1:6" x14ac:dyDescent="0.25">
      <c r="C164" s="55"/>
    </row>
    <row r="165" spans="1:6" x14ac:dyDescent="0.25">
      <c r="C165" s="55"/>
    </row>
    <row r="166" spans="1:6" x14ac:dyDescent="0.25">
      <c r="C166" s="55"/>
    </row>
    <row r="167" spans="1:6" x14ac:dyDescent="0.25">
      <c r="C167" s="56"/>
    </row>
    <row r="168" spans="1:6" x14ac:dyDescent="0.25">
      <c r="C168" s="51"/>
    </row>
  </sheetData>
  <sheetProtection algorithmName="SHA-512" hashValue="5g9SXkEhs7AjPIm21IE/sQFwIE1L/j/UYMhgu1Rz1/z0/j1C3qvXaffT+zUXnoOxataJOuh0KRyE8Fj2/TAcbg==" saltValue="AFyoEadYjxRzA9rSn7glCw==" spinCount="100000" sheet="1" objects="1" scenarios="1" selectLockedCells="1"/>
  <mergeCells count="3">
    <mergeCell ref="A1:K1"/>
    <mergeCell ref="C2:G2"/>
    <mergeCell ref="H2:K2"/>
  </mergeCells>
  <phoneticPr fontId="3" type="noConversion"/>
  <conditionalFormatting sqref="B6">
    <cfRule type="containsText" dxfId="1" priority="2" stopIfTrue="1" operator="containsText" text="beihilfenfrei">
      <formula>NOT(ISERROR(SEARCH("beihilfenfrei",B6)))</formula>
    </cfRule>
  </conditionalFormatting>
  <pageMargins left="0.78740157480314965" right="0.78740157480314965" top="0.98425196850393704" bottom="0.98425196850393704" header="0.51181102362204722" footer="0.51181102362204722"/>
  <pageSetup paperSize="9" scale="68" fitToHeight="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8BC353-6C02-4D0E-8CA9-2B49D2D4F1E7}">
          <x14:formula1>
            <xm:f>Hilfstabellen!$B$2:$C$2</xm:f>
          </x14:formula1>
          <xm:sqref>B6</xm:sqref>
        </x14:dataValidation>
        <x14:dataValidation type="list" allowBlank="1" showInputMessage="1" showErrorMessage="1" xr:uid="{A17C054A-C65E-4013-8054-F0AE8D7FBA28}">
          <x14:formula1>
            <xm:f>Hilfstabellen!$A$15:$A$26</xm:f>
          </x14:formula1>
          <xm:sqref>B8</xm:sqref>
        </x14:dataValidation>
        <x14:dataValidation type="list" allowBlank="1" showInputMessage="1" showErrorMessage="1" xr:uid="{65E3509D-10F6-4CB3-B0B8-C9D112E76526}">
          <x14:formula1>
            <xm:f>Hilfstabellen!$B$15:$B$24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27"/>
  <sheetViews>
    <sheetView showGridLines="0" workbookViewId="0">
      <selection activeCell="A27" sqref="A27"/>
    </sheetView>
  </sheetViews>
  <sheetFormatPr baseColWidth="10" defaultRowHeight="13.2" x14ac:dyDescent="0.25"/>
  <cols>
    <col min="1" max="1" width="38.33203125" bestFit="1" customWidth="1"/>
    <col min="12" max="12" width="38.44140625" bestFit="1" customWidth="1"/>
    <col min="14" max="14" width="11.109375" bestFit="1" customWidth="1"/>
  </cols>
  <sheetData>
    <row r="1" spans="1:7" ht="13.8" thickBot="1" x14ac:dyDescent="0.3"/>
    <row r="2" spans="1:7" ht="13.8" thickBot="1" x14ac:dyDescent="0.3">
      <c r="A2" s="1" t="s">
        <v>5</v>
      </c>
      <c r="B2" s="1" t="s">
        <v>2</v>
      </c>
      <c r="C2" s="1" t="s">
        <v>3</v>
      </c>
      <c r="E2" s="1" t="s">
        <v>5</v>
      </c>
      <c r="F2" s="1" t="s">
        <v>2</v>
      </c>
      <c r="G2" s="1" t="s">
        <v>3</v>
      </c>
    </row>
    <row r="3" spans="1:7" ht="13.8" thickBot="1" x14ac:dyDescent="0.3">
      <c r="A3" s="4">
        <v>43831</v>
      </c>
      <c r="B3" s="2">
        <v>2.5000000000000001E-3</v>
      </c>
      <c r="C3" s="2">
        <f>B3*2</f>
        <v>5.0000000000000001E-3</v>
      </c>
      <c r="E3" s="4">
        <v>44197</v>
      </c>
      <c r="F3" s="2">
        <v>2.5000000000000001E-3</v>
      </c>
      <c r="G3" s="2">
        <f>F3*2</f>
        <v>5.0000000000000001E-3</v>
      </c>
    </row>
    <row r="4" spans="1:7" ht="13.8" thickBot="1" x14ac:dyDescent="0.3">
      <c r="A4" s="3">
        <v>44196</v>
      </c>
      <c r="B4" s="2">
        <v>5.0000000000000001E-3</v>
      </c>
      <c r="C4" s="2">
        <f t="shared" ref="C4:C9" si="0">B4*2</f>
        <v>0.01</v>
      </c>
      <c r="E4" s="3">
        <v>44561</v>
      </c>
      <c r="F4" s="2">
        <v>5.0000000000000001E-3</v>
      </c>
      <c r="G4" s="2">
        <f t="shared" ref="G4:G9" si="1">F4*2</f>
        <v>0.01</v>
      </c>
    </row>
    <row r="5" spans="1:7" ht="13.8" thickBot="1" x14ac:dyDescent="0.3">
      <c r="A5" s="3">
        <v>44561</v>
      </c>
      <c r="B5" s="2">
        <v>5.0000000000000001E-3</v>
      </c>
      <c r="C5" s="2">
        <f t="shared" si="0"/>
        <v>0.01</v>
      </c>
      <c r="E5" s="3">
        <v>44926</v>
      </c>
      <c r="F5" s="2">
        <v>5.0000000000000001E-3</v>
      </c>
      <c r="G5" s="2">
        <f t="shared" si="1"/>
        <v>0.01</v>
      </c>
    </row>
    <row r="6" spans="1:7" ht="13.8" thickBot="1" x14ac:dyDescent="0.3">
      <c r="A6" s="3">
        <v>44926</v>
      </c>
      <c r="B6" s="2">
        <v>0.01</v>
      </c>
      <c r="C6" s="2">
        <f t="shared" si="0"/>
        <v>0.02</v>
      </c>
      <c r="E6" s="3">
        <v>45291</v>
      </c>
      <c r="F6" s="2">
        <v>0.01</v>
      </c>
      <c r="G6" s="2">
        <f t="shared" si="1"/>
        <v>0.02</v>
      </c>
    </row>
    <row r="7" spans="1:7" ht="13.8" thickBot="1" x14ac:dyDescent="0.3">
      <c r="A7" s="3">
        <v>45291</v>
      </c>
      <c r="B7" s="2">
        <v>0.01</v>
      </c>
      <c r="C7" s="2">
        <f t="shared" si="0"/>
        <v>0.02</v>
      </c>
      <c r="E7" s="3">
        <v>45657</v>
      </c>
      <c r="F7" s="2">
        <v>0.01</v>
      </c>
      <c r="G7" s="2">
        <f t="shared" si="1"/>
        <v>0.02</v>
      </c>
    </row>
    <row r="8" spans="1:7" ht="13.8" thickBot="1" x14ac:dyDescent="0.3">
      <c r="A8" s="3">
        <v>45657</v>
      </c>
      <c r="B8" s="2">
        <v>0.01</v>
      </c>
      <c r="C8" s="2">
        <f t="shared" si="0"/>
        <v>0.02</v>
      </c>
      <c r="E8" s="3">
        <v>46022</v>
      </c>
      <c r="F8" s="2">
        <v>0.01</v>
      </c>
      <c r="G8" s="2">
        <f t="shared" si="1"/>
        <v>0.02</v>
      </c>
    </row>
    <row r="9" spans="1:7" ht="13.8" thickBot="1" x14ac:dyDescent="0.3">
      <c r="A9" s="3">
        <v>46022</v>
      </c>
      <c r="B9" s="2">
        <v>0.01</v>
      </c>
      <c r="C9" s="2">
        <f t="shared" si="0"/>
        <v>0.02</v>
      </c>
      <c r="E9" s="3">
        <v>46387</v>
      </c>
      <c r="F9" s="2">
        <v>0.01</v>
      </c>
      <c r="G9" s="2">
        <f t="shared" si="1"/>
        <v>0.02</v>
      </c>
    </row>
    <row r="12" spans="1:7" ht="13.8" x14ac:dyDescent="0.25">
      <c r="A12" t="s">
        <v>8</v>
      </c>
      <c r="B12" s="5">
        <v>0</v>
      </c>
    </row>
    <row r="15" spans="1:7" x14ac:dyDescent="0.25">
      <c r="A15" s="6">
        <v>44196</v>
      </c>
      <c r="B15">
        <v>1</v>
      </c>
    </row>
    <row r="16" spans="1:7" x14ac:dyDescent="0.25">
      <c r="A16" s="6">
        <v>44377</v>
      </c>
      <c r="B16">
        <v>2</v>
      </c>
    </row>
    <row r="17" spans="1:2" x14ac:dyDescent="0.25">
      <c r="A17" s="6">
        <v>44561</v>
      </c>
      <c r="B17">
        <v>3</v>
      </c>
    </row>
    <row r="18" spans="1:2" x14ac:dyDescent="0.25">
      <c r="A18" s="6">
        <v>44742</v>
      </c>
      <c r="B18">
        <v>4</v>
      </c>
    </row>
    <row r="19" spans="1:2" x14ac:dyDescent="0.25">
      <c r="A19" s="6">
        <v>44926</v>
      </c>
      <c r="B19">
        <v>5</v>
      </c>
    </row>
    <row r="20" spans="1:2" x14ac:dyDescent="0.25">
      <c r="A20" s="6">
        <v>45107</v>
      </c>
      <c r="B20">
        <v>6</v>
      </c>
    </row>
    <row r="21" spans="1:2" x14ac:dyDescent="0.25">
      <c r="A21" s="6">
        <v>45291</v>
      </c>
      <c r="B21">
        <v>7</v>
      </c>
    </row>
    <row r="22" spans="1:2" x14ac:dyDescent="0.25">
      <c r="A22" s="6">
        <v>45473</v>
      </c>
      <c r="B22">
        <v>8</v>
      </c>
    </row>
    <row r="23" spans="1:2" x14ac:dyDescent="0.25">
      <c r="A23" s="6">
        <v>45657</v>
      </c>
      <c r="B23">
        <v>9</v>
      </c>
    </row>
    <row r="24" spans="1:2" x14ac:dyDescent="0.25">
      <c r="A24" s="6">
        <v>45838</v>
      </c>
      <c r="B24">
        <v>10</v>
      </c>
    </row>
    <row r="25" spans="1:2" x14ac:dyDescent="0.25">
      <c r="A25" s="6">
        <v>46022</v>
      </c>
      <c r="B25">
        <v>11</v>
      </c>
    </row>
    <row r="26" spans="1:2" x14ac:dyDescent="0.25">
      <c r="A26" s="6">
        <v>46203</v>
      </c>
      <c r="B26">
        <v>12</v>
      </c>
    </row>
    <row r="27" spans="1:2" x14ac:dyDescent="0.25">
      <c r="A27" s="6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Dokumentkategorie xmlns="7772be57-8ef6-417b-be68-128339c29808">Formular</Dokumentkategorie>
    <BeschlagwortungTaxHTField0 xmlns="7772be57-8ef6-417b-be68-128339c29808">
      <Terms xmlns="http://schemas.microsoft.com/office/infopath/2007/PartnerControls"/>
    </BeschlagwortungTaxHTField0>
    <TaxCatchAll xmlns="7772be57-8ef6-417b-be68-128339c2980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WS Dokument" ma:contentTypeID="0x010100C9595AD77CAB284184386145F0696FA000DFD0A72279C3974D8A69CA690C422DF6" ma:contentTypeVersion="9" ma:contentTypeDescription="" ma:contentTypeScope="" ma:versionID="d43b834bff218ac769bd52a115a29a85">
  <xsd:schema xmlns:xsd="http://www.w3.org/2001/XMLSchema" xmlns:xs="http://www.w3.org/2001/XMLSchema" xmlns:p="http://schemas.microsoft.com/office/2006/metadata/properties" xmlns:ns2="7772be57-8ef6-417b-be68-128339c29808" targetNamespace="http://schemas.microsoft.com/office/2006/metadata/properties" ma:root="true" ma:fieldsID="bca8c9e87d025b43142d123f1090d9df" ns2:_="">
    <xsd:import namespace="7772be57-8ef6-417b-be68-128339c29808"/>
    <xsd:element name="properties">
      <xsd:complexType>
        <xsd:sequence>
          <xsd:element name="documentManagement">
            <xsd:complexType>
              <xsd:all>
                <xsd:element ref="ns2:Dokumentkategorie"/>
                <xsd:element ref="ns2:Beschlagwortung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2be57-8ef6-417b-be68-128339c29808" elementFormDefault="qualified">
    <xsd:import namespace="http://schemas.microsoft.com/office/2006/documentManagement/types"/>
    <xsd:import namespace="http://schemas.microsoft.com/office/infopath/2007/PartnerControls"/>
    <xsd:element name="Dokumentkategorie" ma:index="8" ma:displayName="Dokumentkategorie" ma:format="Dropdown" ma:internalName="Dokumentkategorie" ma:readOnly="false">
      <xsd:simpleType>
        <xsd:restriction base="dms:Choice">
          <xsd:enumeration value="Berechnung/Tabelle"/>
          <xsd:enumeration value="Dienstanweisung"/>
          <xsd:enumeration value="Formular"/>
          <xsd:enumeration value="Foto"/>
          <xsd:enumeration value="Schulungsunterlage/Handbuch"/>
          <xsd:enumeration value="Präsentation"/>
          <xsd:enumeration value="Programmdokument"/>
          <xsd:enumeration value="Protokoll"/>
          <xsd:enumeration value="Prozessdokument"/>
          <xsd:enumeration value="Richtlinie"/>
          <xsd:enumeration value="Vertrag"/>
          <xsd:enumeration value="Vorlage"/>
          <xsd:enumeration value="Keine Kategorie"/>
        </xsd:restriction>
      </xsd:simpleType>
    </xsd:element>
    <xsd:element name="BeschlagwortungTaxHTField0" ma:index="9" nillable="true" ma:taxonomy="true" ma:internalName="BeschlagwortungTaxHTField0" ma:taxonomyFieldName="Beschlagwortung" ma:displayName="Beschlagwortung" ma:readOnly="false" ma:default="" ma:fieldId="{fe8c033e-5466-41c4-834d-0563b543ea83}" ma:sspId="785bd83d-d525-4f4c-8466-5504134181c6" ma:termSetId="8a3453c7-0dce-4652-92c5-7b8d46279d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f8e7c2e-c57c-4583-baa1-7f7623d8d788}" ma:internalName="TaxCatchAll" ma:showField="CatchAllData" ma:web="7772be57-8ef6-417b-be68-128339c298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f8e7c2e-c57c-4583-baa1-7f7623d8d788}" ma:internalName="TaxCatchAllLabel" ma:readOnly="true" ma:showField="CatchAllDataLabel" ma:web="7772be57-8ef6-417b-be68-128339c298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E0A65-1633-4559-8552-C5E39BA691F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9DDA098-FBB3-4A0D-A317-89A0CFF033AF}">
  <ds:schemaRefs>
    <ds:schemaRef ds:uri="http://schemas.microsoft.com/office/2006/metadata/properties"/>
    <ds:schemaRef ds:uri="7772be57-8ef6-417b-be68-128339c29808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20311E-AA0E-4170-9B46-2B50152B6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72be57-8ef6-417b-be68-128339c298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342A60-0948-48AD-BF3A-8CED2D25FE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Berchnung Entgelt</vt:lpstr>
      <vt:lpstr>Hilfstabellen</vt:lpstr>
      <vt:lpstr>'Berchnung Entgelt'!Druckbereich</vt:lpstr>
    </vt:vector>
  </TitlesOfParts>
  <Company>AWS-ERP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BSÄ und Entgeltrechner neu - Modell in AIS implementiert</dc:title>
  <dc:creator>Felsenstein</dc:creator>
  <cp:lastModifiedBy>Schneider Agnes</cp:lastModifiedBy>
  <cp:lastPrinted>2011-11-08T15:09:16Z</cp:lastPrinted>
  <dcterms:created xsi:type="dcterms:W3CDTF">2008-08-06T13:20:21Z</dcterms:created>
  <dcterms:modified xsi:type="dcterms:W3CDTF">2021-08-03T14:04:04Z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0x010100C9595AD77CAB284184386145F0696FA000DFD0A72279C3974D8A69CA690C422DF6</vt:lpwstr>
  </property>
</Properties>
</file>